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 tabRatio="859"/>
  </bookViews>
  <sheets>
    <sheet name="Intro" sheetId="14" r:id="rId1"/>
    <sheet name="Trebizond - Prices (Imports)" sheetId="17" r:id="rId2"/>
    <sheet name="Trebizond - Prices (Exports)" sheetId="16" r:id="rId3"/>
    <sheet name="Trebizond-InTextPrices(Imports)" sheetId="15" r:id="rId4"/>
    <sheet name="Trebizond-InTextPrices(Exports)" sheetId="18" r:id="rId5"/>
    <sheet name="Imports - Data (Raw)" sheetId="3" r:id="rId6"/>
    <sheet name="Imports - Data (Adjusted) - 1" sheetId="4" r:id="rId7"/>
    <sheet name="Imports - Data (Adjusted) - 2" sheetId="5" r:id="rId8"/>
    <sheet name="Exports - Data (Raw)" sheetId="9" r:id="rId9"/>
    <sheet name="Exports - Data (Adjusted) - 1" sheetId="10" r:id="rId10"/>
    <sheet name="Exports - Data (Adjusted) - 2" sheetId="11" r:id="rId11"/>
    <sheet name="Imports - Prices (Raw&amp;Adj) - 1" sheetId="1" r:id="rId12"/>
    <sheet name="Imports - Prices (Raw&amp;Adj) - 2" sheetId="12" r:id="rId13"/>
    <sheet name="Exports - Prices (Raw&amp;Adj) - 1" sheetId="7" r:id="rId14"/>
    <sheet name="Exports - Prices (Raw&amp;Adj) - 2" sheetId="13" r:id="rId15"/>
    <sheet name="Colour Legend" sheetId="20" r:id="rId16"/>
  </sheets>
  <calcPr calcId="152511"/>
</workbook>
</file>

<file path=xl/calcChain.xml><?xml version="1.0" encoding="utf-8"?>
<calcChain xmlns="http://schemas.openxmlformats.org/spreadsheetml/2006/main">
  <c r="B4" i="11" l="1"/>
  <c r="AL13" i="13" l="1"/>
  <c r="AQ13" i="13"/>
  <c r="BK13" i="13"/>
  <c r="BK44" i="13"/>
  <c r="BK41" i="13"/>
  <c r="BF44" i="13"/>
  <c r="BF41" i="13"/>
  <c r="BA44" i="13"/>
  <c r="BA41" i="13"/>
  <c r="AV44" i="13"/>
  <c r="AV41" i="13"/>
  <c r="AQ44" i="13"/>
  <c r="AQ41" i="13"/>
  <c r="AL41" i="13"/>
  <c r="AL44" i="13"/>
  <c r="AG44" i="13"/>
  <c r="AB44" i="13"/>
  <c r="BK38" i="13"/>
  <c r="BF38" i="13"/>
  <c r="BA38" i="13"/>
  <c r="AG38" i="13"/>
  <c r="AB38" i="13"/>
  <c r="BK32" i="13"/>
  <c r="BF32" i="13"/>
  <c r="BA32" i="13"/>
  <c r="AV32" i="13"/>
  <c r="BK31" i="13"/>
  <c r="AB30" i="13"/>
  <c r="AB27" i="13"/>
  <c r="W27" i="13"/>
  <c r="S27" i="13"/>
  <c r="O27" i="13"/>
  <c r="K27" i="13"/>
  <c r="G27" i="13"/>
  <c r="AQ27" i="13"/>
  <c r="AL27" i="13"/>
  <c r="AG27" i="13"/>
  <c r="AV14" i="13"/>
  <c r="BF14" i="13"/>
  <c r="BA14" i="13"/>
  <c r="AG19" i="13"/>
  <c r="AB19" i="13"/>
  <c r="W19" i="13"/>
  <c r="S19" i="13"/>
  <c r="O19" i="13"/>
  <c r="K19" i="13"/>
  <c r="G19" i="13"/>
  <c r="AQ11" i="13"/>
  <c r="AL11" i="13"/>
  <c r="BK6" i="13"/>
  <c r="BF6" i="13"/>
  <c r="BA6" i="13"/>
  <c r="AV6" i="13"/>
  <c r="BA52" i="12"/>
  <c r="AV52" i="12"/>
  <c r="AQ52" i="12"/>
  <c r="AL52" i="12"/>
  <c r="AG52" i="12"/>
  <c r="AB52" i="12"/>
  <c r="W52" i="12"/>
  <c r="S52" i="12"/>
  <c r="O52" i="12"/>
  <c r="K52" i="12"/>
  <c r="G52" i="12"/>
  <c r="BA41" i="12"/>
  <c r="AV41" i="12"/>
  <c r="BK35" i="12"/>
  <c r="BF35" i="12"/>
  <c r="BA35" i="12"/>
  <c r="AV35" i="12"/>
  <c r="AL35" i="12"/>
  <c r="AG35" i="12"/>
  <c r="AB35" i="12"/>
  <c r="BK5" i="12"/>
  <c r="BF5" i="12"/>
  <c r="BA5" i="12"/>
  <c r="AV5" i="12"/>
  <c r="W12" i="12"/>
  <c r="S12" i="12"/>
  <c r="O12" i="12"/>
  <c r="K12" i="12"/>
  <c r="G12" i="12"/>
  <c r="BU44" i="12"/>
  <c r="F149" i="13"/>
  <c r="F148" i="13"/>
  <c r="F150" i="13" s="1"/>
  <c r="F147" i="13"/>
  <c r="F146" i="13"/>
  <c r="F145" i="13"/>
  <c r="F143" i="13"/>
  <c r="H142" i="13"/>
  <c r="F142" i="13"/>
  <c r="F141" i="13"/>
  <c r="F140" i="13"/>
  <c r="F139" i="13"/>
  <c r="F138" i="13"/>
  <c r="D138" i="13"/>
  <c r="D137" i="13"/>
  <c r="F137" i="13" s="1"/>
  <c r="F136" i="13" s="1"/>
  <c r="F135" i="13"/>
  <c r="D134" i="13"/>
  <c r="F134" i="13" s="1"/>
  <c r="D133" i="13"/>
  <c r="D132" i="13"/>
  <c r="F132" i="13" s="1"/>
  <c r="F131" i="13"/>
  <c r="D131" i="13"/>
  <c r="F129" i="13"/>
  <c r="F127" i="13"/>
  <c r="F126" i="13"/>
  <c r="F125" i="13"/>
  <c r="F124" i="13"/>
  <c r="F123" i="13"/>
  <c r="H123" i="13" s="1"/>
  <c r="H122" i="13"/>
  <c r="F122" i="13"/>
  <c r="F121" i="13"/>
  <c r="F120" i="13"/>
  <c r="F119" i="13"/>
  <c r="F117" i="13"/>
  <c r="D115" i="13" s="1"/>
  <c r="F115" i="13" s="1"/>
  <c r="F114" i="13"/>
  <c r="H114" i="13" s="1"/>
  <c r="F112" i="13"/>
  <c r="F111" i="13"/>
  <c r="F110" i="13"/>
  <c r="D109" i="13"/>
  <c r="F109" i="13" s="1"/>
  <c r="F108" i="13" s="1"/>
  <c r="F106" i="13"/>
  <c r="F105" i="13"/>
  <c r="F103" i="13"/>
  <c r="H96" i="13"/>
  <c r="F96" i="13"/>
  <c r="F95" i="13"/>
  <c r="F92" i="13"/>
  <c r="H90" i="13"/>
  <c r="F90" i="13"/>
  <c r="F89" i="13"/>
  <c r="H89" i="13" s="1"/>
  <c r="F88" i="13"/>
  <c r="D86" i="13"/>
  <c r="F86" i="13" s="1"/>
  <c r="F81" i="13"/>
  <c r="F79" i="13"/>
  <c r="D77" i="13"/>
  <c r="D76" i="13"/>
  <c r="D66" i="13"/>
  <c r="F66" i="13" s="1"/>
  <c r="F67" i="13" s="1"/>
  <c r="H67" i="13" s="1"/>
  <c r="F65" i="13"/>
  <c r="F64" i="13"/>
  <c r="J63" i="13"/>
  <c r="H63" i="13"/>
  <c r="F63" i="13"/>
  <c r="D62" i="13"/>
  <c r="D61" i="13"/>
  <c r="D57" i="13"/>
  <c r="F53" i="13"/>
  <c r="BU46" i="13"/>
  <c r="BP46" i="13"/>
  <c r="BK46" i="13"/>
  <c r="BF46" i="13"/>
  <c r="BA46" i="13"/>
  <c r="AV46" i="13"/>
  <c r="AQ46" i="13"/>
  <c r="AL46" i="13"/>
  <c r="AG46" i="13"/>
  <c r="AB46" i="13"/>
  <c r="W46" i="13"/>
  <c r="S46" i="13"/>
  <c r="O46" i="13"/>
  <c r="K46" i="13"/>
  <c r="G46" i="13"/>
  <c r="B46" i="13"/>
  <c r="BU45" i="13"/>
  <c r="BP45" i="13"/>
  <c r="BK45" i="13"/>
  <c r="BF45" i="13"/>
  <c r="BA45" i="13"/>
  <c r="AV45" i="13"/>
  <c r="AQ45" i="13"/>
  <c r="AL45" i="13"/>
  <c r="AG45" i="13"/>
  <c r="AB45" i="13"/>
  <c r="W45" i="13"/>
  <c r="S45" i="13"/>
  <c r="O45" i="13"/>
  <c r="K45" i="13"/>
  <c r="G45" i="13"/>
  <c r="B45" i="13"/>
  <c r="BU44" i="13"/>
  <c r="BP44" i="13"/>
  <c r="W44" i="13"/>
  <c r="S44" i="13"/>
  <c r="O44" i="13"/>
  <c r="K44" i="13"/>
  <c r="G44" i="13"/>
  <c r="B44" i="13"/>
  <c r="BU43" i="13"/>
  <c r="BP43" i="13"/>
  <c r="BK43" i="13"/>
  <c r="BF43" i="13"/>
  <c r="BA43" i="13"/>
  <c r="AV43" i="13"/>
  <c r="AQ43" i="13"/>
  <c r="AL43" i="13"/>
  <c r="AG43" i="13"/>
  <c r="AB43" i="13"/>
  <c r="W43" i="13"/>
  <c r="S43" i="13"/>
  <c r="O43" i="13"/>
  <c r="K43" i="13"/>
  <c r="G43" i="13"/>
  <c r="B43" i="13"/>
  <c r="BU42" i="13"/>
  <c r="BP42" i="13"/>
  <c r="BK42" i="13"/>
  <c r="BF42" i="13"/>
  <c r="BA42" i="13"/>
  <c r="AV42" i="13"/>
  <c r="AQ42" i="13"/>
  <c r="AL42" i="13"/>
  <c r="AG42" i="13"/>
  <c r="AB42" i="13"/>
  <c r="W42" i="13"/>
  <c r="S42" i="13"/>
  <c r="O42" i="13"/>
  <c r="K42" i="13"/>
  <c r="G42" i="13"/>
  <c r="B42" i="13"/>
  <c r="BU41" i="13"/>
  <c r="BP41" i="13"/>
  <c r="AG41" i="13"/>
  <c r="AB41" i="13"/>
  <c r="W41" i="13"/>
  <c r="S41" i="13"/>
  <c r="O41" i="13"/>
  <c r="K41" i="13"/>
  <c r="G41" i="13"/>
  <c r="B41" i="13"/>
  <c r="BU40" i="13"/>
  <c r="BP40" i="13"/>
  <c r="BK40" i="13"/>
  <c r="BF40" i="13"/>
  <c r="BA40" i="13"/>
  <c r="AV40" i="13"/>
  <c r="AQ40" i="13"/>
  <c r="AL40" i="13"/>
  <c r="AG40" i="13"/>
  <c r="AB40" i="13"/>
  <c r="W40" i="13"/>
  <c r="S40" i="13"/>
  <c r="O40" i="13"/>
  <c r="K40" i="13"/>
  <c r="G40" i="13"/>
  <c r="B40" i="13"/>
  <c r="BU39" i="13"/>
  <c r="BP39" i="13"/>
  <c r="BK39" i="13"/>
  <c r="BF39" i="13"/>
  <c r="BA39" i="13"/>
  <c r="AV39" i="13"/>
  <c r="AQ39" i="13"/>
  <c r="AL39" i="13"/>
  <c r="AG39" i="13"/>
  <c r="AB39" i="13"/>
  <c r="W39" i="13"/>
  <c r="S39" i="13"/>
  <c r="O39" i="13"/>
  <c r="K39" i="13"/>
  <c r="G39" i="13"/>
  <c r="B39" i="13"/>
  <c r="BU38" i="13"/>
  <c r="BP38" i="13"/>
  <c r="AV38" i="13"/>
  <c r="AQ38" i="13"/>
  <c r="AL38" i="13"/>
  <c r="W38" i="13"/>
  <c r="S38" i="13"/>
  <c r="O38" i="13"/>
  <c r="K38" i="13"/>
  <c r="G38" i="13"/>
  <c r="B38" i="13"/>
  <c r="BU37" i="13"/>
  <c r="BP37" i="13"/>
  <c r="BK37" i="13"/>
  <c r="BF37" i="13"/>
  <c r="BA37" i="13"/>
  <c r="AV37" i="13"/>
  <c r="AQ37" i="13"/>
  <c r="AL37" i="13"/>
  <c r="AG37" i="13"/>
  <c r="AB37" i="13"/>
  <c r="W37" i="13"/>
  <c r="S37" i="13"/>
  <c r="O37" i="13"/>
  <c r="K37" i="13"/>
  <c r="G37" i="13"/>
  <c r="B37" i="13"/>
  <c r="BU36" i="13"/>
  <c r="BP36" i="13"/>
  <c r="BK36" i="13"/>
  <c r="BF36" i="13"/>
  <c r="BA36" i="13"/>
  <c r="AV36" i="13"/>
  <c r="AQ36" i="13"/>
  <c r="AL36" i="13"/>
  <c r="AG36" i="13"/>
  <c r="AB36" i="13"/>
  <c r="W36" i="13"/>
  <c r="S36" i="13"/>
  <c r="O36" i="13"/>
  <c r="K36" i="13"/>
  <c r="G36" i="13"/>
  <c r="B36" i="13"/>
  <c r="BU35" i="13"/>
  <c r="BP35" i="13"/>
  <c r="BK35" i="13"/>
  <c r="BF35" i="13"/>
  <c r="BA35" i="13"/>
  <c r="AV35" i="13"/>
  <c r="AQ35" i="13"/>
  <c r="AL35" i="13"/>
  <c r="AG35" i="13"/>
  <c r="AB35" i="13"/>
  <c r="W35" i="13"/>
  <c r="S35" i="13"/>
  <c r="O35" i="13"/>
  <c r="K35" i="13"/>
  <c r="G35" i="13"/>
  <c r="B35" i="13"/>
  <c r="BU34" i="13"/>
  <c r="BP34" i="13"/>
  <c r="BK34" i="13"/>
  <c r="BF34" i="13"/>
  <c r="BA34" i="13"/>
  <c r="AV34" i="13"/>
  <c r="AQ34" i="13"/>
  <c r="AL34" i="13"/>
  <c r="AG34" i="13"/>
  <c r="AB34" i="13"/>
  <c r="W34" i="13"/>
  <c r="S34" i="13"/>
  <c r="O34" i="13"/>
  <c r="K34" i="13"/>
  <c r="G34" i="13"/>
  <c r="B34" i="13"/>
  <c r="BU33" i="13"/>
  <c r="BP33" i="13"/>
  <c r="BK33" i="13"/>
  <c r="BF33" i="13"/>
  <c r="BA33" i="13"/>
  <c r="AV33" i="13"/>
  <c r="AQ33" i="13"/>
  <c r="AL33" i="13"/>
  <c r="AG33" i="13"/>
  <c r="AB33" i="13"/>
  <c r="W33" i="13"/>
  <c r="S33" i="13"/>
  <c r="O33" i="13"/>
  <c r="K33" i="13"/>
  <c r="G33" i="13"/>
  <c r="B33" i="13"/>
  <c r="BU32" i="13"/>
  <c r="BP32" i="13"/>
  <c r="AQ32" i="13"/>
  <c r="AL32" i="13"/>
  <c r="AG32" i="13"/>
  <c r="AB32" i="13"/>
  <c r="W32" i="13"/>
  <c r="S32" i="13"/>
  <c r="O32" i="13"/>
  <c r="K32" i="13"/>
  <c r="G32" i="13"/>
  <c r="B32" i="13"/>
  <c r="BU31" i="13"/>
  <c r="BP31" i="13"/>
  <c r="BF31" i="13"/>
  <c r="BA31" i="13"/>
  <c r="AV31" i="13"/>
  <c r="AQ31" i="13"/>
  <c r="AL31" i="13"/>
  <c r="AG31" i="13"/>
  <c r="AB31" i="13"/>
  <c r="W31" i="13"/>
  <c r="S31" i="13"/>
  <c r="O31" i="13"/>
  <c r="K31" i="13"/>
  <c r="G31" i="13"/>
  <c r="B31" i="13"/>
  <c r="BU30" i="13"/>
  <c r="BP30" i="13"/>
  <c r="BK30" i="13"/>
  <c r="BF30" i="13"/>
  <c r="BA30" i="13"/>
  <c r="AV30" i="13"/>
  <c r="AQ30" i="13"/>
  <c r="AL30" i="13"/>
  <c r="AG30" i="13"/>
  <c r="W30" i="13"/>
  <c r="S30" i="13"/>
  <c r="O30" i="13"/>
  <c r="K30" i="13"/>
  <c r="G30" i="13"/>
  <c r="B30" i="13"/>
  <c r="BU29" i="13"/>
  <c r="BP29" i="13"/>
  <c r="BK29" i="13"/>
  <c r="BF29" i="13"/>
  <c r="BA29" i="13"/>
  <c r="AV29" i="13"/>
  <c r="AQ29" i="13"/>
  <c r="AL29" i="13"/>
  <c r="AG29" i="13"/>
  <c r="AB29" i="13"/>
  <c r="W29" i="13"/>
  <c r="S29" i="13"/>
  <c r="O29" i="13"/>
  <c r="K29" i="13"/>
  <c r="G29" i="13"/>
  <c r="B29" i="13"/>
  <c r="BU28" i="13"/>
  <c r="BP28" i="13"/>
  <c r="BK28" i="13"/>
  <c r="BF28" i="13"/>
  <c r="BA28" i="13"/>
  <c r="AV28" i="13"/>
  <c r="AQ28" i="13"/>
  <c r="AL28" i="13"/>
  <c r="AG28" i="13"/>
  <c r="AB28" i="13"/>
  <c r="W28" i="13"/>
  <c r="S28" i="13"/>
  <c r="O28" i="13"/>
  <c r="K28" i="13"/>
  <c r="G28" i="13"/>
  <c r="B28" i="13"/>
  <c r="BU27" i="13"/>
  <c r="BP27" i="13"/>
  <c r="BK27" i="13"/>
  <c r="BF27" i="13"/>
  <c r="BA27" i="13"/>
  <c r="AV27" i="13"/>
  <c r="B27" i="13"/>
  <c r="BU26" i="13"/>
  <c r="BP26" i="13"/>
  <c r="BK26" i="13"/>
  <c r="BF26" i="13"/>
  <c r="BA26" i="13"/>
  <c r="AV26" i="13"/>
  <c r="AQ26" i="13"/>
  <c r="AL26" i="13"/>
  <c r="AG26" i="13"/>
  <c r="AB26" i="13"/>
  <c r="W26" i="13"/>
  <c r="S26" i="13"/>
  <c r="O26" i="13"/>
  <c r="K26" i="13"/>
  <c r="G26" i="13"/>
  <c r="B26" i="13"/>
  <c r="BU25" i="13"/>
  <c r="BP25" i="13"/>
  <c r="BK25" i="13"/>
  <c r="BF25" i="13"/>
  <c r="BA25" i="13"/>
  <c r="AV25" i="13"/>
  <c r="AQ25" i="13"/>
  <c r="AL25" i="13"/>
  <c r="AG25" i="13"/>
  <c r="AB25" i="13"/>
  <c r="W25" i="13"/>
  <c r="S25" i="13"/>
  <c r="O25" i="13"/>
  <c r="K25" i="13"/>
  <c r="G25" i="13"/>
  <c r="B25" i="13"/>
  <c r="BU24" i="13"/>
  <c r="BP24" i="13"/>
  <c r="BK24" i="13"/>
  <c r="BF24" i="13"/>
  <c r="BA24" i="13"/>
  <c r="AV24" i="13"/>
  <c r="AQ24" i="13"/>
  <c r="AL24" i="13"/>
  <c r="AG24" i="13"/>
  <c r="AB24" i="13"/>
  <c r="W24" i="13"/>
  <c r="S24" i="13"/>
  <c r="O24" i="13"/>
  <c r="K24" i="13"/>
  <c r="G24" i="13"/>
  <c r="B24" i="13"/>
  <c r="BU23" i="13"/>
  <c r="BP23" i="13"/>
  <c r="BK23" i="13"/>
  <c r="BF23" i="13"/>
  <c r="BA23" i="13"/>
  <c r="AV23" i="13"/>
  <c r="AQ23" i="13"/>
  <c r="AL23" i="13"/>
  <c r="AG23" i="13"/>
  <c r="AB23" i="13"/>
  <c r="W23" i="13"/>
  <c r="S23" i="13"/>
  <c r="O23" i="13"/>
  <c r="K23" i="13"/>
  <c r="G23" i="13"/>
  <c r="B23" i="13"/>
  <c r="BU22" i="13"/>
  <c r="BP22" i="13"/>
  <c r="BK22" i="13"/>
  <c r="BF22" i="13"/>
  <c r="BA22" i="13"/>
  <c r="AV22" i="13"/>
  <c r="AQ22" i="13"/>
  <c r="AL22" i="13"/>
  <c r="AG22" i="13"/>
  <c r="AB22" i="13"/>
  <c r="W22" i="13"/>
  <c r="S22" i="13"/>
  <c r="O22" i="13"/>
  <c r="K22" i="13"/>
  <c r="G22" i="13"/>
  <c r="B22" i="13"/>
  <c r="BU21" i="13"/>
  <c r="BP21" i="13"/>
  <c r="BK21" i="13"/>
  <c r="BF21" i="13"/>
  <c r="BA21" i="13"/>
  <c r="AV21" i="13"/>
  <c r="AQ21" i="13"/>
  <c r="AL21" i="13"/>
  <c r="AG21" i="13"/>
  <c r="AB21" i="13"/>
  <c r="W21" i="13"/>
  <c r="S21" i="13"/>
  <c r="O21" i="13"/>
  <c r="K21" i="13"/>
  <c r="G21" i="13"/>
  <c r="B21" i="13"/>
  <c r="BU20" i="13"/>
  <c r="BP20" i="13"/>
  <c r="BK20" i="13"/>
  <c r="BF20" i="13"/>
  <c r="BA20" i="13"/>
  <c r="AV20" i="13"/>
  <c r="AQ20" i="13"/>
  <c r="AL20" i="13"/>
  <c r="AG20" i="13"/>
  <c r="AB20" i="13"/>
  <c r="W20" i="13"/>
  <c r="S20" i="13"/>
  <c r="O20" i="13"/>
  <c r="K20" i="13"/>
  <c r="G20" i="13"/>
  <c r="B20" i="13"/>
  <c r="BU19" i="13"/>
  <c r="BP19" i="13"/>
  <c r="BK19" i="13"/>
  <c r="BF19" i="13"/>
  <c r="BA19" i="13"/>
  <c r="AV19" i="13"/>
  <c r="AQ19" i="13"/>
  <c r="AL19" i="13"/>
  <c r="B19" i="13"/>
  <c r="BU18" i="13"/>
  <c r="BP18" i="13"/>
  <c r="BK18" i="13"/>
  <c r="BF18" i="13"/>
  <c r="BA18" i="13"/>
  <c r="AV18" i="13"/>
  <c r="AQ18" i="13"/>
  <c r="AL18" i="13"/>
  <c r="AG18" i="13"/>
  <c r="AB18" i="13"/>
  <c r="W18" i="13"/>
  <c r="S18" i="13"/>
  <c r="O18" i="13"/>
  <c r="K18" i="13"/>
  <c r="G18" i="13"/>
  <c r="B18" i="13"/>
  <c r="BU17" i="13"/>
  <c r="BP17" i="13"/>
  <c r="BK17" i="13"/>
  <c r="BF17" i="13"/>
  <c r="BA17" i="13"/>
  <c r="AV17" i="13"/>
  <c r="AQ17" i="13"/>
  <c r="AL17" i="13"/>
  <c r="AG17" i="13"/>
  <c r="AB17" i="13"/>
  <c r="W17" i="13"/>
  <c r="S17" i="13"/>
  <c r="O17" i="13"/>
  <c r="K17" i="13"/>
  <c r="G17" i="13"/>
  <c r="B17" i="13"/>
  <c r="BU16" i="13"/>
  <c r="BP16" i="13"/>
  <c r="BK16" i="13"/>
  <c r="BF16" i="13"/>
  <c r="BA16" i="13"/>
  <c r="AV16" i="13"/>
  <c r="AQ16" i="13"/>
  <c r="AL16" i="13"/>
  <c r="AG16" i="13"/>
  <c r="AB16" i="13"/>
  <c r="W16" i="13"/>
  <c r="S16" i="13"/>
  <c r="O16" i="13"/>
  <c r="K16" i="13"/>
  <c r="G16" i="13"/>
  <c r="B16" i="13"/>
  <c r="BU15" i="13"/>
  <c r="BP15" i="13"/>
  <c r="BK15" i="13"/>
  <c r="BF15" i="13"/>
  <c r="BA15" i="13"/>
  <c r="AV15" i="13"/>
  <c r="AQ15" i="13"/>
  <c r="AL15" i="13"/>
  <c r="AG15" i="13"/>
  <c r="AB15" i="13"/>
  <c r="W15" i="13"/>
  <c r="S15" i="13"/>
  <c r="O15" i="13"/>
  <c r="K15" i="13"/>
  <c r="G15" i="13"/>
  <c r="B15" i="13"/>
  <c r="BU14" i="13"/>
  <c r="BP14" i="13"/>
  <c r="BK14" i="13"/>
  <c r="AQ14" i="13"/>
  <c r="AL14" i="13"/>
  <c r="AG14" i="13"/>
  <c r="AB14" i="13"/>
  <c r="W14" i="13"/>
  <c r="S14" i="13"/>
  <c r="O14" i="13"/>
  <c r="K14" i="13"/>
  <c r="G14" i="13"/>
  <c r="B14" i="13"/>
  <c r="BU13" i="13"/>
  <c r="BP13" i="13"/>
  <c r="BF13" i="13"/>
  <c r="BA13" i="13"/>
  <c r="AV13" i="13"/>
  <c r="AG13" i="13"/>
  <c r="AB13" i="13"/>
  <c r="W13" i="13"/>
  <c r="S13" i="13"/>
  <c r="O13" i="13"/>
  <c r="K13" i="13"/>
  <c r="G13" i="13"/>
  <c r="B13" i="13"/>
  <c r="BU12" i="13"/>
  <c r="BP12" i="13"/>
  <c r="BK12" i="13"/>
  <c r="BF12" i="13"/>
  <c r="BA12" i="13"/>
  <c r="AV12" i="13"/>
  <c r="AQ12" i="13"/>
  <c r="AL12" i="13"/>
  <c r="AG12" i="13"/>
  <c r="AB12" i="13"/>
  <c r="W12" i="13"/>
  <c r="S12" i="13"/>
  <c r="O12" i="13"/>
  <c r="K12" i="13"/>
  <c r="G12" i="13"/>
  <c r="B12" i="13"/>
  <c r="BU11" i="13"/>
  <c r="BP11" i="13"/>
  <c r="BK11" i="13"/>
  <c r="BF11" i="13"/>
  <c r="BA11" i="13"/>
  <c r="AV11" i="13"/>
  <c r="AG11" i="13"/>
  <c r="AB11" i="13"/>
  <c r="W11" i="13"/>
  <c r="S11" i="13"/>
  <c r="O11" i="13"/>
  <c r="K11" i="13"/>
  <c r="G11" i="13"/>
  <c r="B11" i="13"/>
  <c r="BU10" i="13"/>
  <c r="BP10" i="13"/>
  <c r="BK10" i="13"/>
  <c r="BF10" i="13"/>
  <c r="BA10" i="13"/>
  <c r="AV10" i="13"/>
  <c r="AQ10" i="13"/>
  <c r="AL10" i="13"/>
  <c r="AG10" i="13"/>
  <c r="AB10" i="13"/>
  <c r="W10" i="13"/>
  <c r="S10" i="13"/>
  <c r="O10" i="13"/>
  <c r="K10" i="13"/>
  <c r="G10" i="13"/>
  <c r="B10" i="13"/>
  <c r="BU9" i="13"/>
  <c r="BP9" i="13"/>
  <c r="BK9" i="13"/>
  <c r="BF9" i="13"/>
  <c r="BA9" i="13"/>
  <c r="AV9" i="13"/>
  <c r="AQ9" i="13"/>
  <c r="AL9" i="13"/>
  <c r="AG9" i="13"/>
  <c r="AB9" i="13"/>
  <c r="W9" i="13"/>
  <c r="S9" i="13"/>
  <c r="O9" i="13"/>
  <c r="K9" i="13"/>
  <c r="G9" i="13"/>
  <c r="B9" i="13"/>
  <c r="BU8" i="13"/>
  <c r="BP8" i="13"/>
  <c r="BK8" i="13"/>
  <c r="BF8" i="13"/>
  <c r="BA8" i="13"/>
  <c r="AV8" i="13"/>
  <c r="AQ8" i="13"/>
  <c r="AL8" i="13"/>
  <c r="AG8" i="13"/>
  <c r="AB8" i="13"/>
  <c r="W8" i="13"/>
  <c r="S8" i="13"/>
  <c r="O8" i="13"/>
  <c r="K8" i="13"/>
  <c r="G8" i="13"/>
  <c r="B8" i="13"/>
  <c r="BU7" i="13"/>
  <c r="BP7" i="13"/>
  <c r="BK7" i="13"/>
  <c r="BF7" i="13"/>
  <c r="BA7" i="13"/>
  <c r="AV7" i="13"/>
  <c r="AQ7" i="13"/>
  <c r="AL7" i="13"/>
  <c r="AG7" i="13"/>
  <c r="AB7" i="13"/>
  <c r="W7" i="13"/>
  <c r="S7" i="13"/>
  <c r="O7" i="13"/>
  <c r="K7" i="13"/>
  <c r="G7" i="13"/>
  <c r="B7" i="13"/>
  <c r="BU6" i="13"/>
  <c r="BP6" i="13"/>
  <c r="AQ6" i="13"/>
  <c r="AL6" i="13"/>
  <c r="AG6" i="13"/>
  <c r="AB6" i="13"/>
  <c r="W6" i="13"/>
  <c r="S6" i="13"/>
  <c r="O6" i="13"/>
  <c r="K6" i="13"/>
  <c r="G6" i="13"/>
  <c r="B6" i="13"/>
  <c r="BU5" i="13"/>
  <c r="BP5" i="13"/>
  <c r="BK5" i="13"/>
  <c r="BF5" i="13"/>
  <c r="BA5" i="13"/>
  <c r="AV5" i="13"/>
  <c r="AQ5" i="13"/>
  <c r="AL5" i="13"/>
  <c r="AG5" i="13"/>
  <c r="AB5" i="13"/>
  <c r="W5" i="13"/>
  <c r="S5" i="13"/>
  <c r="O5" i="13"/>
  <c r="K5" i="13"/>
  <c r="G5" i="13"/>
  <c r="B5" i="13"/>
  <c r="BU4" i="13"/>
  <c r="BP4" i="13"/>
  <c r="BK4" i="13"/>
  <c r="BF4" i="13"/>
  <c r="BA4" i="13"/>
  <c r="AV4" i="13"/>
  <c r="AQ4" i="13"/>
  <c r="AL4" i="13"/>
  <c r="AG4" i="13"/>
  <c r="AB4" i="13"/>
  <c r="W4" i="13"/>
  <c r="S4" i="13"/>
  <c r="O4" i="13"/>
  <c r="K4" i="13"/>
  <c r="G4" i="13"/>
  <c r="B4" i="13"/>
  <c r="F162" i="12"/>
  <c r="F161" i="12"/>
  <c r="F160" i="12"/>
  <c r="F159" i="12"/>
  <c r="F158" i="12"/>
  <c r="F157" i="12"/>
  <c r="F155" i="12"/>
  <c r="F154" i="12"/>
  <c r="H154" i="12" s="1"/>
  <c r="F153" i="12"/>
  <c r="F152" i="12"/>
  <c r="F151" i="12"/>
  <c r="F150" i="12"/>
  <c r="D150" i="12"/>
  <c r="D149" i="12"/>
  <c r="F149" i="12" s="1"/>
  <c r="F148" i="12" s="1"/>
  <c r="F147" i="12"/>
  <c r="D146" i="12"/>
  <c r="F146" i="12" s="1"/>
  <c r="D145" i="12"/>
  <c r="D144" i="12"/>
  <c r="F144" i="12" s="1"/>
  <c r="D143" i="12"/>
  <c r="F143" i="12" s="1"/>
  <c r="F141" i="12"/>
  <c r="F139" i="12"/>
  <c r="F138" i="12"/>
  <c r="F137" i="12"/>
  <c r="F136" i="12"/>
  <c r="F135" i="12"/>
  <c r="H135" i="12" s="1"/>
  <c r="H134" i="12"/>
  <c r="F134" i="12"/>
  <c r="F133" i="12"/>
  <c r="F132" i="12"/>
  <c r="F131" i="12"/>
  <c r="F129" i="12"/>
  <c r="H129" i="12" s="1"/>
  <c r="D127" i="12"/>
  <c r="F127" i="12" s="1"/>
  <c r="F126" i="12"/>
  <c r="H126" i="12" s="1"/>
  <c r="F124" i="12"/>
  <c r="F123" i="12"/>
  <c r="F122" i="12"/>
  <c r="D121" i="12"/>
  <c r="F121" i="12" s="1"/>
  <c r="F120" i="12" s="1"/>
  <c r="F118" i="12"/>
  <c r="F117" i="12"/>
  <c r="F115" i="12"/>
  <c r="H108" i="12"/>
  <c r="F108" i="12"/>
  <c r="F107" i="12"/>
  <c r="F104" i="12"/>
  <c r="H102" i="12"/>
  <c r="F102" i="12"/>
  <c r="F101" i="12"/>
  <c r="H101" i="12" s="1"/>
  <c r="F100" i="12"/>
  <c r="D98" i="12"/>
  <c r="F98" i="12" s="1"/>
  <c r="F93" i="12"/>
  <c r="F91" i="12"/>
  <c r="D89" i="12"/>
  <c r="D88" i="12"/>
  <c r="D78" i="12"/>
  <c r="F78" i="12" s="1"/>
  <c r="F79" i="12" s="1"/>
  <c r="H79" i="12" s="1"/>
  <c r="F77" i="12"/>
  <c r="F76" i="12"/>
  <c r="F75" i="12"/>
  <c r="J75" i="12" s="1"/>
  <c r="D74" i="12"/>
  <c r="D73" i="12"/>
  <c r="D69" i="12"/>
  <c r="F65" i="12"/>
  <c r="BU58" i="12"/>
  <c r="BP58" i="12"/>
  <c r="BK58" i="12"/>
  <c r="BF58" i="12"/>
  <c r="BA58" i="12"/>
  <c r="AV58" i="12"/>
  <c r="AQ58" i="12"/>
  <c r="AL58" i="12"/>
  <c r="AG58" i="12"/>
  <c r="AB58" i="12"/>
  <c r="W58" i="12"/>
  <c r="S58" i="12"/>
  <c r="O58" i="12"/>
  <c r="K58" i="12"/>
  <c r="G58" i="12"/>
  <c r="B58" i="12"/>
  <c r="BU57" i="12"/>
  <c r="BP57" i="12"/>
  <c r="BK57" i="12"/>
  <c r="BF57" i="12"/>
  <c r="BA57" i="12"/>
  <c r="AV57" i="12"/>
  <c r="AQ57" i="12"/>
  <c r="AL57" i="12"/>
  <c r="AG57" i="12"/>
  <c r="AB57" i="12"/>
  <c r="W57" i="12"/>
  <c r="S57" i="12"/>
  <c r="O57" i="12"/>
  <c r="K57" i="12"/>
  <c r="G57" i="12"/>
  <c r="B57" i="12"/>
  <c r="BU56" i="12"/>
  <c r="BP56" i="12"/>
  <c r="BK56" i="12"/>
  <c r="BF56" i="12"/>
  <c r="BA56" i="12"/>
  <c r="AV56" i="12"/>
  <c r="AQ56" i="12"/>
  <c r="AL56" i="12"/>
  <c r="AG56" i="12"/>
  <c r="AB56" i="12"/>
  <c r="W56" i="12"/>
  <c r="S56" i="12"/>
  <c r="O56" i="12"/>
  <c r="K56" i="12"/>
  <c r="G56" i="12"/>
  <c r="B56" i="12"/>
  <c r="BU55" i="12"/>
  <c r="BP55" i="12"/>
  <c r="BK55" i="12"/>
  <c r="BF55" i="12"/>
  <c r="BA55" i="12"/>
  <c r="AV55" i="12"/>
  <c r="AQ55" i="12"/>
  <c r="AL55" i="12"/>
  <c r="AG55" i="12"/>
  <c r="AB55" i="12"/>
  <c r="W55" i="12"/>
  <c r="S55" i="12"/>
  <c r="O55" i="12"/>
  <c r="K55" i="12"/>
  <c r="G55" i="12"/>
  <c r="B55" i="12"/>
  <c r="BU54" i="12"/>
  <c r="BP54" i="12"/>
  <c r="BK54" i="12"/>
  <c r="BF54" i="12"/>
  <c r="BA54" i="12"/>
  <c r="AV54" i="12"/>
  <c r="AQ54" i="12"/>
  <c r="AL54" i="12"/>
  <c r="AG54" i="12"/>
  <c r="AB54" i="12"/>
  <c r="W54" i="12"/>
  <c r="S54" i="12"/>
  <c r="O54" i="12"/>
  <c r="K54" i="12"/>
  <c r="G54" i="12"/>
  <c r="B54" i="12"/>
  <c r="BU53" i="12"/>
  <c r="BP53" i="12"/>
  <c r="BK53" i="12"/>
  <c r="BF53" i="12"/>
  <c r="BA53" i="12"/>
  <c r="AV53" i="12"/>
  <c r="AQ53" i="12"/>
  <c r="AL53" i="12"/>
  <c r="AG53" i="12"/>
  <c r="AB53" i="12"/>
  <c r="W53" i="12"/>
  <c r="S53" i="12"/>
  <c r="O53" i="12"/>
  <c r="K53" i="12"/>
  <c r="G53" i="12"/>
  <c r="B53" i="12"/>
  <c r="BU52" i="12"/>
  <c r="BP52" i="12"/>
  <c r="BK52" i="12"/>
  <c r="BF52" i="12"/>
  <c r="B52" i="12"/>
  <c r="BU51" i="12"/>
  <c r="BP51" i="12"/>
  <c r="BK51" i="12"/>
  <c r="BF51" i="12"/>
  <c r="BA51" i="12"/>
  <c r="AV51" i="12"/>
  <c r="AQ51" i="12"/>
  <c r="AL51" i="12"/>
  <c r="AG51" i="12"/>
  <c r="AB51" i="12"/>
  <c r="W51" i="12"/>
  <c r="S51" i="12"/>
  <c r="O51" i="12"/>
  <c r="K51" i="12"/>
  <c r="G51" i="12"/>
  <c r="B51" i="12"/>
  <c r="BU50" i="12"/>
  <c r="BP50" i="12"/>
  <c r="BK50" i="12"/>
  <c r="BF50" i="12"/>
  <c r="BA50" i="12"/>
  <c r="AV50" i="12"/>
  <c r="AQ50" i="12"/>
  <c r="AL50" i="12"/>
  <c r="AG50" i="12"/>
  <c r="AB50" i="12"/>
  <c r="W50" i="12"/>
  <c r="S50" i="12"/>
  <c r="O50" i="12"/>
  <c r="K50" i="12"/>
  <c r="G50" i="12"/>
  <c r="B50" i="12"/>
  <c r="BU49" i="12"/>
  <c r="BP49" i="12"/>
  <c r="BK49" i="12"/>
  <c r="BF49" i="12"/>
  <c r="BA49" i="12"/>
  <c r="AV49" i="12"/>
  <c r="AQ49" i="12"/>
  <c r="AL49" i="12"/>
  <c r="AG49" i="12"/>
  <c r="AB49" i="12"/>
  <c r="W49" i="12"/>
  <c r="S49" i="12"/>
  <c r="O49" i="12"/>
  <c r="K49" i="12"/>
  <c r="G49" i="12"/>
  <c r="B49" i="12"/>
  <c r="BU48" i="12"/>
  <c r="BP48" i="12"/>
  <c r="BK48" i="12"/>
  <c r="BF48" i="12"/>
  <c r="BA48" i="12"/>
  <c r="AV48" i="12"/>
  <c r="AQ48" i="12"/>
  <c r="AL48" i="12"/>
  <c r="AG48" i="12"/>
  <c r="AB48" i="12"/>
  <c r="W48" i="12"/>
  <c r="S48" i="12"/>
  <c r="O48" i="12"/>
  <c r="K48" i="12"/>
  <c r="G48" i="12"/>
  <c r="B48" i="12"/>
  <c r="BU47" i="12"/>
  <c r="BP47" i="12"/>
  <c r="BK47" i="12"/>
  <c r="BF47" i="12"/>
  <c r="BA47" i="12"/>
  <c r="AV47" i="12"/>
  <c r="AQ47" i="12"/>
  <c r="AL47" i="12"/>
  <c r="AG47" i="12"/>
  <c r="AB47" i="12"/>
  <c r="W47" i="12"/>
  <c r="S47" i="12"/>
  <c r="O47" i="12"/>
  <c r="K47" i="12"/>
  <c r="G47" i="12"/>
  <c r="B47" i="12"/>
  <c r="BU46" i="12"/>
  <c r="BP46" i="12"/>
  <c r="BK46" i="12"/>
  <c r="BF46" i="12"/>
  <c r="BA46" i="12"/>
  <c r="AV46" i="12"/>
  <c r="AQ46" i="12"/>
  <c r="AL46" i="12"/>
  <c r="AG46" i="12"/>
  <c r="AB46" i="12"/>
  <c r="W46" i="12"/>
  <c r="S46" i="12"/>
  <c r="O46" i="12"/>
  <c r="K46" i="12"/>
  <c r="G46" i="12"/>
  <c r="B46" i="12"/>
  <c r="BU45" i="12"/>
  <c r="BP45" i="12"/>
  <c r="BK45" i="12"/>
  <c r="BF45" i="12"/>
  <c r="BA45" i="12"/>
  <c r="AV45" i="12"/>
  <c r="AQ45" i="12"/>
  <c r="AL45" i="12"/>
  <c r="AG45" i="12"/>
  <c r="AB45" i="12"/>
  <c r="W45" i="12"/>
  <c r="S45" i="12"/>
  <c r="O45" i="12"/>
  <c r="K45" i="12"/>
  <c r="G45" i="12"/>
  <c r="B45" i="12"/>
  <c r="BP44" i="12"/>
  <c r="BK44" i="12"/>
  <c r="BF44" i="12"/>
  <c r="BA44" i="12"/>
  <c r="AV44" i="12"/>
  <c r="AQ44" i="12"/>
  <c r="AL44" i="12"/>
  <c r="AG44" i="12"/>
  <c r="AB44" i="12"/>
  <c r="W44" i="12"/>
  <c r="S44" i="12"/>
  <c r="O44" i="12"/>
  <c r="K44" i="12"/>
  <c r="G44" i="12"/>
  <c r="B44" i="12"/>
  <c r="BU43" i="12"/>
  <c r="BP43" i="12"/>
  <c r="BK43" i="12"/>
  <c r="BF43" i="12"/>
  <c r="BA43" i="12"/>
  <c r="AV43" i="12"/>
  <c r="AQ43" i="12"/>
  <c r="AL43" i="12"/>
  <c r="AG43" i="12"/>
  <c r="AB43" i="12"/>
  <c r="W43" i="12"/>
  <c r="S43" i="12"/>
  <c r="O43" i="12"/>
  <c r="K43" i="12"/>
  <c r="G43" i="12"/>
  <c r="B43" i="12"/>
  <c r="BU42" i="12"/>
  <c r="BP42" i="12"/>
  <c r="BK42" i="12"/>
  <c r="BF42" i="12"/>
  <c r="BA42" i="12"/>
  <c r="AV42" i="12"/>
  <c r="AQ42" i="12"/>
  <c r="AL42" i="12"/>
  <c r="AG42" i="12"/>
  <c r="AB42" i="12"/>
  <c r="W42" i="12"/>
  <c r="S42" i="12"/>
  <c r="O42" i="12"/>
  <c r="K42" i="12"/>
  <c r="G42" i="12"/>
  <c r="B42" i="12"/>
  <c r="BU41" i="12"/>
  <c r="BP41" i="12"/>
  <c r="BK41" i="12"/>
  <c r="BF41" i="12"/>
  <c r="AQ41" i="12"/>
  <c r="AL41" i="12"/>
  <c r="AG41" i="12"/>
  <c r="AB41" i="12"/>
  <c r="W41" i="12"/>
  <c r="S41" i="12"/>
  <c r="O41" i="12"/>
  <c r="K41" i="12"/>
  <c r="G41" i="12"/>
  <c r="B41" i="12"/>
  <c r="BU40" i="12"/>
  <c r="BP40" i="12"/>
  <c r="BK40" i="12"/>
  <c r="BF40" i="12"/>
  <c r="BA40" i="12"/>
  <c r="AV40" i="12"/>
  <c r="AQ40" i="12"/>
  <c r="AL40" i="12"/>
  <c r="AG40" i="12"/>
  <c r="AB40" i="12"/>
  <c r="W40" i="12"/>
  <c r="S40" i="12"/>
  <c r="O40" i="12"/>
  <c r="K40" i="12"/>
  <c r="G40" i="12"/>
  <c r="B40" i="12"/>
  <c r="BU39" i="12"/>
  <c r="BP39" i="12"/>
  <c r="BK39" i="12"/>
  <c r="BF39" i="12"/>
  <c r="BA39" i="12"/>
  <c r="AV39" i="12"/>
  <c r="AQ39" i="12"/>
  <c r="AL39" i="12"/>
  <c r="AG39" i="12"/>
  <c r="AB39" i="12"/>
  <c r="W39" i="12"/>
  <c r="S39" i="12"/>
  <c r="O39" i="12"/>
  <c r="K39" i="12"/>
  <c r="G39" i="12"/>
  <c r="B39" i="12"/>
  <c r="BU38" i="12"/>
  <c r="BP38" i="12"/>
  <c r="BK38" i="12"/>
  <c r="BF38" i="12"/>
  <c r="BA38" i="12"/>
  <c r="AV38" i="12"/>
  <c r="AQ38" i="12"/>
  <c r="AL38" i="12"/>
  <c r="AG38" i="12"/>
  <c r="AB38" i="12"/>
  <c r="W38" i="12"/>
  <c r="S38" i="12"/>
  <c r="O38" i="12"/>
  <c r="K38" i="12"/>
  <c r="G38" i="12"/>
  <c r="B38" i="12"/>
  <c r="BU37" i="12"/>
  <c r="BP37" i="12"/>
  <c r="BK37" i="12"/>
  <c r="BF37" i="12"/>
  <c r="BA37" i="12"/>
  <c r="AV37" i="12"/>
  <c r="AQ37" i="12"/>
  <c r="AL37" i="12"/>
  <c r="AG37" i="12"/>
  <c r="AB37" i="12"/>
  <c r="W37" i="12"/>
  <c r="S37" i="12"/>
  <c r="O37" i="12"/>
  <c r="K37" i="12"/>
  <c r="G37" i="12"/>
  <c r="B37" i="12"/>
  <c r="BU36" i="12"/>
  <c r="BP36" i="12"/>
  <c r="BK36" i="12"/>
  <c r="BF36" i="12"/>
  <c r="BA36" i="12"/>
  <c r="AV36" i="12"/>
  <c r="AQ36" i="12"/>
  <c r="AL36" i="12"/>
  <c r="AG36" i="12"/>
  <c r="AB36" i="12"/>
  <c r="W36" i="12"/>
  <c r="S36" i="12"/>
  <c r="O36" i="12"/>
  <c r="K36" i="12"/>
  <c r="G36" i="12"/>
  <c r="B36" i="12"/>
  <c r="BU35" i="12"/>
  <c r="BP35" i="12"/>
  <c r="AQ35" i="12"/>
  <c r="W35" i="12"/>
  <c r="S35" i="12"/>
  <c r="O35" i="12"/>
  <c r="K35" i="12"/>
  <c r="G35" i="12"/>
  <c r="B35" i="12"/>
  <c r="BU34" i="12"/>
  <c r="BP34" i="12"/>
  <c r="BK34" i="12"/>
  <c r="BF34" i="12"/>
  <c r="BA34" i="12"/>
  <c r="AV34" i="12"/>
  <c r="AQ34" i="12"/>
  <c r="AL34" i="12"/>
  <c r="AG34" i="12"/>
  <c r="AB34" i="12"/>
  <c r="W34" i="12"/>
  <c r="S34" i="12"/>
  <c r="O34" i="12"/>
  <c r="K34" i="12"/>
  <c r="G34" i="12"/>
  <c r="B34" i="12"/>
  <c r="BU33" i="12"/>
  <c r="BP33" i="12"/>
  <c r="BK33" i="12"/>
  <c r="BF33" i="12"/>
  <c r="BA33" i="12"/>
  <c r="AV33" i="12"/>
  <c r="AQ33" i="12"/>
  <c r="AL33" i="12"/>
  <c r="AG33" i="12"/>
  <c r="AB33" i="12"/>
  <c r="W33" i="12"/>
  <c r="S33" i="12"/>
  <c r="O33" i="12"/>
  <c r="K33" i="12"/>
  <c r="G33" i="12"/>
  <c r="B33" i="12"/>
  <c r="BU32" i="12"/>
  <c r="BP32" i="12"/>
  <c r="BK32" i="12"/>
  <c r="BF32" i="12"/>
  <c r="BA32" i="12"/>
  <c r="AV32" i="12"/>
  <c r="AQ32" i="12"/>
  <c r="AL32" i="12"/>
  <c r="AG32" i="12"/>
  <c r="AB32" i="12"/>
  <c r="W32" i="12"/>
  <c r="S32" i="12"/>
  <c r="O32" i="12"/>
  <c r="K32" i="12"/>
  <c r="G32" i="12"/>
  <c r="B32" i="12"/>
  <c r="BU31" i="12"/>
  <c r="BP31" i="12"/>
  <c r="BK31" i="12"/>
  <c r="BF31" i="12"/>
  <c r="BA31" i="12"/>
  <c r="AV31" i="12"/>
  <c r="AQ31" i="12"/>
  <c r="AL31" i="12"/>
  <c r="AG31" i="12"/>
  <c r="AB31" i="12"/>
  <c r="W31" i="12"/>
  <c r="S31" i="12"/>
  <c r="O31" i="12"/>
  <c r="K31" i="12"/>
  <c r="G31" i="12"/>
  <c r="B31" i="12"/>
  <c r="BU30" i="12"/>
  <c r="BP30" i="12"/>
  <c r="BK30" i="12"/>
  <c r="BF30" i="12"/>
  <c r="BA30" i="12"/>
  <c r="AV30" i="12"/>
  <c r="AQ30" i="12"/>
  <c r="AL30" i="12"/>
  <c r="AG30" i="12"/>
  <c r="AB30" i="12"/>
  <c r="W30" i="12"/>
  <c r="S30" i="12"/>
  <c r="O30" i="12"/>
  <c r="K30" i="12"/>
  <c r="G30" i="12"/>
  <c r="B30" i="12"/>
  <c r="BU29" i="12"/>
  <c r="BP29" i="12"/>
  <c r="BK29" i="12"/>
  <c r="BF29" i="12"/>
  <c r="BA29" i="12"/>
  <c r="AV29" i="12"/>
  <c r="AQ29" i="12"/>
  <c r="AL29" i="12"/>
  <c r="AG29" i="12"/>
  <c r="AB29" i="12"/>
  <c r="W29" i="12"/>
  <c r="S29" i="12"/>
  <c r="O29" i="12"/>
  <c r="K29" i="12"/>
  <c r="G29" i="12"/>
  <c r="B29" i="12"/>
  <c r="BU28" i="12"/>
  <c r="BP28" i="12"/>
  <c r="BK28" i="12"/>
  <c r="BF28" i="12"/>
  <c r="BA28" i="12"/>
  <c r="AV28" i="12"/>
  <c r="AQ28" i="12"/>
  <c r="AL28" i="12"/>
  <c r="AG28" i="12"/>
  <c r="AB28" i="12"/>
  <c r="W28" i="12"/>
  <c r="S28" i="12"/>
  <c r="O28" i="12"/>
  <c r="K28" i="12"/>
  <c r="G28" i="12"/>
  <c r="B28" i="12"/>
  <c r="BU27" i="12"/>
  <c r="BP27" i="12"/>
  <c r="BK27" i="12"/>
  <c r="BF27" i="12"/>
  <c r="BA27" i="12"/>
  <c r="AV27" i="12"/>
  <c r="AQ27" i="12"/>
  <c r="AL27" i="12"/>
  <c r="AG27" i="12"/>
  <c r="AB27" i="12"/>
  <c r="W27" i="12"/>
  <c r="S27" i="12"/>
  <c r="O27" i="12"/>
  <c r="K27" i="12"/>
  <c r="G27" i="12"/>
  <c r="B27" i="12"/>
  <c r="BU26" i="12"/>
  <c r="BP26" i="12"/>
  <c r="BK26" i="12"/>
  <c r="BF26" i="12"/>
  <c r="BA26" i="12"/>
  <c r="AV26" i="12"/>
  <c r="AQ26" i="12"/>
  <c r="AL26" i="12"/>
  <c r="AG26" i="12"/>
  <c r="AB26" i="12"/>
  <c r="W26" i="12"/>
  <c r="S26" i="12"/>
  <c r="O26" i="12"/>
  <c r="K26" i="12"/>
  <c r="G26" i="12"/>
  <c r="B26" i="12"/>
  <c r="BU25" i="12"/>
  <c r="BP25" i="12"/>
  <c r="BK25" i="12"/>
  <c r="BF25" i="12"/>
  <c r="BA25" i="12"/>
  <c r="AV25" i="12"/>
  <c r="AQ25" i="12"/>
  <c r="AL25" i="12"/>
  <c r="AG25" i="12"/>
  <c r="AB25" i="12"/>
  <c r="W25" i="12"/>
  <c r="S25" i="12"/>
  <c r="O25" i="12"/>
  <c r="K25" i="12"/>
  <c r="G25" i="12"/>
  <c r="B25" i="12"/>
  <c r="BU24" i="12"/>
  <c r="BP24" i="12"/>
  <c r="BK24" i="12"/>
  <c r="BF24" i="12"/>
  <c r="BA24" i="12"/>
  <c r="AV24" i="12"/>
  <c r="AQ24" i="12"/>
  <c r="AL24" i="12"/>
  <c r="AG24" i="12"/>
  <c r="AB24" i="12"/>
  <c r="W24" i="12"/>
  <c r="S24" i="12"/>
  <c r="O24" i="12"/>
  <c r="K24" i="12"/>
  <c r="G24" i="12"/>
  <c r="B24" i="12"/>
  <c r="BU23" i="12"/>
  <c r="BP23" i="12"/>
  <c r="BK23" i="12"/>
  <c r="BF23" i="12"/>
  <c r="BA23" i="12"/>
  <c r="AV23" i="12"/>
  <c r="AQ23" i="12"/>
  <c r="AL23" i="12"/>
  <c r="AG23" i="12"/>
  <c r="AB23" i="12"/>
  <c r="W23" i="12"/>
  <c r="S23" i="12"/>
  <c r="O23" i="12"/>
  <c r="K23" i="12"/>
  <c r="G23" i="12"/>
  <c r="B23" i="12"/>
  <c r="BU22" i="12"/>
  <c r="BP22" i="12"/>
  <c r="BK22" i="12"/>
  <c r="BF22" i="12"/>
  <c r="BA22" i="12"/>
  <c r="AV22" i="12"/>
  <c r="AQ22" i="12"/>
  <c r="AL22" i="12"/>
  <c r="AG22" i="12"/>
  <c r="AB22" i="12"/>
  <c r="W22" i="12"/>
  <c r="S22" i="12"/>
  <c r="O22" i="12"/>
  <c r="K22" i="12"/>
  <c r="G22" i="12"/>
  <c r="B22" i="12"/>
  <c r="BU21" i="12"/>
  <c r="BP21" i="12"/>
  <c r="BK21" i="12"/>
  <c r="BF21" i="12"/>
  <c r="BA21" i="12"/>
  <c r="AV21" i="12"/>
  <c r="AQ21" i="12"/>
  <c r="AL21" i="12"/>
  <c r="AG21" i="12"/>
  <c r="AB21" i="12"/>
  <c r="W21" i="12"/>
  <c r="S21" i="12"/>
  <c r="O21" i="12"/>
  <c r="K21" i="12"/>
  <c r="G21" i="12"/>
  <c r="B21" i="12"/>
  <c r="BU20" i="12"/>
  <c r="BP20" i="12"/>
  <c r="BK20" i="12"/>
  <c r="BF20" i="12"/>
  <c r="BA20" i="12"/>
  <c r="AV20" i="12"/>
  <c r="AQ20" i="12"/>
  <c r="AL20" i="12"/>
  <c r="AG20" i="12"/>
  <c r="AB20" i="12"/>
  <c r="W20" i="12"/>
  <c r="S20" i="12"/>
  <c r="O20" i="12"/>
  <c r="K20" i="12"/>
  <c r="G20" i="12"/>
  <c r="B20" i="12"/>
  <c r="BU19" i="12"/>
  <c r="BP19" i="12"/>
  <c r="BK19" i="12"/>
  <c r="BF19" i="12"/>
  <c r="BA19" i="12"/>
  <c r="AV19" i="12"/>
  <c r="AQ19" i="12"/>
  <c r="AL19" i="12"/>
  <c r="AG19" i="12"/>
  <c r="AB19" i="12"/>
  <c r="W19" i="12"/>
  <c r="S19" i="12"/>
  <c r="O19" i="12"/>
  <c r="K19" i="12"/>
  <c r="G19" i="12"/>
  <c r="B19" i="12"/>
  <c r="BU18" i="12"/>
  <c r="BP18" i="12"/>
  <c r="BK18" i="12"/>
  <c r="BF18" i="12"/>
  <c r="BA18" i="12"/>
  <c r="AV18" i="12"/>
  <c r="AQ18" i="12"/>
  <c r="AL18" i="12"/>
  <c r="AG18" i="12"/>
  <c r="AB18" i="12"/>
  <c r="W18" i="12"/>
  <c r="S18" i="12"/>
  <c r="O18" i="12"/>
  <c r="K18" i="12"/>
  <c r="G18" i="12"/>
  <c r="B18" i="12"/>
  <c r="BU17" i="12"/>
  <c r="BP17" i="12"/>
  <c r="BK17" i="12"/>
  <c r="BF17" i="12"/>
  <c r="BA17" i="12"/>
  <c r="AV17" i="12"/>
  <c r="AQ17" i="12"/>
  <c r="AL17" i="12"/>
  <c r="AG17" i="12"/>
  <c r="AB17" i="12"/>
  <c r="W17" i="12"/>
  <c r="S17" i="12"/>
  <c r="O17" i="12"/>
  <c r="K17" i="12"/>
  <c r="G17" i="12"/>
  <c r="B17" i="12"/>
  <c r="BU16" i="12"/>
  <c r="BP16" i="12"/>
  <c r="BK16" i="12"/>
  <c r="BF16" i="12"/>
  <c r="BA16" i="12"/>
  <c r="AV16" i="12"/>
  <c r="AQ16" i="12"/>
  <c r="AL16" i="12"/>
  <c r="AG16" i="12"/>
  <c r="AB16" i="12"/>
  <c r="W16" i="12"/>
  <c r="S16" i="12"/>
  <c r="O16" i="12"/>
  <c r="K16" i="12"/>
  <c r="G16" i="12"/>
  <c r="B16" i="12"/>
  <c r="BU15" i="12"/>
  <c r="BP15" i="12"/>
  <c r="BK15" i="12"/>
  <c r="BF15" i="12"/>
  <c r="BA15" i="12"/>
  <c r="AV15" i="12"/>
  <c r="AQ15" i="12"/>
  <c r="AL15" i="12"/>
  <c r="AG15" i="12"/>
  <c r="AB15" i="12"/>
  <c r="W15" i="12"/>
  <c r="S15" i="12"/>
  <c r="O15" i="12"/>
  <c r="K15" i="12"/>
  <c r="G15" i="12"/>
  <c r="B15" i="12"/>
  <c r="BU14" i="12"/>
  <c r="BP14" i="12"/>
  <c r="BK14" i="12"/>
  <c r="BF14" i="12"/>
  <c r="BA14" i="12"/>
  <c r="AV14" i="12"/>
  <c r="AQ14" i="12"/>
  <c r="AL14" i="12"/>
  <c r="AG14" i="12"/>
  <c r="AB14" i="12"/>
  <c r="W14" i="12"/>
  <c r="S14" i="12"/>
  <c r="O14" i="12"/>
  <c r="K14" i="12"/>
  <c r="G14" i="12"/>
  <c r="B14" i="12"/>
  <c r="BU13" i="12"/>
  <c r="BP13" i="12"/>
  <c r="BK13" i="12"/>
  <c r="BF13" i="12"/>
  <c r="BA13" i="12"/>
  <c r="AV13" i="12"/>
  <c r="AQ13" i="12"/>
  <c r="AL13" i="12"/>
  <c r="AG13" i="12"/>
  <c r="AB13" i="12"/>
  <c r="W13" i="12"/>
  <c r="S13" i="12"/>
  <c r="O13" i="12"/>
  <c r="K13" i="12"/>
  <c r="G13" i="12"/>
  <c r="B13" i="12"/>
  <c r="BU12" i="12"/>
  <c r="BP12" i="12"/>
  <c r="BK12" i="12"/>
  <c r="BF12" i="12"/>
  <c r="BA12" i="12"/>
  <c r="AV12" i="12"/>
  <c r="AQ12" i="12"/>
  <c r="AL12" i="12"/>
  <c r="AG12" i="12"/>
  <c r="AB12" i="12"/>
  <c r="B12" i="12"/>
  <c r="BU11" i="12"/>
  <c r="BP11" i="12"/>
  <c r="BK11" i="12"/>
  <c r="BF11" i="12"/>
  <c r="BA11" i="12"/>
  <c r="AV11" i="12"/>
  <c r="AQ11" i="12"/>
  <c r="AL11" i="12"/>
  <c r="AG11" i="12"/>
  <c r="AB11" i="12"/>
  <c r="W11" i="12"/>
  <c r="S11" i="12"/>
  <c r="O11" i="12"/>
  <c r="K11" i="12"/>
  <c r="G11" i="12"/>
  <c r="B11" i="12"/>
  <c r="BU10" i="12"/>
  <c r="BP10" i="12"/>
  <c r="BK10" i="12"/>
  <c r="BF10" i="12"/>
  <c r="BA10" i="12"/>
  <c r="AV10" i="12"/>
  <c r="AQ10" i="12"/>
  <c r="AL10" i="12"/>
  <c r="AG10" i="12"/>
  <c r="AB10" i="12"/>
  <c r="W10" i="12"/>
  <c r="S10" i="12"/>
  <c r="O10" i="12"/>
  <c r="K10" i="12"/>
  <c r="G10" i="12"/>
  <c r="B10" i="12"/>
  <c r="BU9" i="12"/>
  <c r="BP9" i="12"/>
  <c r="BK9" i="12"/>
  <c r="BF9" i="12"/>
  <c r="BA9" i="12"/>
  <c r="AV9" i="12"/>
  <c r="AQ9" i="12"/>
  <c r="AL9" i="12"/>
  <c r="AG9" i="12"/>
  <c r="AB9" i="12"/>
  <c r="W9" i="12"/>
  <c r="S9" i="12"/>
  <c r="O9" i="12"/>
  <c r="K9" i="12"/>
  <c r="G9" i="12"/>
  <c r="B9" i="12"/>
  <c r="BU8" i="12"/>
  <c r="BP8" i="12"/>
  <c r="BK8" i="12"/>
  <c r="BF8" i="12"/>
  <c r="BA8" i="12"/>
  <c r="AV8" i="12"/>
  <c r="AQ8" i="12"/>
  <c r="AL8" i="12"/>
  <c r="AG8" i="12"/>
  <c r="AB8" i="12"/>
  <c r="W8" i="12"/>
  <c r="S8" i="12"/>
  <c r="O8" i="12"/>
  <c r="K8" i="12"/>
  <c r="G8" i="12"/>
  <c r="B8" i="12"/>
  <c r="BU7" i="12"/>
  <c r="BP7" i="12"/>
  <c r="BK7" i="12"/>
  <c r="BF7" i="12"/>
  <c r="BA7" i="12"/>
  <c r="AV7" i="12"/>
  <c r="AQ7" i="12"/>
  <c r="AL7" i="12"/>
  <c r="AG7" i="12"/>
  <c r="AB7" i="12"/>
  <c r="W7" i="12"/>
  <c r="S7" i="12"/>
  <c r="O7" i="12"/>
  <c r="K7" i="12"/>
  <c r="G7" i="12"/>
  <c r="B7" i="12"/>
  <c r="BU6" i="12"/>
  <c r="BP6" i="12"/>
  <c r="BK6" i="12"/>
  <c r="BF6" i="12"/>
  <c r="BA6" i="12"/>
  <c r="AV6" i="12"/>
  <c r="AQ6" i="12"/>
  <c r="AL6" i="12"/>
  <c r="AG6" i="12"/>
  <c r="AB6" i="12"/>
  <c r="W6" i="12"/>
  <c r="S6" i="12"/>
  <c r="O6" i="12"/>
  <c r="K6" i="12"/>
  <c r="G6" i="12"/>
  <c r="B6" i="12"/>
  <c r="BU5" i="12"/>
  <c r="BP5" i="12"/>
  <c r="AQ5" i="12"/>
  <c r="AL5" i="12"/>
  <c r="AG5" i="12"/>
  <c r="AB5" i="12"/>
  <c r="W5" i="12"/>
  <c r="S5" i="12"/>
  <c r="O5" i="12"/>
  <c r="K5" i="12"/>
  <c r="G5" i="12"/>
  <c r="B5" i="12"/>
  <c r="BU4" i="12"/>
  <c r="BP4" i="12"/>
  <c r="BK4" i="12"/>
  <c r="BF4" i="12"/>
  <c r="BA4" i="12"/>
  <c r="AV4" i="12"/>
  <c r="AQ4" i="12"/>
  <c r="AL4" i="12"/>
  <c r="AG4" i="12"/>
  <c r="AB4" i="12"/>
  <c r="W4" i="12"/>
  <c r="S4" i="12"/>
  <c r="O4" i="12"/>
  <c r="K4" i="12"/>
  <c r="G4" i="12"/>
  <c r="B4" i="12"/>
  <c r="BU46" i="7"/>
  <c r="BU45" i="7"/>
  <c r="BU44" i="7"/>
  <c r="BU43" i="7"/>
  <c r="BU42" i="7"/>
  <c r="BU41" i="7"/>
  <c r="BU40" i="7"/>
  <c r="BU39" i="7"/>
  <c r="BU38" i="7"/>
  <c r="BU37" i="7"/>
  <c r="BU36" i="7"/>
  <c r="BU35" i="7"/>
  <c r="BU34" i="7"/>
  <c r="BU33" i="7"/>
  <c r="BU32" i="7"/>
  <c r="BU31" i="7"/>
  <c r="BU30" i="7"/>
  <c r="BU29" i="7"/>
  <c r="BU28" i="7"/>
  <c r="BU27" i="7"/>
  <c r="BU26" i="7"/>
  <c r="BU25" i="7"/>
  <c r="BU24" i="7"/>
  <c r="BU23" i="7"/>
  <c r="BU22" i="7"/>
  <c r="BU21" i="7"/>
  <c r="BU20" i="7"/>
  <c r="BU19" i="7"/>
  <c r="BU18" i="7"/>
  <c r="BU17" i="7"/>
  <c r="BU16" i="7"/>
  <c r="BU15" i="7"/>
  <c r="BU14" i="7"/>
  <c r="BU13" i="7"/>
  <c r="BU12" i="7"/>
  <c r="BU11" i="7"/>
  <c r="BU10" i="7"/>
  <c r="BU9" i="7"/>
  <c r="BU8" i="7"/>
  <c r="BU7" i="7"/>
  <c r="BU6" i="7"/>
  <c r="BU5" i="7"/>
  <c r="BU4" i="7"/>
  <c r="BP46" i="7"/>
  <c r="BP45" i="7"/>
  <c r="BP44" i="7"/>
  <c r="BP43" i="7"/>
  <c r="BP42" i="7"/>
  <c r="BP41" i="7"/>
  <c r="BP40" i="7"/>
  <c r="BP39" i="7"/>
  <c r="BP38" i="7"/>
  <c r="BP37" i="7"/>
  <c r="BP36" i="7"/>
  <c r="BP35" i="7"/>
  <c r="BP34" i="7"/>
  <c r="BP33" i="7"/>
  <c r="BP32" i="7"/>
  <c r="BP31" i="7"/>
  <c r="BP30" i="7"/>
  <c r="BP29" i="7"/>
  <c r="BP28" i="7"/>
  <c r="BP27" i="7"/>
  <c r="BP26" i="7"/>
  <c r="BP25" i="7"/>
  <c r="BP24" i="7"/>
  <c r="BP23" i="7"/>
  <c r="BP22" i="7"/>
  <c r="BP21" i="7"/>
  <c r="BP20" i="7"/>
  <c r="BP19" i="7"/>
  <c r="BP18" i="7"/>
  <c r="BP17" i="7"/>
  <c r="BP16" i="7"/>
  <c r="BP15" i="7"/>
  <c r="BP14" i="7"/>
  <c r="BP13" i="7"/>
  <c r="BP12" i="7"/>
  <c r="BP11" i="7"/>
  <c r="BP10" i="7"/>
  <c r="BP9" i="7"/>
  <c r="BP8" i="7"/>
  <c r="BP7" i="7"/>
  <c r="BP6" i="7"/>
  <c r="BP5" i="7"/>
  <c r="BP4" i="7"/>
  <c r="BK46" i="7"/>
  <c r="BK45" i="7"/>
  <c r="BK44" i="7"/>
  <c r="BK43" i="7"/>
  <c r="BK42" i="7"/>
  <c r="BK41" i="7"/>
  <c r="BK40" i="7"/>
  <c r="BK39" i="7"/>
  <c r="BK38" i="7"/>
  <c r="BK37" i="7"/>
  <c r="BK36" i="7"/>
  <c r="BK35" i="7"/>
  <c r="BK34" i="7"/>
  <c r="BK33" i="7"/>
  <c r="BK32" i="7"/>
  <c r="BK31" i="7"/>
  <c r="BK30" i="7"/>
  <c r="BK29" i="7"/>
  <c r="BK28" i="7"/>
  <c r="BK27" i="7"/>
  <c r="BK26" i="7"/>
  <c r="BK25" i="7"/>
  <c r="BK24" i="7"/>
  <c r="BK23" i="7"/>
  <c r="BK22" i="7"/>
  <c r="BK21" i="7"/>
  <c r="BK20" i="7"/>
  <c r="BK19" i="7"/>
  <c r="BK18" i="7"/>
  <c r="BK17" i="7"/>
  <c r="BK16" i="7"/>
  <c r="BK15" i="7"/>
  <c r="BK14" i="7"/>
  <c r="BK13" i="7"/>
  <c r="BK12" i="7"/>
  <c r="BK11" i="7"/>
  <c r="BK10" i="7"/>
  <c r="BK9" i="7"/>
  <c r="BK8" i="7"/>
  <c r="BK7" i="7"/>
  <c r="BK6" i="7"/>
  <c r="BK5" i="7"/>
  <c r="BK4" i="7"/>
  <c r="BF46" i="7"/>
  <c r="BF45" i="7"/>
  <c r="BF44" i="7"/>
  <c r="BF43" i="7"/>
  <c r="BF42" i="7"/>
  <c r="BF41" i="7"/>
  <c r="BF40" i="7"/>
  <c r="BF39" i="7"/>
  <c r="BF38" i="7"/>
  <c r="BF37" i="7"/>
  <c r="BF36" i="7"/>
  <c r="BF35" i="7"/>
  <c r="BF34" i="7"/>
  <c r="BF33" i="7"/>
  <c r="BF32" i="7"/>
  <c r="BF31" i="7"/>
  <c r="BF30" i="7"/>
  <c r="BF29" i="7"/>
  <c r="BF28" i="7"/>
  <c r="BF27" i="7"/>
  <c r="BF26" i="7"/>
  <c r="BF25" i="7"/>
  <c r="BF24" i="7"/>
  <c r="BF23" i="7"/>
  <c r="BF22" i="7"/>
  <c r="BF21" i="7"/>
  <c r="BF20" i="7"/>
  <c r="BF19" i="7"/>
  <c r="BF18" i="7"/>
  <c r="BF17" i="7"/>
  <c r="BF16" i="7"/>
  <c r="BF15" i="7"/>
  <c r="BF14" i="7"/>
  <c r="BF13" i="7"/>
  <c r="BF12" i="7"/>
  <c r="BF11" i="7"/>
  <c r="BF10" i="7"/>
  <c r="BF9" i="7"/>
  <c r="BF8" i="7"/>
  <c r="BF7" i="7"/>
  <c r="BF6" i="7"/>
  <c r="BF5" i="7"/>
  <c r="BF4" i="7"/>
  <c r="BA46" i="7"/>
  <c r="BA45" i="7"/>
  <c r="BA44" i="7"/>
  <c r="BA43" i="7"/>
  <c r="BA42" i="7"/>
  <c r="BA41" i="7"/>
  <c r="BA40" i="7"/>
  <c r="BA39" i="7"/>
  <c r="BA38" i="7"/>
  <c r="BA37" i="7"/>
  <c r="BA36" i="7"/>
  <c r="BA35" i="7"/>
  <c r="BA34" i="7"/>
  <c r="BA33" i="7"/>
  <c r="BA32" i="7"/>
  <c r="BA31" i="7"/>
  <c r="BA30" i="7"/>
  <c r="BA29" i="7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3" i="7"/>
  <c r="BA12" i="7"/>
  <c r="BA11" i="7"/>
  <c r="BA10" i="7"/>
  <c r="BA9" i="7"/>
  <c r="BA8" i="7"/>
  <c r="BA7" i="7"/>
  <c r="BA6" i="7"/>
  <c r="BA5" i="7"/>
  <c r="BA4" i="7"/>
  <c r="AV46" i="7"/>
  <c r="AV45" i="7"/>
  <c r="AV44" i="7"/>
  <c r="AV43" i="7"/>
  <c r="AV42" i="7"/>
  <c r="AV41" i="7"/>
  <c r="AV40" i="7"/>
  <c r="AV39" i="7"/>
  <c r="AV38" i="7"/>
  <c r="AV37" i="7"/>
  <c r="AV36" i="7"/>
  <c r="AV35" i="7"/>
  <c r="AV34" i="7"/>
  <c r="AV33" i="7"/>
  <c r="AV32" i="7"/>
  <c r="AV31" i="7"/>
  <c r="AV30" i="7"/>
  <c r="AV29" i="7"/>
  <c r="AV28" i="7"/>
  <c r="AV27" i="7"/>
  <c r="AV26" i="7"/>
  <c r="AV25" i="7"/>
  <c r="AV24" i="7"/>
  <c r="AV23" i="7"/>
  <c r="AV22" i="7"/>
  <c r="AV21" i="7"/>
  <c r="AV20" i="7"/>
  <c r="AV19" i="7"/>
  <c r="AV18" i="7"/>
  <c r="AV17" i="7"/>
  <c r="AV16" i="7"/>
  <c r="AV15" i="7"/>
  <c r="AV14" i="7"/>
  <c r="AV13" i="7"/>
  <c r="AV12" i="7"/>
  <c r="AV11" i="7"/>
  <c r="AV10" i="7"/>
  <c r="AV9" i="7"/>
  <c r="AV8" i="7"/>
  <c r="AV7" i="7"/>
  <c r="AV6" i="7"/>
  <c r="AV5" i="7"/>
  <c r="AV4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  <c r="AQ8" i="7"/>
  <c r="AQ7" i="7"/>
  <c r="AQ6" i="7"/>
  <c r="AQ5" i="7"/>
  <c r="AQ4" i="7"/>
  <c r="AL46" i="7"/>
  <c r="AL45" i="7"/>
  <c r="AL44" i="7"/>
  <c r="AL43" i="7"/>
  <c r="AL42" i="7"/>
  <c r="AL41" i="7"/>
  <c r="AL40" i="7"/>
  <c r="AL39" i="7"/>
  <c r="AL38" i="7"/>
  <c r="AL37" i="7"/>
  <c r="AL36" i="7"/>
  <c r="AL35" i="7"/>
  <c r="AL34" i="7"/>
  <c r="AL33" i="7"/>
  <c r="AL32" i="7"/>
  <c r="AL31" i="7"/>
  <c r="AL30" i="7"/>
  <c r="AL29" i="7"/>
  <c r="AL28" i="7"/>
  <c r="AL27" i="7"/>
  <c r="AL26" i="7"/>
  <c r="AL25" i="7"/>
  <c r="AL24" i="7"/>
  <c r="AL23" i="7"/>
  <c r="AL22" i="7"/>
  <c r="AL21" i="7"/>
  <c r="AL20" i="7"/>
  <c r="AL19" i="7"/>
  <c r="AL18" i="7"/>
  <c r="AL17" i="7"/>
  <c r="AL16" i="7"/>
  <c r="AL15" i="7"/>
  <c r="AL14" i="7"/>
  <c r="AL13" i="7"/>
  <c r="AL12" i="7"/>
  <c r="AL11" i="7"/>
  <c r="AL10" i="7"/>
  <c r="AL9" i="7"/>
  <c r="AL8" i="7"/>
  <c r="AL7" i="7"/>
  <c r="AL6" i="7"/>
  <c r="AL5" i="7"/>
  <c r="AL4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G6" i="7"/>
  <c r="AG5" i="7"/>
  <c r="AG4" i="7"/>
  <c r="AB45" i="7"/>
  <c r="AB46" i="7"/>
  <c r="AB44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19" i="7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4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19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4" i="7"/>
  <c r="BU58" i="1"/>
  <c r="BU57" i="1"/>
  <c r="BU56" i="1"/>
  <c r="BU55" i="1"/>
  <c r="BU54" i="1"/>
  <c r="BU53" i="1"/>
  <c r="BU52" i="1"/>
  <c r="BU51" i="1"/>
  <c r="BU50" i="1"/>
  <c r="BU49" i="1"/>
  <c r="BU48" i="1"/>
  <c r="BU47" i="1"/>
  <c r="BU46" i="1"/>
  <c r="BU45" i="1"/>
  <c r="BU44" i="1"/>
  <c r="BU43" i="1"/>
  <c r="BU42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P4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B58" i="1"/>
  <c r="AB52" i="1"/>
  <c r="AB53" i="1"/>
  <c r="AB54" i="1"/>
  <c r="AB55" i="1"/>
  <c r="AB56" i="1"/>
  <c r="AB57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4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G52" i="1"/>
  <c r="G53" i="1"/>
  <c r="G54" i="1"/>
  <c r="G55" i="1"/>
  <c r="G56" i="1"/>
  <c r="G57" i="1"/>
  <c r="G5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4" i="1"/>
  <c r="D68" i="13" l="1"/>
  <c r="H117" i="13"/>
  <c r="H75" i="12"/>
  <c r="D80" i="12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4" i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" i="7"/>
  <c r="AC41" i="11"/>
  <c r="AA41" i="11"/>
  <c r="Y41" i="11"/>
  <c r="W41" i="11"/>
  <c r="U41" i="11"/>
  <c r="S41" i="11"/>
  <c r="AC38" i="11"/>
  <c r="AA38" i="11"/>
  <c r="Y38" i="11"/>
  <c r="U38" i="11"/>
  <c r="Q38" i="11"/>
  <c r="O38" i="11"/>
  <c r="AC32" i="11"/>
  <c r="AA32" i="11"/>
  <c r="Y32" i="11"/>
  <c r="W32" i="11"/>
  <c r="U32" i="11"/>
  <c r="AC31" i="11"/>
  <c r="O30" i="11"/>
  <c r="M27" i="11" l="1"/>
  <c r="K27" i="11"/>
  <c r="I27" i="11"/>
  <c r="G27" i="11"/>
  <c r="E27" i="11"/>
  <c r="O27" i="11"/>
  <c r="S27" i="11"/>
  <c r="Q27" i="11"/>
  <c r="AA14" i="11"/>
  <c r="Y14" i="11"/>
  <c r="W14" i="11"/>
  <c r="U14" i="11"/>
  <c r="AC13" i="11"/>
  <c r="S13" i="11"/>
  <c r="U11" i="11"/>
  <c r="S11" i="11"/>
  <c r="AC6" i="11"/>
  <c r="AA6" i="11"/>
  <c r="Y6" i="11"/>
  <c r="W6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4" i="5"/>
  <c r="Y41" i="5"/>
  <c r="W41" i="5"/>
  <c r="U41" i="5"/>
  <c r="AC35" i="5"/>
  <c r="AA35" i="5"/>
  <c r="Y35" i="5"/>
  <c r="W35" i="5"/>
  <c r="S35" i="5"/>
  <c r="Q35" i="5"/>
  <c r="O35" i="5"/>
  <c r="AC5" i="5"/>
  <c r="AA5" i="5"/>
  <c r="Y5" i="5"/>
  <c r="W5" i="5"/>
  <c r="U4" i="5"/>
  <c r="M12" i="5"/>
  <c r="K12" i="5"/>
  <c r="I12" i="5"/>
  <c r="G12" i="5"/>
  <c r="E12" i="5"/>
  <c r="F161" i="1"/>
  <c r="F160" i="1"/>
  <c r="F162" i="1" s="1"/>
  <c r="F159" i="1"/>
  <c r="F158" i="1"/>
  <c r="F157" i="1"/>
  <c r="F155" i="1"/>
  <c r="F154" i="1"/>
  <c r="H154" i="1" s="1"/>
  <c r="F153" i="1"/>
  <c r="F152" i="1"/>
  <c r="F151" i="1"/>
  <c r="D150" i="1"/>
  <c r="F150" i="1" s="1"/>
  <c r="D149" i="1"/>
  <c r="F149" i="1" s="1"/>
  <c r="F148" i="1" s="1"/>
  <c r="F147" i="1"/>
  <c r="D146" i="1"/>
  <c r="F146" i="1" s="1"/>
  <c r="D145" i="1"/>
  <c r="D144" i="1"/>
  <c r="F144" i="1" s="1"/>
  <c r="D143" i="1"/>
  <c r="F143" i="1" s="1"/>
  <c r="F141" i="1"/>
  <c r="F139" i="1"/>
  <c r="F138" i="1"/>
  <c r="F137" i="1"/>
  <c r="F136" i="1"/>
  <c r="F135" i="1"/>
  <c r="H135" i="1" s="1"/>
  <c r="F134" i="1"/>
  <c r="H134" i="1" s="1"/>
  <c r="F133" i="1"/>
  <c r="F132" i="1"/>
  <c r="F131" i="1"/>
  <c r="F129" i="1"/>
  <c r="D127" i="1" s="1"/>
  <c r="F127" i="1" s="1"/>
  <c r="F126" i="1"/>
  <c r="H126" i="1" s="1"/>
  <c r="F124" i="1"/>
  <c r="F122" i="1"/>
  <c r="F123" i="1" s="1"/>
  <c r="D121" i="1"/>
  <c r="F121" i="1" s="1"/>
  <c r="F120" i="1" s="1"/>
  <c r="F118" i="1"/>
  <c r="F117" i="1"/>
  <c r="F115" i="1"/>
  <c r="F108" i="1"/>
  <c r="H108" i="1" s="1"/>
  <c r="F107" i="1"/>
  <c r="F104" i="1"/>
  <c r="F102" i="1"/>
  <c r="H102" i="1" s="1"/>
  <c r="F101" i="1"/>
  <c r="H101" i="1" s="1"/>
  <c r="F100" i="1"/>
  <c r="D98" i="1"/>
  <c r="F98" i="1" s="1"/>
  <c r="F93" i="1"/>
  <c r="F91" i="1"/>
  <c r="D89" i="1"/>
  <c r="D88" i="1"/>
  <c r="D78" i="1"/>
  <c r="F78" i="1" s="1"/>
  <c r="F79" i="1" s="1"/>
  <c r="H79" i="1" s="1"/>
  <c r="F77" i="1"/>
  <c r="F76" i="1"/>
  <c r="F75" i="1"/>
  <c r="J75" i="1" s="1"/>
  <c r="D74" i="1"/>
  <c r="D73" i="1"/>
  <c r="D69" i="1"/>
  <c r="F65" i="1"/>
  <c r="F149" i="7"/>
  <c r="F148" i="7"/>
  <c r="F150" i="7" s="1"/>
  <c r="F147" i="7"/>
  <c r="F146" i="7"/>
  <c r="F145" i="7"/>
  <c r="F143" i="7"/>
  <c r="F142" i="7"/>
  <c r="H142" i="7" s="1"/>
  <c r="F141" i="7"/>
  <c r="F140" i="7"/>
  <c r="F139" i="7"/>
  <c r="D138" i="7"/>
  <c r="F138" i="7" s="1"/>
  <c r="D137" i="7"/>
  <c r="F137" i="7" s="1"/>
  <c r="F136" i="7" s="1"/>
  <c r="F135" i="7"/>
  <c r="D134" i="7"/>
  <c r="F134" i="7" s="1"/>
  <c r="D133" i="7"/>
  <c r="D132" i="7"/>
  <c r="F132" i="7" s="1"/>
  <c r="D131" i="7"/>
  <c r="F131" i="7" s="1"/>
  <c r="F129" i="7"/>
  <c r="F127" i="7"/>
  <c r="F126" i="7"/>
  <c r="F125" i="7"/>
  <c r="F124" i="7"/>
  <c r="F123" i="7"/>
  <c r="H123" i="7" s="1"/>
  <c r="F122" i="7"/>
  <c r="H122" i="7" s="1"/>
  <c r="F121" i="7"/>
  <c r="F120" i="7"/>
  <c r="F119" i="7"/>
  <c r="F117" i="7"/>
  <c r="D115" i="7" s="1"/>
  <c r="F115" i="7" s="1"/>
  <c r="F114" i="7"/>
  <c r="H114" i="7" s="1"/>
  <c r="F112" i="7"/>
  <c r="F110" i="7"/>
  <c r="F111" i="7" s="1"/>
  <c r="D109" i="7"/>
  <c r="F109" i="7" s="1"/>
  <c r="F108" i="7" s="1"/>
  <c r="F106" i="7"/>
  <c r="F105" i="7"/>
  <c r="F103" i="7"/>
  <c r="F96" i="7"/>
  <c r="H96" i="7" s="1"/>
  <c r="F95" i="7"/>
  <c r="F92" i="7"/>
  <c r="F90" i="7"/>
  <c r="H90" i="7" s="1"/>
  <c r="F89" i="7"/>
  <c r="H89" i="7" s="1"/>
  <c r="F88" i="7"/>
  <c r="D86" i="7"/>
  <c r="F86" i="7" s="1"/>
  <c r="F81" i="7"/>
  <c r="F79" i="7"/>
  <c r="D77" i="7"/>
  <c r="D76" i="7"/>
  <c r="D66" i="7"/>
  <c r="F66" i="7" s="1"/>
  <c r="F67" i="7" s="1"/>
  <c r="H67" i="7" s="1"/>
  <c r="F65" i="7"/>
  <c r="F64" i="7"/>
  <c r="F63" i="7"/>
  <c r="J63" i="7" s="1"/>
  <c r="D62" i="7"/>
  <c r="D61" i="7"/>
  <c r="D57" i="7"/>
  <c r="F53" i="7"/>
  <c r="F148" i="11"/>
  <c r="F147" i="11"/>
  <c r="F149" i="11" s="1"/>
  <c r="F146" i="11"/>
  <c r="F145" i="11"/>
  <c r="F144" i="11"/>
  <c r="F142" i="11"/>
  <c r="F141" i="11"/>
  <c r="H141" i="11" s="1"/>
  <c r="F140" i="11"/>
  <c r="F139" i="11"/>
  <c r="F138" i="11"/>
  <c r="D137" i="11"/>
  <c r="F137" i="11" s="1"/>
  <c r="D136" i="11"/>
  <c r="F136" i="11" s="1"/>
  <c r="F135" i="11" s="1"/>
  <c r="F134" i="11"/>
  <c r="D133" i="11"/>
  <c r="F133" i="11" s="1"/>
  <c r="D132" i="11"/>
  <c r="D131" i="11"/>
  <c r="F131" i="11" s="1"/>
  <c r="D130" i="11"/>
  <c r="F130" i="11" s="1"/>
  <c r="F128" i="11"/>
  <c r="F126" i="11"/>
  <c r="F125" i="11"/>
  <c r="F124" i="11"/>
  <c r="F123" i="11"/>
  <c r="F122" i="11"/>
  <c r="H122" i="11" s="1"/>
  <c r="F121" i="11"/>
  <c r="H121" i="11" s="1"/>
  <c r="F120" i="11"/>
  <c r="F119" i="11"/>
  <c r="F118" i="11"/>
  <c r="F116" i="11"/>
  <c r="D114" i="11" s="1"/>
  <c r="F114" i="11" s="1"/>
  <c r="F113" i="11"/>
  <c r="H113" i="11" s="1"/>
  <c r="F111" i="11"/>
  <c r="F109" i="11"/>
  <c r="F110" i="11" s="1"/>
  <c r="D108" i="11"/>
  <c r="F108" i="11" s="1"/>
  <c r="F107" i="11" s="1"/>
  <c r="F105" i="11"/>
  <c r="F104" i="11"/>
  <c r="F102" i="11"/>
  <c r="F95" i="11"/>
  <c r="H95" i="11" s="1"/>
  <c r="F94" i="11"/>
  <c r="F91" i="11"/>
  <c r="F89" i="11"/>
  <c r="H89" i="11" s="1"/>
  <c r="F88" i="11"/>
  <c r="H88" i="11" s="1"/>
  <c r="F87" i="11"/>
  <c r="D85" i="11"/>
  <c r="F85" i="11" s="1"/>
  <c r="F80" i="11"/>
  <c r="F78" i="11"/>
  <c r="D76" i="11"/>
  <c r="D75" i="11"/>
  <c r="D65" i="11"/>
  <c r="F65" i="11" s="1"/>
  <c r="F66" i="11" s="1"/>
  <c r="H66" i="11" s="1"/>
  <c r="F64" i="11"/>
  <c r="F63" i="11"/>
  <c r="J62" i="11"/>
  <c r="H62" i="11"/>
  <c r="F62" i="11"/>
  <c r="D61" i="11"/>
  <c r="D60" i="11"/>
  <c r="D56" i="11"/>
  <c r="F52" i="11"/>
  <c r="F161" i="5"/>
  <c r="F160" i="5"/>
  <c r="F159" i="5"/>
  <c r="F158" i="5"/>
  <c r="F157" i="5"/>
  <c r="F156" i="5"/>
  <c r="F154" i="5"/>
  <c r="F153" i="5"/>
  <c r="H153" i="5" s="1"/>
  <c r="F152" i="5"/>
  <c r="F151" i="5"/>
  <c r="F150" i="5"/>
  <c r="D149" i="5"/>
  <c r="F149" i="5" s="1"/>
  <c r="D148" i="5"/>
  <c r="F148" i="5" s="1"/>
  <c r="F147" i="5" s="1"/>
  <c r="F146" i="5"/>
  <c r="D145" i="5"/>
  <c r="F145" i="5" s="1"/>
  <c r="D144" i="5"/>
  <c r="D143" i="5"/>
  <c r="F143" i="5" s="1"/>
  <c r="D142" i="5"/>
  <c r="F142" i="5" s="1"/>
  <c r="F140" i="5"/>
  <c r="F138" i="5"/>
  <c r="F137" i="5"/>
  <c r="F136" i="5"/>
  <c r="F135" i="5"/>
  <c r="F134" i="5"/>
  <c r="H134" i="5" s="1"/>
  <c r="F133" i="5"/>
  <c r="H133" i="5" s="1"/>
  <c r="F132" i="5"/>
  <c r="F131" i="5"/>
  <c r="F130" i="5"/>
  <c r="F128" i="5"/>
  <c r="H128" i="5" s="1"/>
  <c r="D126" i="5"/>
  <c r="F126" i="5" s="1"/>
  <c r="F125" i="5"/>
  <c r="H125" i="5" s="1"/>
  <c r="F123" i="5"/>
  <c r="F121" i="5"/>
  <c r="F122" i="5" s="1"/>
  <c r="D120" i="5"/>
  <c r="F120" i="5" s="1"/>
  <c r="F119" i="5" s="1"/>
  <c r="F117" i="5"/>
  <c r="F116" i="5"/>
  <c r="F114" i="5"/>
  <c r="H107" i="5"/>
  <c r="F107" i="5"/>
  <c r="F106" i="5"/>
  <c r="F103" i="5"/>
  <c r="H101" i="5"/>
  <c r="F101" i="5"/>
  <c r="F100" i="5"/>
  <c r="H100" i="5" s="1"/>
  <c r="F99" i="5"/>
  <c r="D97" i="5"/>
  <c r="F97" i="5" s="1"/>
  <c r="F92" i="5"/>
  <c r="F90" i="5"/>
  <c r="D88" i="5"/>
  <c r="D87" i="5"/>
  <c r="D77" i="5"/>
  <c r="F77" i="5" s="1"/>
  <c r="F78" i="5" s="1"/>
  <c r="H78" i="5" s="1"/>
  <c r="F76" i="5"/>
  <c r="F75" i="5"/>
  <c r="F74" i="5"/>
  <c r="J74" i="5" s="1"/>
  <c r="D73" i="5"/>
  <c r="D72" i="5"/>
  <c r="D68" i="5"/>
  <c r="F64" i="5"/>
  <c r="H63" i="7" l="1"/>
  <c r="H75" i="1"/>
  <c r="D80" i="1"/>
  <c r="H129" i="1"/>
  <c r="D68" i="7"/>
  <c r="H117" i="7"/>
  <c r="D67" i="11"/>
  <c r="H116" i="11"/>
  <c r="H74" i="5"/>
  <c r="D79" i="5"/>
  <c r="AQ46" i="11" l="1"/>
  <c r="AO46" i="11"/>
  <c r="AM46" i="11"/>
  <c r="AK46" i="11"/>
  <c r="AI46" i="11"/>
  <c r="CA45" i="11"/>
  <c r="AG43" i="11"/>
  <c r="AE43" i="11"/>
  <c r="AG42" i="11"/>
  <c r="BO41" i="11"/>
  <c r="BK41" i="11"/>
  <c r="BI41" i="11"/>
  <c r="BG41" i="11"/>
  <c r="BE41" i="11"/>
  <c r="BC41" i="11"/>
  <c r="BA41" i="11"/>
  <c r="AY41" i="11"/>
  <c r="AW41" i="11"/>
  <c r="AU41" i="11"/>
  <c r="AS41" i="11"/>
  <c r="AQ41" i="11"/>
  <c r="AO41" i="11"/>
  <c r="AM41" i="11"/>
  <c r="AK41" i="11"/>
  <c r="AI41" i="11"/>
  <c r="AG41" i="11"/>
  <c r="AE41" i="11"/>
  <c r="Q41" i="11"/>
  <c r="O41" i="11"/>
  <c r="M41" i="11"/>
  <c r="K41" i="11"/>
  <c r="I41" i="11"/>
  <c r="G41" i="11"/>
  <c r="E41" i="11"/>
  <c r="CC40" i="11"/>
  <c r="CA40" i="11"/>
  <c r="BY40" i="11"/>
  <c r="BU40" i="11"/>
  <c r="BS40" i="11"/>
  <c r="BQ40" i="11"/>
  <c r="BO40" i="11"/>
  <c r="BM40" i="11"/>
  <c r="BK40" i="11"/>
  <c r="BI39" i="11"/>
  <c r="BG39" i="11"/>
  <c r="AY39" i="11"/>
  <c r="AW39" i="11"/>
  <c r="AU39" i="11"/>
  <c r="AS39" i="11"/>
  <c r="AQ39" i="11"/>
  <c r="AO39" i="11"/>
  <c r="AM39" i="11"/>
  <c r="AK39" i="11"/>
  <c r="AI39" i="11"/>
  <c r="BE38" i="11"/>
  <c r="BC38" i="11"/>
  <c r="BA38" i="11"/>
  <c r="AG38" i="11"/>
  <c r="AE38" i="11"/>
  <c r="AG37" i="11"/>
  <c r="AE37" i="11"/>
  <c r="AG36" i="11"/>
  <c r="AE36" i="11"/>
  <c r="AG35" i="11"/>
  <c r="AE35" i="11"/>
  <c r="AG34" i="11"/>
  <c r="AE34" i="11"/>
  <c r="CC33" i="11"/>
  <c r="CA33" i="11"/>
  <c r="BY33" i="11"/>
  <c r="BW33" i="11"/>
  <c r="BU33" i="11"/>
  <c r="BS33" i="11"/>
  <c r="BQ33" i="11"/>
  <c r="BO33" i="11"/>
  <c r="BM33" i="11"/>
  <c r="BK33" i="11"/>
  <c r="BI33" i="11"/>
  <c r="BG33" i="11"/>
  <c r="BE33" i="11"/>
  <c r="BC33" i="11"/>
  <c r="BA33" i="11"/>
  <c r="AY33" i="11"/>
  <c r="AW33" i="11"/>
  <c r="AU33" i="11"/>
  <c r="AS33" i="11"/>
  <c r="AQ33" i="11"/>
  <c r="AO33" i="11"/>
  <c r="AM33" i="11"/>
  <c r="AK33" i="11"/>
  <c r="AI33" i="11"/>
  <c r="AG31" i="11"/>
  <c r="AE31" i="11"/>
  <c r="AK29" i="11"/>
  <c r="AI29" i="11"/>
  <c r="AG29" i="11"/>
  <c r="AE29" i="11"/>
  <c r="AK28" i="11"/>
  <c r="AI28" i="11"/>
  <c r="BS26" i="11"/>
  <c r="BQ26" i="11"/>
  <c r="BO26" i="11"/>
  <c r="BM25" i="11"/>
  <c r="BK25" i="11"/>
  <c r="BI25" i="11"/>
  <c r="BG25" i="11"/>
  <c r="BE25" i="11"/>
  <c r="BC25" i="11"/>
  <c r="BA25" i="11"/>
  <c r="AY25" i="11"/>
  <c r="AW25" i="11"/>
  <c r="AU25" i="11"/>
  <c r="AS25" i="11"/>
  <c r="AQ25" i="11"/>
  <c r="AO25" i="11"/>
  <c r="AM25" i="11"/>
  <c r="AK24" i="11"/>
  <c r="AI24" i="11"/>
  <c r="BS23" i="11"/>
  <c r="BQ23" i="11"/>
  <c r="BO23" i="11"/>
  <c r="BM23" i="11"/>
  <c r="BK23" i="11"/>
  <c r="AS22" i="11"/>
  <c r="AQ22" i="11"/>
  <c r="AO22" i="11"/>
  <c r="AM22" i="11"/>
  <c r="BI21" i="11"/>
  <c r="BG21" i="11"/>
  <c r="BE21" i="11"/>
  <c r="BC21" i="11"/>
  <c r="BA21" i="11"/>
  <c r="AY21" i="11"/>
  <c r="AW21" i="11"/>
  <c r="AU21" i="11"/>
  <c r="AK21" i="11"/>
  <c r="AI21" i="11"/>
  <c r="AG20" i="11"/>
  <c r="AE20" i="11"/>
  <c r="BS18" i="11"/>
  <c r="BQ18" i="11"/>
  <c r="BO18" i="11"/>
  <c r="BM18" i="11"/>
  <c r="BK18" i="11"/>
  <c r="BI18" i="11"/>
  <c r="BG18" i="11"/>
  <c r="BE18" i="11"/>
  <c r="BC18" i="11"/>
  <c r="BA18" i="11"/>
  <c r="AY17" i="11"/>
  <c r="AW17" i="11"/>
  <c r="AU17" i="11"/>
  <c r="AS17" i="11"/>
  <c r="AQ17" i="11"/>
  <c r="AO17" i="11"/>
  <c r="AM16" i="11"/>
  <c r="AK16" i="11"/>
  <c r="AI16" i="11"/>
  <c r="AG15" i="11"/>
  <c r="AE15" i="11"/>
  <c r="CC13" i="11"/>
  <c r="CA13" i="11"/>
  <c r="BY13" i="11"/>
  <c r="BW13" i="11"/>
  <c r="BU13" i="11"/>
  <c r="BS13" i="11"/>
  <c r="BQ13" i="11"/>
  <c r="BO13" i="11"/>
  <c r="BM13" i="11"/>
  <c r="BK13" i="11"/>
  <c r="BI13" i="11"/>
  <c r="BG13" i="11"/>
  <c r="BE13" i="11"/>
  <c r="BC13" i="11"/>
  <c r="BA13" i="11"/>
  <c r="AY13" i="11"/>
  <c r="AW13" i="11"/>
  <c r="AU13" i="11"/>
  <c r="AS13" i="11"/>
  <c r="AQ13" i="11"/>
  <c r="AO13" i="11"/>
  <c r="AM13" i="11"/>
  <c r="AK13" i="11"/>
  <c r="AI13" i="11"/>
  <c r="AG13" i="11"/>
  <c r="AE13" i="11"/>
  <c r="Q13" i="11"/>
  <c r="O13" i="11"/>
  <c r="M13" i="11"/>
  <c r="K13" i="11"/>
  <c r="I13" i="11"/>
  <c r="G13" i="11"/>
  <c r="E13" i="11"/>
  <c r="AG12" i="11"/>
  <c r="AE12" i="11"/>
  <c r="AG11" i="11"/>
  <c r="AE11" i="11"/>
  <c r="AG10" i="11"/>
  <c r="AE10" i="11"/>
  <c r="AG9" i="11"/>
  <c r="AE9" i="11"/>
  <c r="AE8" i="11"/>
  <c r="AG7" i="11"/>
  <c r="AE7" i="11"/>
  <c r="AG6" i="11"/>
  <c r="AE6" i="11"/>
  <c r="AG5" i="11"/>
  <c r="AE5" i="11"/>
  <c r="AG4" i="11"/>
  <c r="AE4" i="11"/>
  <c r="AO46" i="10"/>
  <c r="AM46" i="10"/>
  <c r="AK46" i="10"/>
  <c r="AI46" i="10"/>
  <c r="AG46" i="10"/>
  <c r="BY45" i="10"/>
  <c r="AO44" i="10"/>
  <c r="AQ44" i="11" s="1"/>
  <c r="AM44" i="10"/>
  <c r="AO44" i="11" s="1"/>
  <c r="AK44" i="10"/>
  <c r="AM44" i="11" s="1"/>
  <c r="AI44" i="10"/>
  <c r="AK44" i="11" s="1"/>
  <c r="AG44" i="10"/>
  <c r="AI44" i="11" s="1"/>
  <c r="AE44" i="10"/>
  <c r="AG44" i="11" s="1"/>
  <c r="AC44" i="10"/>
  <c r="AE44" i="11" s="1"/>
  <c r="AA44" i="10"/>
  <c r="AC44" i="11" s="1"/>
  <c r="Y44" i="10"/>
  <c r="AA44" i="11" s="1"/>
  <c r="W44" i="10"/>
  <c r="Y44" i="11" s="1"/>
  <c r="U44" i="10"/>
  <c r="W44" i="11" s="1"/>
  <c r="S44" i="10"/>
  <c r="U44" i="11" s="1"/>
  <c r="Q44" i="10"/>
  <c r="S44" i="11" s="1"/>
  <c r="O44" i="10"/>
  <c r="Q44" i="11" s="1"/>
  <c r="M44" i="10"/>
  <c r="O44" i="11" s="1"/>
  <c r="AE43" i="10"/>
  <c r="AC43" i="10"/>
  <c r="AE42" i="10"/>
  <c r="BM41" i="10"/>
  <c r="BI41" i="10"/>
  <c r="BG41" i="10"/>
  <c r="BE41" i="10"/>
  <c r="BC41" i="10"/>
  <c r="BA41" i="10"/>
  <c r="AY41" i="10"/>
  <c r="AW41" i="10"/>
  <c r="AU41" i="10"/>
  <c r="AS41" i="10"/>
  <c r="AQ41" i="10"/>
  <c r="AO41" i="10"/>
  <c r="AM41" i="10"/>
  <c r="AK41" i="10"/>
  <c r="AI41" i="10"/>
  <c r="AG41" i="10"/>
  <c r="AE41" i="10"/>
  <c r="AC41" i="10"/>
  <c r="AA41" i="10"/>
  <c r="Y41" i="10"/>
  <c r="W41" i="10"/>
  <c r="U41" i="10"/>
  <c r="S41" i="10"/>
  <c r="Q41" i="10"/>
  <c r="O41" i="10"/>
  <c r="M41" i="10"/>
  <c r="K41" i="10"/>
  <c r="I41" i="10"/>
  <c r="G41" i="10"/>
  <c r="E41" i="10"/>
  <c r="C41" i="10"/>
  <c r="CA40" i="10"/>
  <c r="BY40" i="10"/>
  <c r="BW40" i="10"/>
  <c r="BS40" i="10"/>
  <c r="BQ40" i="10"/>
  <c r="BO40" i="10"/>
  <c r="BM40" i="10"/>
  <c r="BK40" i="10"/>
  <c r="BI40" i="10"/>
  <c r="BG39" i="10"/>
  <c r="BE39" i="10"/>
  <c r="AW39" i="10"/>
  <c r="AU39" i="10"/>
  <c r="AS39" i="10"/>
  <c r="AQ39" i="10"/>
  <c r="AO39" i="10"/>
  <c r="AM39" i="10"/>
  <c r="AK39" i="10"/>
  <c r="AI39" i="10"/>
  <c r="AG39" i="10"/>
  <c r="BC38" i="10"/>
  <c r="BA38" i="10"/>
  <c r="AY38" i="10"/>
  <c r="AE38" i="10"/>
  <c r="AC38" i="10"/>
  <c r="AA38" i="10"/>
  <c r="Y38" i="10"/>
  <c r="W38" i="10"/>
  <c r="S38" i="10"/>
  <c r="O38" i="10"/>
  <c r="M38" i="10"/>
  <c r="AE37" i="10"/>
  <c r="AC37" i="10"/>
  <c r="AE36" i="10"/>
  <c r="AC36" i="10"/>
  <c r="AE35" i="10"/>
  <c r="AC35" i="10"/>
  <c r="AE34" i="10"/>
  <c r="AC34" i="10"/>
  <c r="CA33" i="10"/>
  <c r="BY33" i="10"/>
  <c r="BW33" i="10"/>
  <c r="BU33" i="10"/>
  <c r="BS33" i="10"/>
  <c r="BQ33" i="10"/>
  <c r="BO33" i="10"/>
  <c r="BM33" i="10"/>
  <c r="BK33" i="10"/>
  <c r="BI33" i="10"/>
  <c r="BG33" i="10"/>
  <c r="BE33" i="10"/>
  <c r="BC33" i="10"/>
  <c r="BA33" i="10"/>
  <c r="AY33" i="10"/>
  <c r="AW33" i="10"/>
  <c r="AU33" i="10"/>
  <c r="AS33" i="10"/>
  <c r="AQ33" i="10"/>
  <c r="AO33" i="10"/>
  <c r="AM33" i="10"/>
  <c r="AK33" i="10"/>
  <c r="AI33" i="10"/>
  <c r="AG33" i="10"/>
  <c r="AA32" i="10"/>
  <c r="Y32" i="10"/>
  <c r="W32" i="10"/>
  <c r="U32" i="10"/>
  <c r="S32" i="10"/>
  <c r="AE31" i="10"/>
  <c r="AC31" i="10"/>
  <c r="AA31" i="10"/>
  <c r="M30" i="10"/>
  <c r="AI29" i="10"/>
  <c r="AG29" i="10"/>
  <c r="AE29" i="10"/>
  <c r="AC29" i="10"/>
  <c r="AI28" i="10"/>
  <c r="AG28" i="10"/>
  <c r="Q27" i="10"/>
  <c r="O27" i="10"/>
  <c r="M27" i="10"/>
  <c r="K27" i="10"/>
  <c r="I27" i="10"/>
  <c r="G27" i="10"/>
  <c r="E27" i="10"/>
  <c r="C27" i="10"/>
  <c r="BQ26" i="10"/>
  <c r="BO26" i="10"/>
  <c r="BM26" i="10"/>
  <c r="BK25" i="10"/>
  <c r="BI25" i="10"/>
  <c r="BG25" i="10"/>
  <c r="BE25" i="10"/>
  <c r="BC25" i="10"/>
  <c r="BA25" i="10"/>
  <c r="AY25" i="10"/>
  <c r="AW25" i="10"/>
  <c r="AU25" i="10"/>
  <c r="AS25" i="10"/>
  <c r="AQ25" i="10"/>
  <c r="AO25" i="10"/>
  <c r="AM25" i="10"/>
  <c r="AK25" i="10"/>
  <c r="AI24" i="10"/>
  <c r="AG24" i="10"/>
  <c r="BQ23" i="10"/>
  <c r="BO23" i="10"/>
  <c r="BM23" i="10"/>
  <c r="BK23" i="10"/>
  <c r="BI23" i="10"/>
  <c r="AQ22" i="10"/>
  <c r="AO22" i="10"/>
  <c r="AM22" i="10"/>
  <c r="AK22" i="10"/>
  <c r="BG21" i="10"/>
  <c r="BE21" i="10"/>
  <c r="BC21" i="10"/>
  <c r="BA21" i="10"/>
  <c r="AY21" i="10"/>
  <c r="AW21" i="10"/>
  <c r="AU21" i="10"/>
  <c r="AS21" i="10"/>
  <c r="AI21" i="10"/>
  <c r="AG21" i="10"/>
  <c r="AE20" i="10"/>
  <c r="AC20" i="10"/>
  <c r="AM19" i="10"/>
  <c r="AO19" i="11" s="1"/>
  <c r="AK19" i="10"/>
  <c r="AM19" i="11" s="1"/>
  <c r="AI19" i="10"/>
  <c r="AK19" i="11" s="1"/>
  <c r="AG19" i="10"/>
  <c r="AI19" i="11" s="1"/>
  <c r="AE19" i="10"/>
  <c r="AG19" i="11" s="1"/>
  <c r="O19" i="10"/>
  <c r="Q19" i="11" s="1"/>
  <c r="M19" i="10"/>
  <c r="O19" i="11" s="1"/>
  <c r="K19" i="10"/>
  <c r="M19" i="11" s="1"/>
  <c r="I19" i="10"/>
  <c r="K19" i="11" s="1"/>
  <c r="G19" i="10"/>
  <c r="I19" i="11" s="1"/>
  <c r="E19" i="10"/>
  <c r="G19" i="11" s="1"/>
  <c r="C19" i="10"/>
  <c r="E19" i="11" s="1"/>
  <c r="BQ18" i="10"/>
  <c r="BO18" i="10"/>
  <c r="BM18" i="10"/>
  <c r="BK18" i="10"/>
  <c r="BI18" i="10"/>
  <c r="BG18" i="10"/>
  <c r="BE18" i="10"/>
  <c r="BC18" i="10"/>
  <c r="BA18" i="10"/>
  <c r="AY18" i="10"/>
  <c r="AW17" i="10"/>
  <c r="AU17" i="10"/>
  <c r="AS17" i="10"/>
  <c r="AQ17" i="10"/>
  <c r="AO17" i="10"/>
  <c r="AM17" i="10"/>
  <c r="AK16" i="10"/>
  <c r="AI16" i="10"/>
  <c r="AG16" i="10"/>
  <c r="AE15" i="10"/>
  <c r="AC15" i="10"/>
  <c r="Y14" i="10"/>
  <c r="W14" i="10"/>
  <c r="U14" i="10"/>
  <c r="S14" i="10"/>
  <c r="CA13" i="10"/>
  <c r="BY13" i="10"/>
  <c r="BW13" i="10"/>
  <c r="BU13" i="10"/>
  <c r="BS13" i="10"/>
  <c r="BQ13" i="10"/>
  <c r="BO13" i="10"/>
  <c r="BM13" i="10"/>
  <c r="BK13" i="10"/>
  <c r="BI13" i="10"/>
  <c r="BG13" i="10"/>
  <c r="BE13" i="10"/>
  <c r="BC13" i="10"/>
  <c r="BA13" i="10"/>
  <c r="AY13" i="10"/>
  <c r="AW13" i="10"/>
  <c r="AU13" i="10"/>
  <c r="AS13" i="10"/>
  <c r="AQ13" i="10"/>
  <c r="AO13" i="10"/>
  <c r="AM13" i="10"/>
  <c r="AK13" i="10"/>
  <c r="AI13" i="10"/>
  <c r="AG13" i="10"/>
  <c r="AE13" i="10"/>
  <c r="AC13" i="10"/>
  <c r="AA13" i="10"/>
  <c r="Q13" i="10"/>
  <c r="O13" i="10"/>
  <c r="M13" i="10"/>
  <c r="K13" i="10"/>
  <c r="I13" i="10"/>
  <c r="G13" i="10"/>
  <c r="E13" i="10"/>
  <c r="C13" i="10"/>
  <c r="AE12" i="10"/>
  <c r="AC12" i="10"/>
  <c r="AE11" i="10"/>
  <c r="AC11" i="10"/>
  <c r="S11" i="10"/>
  <c r="Q11" i="10"/>
  <c r="AE10" i="10"/>
  <c r="AC10" i="10"/>
  <c r="AE9" i="10"/>
  <c r="AC9" i="10"/>
  <c r="AC8" i="10"/>
  <c r="AE7" i="10"/>
  <c r="AC7" i="10"/>
  <c r="AE6" i="10"/>
  <c r="AC6" i="10"/>
  <c r="AA6" i="10"/>
  <c r="Y6" i="10"/>
  <c r="W6" i="10"/>
  <c r="U6" i="10"/>
  <c r="AE5" i="10"/>
  <c r="AC5" i="10"/>
  <c r="AE4" i="10"/>
  <c r="AC4" i="10"/>
  <c r="CE58" i="5" l="1"/>
  <c r="CC58" i="5"/>
  <c r="CA58" i="5"/>
  <c r="BW58" i="5"/>
  <c r="BU58" i="5"/>
  <c r="BS58" i="5"/>
  <c r="BQ58" i="5"/>
  <c r="BO58" i="5"/>
  <c r="BM58" i="5"/>
  <c r="BK58" i="5"/>
  <c r="BI58" i="5"/>
  <c r="BG58" i="5"/>
  <c r="BE58" i="5"/>
  <c r="BC58" i="5"/>
  <c r="BA58" i="5"/>
  <c r="AY58" i="5"/>
  <c r="AW58" i="5"/>
  <c r="AU58" i="5"/>
  <c r="AS58" i="5"/>
  <c r="AQ58" i="5"/>
  <c r="AO58" i="5"/>
  <c r="AM58" i="5"/>
  <c r="AK58" i="5"/>
  <c r="AI58" i="5"/>
  <c r="CE57" i="5"/>
  <c r="CC57" i="5"/>
  <c r="CA57" i="5"/>
  <c r="BW57" i="5"/>
  <c r="BU57" i="5"/>
  <c r="BS57" i="5"/>
  <c r="BQ57" i="5"/>
  <c r="BO57" i="5"/>
  <c r="BM57" i="5"/>
  <c r="BK57" i="5"/>
  <c r="BI57" i="5"/>
  <c r="BG57" i="5"/>
  <c r="BE57" i="5"/>
  <c r="BC57" i="5"/>
  <c r="BA57" i="5"/>
  <c r="AY57" i="5"/>
  <c r="AW57" i="5"/>
  <c r="AU57" i="5"/>
  <c r="AS57" i="5"/>
  <c r="AQ57" i="5"/>
  <c r="AO57" i="5"/>
  <c r="AM57" i="5"/>
  <c r="AK57" i="5"/>
  <c r="AI57" i="5"/>
  <c r="AE56" i="5"/>
  <c r="AG55" i="5"/>
  <c r="AE55" i="5"/>
  <c r="AG54" i="5"/>
  <c r="CE53" i="5"/>
  <c r="CC53" i="5"/>
  <c r="CA53" i="5"/>
  <c r="BY53" i="5"/>
  <c r="BW53" i="5"/>
  <c r="BU53" i="5"/>
  <c r="BS53" i="5"/>
  <c r="BQ53" i="5"/>
  <c r="BO53" i="5"/>
  <c r="BM53" i="5"/>
  <c r="BK53" i="5"/>
  <c r="BI53" i="5"/>
  <c r="BG53" i="5"/>
  <c r="BE53" i="5"/>
  <c r="BC53" i="5"/>
  <c r="BA53" i="5"/>
  <c r="AY53" i="5"/>
  <c r="AW53" i="5"/>
  <c r="AU53" i="5"/>
  <c r="AS53" i="5"/>
  <c r="AQ53" i="5"/>
  <c r="AO53" i="5"/>
  <c r="AM53" i="5"/>
  <c r="AK53" i="5"/>
  <c r="AI53" i="5"/>
  <c r="AG53" i="5"/>
  <c r="AE53" i="5"/>
  <c r="AC53" i="5"/>
  <c r="AA53" i="5"/>
  <c r="Y53" i="5"/>
  <c r="W53" i="5"/>
  <c r="U53" i="5"/>
  <c r="S53" i="5"/>
  <c r="Q53" i="5"/>
  <c r="O53" i="5"/>
  <c r="M53" i="5"/>
  <c r="K53" i="5"/>
  <c r="I53" i="5"/>
  <c r="G53" i="5"/>
  <c r="E53" i="5"/>
  <c r="CE51" i="5"/>
  <c r="CC51" i="5"/>
  <c r="CA51" i="5"/>
  <c r="BY51" i="5"/>
  <c r="BW51" i="5"/>
  <c r="BU51" i="5"/>
  <c r="BS51" i="5"/>
  <c r="BQ51" i="5"/>
  <c r="BO51" i="5"/>
  <c r="BM51" i="5"/>
  <c r="BK51" i="5"/>
  <c r="BI51" i="5"/>
  <c r="BG51" i="5"/>
  <c r="BE51" i="5"/>
  <c r="BC51" i="5"/>
  <c r="BA51" i="5"/>
  <c r="AY51" i="5"/>
  <c r="AW51" i="5"/>
  <c r="AU51" i="5"/>
  <c r="AS51" i="5"/>
  <c r="AQ51" i="5"/>
  <c r="AO51" i="5"/>
  <c r="AM51" i="5"/>
  <c r="AG50" i="5"/>
  <c r="AE50" i="5"/>
  <c r="BS49" i="5"/>
  <c r="BQ49" i="5"/>
  <c r="BO49" i="5"/>
  <c r="CE48" i="5"/>
  <c r="CC48" i="5"/>
  <c r="CA48" i="5"/>
  <c r="BY48" i="5"/>
  <c r="BW48" i="5"/>
  <c r="BU48" i="5"/>
  <c r="BS48" i="5"/>
  <c r="BQ48" i="5"/>
  <c r="BO48" i="5"/>
  <c r="BM48" i="5"/>
  <c r="BK48" i="5"/>
  <c r="BI48" i="5"/>
  <c r="BG48" i="5"/>
  <c r="BE48" i="5"/>
  <c r="BC48" i="5"/>
  <c r="BA48" i="5"/>
  <c r="AY48" i="5"/>
  <c r="AW48" i="5"/>
  <c r="AU48" i="5"/>
  <c r="AS48" i="5"/>
  <c r="AQ48" i="5"/>
  <c r="AO48" i="5"/>
  <c r="AM48" i="5"/>
  <c r="AK48" i="5"/>
  <c r="AI48" i="5"/>
  <c r="AG47" i="5"/>
  <c r="AG46" i="5"/>
  <c r="AG45" i="5"/>
  <c r="AE45" i="5"/>
  <c r="AG44" i="5"/>
  <c r="AG43" i="5"/>
  <c r="AE43" i="5"/>
  <c r="AG42" i="5"/>
  <c r="AE42" i="5"/>
  <c r="AG41" i="5"/>
  <c r="AE41" i="5"/>
  <c r="AG40" i="5"/>
  <c r="AE40" i="5"/>
  <c r="AG39" i="5"/>
  <c r="AE38" i="5"/>
  <c r="BW36" i="5"/>
  <c r="BU36" i="5"/>
  <c r="BS36" i="5"/>
  <c r="BQ36" i="5"/>
  <c r="BO36" i="5"/>
  <c r="BM36" i="5"/>
  <c r="BK36" i="5"/>
  <c r="BI36" i="5"/>
  <c r="BG36" i="5"/>
  <c r="BE36" i="5"/>
  <c r="BC36" i="5"/>
  <c r="BA36" i="5"/>
  <c r="AY36" i="5"/>
  <c r="AW36" i="5"/>
  <c r="AU36" i="5"/>
  <c r="AS36" i="5"/>
  <c r="AQ36" i="5"/>
  <c r="AO36" i="5"/>
  <c r="AM36" i="5"/>
  <c r="AK36" i="5"/>
  <c r="AI36" i="5"/>
  <c r="CE35" i="5"/>
  <c r="CC35" i="5"/>
  <c r="CA35" i="5"/>
  <c r="BY35" i="5"/>
  <c r="AG35" i="5"/>
  <c r="AE35" i="5"/>
  <c r="AG34" i="5"/>
  <c r="AE34" i="5"/>
  <c r="BS33" i="5"/>
  <c r="BQ33" i="5"/>
  <c r="BO33" i="5"/>
  <c r="BM33" i="5"/>
  <c r="BK33" i="5"/>
  <c r="BI33" i="5"/>
  <c r="BG33" i="5"/>
  <c r="BE33" i="5"/>
  <c r="BC33" i="5"/>
  <c r="BA33" i="5"/>
  <c r="AY33" i="5"/>
  <c r="AW33" i="5"/>
  <c r="AU33" i="5"/>
  <c r="AS33" i="5"/>
  <c r="AQ33" i="5"/>
  <c r="AO33" i="5"/>
  <c r="AM33" i="5"/>
  <c r="AK33" i="5"/>
  <c r="AI33" i="5"/>
  <c r="CE32" i="5"/>
  <c r="CA32" i="5"/>
  <c r="BY32" i="5"/>
  <c r="BW32" i="5"/>
  <c r="BU32" i="5"/>
  <c r="CE31" i="5"/>
  <c r="CC30" i="5"/>
  <c r="CA30" i="5"/>
  <c r="BY30" i="5"/>
  <c r="BW30" i="5"/>
  <c r="BU30" i="5"/>
  <c r="BS30" i="5"/>
  <c r="BQ30" i="5"/>
  <c r="BO30" i="5"/>
  <c r="BM30" i="5"/>
  <c r="BK30" i="5"/>
  <c r="BI30" i="5"/>
  <c r="BG30" i="5"/>
  <c r="BE30" i="5"/>
  <c r="BC30" i="5"/>
  <c r="BA30" i="5"/>
  <c r="AY30" i="5"/>
  <c r="AW30" i="5"/>
  <c r="AU30" i="5"/>
  <c r="AS30" i="5"/>
  <c r="AQ30" i="5"/>
  <c r="AO30" i="5"/>
  <c r="AM30" i="5"/>
  <c r="AK30" i="5"/>
  <c r="AI30" i="5"/>
  <c r="CE29" i="5"/>
  <c r="CC29" i="5"/>
  <c r="CA29" i="5"/>
  <c r="BY29" i="5"/>
  <c r="BW29" i="5"/>
  <c r="BU29" i="5"/>
  <c r="BS29" i="5"/>
  <c r="BQ29" i="5"/>
  <c r="BO29" i="5"/>
  <c r="BM29" i="5"/>
  <c r="BK29" i="5"/>
  <c r="BI29" i="5"/>
  <c r="BG29" i="5"/>
  <c r="BE29" i="5"/>
  <c r="BC29" i="5"/>
  <c r="BA29" i="5"/>
  <c r="AY29" i="5"/>
  <c r="AW29" i="5"/>
  <c r="AU29" i="5"/>
  <c r="AS29" i="5"/>
  <c r="AQ29" i="5"/>
  <c r="AO29" i="5"/>
  <c r="AM29" i="5"/>
  <c r="AK29" i="5"/>
  <c r="AI29" i="5"/>
  <c r="AG28" i="5"/>
  <c r="AE28" i="5"/>
  <c r="CE27" i="5"/>
  <c r="CC27" i="5"/>
  <c r="CA27" i="5"/>
  <c r="BY27" i="5"/>
  <c r="BW27" i="5"/>
  <c r="BU27" i="5"/>
  <c r="BS27" i="5"/>
  <c r="BQ27" i="5"/>
  <c r="BO27" i="5"/>
  <c r="BM27" i="5"/>
  <c r="BK27" i="5"/>
  <c r="BI27" i="5"/>
  <c r="BG27" i="5"/>
  <c r="BE27" i="5"/>
  <c r="BC27" i="5"/>
  <c r="BA27" i="5"/>
  <c r="AY27" i="5"/>
  <c r="AW27" i="5"/>
  <c r="AU27" i="5"/>
  <c r="AS27" i="5"/>
  <c r="AQ27" i="5"/>
  <c r="AO27" i="5"/>
  <c r="AM27" i="5"/>
  <c r="AK27" i="5"/>
  <c r="AI27" i="5"/>
  <c r="AG26" i="5"/>
  <c r="AE26" i="5"/>
  <c r="AG25" i="5"/>
  <c r="AE25" i="5"/>
  <c r="AG24" i="5"/>
  <c r="AE24" i="5"/>
  <c r="AG23" i="5"/>
  <c r="AE23" i="5"/>
  <c r="AG22" i="5"/>
  <c r="AE22" i="5"/>
  <c r="AG21" i="5"/>
  <c r="AE21" i="5"/>
  <c r="AG20" i="5"/>
  <c r="AE20" i="5"/>
  <c r="AG19" i="5"/>
  <c r="AE19" i="5"/>
  <c r="AG18" i="5"/>
  <c r="AE18" i="5"/>
  <c r="AG17" i="5"/>
  <c r="AE17" i="5"/>
  <c r="AG16" i="5"/>
  <c r="AE16" i="5"/>
  <c r="AG15" i="5"/>
  <c r="AE15" i="5"/>
  <c r="AG14" i="5"/>
  <c r="AE14" i="5"/>
  <c r="AG13" i="5"/>
  <c r="AE13" i="5"/>
  <c r="CE12" i="5"/>
  <c r="CC12" i="5"/>
  <c r="CA12" i="5"/>
  <c r="BY12" i="5"/>
  <c r="BW12" i="5"/>
  <c r="BU12" i="5"/>
  <c r="BS12" i="5"/>
  <c r="BQ12" i="5"/>
  <c r="BO12" i="5"/>
  <c r="BM12" i="5"/>
  <c r="BK12" i="5"/>
  <c r="BI12" i="5"/>
  <c r="BG12" i="5"/>
  <c r="BE12" i="5"/>
  <c r="BC12" i="5"/>
  <c r="BA12" i="5"/>
  <c r="AY12" i="5"/>
  <c r="AW12" i="5"/>
  <c r="AU12" i="5"/>
  <c r="AS12" i="5"/>
  <c r="AQ12" i="5"/>
  <c r="AO12" i="5"/>
  <c r="AM12" i="5"/>
  <c r="AK12" i="5"/>
  <c r="AI12" i="5"/>
  <c r="AG11" i="5"/>
  <c r="AE11" i="5"/>
  <c r="AG10" i="5"/>
  <c r="AE10" i="5"/>
  <c r="AG9" i="5"/>
  <c r="AE8" i="5"/>
  <c r="AG7" i="5"/>
  <c r="AE7" i="5"/>
  <c r="AG6" i="5"/>
  <c r="AE6" i="5"/>
  <c r="CC51" i="4" l="1"/>
  <c r="CC53" i="4"/>
  <c r="CC57" i="4"/>
  <c r="CC58" i="4"/>
  <c r="CC48" i="4"/>
  <c r="CC29" i="4"/>
  <c r="CC31" i="4"/>
  <c r="CC32" i="4"/>
  <c r="CC35" i="4"/>
  <c r="CC27" i="4"/>
  <c r="CC12" i="4"/>
  <c r="CA51" i="4"/>
  <c r="CA53" i="4"/>
  <c r="CA57" i="4"/>
  <c r="CA58" i="4"/>
  <c r="CA48" i="4"/>
  <c r="CA29" i="4"/>
  <c r="CA30" i="4"/>
  <c r="CA35" i="4"/>
  <c r="CA27" i="4"/>
  <c r="CA12" i="4"/>
  <c r="BY57" i="4"/>
  <c r="BY58" i="4"/>
  <c r="BY51" i="4"/>
  <c r="BY53" i="4"/>
  <c r="BY48" i="4"/>
  <c r="BY29" i="4"/>
  <c r="BY30" i="4"/>
  <c r="BY32" i="4"/>
  <c r="BY35" i="4"/>
  <c r="BY27" i="4"/>
  <c r="BY12" i="4"/>
  <c r="BW51" i="4"/>
  <c r="BW52" i="4"/>
  <c r="BY52" i="5" s="1"/>
  <c r="BW53" i="4"/>
  <c r="BW48" i="4"/>
  <c r="BW29" i="4"/>
  <c r="BW30" i="4"/>
  <c r="BW32" i="4"/>
  <c r="BW35" i="4"/>
  <c r="BW27" i="4"/>
  <c r="BW12" i="4"/>
  <c r="BU51" i="4"/>
  <c r="BU53" i="4"/>
  <c r="BU57" i="4"/>
  <c r="BU58" i="4"/>
  <c r="BU48" i="4"/>
  <c r="BU36" i="4"/>
  <c r="BU29" i="4"/>
  <c r="BU30" i="4"/>
  <c r="BU32" i="4"/>
  <c r="BU27" i="4"/>
  <c r="BU12" i="4"/>
  <c r="BS57" i="4"/>
  <c r="BS58" i="4"/>
  <c r="BS51" i="4"/>
  <c r="BS53" i="4"/>
  <c r="BS48" i="4"/>
  <c r="BS36" i="4"/>
  <c r="BS29" i="4"/>
  <c r="BS30" i="4"/>
  <c r="BS32" i="4"/>
  <c r="BS27" i="4"/>
  <c r="BS12" i="4"/>
  <c r="BQ57" i="4"/>
  <c r="BQ58" i="4"/>
  <c r="BQ49" i="4"/>
  <c r="BQ51" i="4"/>
  <c r="BQ52" i="4"/>
  <c r="BS52" i="5" s="1"/>
  <c r="BQ53" i="4"/>
  <c r="BQ48" i="4"/>
  <c r="BQ29" i="4"/>
  <c r="BQ30" i="4"/>
  <c r="BQ33" i="4"/>
  <c r="BQ36" i="4"/>
  <c r="BQ27" i="4"/>
  <c r="BQ12" i="4"/>
  <c r="BO49" i="4"/>
  <c r="BO51" i="4"/>
  <c r="BO52" i="4"/>
  <c r="BQ52" i="5" s="1"/>
  <c r="BO53" i="4"/>
  <c r="BO57" i="4"/>
  <c r="BO58" i="4"/>
  <c r="BO48" i="4"/>
  <c r="BO29" i="4"/>
  <c r="BO30" i="4"/>
  <c r="BO33" i="4"/>
  <c r="BO36" i="4"/>
  <c r="BO27" i="4"/>
  <c r="BO12" i="4"/>
  <c r="BM49" i="4"/>
  <c r="BM51" i="4"/>
  <c r="BM52" i="4"/>
  <c r="BO52" i="5" s="1"/>
  <c r="BM53" i="4"/>
  <c r="BM57" i="4"/>
  <c r="BM58" i="4"/>
  <c r="BM48" i="4"/>
  <c r="BM29" i="4"/>
  <c r="BM30" i="4"/>
  <c r="BM33" i="4"/>
  <c r="BM36" i="4"/>
  <c r="BM27" i="4"/>
  <c r="BM12" i="4"/>
  <c r="BK57" i="4"/>
  <c r="BK58" i="4"/>
  <c r="BK51" i="4"/>
  <c r="BK52" i="4"/>
  <c r="BM52" i="5" s="1"/>
  <c r="BK53" i="4"/>
  <c r="BK48" i="4"/>
  <c r="BK29" i="4"/>
  <c r="BK30" i="4"/>
  <c r="BK33" i="4"/>
  <c r="BK36" i="4"/>
  <c r="BK27" i="4"/>
  <c r="BK12" i="4"/>
  <c r="BI57" i="4"/>
  <c r="BI58" i="4"/>
  <c r="BI51" i="4"/>
  <c r="BI52" i="4"/>
  <c r="BK52" i="5" s="1"/>
  <c r="BI53" i="4"/>
  <c r="BI48" i="4"/>
  <c r="BI29" i="4"/>
  <c r="BI30" i="4"/>
  <c r="BI33" i="4"/>
  <c r="BI36" i="4"/>
  <c r="BI27" i="4"/>
  <c r="BI12" i="4"/>
  <c r="BG51" i="4"/>
  <c r="BG52" i="4"/>
  <c r="BI52" i="5" s="1"/>
  <c r="BG53" i="4"/>
  <c r="BG57" i="4"/>
  <c r="BG58" i="4"/>
  <c r="BG48" i="4"/>
  <c r="BG29" i="4"/>
  <c r="BG30" i="4"/>
  <c r="BG33" i="4"/>
  <c r="BG36" i="4"/>
  <c r="BG27" i="4"/>
  <c r="BG12" i="4"/>
  <c r="BE51" i="4"/>
  <c r="BE52" i="4"/>
  <c r="BG52" i="5" s="1"/>
  <c r="BE53" i="4"/>
  <c r="BE57" i="4"/>
  <c r="BE58" i="4"/>
  <c r="BE48" i="4"/>
  <c r="BE30" i="4"/>
  <c r="BE33" i="4"/>
  <c r="BE36" i="4"/>
  <c r="BE29" i="4"/>
  <c r="BE27" i="4"/>
  <c r="BE12" i="4"/>
  <c r="BC57" i="4"/>
  <c r="BC58" i="4"/>
  <c r="BC51" i="4"/>
  <c r="BC52" i="4"/>
  <c r="BE52" i="5" s="1"/>
  <c r="BC53" i="4"/>
  <c r="BC48" i="4"/>
  <c r="BC36" i="4"/>
  <c r="BC29" i="4"/>
  <c r="BC30" i="4"/>
  <c r="BC33" i="4"/>
  <c r="BC27" i="4"/>
  <c r="BC12" i="4"/>
  <c r="BA57" i="4"/>
  <c r="BA58" i="4"/>
  <c r="BA51" i="4"/>
  <c r="BA52" i="4"/>
  <c r="BC52" i="5" s="1"/>
  <c r="BA53" i="4"/>
  <c r="BA48" i="4"/>
  <c r="BA29" i="4"/>
  <c r="BA30" i="4"/>
  <c r="BA33" i="4"/>
  <c r="BA36" i="4"/>
  <c r="BA27" i="4"/>
  <c r="BA12" i="4"/>
  <c r="AY51" i="4"/>
  <c r="AY52" i="4"/>
  <c r="BA52" i="5" s="1"/>
  <c r="AY53" i="4"/>
  <c r="AY57" i="4"/>
  <c r="AY58" i="4"/>
  <c r="AY48" i="4"/>
  <c r="AY30" i="4"/>
  <c r="AY33" i="4"/>
  <c r="AY36" i="4"/>
  <c r="AY29" i="4"/>
  <c r="AY27" i="4"/>
  <c r="AY12" i="4"/>
  <c r="AW57" i="4"/>
  <c r="AW58" i="4"/>
  <c r="AW51" i="4"/>
  <c r="AW52" i="4"/>
  <c r="AY52" i="5" s="1"/>
  <c r="AW53" i="4"/>
  <c r="AW48" i="4"/>
  <c r="AW29" i="4"/>
  <c r="AW30" i="4"/>
  <c r="AW33" i="4"/>
  <c r="AW36" i="4"/>
  <c r="AW27" i="4"/>
  <c r="AW12" i="4"/>
  <c r="AU57" i="4"/>
  <c r="AU58" i="4"/>
  <c r="AU51" i="4"/>
  <c r="AU52" i="4"/>
  <c r="AW52" i="5" s="1"/>
  <c r="AU53" i="4"/>
  <c r="AU48" i="4"/>
  <c r="AU29" i="4"/>
  <c r="AU30" i="4"/>
  <c r="AU33" i="4"/>
  <c r="AU36" i="4"/>
  <c r="AU27" i="4"/>
  <c r="AU12" i="4"/>
  <c r="AS57" i="4"/>
  <c r="AS58" i="4"/>
  <c r="AS51" i="4"/>
  <c r="AS52" i="4"/>
  <c r="AU52" i="5" s="1"/>
  <c r="AS53" i="4"/>
  <c r="AS48" i="4"/>
  <c r="AS29" i="4"/>
  <c r="AS30" i="4"/>
  <c r="AS33" i="4"/>
  <c r="AS36" i="4"/>
  <c r="AS27" i="4"/>
  <c r="AS12" i="4"/>
  <c r="AQ57" i="4"/>
  <c r="AQ58" i="4"/>
  <c r="AQ51" i="4"/>
  <c r="AQ52" i="4"/>
  <c r="AS52" i="5" s="1"/>
  <c r="AQ53" i="4"/>
  <c r="AQ48" i="4"/>
  <c r="AQ29" i="4"/>
  <c r="AQ30" i="4"/>
  <c r="AQ33" i="4"/>
  <c r="AQ36" i="4"/>
  <c r="AQ27" i="4"/>
  <c r="AQ12" i="4"/>
  <c r="AO58" i="4"/>
  <c r="AO57" i="4"/>
  <c r="AO51" i="4"/>
  <c r="AO52" i="4"/>
  <c r="AQ52" i="5" s="1"/>
  <c r="AO53" i="4"/>
  <c r="AO48" i="4"/>
  <c r="AO29" i="4"/>
  <c r="AO30" i="4"/>
  <c r="AO33" i="4"/>
  <c r="AO36" i="4"/>
  <c r="AO27" i="4"/>
  <c r="AO12" i="4"/>
  <c r="AM57" i="4"/>
  <c r="AM58" i="4"/>
  <c r="AM51" i="4"/>
  <c r="AM52" i="4"/>
  <c r="AO52" i="5" s="1"/>
  <c r="AM53" i="4"/>
  <c r="AM48" i="4"/>
  <c r="AM29" i="4"/>
  <c r="AM30" i="4"/>
  <c r="AM33" i="4"/>
  <c r="AM36" i="4"/>
  <c r="AM27" i="4"/>
  <c r="AM12" i="4"/>
  <c r="AK57" i="4"/>
  <c r="AK58" i="4"/>
  <c r="AK51" i="4"/>
  <c r="AK52" i="4"/>
  <c r="AM52" i="5" s="1"/>
  <c r="AK53" i="4"/>
  <c r="AK48" i="4"/>
  <c r="AK29" i="4"/>
  <c r="AK30" i="4"/>
  <c r="AK33" i="4"/>
  <c r="AK36" i="4"/>
  <c r="AK27" i="4"/>
  <c r="AK12" i="4"/>
  <c r="AI57" i="4"/>
  <c r="AI58" i="4"/>
  <c r="AI52" i="4"/>
  <c r="AK52" i="5" s="1"/>
  <c r="AI53" i="4"/>
  <c r="AI48" i="4"/>
  <c r="AI33" i="4"/>
  <c r="AI36" i="4"/>
  <c r="AI29" i="4"/>
  <c r="AI30" i="4"/>
  <c r="AI27" i="4"/>
  <c r="AI12" i="4"/>
  <c r="AG57" i="4"/>
  <c r="AG58" i="4"/>
  <c r="AG52" i="4"/>
  <c r="AI52" i="5" s="1"/>
  <c r="AG53" i="4"/>
  <c r="AG48" i="4"/>
  <c r="AG29" i="4"/>
  <c r="AG30" i="4"/>
  <c r="AG33" i="4"/>
  <c r="AG36" i="4"/>
  <c r="AG27" i="4"/>
  <c r="AG12" i="4"/>
  <c r="AE46" i="4"/>
  <c r="AE47" i="4"/>
  <c r="AE50" i="4"/>
  <c r="AE52" i="4"/>
  <c r="AG52" i="5" s="1"/>
  <c r="AE53" i="4"/>
  <c r="AE54" i="4"/>
  <c r="AE55" i="4"/>
  <c r="AE39" i="4"/>
  <c r="AE40" i="4"/>
  <c r="AE41" i="4"/>
  <c r="AE42" i="4"/>
  <c r="AE43" i="4"/>
  <c r="AE44" i="4"/>
  <c r="AE45" i="4"/>
  <c r="AE34" i="4"/>
  <c r="AE35" i="4"/>
  <c r="AE17" i="4"/>
  <c r="AE18" i="4"/>
  <c r="AE19" i="4"/>
  <c r="AE20" i="4"/>
  <c r="AE21" i="4"/>
  <c r="AE22" i="4"/>
  <c r="AE23" i="4"/>
  <c r="AE24" i="4"/>
  <c r="AE25" i="4"/>
  <c r="AE26" i="4"/>
  <c r="AE28" i="4"/>
  <c r="AE7" i="4"/>
  <c r="AE9" i="4"/>
  <c r="AE10" i="4"/>
  <c r="AE11" i="4"/>
  <c r="AE13" i="4"/>
  <c r="AE14" i="4"/>
  <c r="AE15" i="4"/>
  <c r="AE16" i="4"/>
  <c r="AE6" i="4"/>
  <c r="AC55" i="4"/>
  <c r="AC56" i="4"/>
  <c r="AC50" i="4"/>
  <c r="AC52" i="4"/>
  <c r="AE52" i="5" s="1"/>
  <c r="AC53" i="4"/>
  <c r="AC38" i="4"/>
  <c r="AC40" i="4"/>
  <c r="AC41" i="4"/>
  <c r="AC42" i="4"/>
  <c r="AC43" i="4"/>
  <c r="AC45" i="4"/>
  <c r="AC34" i="4"/>
  <c r="AC35" i="4"/>
  <c r="AC7" i="4"/>
  <c r="AC8" i="4"/>
  <c r="AC10" i="4"/>
  <c r="AC11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8" i="4"/>
  <c r="AC6" i="4"/>
  <c r="AA53" i="4"/>
  <c r="AA35" i="4"/>
  <c r="AA5" i="4"/>
  <c r="Y53" i="4"/>
  <c r="Y35" i="4"/>
  <c r="Y5" i="4"/>
  <c r="W53" i="4"/>
  <c r="W52" i="4"/>
  <c r="Y52" i="5" s="1"/>
  <c r="W41" i="4"/>
  <c r="W35" i="4"/>
  <c r="W5" i="4"/>
  <c r="U53" i="4"/>
  <c r="U52" i="4"/>
  <c r="W52" i="5" s="1"/>
  <c r="U41" i="4"/>
  <c r="U35" i="4"/>
  <c r="U5" i="4"/>
  <c r="S53" i="4"/>
  <c r="S52" i="4"/>
  <c r="U52" i="5" s="1"/>
  <c r="S41" i="4"/>
  <c r="S4" i="4"/>
  <c r="Q53" i="4"/>
  <c r="Q52" i="4"/>
  <c r="S52" i="5" s="1"/>
  <c r="Q35" i="4"/>
  <c r="O53" i="4"/>
  <c r="O52" i="4"/>
  <c r="Q52" i="5" s="1"/>
  <c r="O35" i="4"/>
  <c r="M53" i="4"/>
  <c r="M52" i="4"/>
  <c r="O52" i="5" s="1"/>
  <c r="M35" i="4"/>
  <c r="K53" i="4"/>
  <c r="K52" i="4"/>
  <c r="M52" i="5" s="1"/>
  <c r="K12" i="4"/>
  <c r="I53" i="4"/>
  <c r="I52" i="4"/>
  <c r="K52" i="5" s="1"/>
  <c r="I12" i="4"/>
  <c r="G53" i="4"/>
  <c r="G52" i="4"/>
  <c r="I52" i="5" s="1"/>
  <c r="G12" i="4"/>
  <c r="E53" i="4"/>
  <c r="E52" i="4"/>
  <c r="G52" i="5" s="1"/>
  <c r="E12" i="4"/>
  <c r="C53" i="4"/>
  <c r="C52" i="4"/>
  <c r="E52" i="5" s="1"/>
  <c r="C12" i="4"/>
</calcChain>
</file>

<file path=xl/comments1.xml><?xml version="1.0" encoding="utf-8"?>
<comments xmlns="http://schemas.openxmlformats.org/spreadsheetml/2006/main">
  <authors>
    <author>Author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Cotton, manufactured in the reports.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T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boxes of 20 lbs.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 cwts.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 cwts.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 cwts.</t>
        </r>
      </text>
    </comment>
    <comment ref="AB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 cwts.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V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X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Z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AB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1.5 cwts.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1.5 cwts.</t>
        </r>
      </text>
    </comment>
    <comment ref="X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1.5 cwts.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sacks of 3.5 cwts.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sacks of 3.5 cwts.</t>
        </r>
      </text>
    </comment>
    <comment ref="D1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V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B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1.75 cwts.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1.75 cwts.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B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Cwts.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1.75 cwts.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12 pieces.</t>
        </r>
      </text>
    </comment>
    <comment ref="AB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200 pieces.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cwts.</t>
        </r>
      </text>
    </comment>
    <comment ref="V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cwts.</t>
        </r>
      </text>
    </comment>
    <comment ref="X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cwts.</t>
        </r>
      </text>
    </comment>
    <comment ref="Z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cwts.</t>
        </r>
      </text>
    </comment>
    <comment ref="AB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cwts.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X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Z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AB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R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X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B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Cwts.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1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R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 cwts.</t>
        </r>
      </text>
    </comment>
    <comment ref="AW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 cwts.</t>
        </r>
      </text>
    </comment>
    <comment ref="BB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 cwts.</t>
        </r>
      </text>
    </comment>
    <comment ref="BG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 cwts.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X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AC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AH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AR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AW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BB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BG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AR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1.5 cwts.</t>
        </r>
      </text>
    </comment>
    <comment ref="AW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1.5 cwts.</t>
        </r>
      </text>
    </comment>
    <comment ref="BQ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10 cwt.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average of 3.5 cwts.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average of 3.5 cwts.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average of 3.5 cwts.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average of 3.5 cwts.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average of 3.5 cwts.</t>
        </r>
      </text>
    </comment>
    <comment ref="X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average of 3.5 cwts.</t>
        </r>
      </text>
    </comment>
    <comment ref="AC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average of 3.5 cwts.</t>
        </r>
      </text>
    </comment>
    <comment ref="AH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AM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AR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cwts.</t>
        </r>
      </text>
    </comment>
    <comment ref="D1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D1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R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W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BB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BG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H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1.75 cwts.</t>
        </r>
      </text>
    </comment>
    <comment ref="AM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1.75 cwts.</t>
        </r>
      </text>
    </comment>
    <comment ref="AH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M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B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R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W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BB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1.75 cwts.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1.75 cwts.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1.75 cwts.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1.75 cwts.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1.75 cwts.</t>
        </r>
      </text>
    </comment>
    <comment ref="X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cwts.</t>
        </r>
      </text>
    </comment>
    <comment ref="AC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cwts.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X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AC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1.75 cwts.</t>
        </r>
      </text>
    </comment>
    <comment ref="AH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1.75 cwts.</t>
        </r>
      </text>
    </comment>
    <comment ref="AM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1.75 cwts.</t>
        </r>
      </text>
    </comment>
    <comment ref="X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12 pieces.</t>
        </r>
      </text>
    </comment>
    <comment ref="BG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200 pieces.</t>
        </r>
      </text>
    </comment>
    <comment ref="AR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cwts.</t>
        </r>
      </text>
    </comment>
    <comment ref="AW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cwts.</t>
        </r>
      </text>
    </comment>
    <comment ref="BB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cwts.</t>
        </r>
      </text>
    </comment>
    <comment ref="BG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cwts.</t>
        </r>
      </text>
    </comment>
    <comment ref="X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AC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AW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BB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BG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AH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M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R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W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BB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BG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X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C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H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M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R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AW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BB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BG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cwts.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sharedStrings.xml><?xml version="1.0" encoding="utf-8"?>
<sst xmlns="http://schemas.openxmlformats.org/spreadsheetml/2006/main" count="7804" uniqueCount="346">
  <si>
    <t>Articles</t>
  </si>
  <si>
    <t>Unit</t>
  </si>
  <si>
    <t>£</t>
  </si>
  <si>
    <t>s.</t>
  </si>
  <si>
    <t>d.</t>
  </si>
  <si>
    <t>Candles</t>
  </si>
  <si>
    <t>Cloth</t>
  </si>
  <si>
    <t>bales, 2 cwt</t>
  </si>
  <si>
    <t>bales</t>
  </si>
  <si>
    <t>cwt</t>
  </si>
  <si>
    <t>1.5 cwt</t>
  </si>
  <si>
    <t>Cochineal</t>
  </si>
  <si>
    <t>Crockery and glassware</t>
  </si>
  <si>
    <t>Glassware</t>
  </si>
  <si>
    <t>Hardware and cutlery</t>
  </si>
  <si>
    <t>Hardware</t>
  </si>
  <si>
    <t>Leather</t>
  </si>
  <si>
    <t>Matches</t>
  </si>
  <si>
    <t>cases</t>
  </si>
  <si>
    <t>cases, 2 cwt</t>
  </si>
  <si>
    <t>Matches and vestas</t>
  </si>
  <si>
    <t>cases, 1.5 cwt</t>
  </si>
  <si>
    <t>Pianos</t>
  </si>
  <si>
    <t>cases of 10 cwt</t>
  </si>
  <si>
    <t>Porcelain and crockery</t>
  </si>
  <si>
    <t>Sal ammoniac</t>
  </si>
  <si>
    <t>Shoemakers' articles</t>
  </si>
  <si>
    <t>Spices</t>
  </si>
  <si>
    <t>Stationery and books</t>
  </si>
  <si>
    <t>Sugar</t>
  </si>
  <si>
    <t>aver. 3.5 cwt</t>
  </si>
  <si>
    <t>cases, 3.5 cwt</t>
  </si>
  <si>
    <t>Tea</t>
  </si>
  <si>
    <t>aver. 1 cwt</t>
  </si>
  <si>
    <t>cases, 1 cwt</t>
  </si>
  <si>
    <t>boxes, 1 cwt</t>
  </si>
  <si>
    <t>Watches and jewellery</t>
  </si>
  <si>
    <t>Wine and liquors</t>
  </si>
  <si>
    <t>Yarns</t>
  </si>
  <si>
    <t>Trebizond, 1887</t>
  </si>
  <si>
    <t>Trebizond, 1888</t>
  </si>
  <si>
    <t>Trebizond, 1890</t>
  </si>
  <si>
    <t>Trebizond, 1891</t>
  </si>
  <si>
    <t>Trebizond, 1892</t>
  </si>
  <si>
    <t>Trebizond, 1893</t>
  </si>
  <si>
    <t>Trebizond, 1894</t>
  </si>
  <si>
    <t>Trebizond, 1895</t>
  </si>
  <si>
    <t>Trebizond, 1897</t>
  </si>
  <si>
    <t>Trebizond and Sivas, 1899</t>
  </si>
  <si>
    <t>Trebizond, 1901</t>
  </si>
  <si>
    <t>Trebizond, 1902</t>
  </si>
  <si>
    <t>Trebizond, 1903</t>
  </si>
  <si>
    <t>Trebizond, 1905</t>
  </si>
  <si>
    <t>Trebizond, 1906</t>
  </si>
  <si>
    <t>Trebizond, 1908</t>
  </si>
  <si>
    <t>Quantity</t>
  </si>
  <si>
    <t>Value (Sterling)</t>
  </si>
  <si>
    <t>boxes, 20 lbs</t>
  </si>
  <si>
    <t>tons</t>
  </si>
  <si>
    <t>sacks, 2 cwt</t>
  </si>
  <si>
    <t>cases, 1.75 cwt</t>
  </si>
  <si>
    <t>Carpets</t>
  </si>
  <si>
    <t>packages</t>
  </si>
  <si>
    <t>bales, 1.75 cwt</t>
  </si>
  <si>
    <t>Carpets and shawls</t>
  </si>
  <si>
    <t>Cocoons</t>
  </si>
  <si>
    <t>Cocoons and opium</t>
  </si>
  <si>
    <t>Cotton</t>
  </si>
  <si>
    <t>1.75 cwt</t>
  </si>
  <si>
    <t>bales, 1.5 cwt</t>
  </si>
  <si>
    <t>Fruit, dried</t>
  </si>
  <si>
    <t>Gall nuts</t>
  </si>
  <si>
    <t>sacks, 1.5 cwt</t>
  </si>
  <si>
    <t>sacks, 1.75 cwt</t>
  </si>
  <si>
    <t>Gums</t>
  </si>
  <si>
    <t>Guts</t>
  </si>
  <si>
    <t>Hides</t>
  </si>
  <si>
    <t>bales, 12 pieces</t>
  </si>
  <si>
    <t>Shawls</t>
  </si>
  <si>
    <t>bales, 200 pieces</t>
  </si>
  <si>
    <t>Skins</t>
  </si>
  <si>
    <t>bales, 60 pieces</t>
  </si>
  <si>
    <t>Skins, goat</t>
  </si>
  <si>
    <t>bales, 1 cwt</t>
  </si>
  <si>
    <t>Wax</t>
  </si>
  <si>
    <t>Wool</t>
  </si>
  <si>
    <t>Wool and mohair</t>
  </si>
  <si>
    <t>Report</t>
  </si>
  <si>
    <t>Trebizond (Turkey), 1873</t>
  </si>
  <si>
    <t>Trebizond (Turkey), 1874</t>
  </si>
  <si>
    <t>Trebizond (Turkey), 1875</t>
  </si>
  <si>
    <t>Trebizond (Turkey), 1878</t>
  </si>
  <si>
    <t>Trebizond (Turkey), 1879</t>
  </si>
  <si>
    <t>Trebizond (Turkey), 1880</t>
  </si>
  <si>
    <t>Trebizond (Turkey), 1881</t>
  </si>
  <si>
    <t>Trebizond (Turkey), 1882 (Part II)</t>
  </si>
  <si>
    <t>Trebizond (Turkey), 1883 (Part II)</t>
  </si>
  <si>
    <t>Trebizond (Turkey), 1884</t>
  </si>
  <si>
    <t>Trebizond (Turkey), 1886 (No. 135)</t>
  </si>
  <si>
    <t>Trebizond (Turkey), 1887</t>
  </si>
  <si>
    <t>Trebizond (Turkey), 1888</t>
  </si>
  <si>
    <t>Trebizond (Turkey), 1890</t>
  </si>
  <si>
    <t>Trebizond (Turkey), 1891</t>
  </si>
  <si>
    <t>Trebizond (Turkey), 1892</t>
  </si>
  <si>
    <t>Trebizond (Turkey), 1893</t>
  </si>
  <si>
    <t>Trebizond (Turkey), 1894</t>
  </si>
  <si>
    <t>Trebizond (Turkey), 1895</t>
  </si>
  <si>
    <t>Trebizond (Turkey), 1896</t>
  </si>
  <si>
    <t>Trebizond (Turkey), 1897</t>
  </si>
  <si>
    <t>Trebizond and Sivas (Turkey), 1897</t>
  </si>
  <si>
    <t>Trebizond (Turkey), 1898</t>
  </si>
  <si>
    <t>Trebizond and Sivas (Turkey), 1899</t>
  </si>
  <si>
    <t>Trebizond and Sivas (Turkey), 1900</t>
  </si>
  <si>
    <t>Trebizond (Turkey), 1901</t>
  </si>
  <si>
    <t>Trebizond (Turkey), 1902</t>
  </si>
  <si>
    <t>Trebizond (Turkey), 1903</t>
  </si>
  <si>
    <t>Trebizond (Turkey), 1905</t>
  </si>
  <si>
    <t>Trebizond (Turkey), 1906</t>
  </si>
  <si>
    <t>Trebizond (Turkey), 1908</t>
  </si>
  <si>
    <t>Trebizond (Vilayet) (Turkey), 1909</t>
  </si>
  <si>
    <t>Trebizond, 1869</t>
  </si>
  <si>
    <t>Trebizond, 1870</t>
  </si>
  <si>
    <t>Trebizond, 1871</t>
  </si>
  <si>
    <t>Trebizond, 1872</t>
  </si>
  <si>
    <t>Trebizond, 1873</t>
  </si>
  <si>
    <t>Trebizond, 1874</t>
  </si>
  <si>
    <t>Trebizond, 1875</t>
  </si>
  <si>
    <t>Trebizond, 1877</t>
  </si>
  <si>
    <t>Trebizond, 1878</t>
  </si>
  <si>
    <t>Trebizond, 1879</t>
  </si>
  <si>
    <t>Trebizond, 1880</t>
  </si>
  <si>
    <t>Trebizond, 1881</t>
  </si>
  <si>
    <t>Trebizond, 1882</t>
  </si>
  <si>
    <t>Trebizond, 1883</t>
  </si>
  <si>
    <t>Trebizond, 1884</t>
  </si>
  <si>
    <t>Trebizond, 1885</t>
  </si>
  <si>
    <t>Trebizond, 1886</t>
  </si>
  <si>
    <t>Trebizond, 1889</t>
  </si>
  <si>
    <t>Trebizond and Sivas, 1896</t>
  </si>
  <si>
    <t>Trebizond and Sivas, 1898</t>
  </si>
  <si>
    <t>Trebizond, 1900</t>
  </si>
  <si>
    <t>Trebizond, 1904</t>
  </si>
  <si>
    <t>Trebizond, 1907</t>
  </si>
  <si>
    <t>Trebizond (Vilayet), 1909</t>
  </si>
  <si>
    <t>Calico</t>
  </si>
  <si>
    <t>Cambrics, white and bleached</t>
  </si>
  <si>
    <t>Cambrics, white and unbleached</t>
  </si>
  <si>
    <t>Cloth and kerseymere</t>
  </si>
  <si>
    <t>Handkerchiefs and lappets</t>
  </si>
  <si>
    <t>Muslins, printed</t>
  </si>
  <si>
    <t>Muslins, jaconets</t>
  </si>
  <si>
    <t>Prints</t>
  </si>
  <si>
    <t>Shirting and madapolam</t>
  </si>
  <si>
    <t>Velvets</t>
  </si>
  <si>
    <t>Steel</t>
  </si>
  <si>
    <t>Tin plates</t>
  </si>
  <si>
    <t>Cambrics, red (Turkey)</t>
  </si>
  <si>
    <t>Cloth, for Persian caps</t>
  </si>
  <si>
    <t>Goods, grey</t>
  </si>
  <si>
    <t>Haberdashery and hosiery</t>
  </si>
  <si>
    <t>Silk, stuffs</t>
  </si>
  <si>
    <t>Silk, mixed</t>
  </si>
  <si>
    <t>Wool, stuffs</t>
  </si>
  <si>
    <t>Haberdashery and fancy, goods</t>
  </si>
  <si>
    <t>Leather and shoes</t>
  </si>
  <si>
    <t>Glass, mirrors</t>
  </si>
  <si>
    <t>Metals and metalwares</t>
  </si>
  <si>
    <t>Copper, for mint</t>
  </si>
  <si>
    <t>Planchets, for mint</t>
  </si>
  <si>
    <t>Tin, in bars</t>
  </si>
  <si>
    <t>Tin, in plates</t>
  </si>
  <si>
    <t>Silk and velvet, stuffs</t>
  </si>
  <si>
    <t>Silver, for Persian mint</t>
  </si>
  <si>
    <t>Glass, window</t>
  </si>
  <si>
    <t>Wool, goods</t>
  </si>
  <si>
    <t>Total (from regions)</t>
  </si>
  <si>
    <t>Price (Sterling)</t>
  </si>
  <si>
    <t>Almonds</t>
  </si>
  <si>
    <t>Opium</t>
  </si>
  <si>
    <t>Orpiment</t>
  </si>
  <si>
    <t>Raisins</t>
  </si>
  <si>
    <t>Rice</t>
  </si>
  <si>
    <t>Apricots and fruits, dried</t>
  </si>
  <si>
    <t>Gall, nuts</t>
  </si>
  <si>
    <t>Cotton, prints (Ispahan)</t>
  </si>
  <si>
    <t>Fruits, dried, raisins and almonds</t>
  </si>
  <si>
    <t>Fruits, mainly almonds and apricots</t>
  </si>
  <si>
    <t>Gall, nuts and gums</t>
  </si>
  <si>
    <t>Gall, nuts and glue</t>
  </si>
  <si>
    <t>Galls, gums</t>
  </si>
  <si>
    <t>Silk, stuffs and shawls</t>
  </si>
  <si>
    <t>Silk, stuffs (Ganeviz)</t>
  </si>
  <si>
    <t>Silk, thrown</t>
  </si>
  <si>
    <t>Silk, waste</t>
  </si>
  <si>
    <t>Raisins (Sultana)</t>
  </si>
  <si>
    <t>Walnut, wood</t>
  </si>
  <si>
    <t>Pens (Turkey</t>
  </si>
  <si>
    <t>Tumbakee (Persia)</t>
  </si>
  <si>
    <t>Units of conversion</t>
  </si>
  <si>
    <t>Oil</t>
  </si>
  <si>
    <t>box</t>
  </si>
  <si>
    <t>lbs.</t>
  </si>
  <si>
    <t>tin</t>
  </si>
  <si>
    <t>man</t>
  </si>
  <si>
    <t>lbs</t>
  </si>
  <si>
    <t>box, bale, halfload</t>
  </si>
  <si>
    <t>load</t>
  </si>
  <si>
    <t>cwts.</t>
  </si>
  <si>
    <t>long ton</t>
  </si>
  <si>
    <t>rotols</t>
  </si>
  <si>
    <t>kgs</t>
  </si>
  <si>
    <t>quarter</t>
  </si>
  <si>
    <t>kilo</t>
  </si>
  <si>
    <t>rotol</t>
  </si>
  <si>
    <t>cantar</t>
  </si>
  <si>
    <t>cwt.</t>
  </si>
  <si>
    <t>Arms and ammunition</t>
  </si>
  <si>
    <t>case</t>
  </si>
  <si>
    <t>bag</t>
  </si>
  <si>
    <t>Wheat</t>
  </si>
  <si>
    <t>Date</t>
  </si>
  <si>
    <t>Salt</t>
  </si>
  <si>
    <t>bahr</t>
  </si>
  <si>
    <t>bale</t>
  </si>
  <si>
    <t>package</t>
  </si>
  <si>
    <t>Cotton, goods</t>
  </si>
  <si>
    <t>Ghee</t>
  </si>
  <si>
    <t>Box/Dubba/Tin</t>
  </si>
  <si>
    <t>gallon</t>
  </si>
  <si>
    <t>Oil of all kinds</t>
  </si>
  <si>
    <t>Box/Dubba</t>
  </si>
  <si>
    <t>Gunpowder</t>
  </si>
  <si>
    <t>Maund</t>
  </si>
  <si>
    <t>Barley</t>
  </si>
  <si>
    <t>Grain, Flour</t>
  </si>
  <si>
    <t>Coffee</t>
  </si>
  <si>
    <t>Oil seeds</t>
  </si>
  <si>
    <t>Wine</t>
  </si>
  <si>
    <t>Case/Cask</t>
  </si>
  <si>
    <t>Case</t>
  </si>
  <si>
    <t>Twist and yarn</t>
  </si>
  <si>
    <t>Bale</t>
  </si>
  <si>
    <t>Package</t>
  </si>
  <si>
    <t>Gum</t>
  </si>
  <si>
    <t>Bundle</t>
  </si>
  <si>
    <t>bundle</t>
  </si>
  <si>
    <t>chest</t>
  </si>
  <si>
    <t>Seeds</t>
  </si>
  <si>
    <t>Silk (all relevant)</t>
  </si>
  <si>
    <t>Silk, goods</t>
  </si>
  <si>
    <t>Tobacco</t>
  </si>
  <si>
    <t>Glass and wares</t>
  </si>
  <si>
    <t>Indigo</t>
  </si>
  <si>
    <t>Paper</t>
  </si>
  <si>
    <t>Cotton, piece-goods</t>
  </si>
  <si>
    <r>
      <rPr>
        <sz val="11"/>
        <rFont val="Calibri"/>
        <family val="2"/>
        <scheme val="minor"/>
      </rPr>
      <t xml:space="preserve">Kerosene oil </t>
    </r>
  </si>
  <si>
    <t>drum / tin</t>
  </si>
  <si>
    <t>Wool. cloth</t>
  </si>
  <si>
    <t>piece</t>
  </si>
  <si>
    <t>Thread, cotton</t>
  </si>
  <si>
    <t>Flour</t>
  </si>
  <si>
    <t>barrel</t>
  </si>
  <si>
    <t>bag/sack</t>
  </si>
  <si>
    <t>Spices, Pepper</t>
  </si>
  <si>
    <t>Drugs</t>
  </si>
  <si>
    <t>Gunny bag</t>
  </si>
  <si>
    <t>Pepper</t>
  </si>
  <si>
    <t>Piece-goods</t>
  </si>
  <si>
    <t>Copper</t>
  </si>
  <si>
    <t>£/</t>
  </si>
  <si>
    <t>Trebizond (Turkey), 1882</t>
  </si>
  <si>
    <t>Price (Units)</t>
  </si>
  <si>
    <t>Cwt.</t>
  </si>
  <si>
    <t>Cwts.</t>
  </si>
  <si>
    <t>Units</t>
  </si>
  <si>
    <t>Ton</t>
  </si>
  <si>
    <t>Piece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</si>
  <si>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</si>
  <si>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</si>
  <si>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</si>
  <si>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</si>
  <si>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</si>
  <si>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</si>
  <si>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</si>
  <si>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</si>
  <si>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- reduces the adjusted data on in-text imports prices to a single series for each commodity.</t>
  </si>
  <si>
    <t>- reduces the adjusted data on in-text exports prices to a single series for each commodity.</t>
  </si>
  <si>
    <t>- contains the raw and adjusted units for commodities and currencies of prices, quantities and values of imports taken from the sources described below.</t>
  </si>
  <si>
    <t>- contains the raw and adjusted units for commodities and currencies of prices, quantities and values of exports taken from the sources described below.</t>
  </si>
  <si>
    <t>Imports - Data (Adjusted)</t>
  </si>
  <si>
    <t>- contains the adjusted units for commodities and currencies of prices, quantities and values of imports taken from the sources described below.</t>
  </si>
  <si>
    <t>Exports - Data (Adjusted)</t>
  </si>
  <si>
    <t>- contains the adjusted units for commodities and currencies of prices, quantities and values of exports taken from the sources described below.</t>
  </si>
  <si>
    <t>Imports - Prices (Raw&amp;Adjusted)</t>
  </si>
  <si>
    <t>- contains the raw and adjusted prices of imports for commodities taken from the sources described below.</t>
  </si>
  <si>
    <t>Exports - Prices (Raw&amp;Adjusted)</t>
  </si>
  <si>
    <t>- contains the raw and adjusted prices of exports for commodities taken from the sources described below.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</si>
  <si>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</si>
  <si>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</si>
  <si>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</si>
  <si>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</si>
  <si>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</si>
  <si>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</si>
  <si>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>Prices and Wages in London &amp; Southern England 1259-1914</t>
  </si>
  <si>
    <t>A1) Original Prices</t>
  </si>
  <si>
    <t>Source</t>
  </si>
  <si>
    <t>Currency/units</t>
  </si>
  <si>
    <t>£/Ton</t>
  </si>
  <si>
    <t>£/Bale</t>
  </si>
  <si>
    <t>Comment</t>
  </si>
  <si>
    <t>Place of Origin</t>
  </si>
  <si>
    <t>Good</t>
  </si>
  <si>
    <t>Year</t>
  </si>
  <si>
    <t>Prices and Wages in London &amp; Southern England, 1259-1914</t>
  </si>
  <si>
    <t>£/Cwt.</t>
  </si>
  <si>
    <t>£/Piece</t>
  </si>
  <si>
    <t/>
  </si>
  <si>
    <t xml:space="preserve">Trebizond - Prices (Imports) </t>
  </si>
  <si>
    <t xml:space="preserve">Trebizond - Prices (Exports) </t>
  </si>
  <si>
    <t>Trebizond - InText Prices (Imports)</t>
  </si>
  <si>
    <t>Trebizond - InText Prices (Exports)</t>
  </si>
  <si>
    <t>Imports - Data (Raw)</t>
  </si>
  <si>
    <t>Exports - Data (Raw)</t>
  </si>
  <si>
    <t>Pens</t>
  </si>
  <si>
    <t>Turkey</t>
  </si>
  <si>
    <t>Cotton, prints</t>
  </si>
  <si>
    <t>Ispahan</t>
  </si>
  <si>
    <t>Ganeviz</t>
  </si>
  <si>
    <t>Sultana</t>
  </si>
  <si>
    <t>Persia</t>
  </si>
  <si>
    <r>
      <t xml:space="preserve">This spreadsheet lists the prices, quantities and values of imports and exports from </t>
    </r>
    <r>
      <rPr>
        <b/>
        <i/>
        <sz val="10"/>
        <rFont val="Arial"/>
        <family val="2"/>
      </rPr>
      <t xml:space="preserve">Persia </t>
    </r>
    <r>
      <rPr>
        <sz val="10"/>
        <rFont val="Arial"/>
        <family val="2"/>
      </rPr>
      <t xml:space="preserve">in the city of </t>
    </r>
    <r>
      <rPr>
        <b/>
        <i/>
        <sz val="10"/>
        <rFont val="Arial"/>
        <family val="2"/>
      </rPr>
      <t>Trebizond</t>
    </r>
    <r>
      <rPr>
        <sz val="10"/>
        <rFont val="Arial"/>
        <family val="2"/>
      </rPr>
      <t xml:space="preserve"> from </t>
    </r>
    <r>
      <rPr>
        <b/>
        <i/>
        <sz val="10"/>
        <rFont val="Arial"/>
        <family val="2"/>
      </rPr>
      <t>1869</t>
    </r>
    <r>
      <rPr>
        <sz val="10"/>
        <rFont val="Arial"/>
        <family val="2"/>
      </rPr>
      <t xml:space="preserve"> to </t>
    </r>
    <r>
      <rPr>
        <b/>
        <i/>
        <sz val="10"/>
        <rFont val="Arial"/>
        <family val="2"/>
      </rPr>
      <t>1909</t>
    </r>
    <r>
      <rPr>
        <sz val="10"/>
        <rFont val="Arial"/>
        <family val="2"/>
      </rPr>
      <t>.  The data were compiled by British consuls.</t>
    </r>
  </si>
  <si>
    <t>Cambrics, red</t>
  </si>
  <si>
    <t xml:space="preserve">Cotton, prints </t>
  </si>
  <si>
    <t xml:space="preserve">Raisins </t>
  </si>
  <si>
    <t>£/Package</t>
  </si>
  <si>
    <t>Difficult in legibility</t>
  </si>
  <si>
    <t>Averaged from the range provided</t>
  </si>
  <si>
    <t>Obtained by dividing the values by quantities provided in the table</t>
  </si>
  <si>
    <t>Corrected using previous years' report (in most cases, from one year earlier)</t>
  </si>
  <si>
    <t>Gold, thread and lace</t>
  </si>
  <si>
    <t>Cotton, raw</t>
  </si>
  <si>
    <t>Tobacco, Tumbeki</t>
  </si>
  <si>
    <t>Wool, raw</t>
  </si>
  <si>
    <t xml:space="preserve">Cambrics, red </t>
  </si>
  <si>
    <t>Silkworm seeds</t>
  </si>
  <si>
    <t>half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</si>
</sst>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 * #,##0_ ;_ * \-#,##0_ ;_ * &quot;-&quot;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color indexed="9"/>
      <name val="Arial"/>
      <family val="2"/>
    </font>
    <font>
      <sz val="10"/>
      <name val="Courier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8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6" fillId="0" borderId="0">
      <alignment vertical="top"/>
    </xf>
    <xf numFmtId="0" fontId="20" fillId="0" borderId="0">
      <alignment vertical="top"/>
    </xf>
  </cellStyleXfs>
  <cellXfs count="106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2" fillId="2" borderId="0" xfId="0" applyFont="1" applyFill="1"/>
    <xf numFmtId="0" fontId="2" fillId="0" borderId="0" xfId="0" applyFont="1" applyFill="1"/>
    <xf numFmtId="0" fontId="2" fillId="3" borderId="0" xfId="0" applyFont="1" applyFill="1"/>
    <xf numFmtId="0" fontId="0" fillId="0" borderId="0" xfId="0" applyFill="1"/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5" borderId="0" xfId="0" applyFill="1"/>
    <xf numFmtId="0" fontId="2" fillId="5" borderId="0" xfId="0" applyFont="1" applyFill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1" fillId="2" borderId="0" xfId="0" applyFont="1" applyFill="1"/>
    <xf numFmtId="0" fontId="1" fillId="3" borderId="0" xfId="0" applyFont="1" applyFill="1"/>
    <xf numFmtId="0" fontId="3" fillId="4" borderId="0" xfId="0" applyFont="1" applyFill="1" applyBorder="1" applyAlignment="1"/>
    <xf numFmtId="0" fontId="1" fillId="4" borderId="0" xfId="0" applyFont="1" applyFill="1"/>
    <xf numFmtId="0" fontId="1" fillId="5" borderId="0" xfId="0" applyFont="1" applyFill="1"/>
    <xf numFmtId="0" fontId="1" fillId="0" borderId="0" xfId="0" applyFont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/>
    <xf numFmtId="0" fontId="6" fillId="0" borderId="0" xfId="0" applyFont="1"/>
    <xf numFmtId="164" fontId="9" fillId="0" borderId="0" xfId="1" applyNumberFormat="1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Alignment="1"/>
    <xf numFmtId="0" fontId="10" fillId="0" borderId="0" xfId="0" applyFont="1" applyAlignment="1"/>
    <xf numFmtId="2" fontId="5" fillId="0" borderId="0" xfId="0" applyNumberFormat="1" applyFont="1" applyAlignment="1"/>
    <xf numFmtId="2" fontId="5" fillId="0" borderId="0" xfId="0" applyNumberFormat="1" applyFont="1" applyFill="1" applyAlignment="1"/>
    <xf numFmtId="0" fontId="10" fillId="0" borderId="0" xfId="0" applyFont="1" applyFill="1" applyAlignment="1"/>
    <xf numFmtId="1" fontId="11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5" fillId="0" borderId="0" xfId="0" applyFont="1" applyFill="1" applyAlignment="1">
      <alignment horizontal="left"/>
    </xf>
    <xf numFmtId="164" fontId="12" fillId="0" borderId="0" xfId="1" applyNumberFormat="1" applyFont="1" applyBorder="1" applyAlignment="1">
      <alignment horizontal="left" vertical="center" wrapText="1"/>
    </xf>
    <xf numFmtId="2" fontId="5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0" fillId="0" borderId="0" xfId="0" applyFont="1" applyFill="1" applyBorder="1" applyAlignment="1"/>
    <xf numFmtId="165" fontId="5" fillId="0" borderId="0" xfId="0" applyNumberFormat="1" applyFont="1" applyAlignment="1"/>
    <xf numFmtId="165" fontId="5" fillId="0" borderId="0" xfId="0" applyNumberFormat="1" applyFont="1" applyFill="1" applyAlignment="1"/>
    <xf numFmtId="0" fontId="0" fillId="0" borderId="0" xfId="0" applyFont="1" applyFill="1" applyAlignment="1"/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/>
    <xf numFmtId="4" fontId="5" fillId="0" borderId="0" xfId="0" applyNumberFormat="1" applyFont="1" applyFill="1" applyAlignment="1"/>
    <xf numFmtId="3" fontId="10" fillId="0" borderId="0" xfId="0" applyNumberFormat="1" applyFont="1" applyFill="1" applyAlignment="1"/>
    <xf numFmtId="165" fontId="5" fillId="0" borderId="0" xfId="0" applyNumberFormat="1" applyFont="1" applyBorder="1" applyAlignment="1"/>
    <xf numFmtId="166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Fill="1" applyAlignment="1">
      <alignment horizontal="left" vertical="center"/>
    </xf>
    <xf numFmtId="0" fontId="15" fillId="0" borderId="0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2" fontId="3" fillId="0" borderId="0" xfId="0" applyNumberFormat="1" applyFont="1" applyFill="1" applyBorder="1" applyAlignment="1"/>
    <xf numFmtId="0" fontId="16" fillId="0" borderId="0" xfId="2" applyFont="1" applyAlignment="1"/>
    <xf numFmtId="0" fontId="16" fillId="0" borderId="0" xfId="2" applyAlignment="1"/>
    <xf numFmtId="0" fontId="16" fillId="0" borderId="0" xfId="2" applyFont="1" applyBorder="1" applyAlignment="1"/>
    <xf numFmtId="0" fontId="16" fillId="0" borderId="0" xfId="2" applyBorder="1" applyAlignment="1"/>
    <xf numFmtId="0" fontId="18" fillId="0" borderId="0" xfId="2" applyFont="1" applyAlignment="1"/>
    <xf numFmtId="0" fontId="16" fillId="0" borderId="0" xfId="2" quotePrefix="1" applyFont="1" applyAlignment="1"/>
    <xf numFmtId="0" fontId="16" fillId="0" borderId="0" xfId="2" applyFont="1" applyAlignment="1">
      <alignment horizontal="left"/>
    </xf>
    <xf numFmtId="164" fontId="19" fillId="0" borderId="0" xfId="1" applyNumberFormat="1" applyFont="1" applyBorder="1" applyAlignment="1">
      <alignment horizontal="left" vertical="center"/>
    </xf>
    <xf numFmtId="0" fontId="20" fillId="0" borderId="0" xfId="3" applyAlignment="1"/>
    <xf numFmtId="164" fontId="21" fillId="0" borderId="0" xfId="1" applyNumberFormat="1" applyFont="1" applyAlignment="1"/>
    <xf numFmtId="0" fontId="22" fillId="0" borderId="0" xfId="3" applyFont="1" applyFill="1" applyBorder="1" applyAlignment="1">
      <alignment horizontal="left" vertical="center"/>
    </xf>
    <xf numFmtId="164" fontId="23" fillId="0" borderId="0" xfId="1" applyNumberFormat="1" applyFont="1" applyBorder="1" applyAlignment="1">
      <alignment horizontal="right"/>
    </xf>
    <xf numFmtId="0" fontId="24" fillId="6" borderId="0" xfId="3" applyFont="1" applyFill="1" applyBorder="1" applyAlignment="1">
      <alignment horizontal="left"/>
    </xf>
    <xf numFmtId="0" fontId="23" fillId="6" borderId="0" xfId="3" applyFont="1" applyFill="1" applyBorder="1" applyAlignment="1">
      <alignment horizontal="center"/>
    </xf>
    <xf numFmtId="0" fontId="21" fillId="0" borderId="0" xfId="3" applyFont="1" applyAlignment="1"/>
    <xf numFmtId="0" fontId="24" fillId="6" borderId="0" xfId="3" applyFont="1" applyFill="1" applyBorder="1" applyAlignment="1">
      <alignment horizontal="left" wrapText="1"/>
    </xf>
    <xf numFmtId="164" fontId="23" fillId="0" borderId="0" xfId="1" applyNumberFormat="1" applyFont="1" applyBorder="1" applyAlignment="1">
      <alignment horizontal="left"/>
    </xf>
    <xf numFmtId="0" fontId="21" fillId="0" borderId="0" xfId="3" applyFont="1" applyAlignment="1">
      <alignment horizontal="left"/>
    </xf>
    <xf numFmtId="164" fontId="24" fillId="0" borderId="0" xfId="1" applyNumberFormat="1" applyFont="1" applyBorder="1" applyAlignment="1">
      <alignment horizontal="right" vertical="center" wrapText="1"/>
    </xf>
    <xf numFmtId="0" fontId="24" fillId="6" borderId="0" xfId="3" applyFont="1" applyFill="1" applyBorder="1" applyAlignment="1">
      <alignment horizontal="left" vertical="center" wrapText="1"/>
    </xf>
    <xf numFmtId="0" fontId="24" fillId="0" borderId="0" xfId="3" applyFont="1" applyAlignment="1">
      <alignment vertical="center" wrapText="1"/>
    </xf>
    <xf numFmtId="164" fontId="24" fillId="6" borderId="0" xfId="1" applyNumberFormat="1" applyFont="1" applyFill="1" applyBorder="1" applyAlignment="1">
      <alignment horizontal="right"/>
    </xf>
    <xf numFmtId="0" fontId="25" fillId="0" borderId="0" xfId="3" applyFont="1" applyBorder="1" applyAlignment="1">
      <alignment horizontal="right"/>
    </xf>
    <xf numFmtId="0" fontId="23" fillId="6" borderId="0" xfId="3" applyFont="1" applyFill="1" applyBorder="1" applyAlignment="1" applyProtection="1">
      <alignment horizontal="right"/>
    </xf>
    <xf numFmtId="165" fontId="26" fillId="0" borderId="0" xfId="3" applyNumberFormat="1" applyFont="1" applyBorder="1" applyAlignment="1" applyProtection="1">
      <alignment horizontal="center"/>
    </xf>
    <xf numFmtId="0" fontId="19" fillId="0" borderId="0" xfId="3" applyFont="1" applyBorder="1" applyAlignment="1">
      <alignment horizontal="left" vertical="center"/>
    </xf>
    <xf numFmtId="0" fontId="23" fillId="0" borderId="0" xfId="3" applyFont="1" applyBorder="1" applyAlignment="1">
      <alignment horizontal="right"/>
    </xf>
    <xf numFmtId="0" fontId="23" fillId="0" borderId="0" xfId="3" applyFont="1" applyBorder="1" applyAlignment="1">
      <alignment horizontal="left"/>
    </xf>
    <xf numFmtId="0" fontId="23" fillId="6" borderId="0" xfId="3" applyFont="1" applyFill="1" applyBorder="1" applyAlignment="1">
      <alignment horizontal="left"/>
    </xf>
    <xf numFmtId="0" fontId="24" fillId="0" borderId="0" xfId="3" applyFont="1" applyBorder="1" applyAlignment="1">
      <alignment horizontal="right"/>
    </xf>
    <xf numFmtId="0" fontId="24" fillId="0" borderId="0" xfId="3" applyFont="1" applyAlignment="1"/>
    <xf numFmtId="0" fontId="24" fillId="6" borderId="0" xfId="3" applyFont="1" applyFill="1" applyBorder="1" applyAlignment="1">
      <alignment horizontal="right"/>
    </xf>
    <xf numFmtId="0" fontId="26" fillId="0" borderId="0" xfId="3" applyFont="1" applyBorder="1" applyAlignment="1">
      <alignment horizontal="center"/>
    </xf>
    <xf numFmtId="0" fontId="24" fillId="0" borderId="0" xfId="3" applyFont="1" applyBorder="1" applyAlignment="1">
      <alignment horizontal="right" vertical="center" wrapText="1"/>
    </xf>
    <xf numFmtId="0" fontId="24" fillId="6" borderId="0" xfId="3" applyFont="1" applyFill="1" applyBorder="1" applyAlignment="1">
      <alignment vertical="center" wrapText="1"/>
    </xf>
    <xf numFmtId="0" fontId="10" fillId="0" borderId="0" xfId="0" applyFont="1"/>
    <xf numFmtId="0" fontId="16" fillId="0" borderId="0" xfId="2" applyFont="1" applyAlignment="1">
      <alignment horizontal="left" vertical="top" wrapText="1"/>
    </xf>
    <xf numFmtId="0" fontId="16" fillId="0" borderId="0" xfId="2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 3 2" xfId="3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R18" sqref="R18"/>
    </sheetView>
  </sheetViews>
  <sheetFormatPr defaultRowHeight="13.2" x14ac:dyDescent="0.25"/>
  <cols>
    <col min="1" max="2" width="8.88671875" style="61"/>
    <col min="3" max="3" width="11.77734375" style="61" customWidth="1"/>
    <col min="4" max="16384" width="8.88671875" style="61"/>
  </cols>
  <sheetData>
    <row r="1" spans="1:4" x14ac:dyDescent="0.25">
      <c r="A1" s="60" t="s">
        <v>277</v>
      </c>
    </row>
    <row r="2" spans="1:4" x14ac:dyDescent="0.25">
      <c r="A2" s="60" t="s">
        <v>278</v>
      </c>
    </row>
    <row r="4" spans="1:4" x14ac:dyDescent="0.25">
      <c r="A4" s="60" t="s">
        <v>330</v>
      </c>
    </row>
    <row r="5" spans="1:4" x14ac:dyDescent="0.25">
      <c r="A5" s="60" t="s">
        <v>279</v>
      </c>
    </row>
    <row r="6" spans="1:4" s="63" customFormat="1" x14ac:dyDescent="0.25">
      <c r="A6" s="62"/>
    </row>
    <row r="7" spans="1:4" x14ac:dyDescent="0.25">
      <c r="A7" s="60" t="s">
        <v>280</v>
      </c>
    </row>
    <row r="8" spans="1:4" x14ac:dyDescent="0.25">
      <c r="A8" s="60" t="s">
        <v>281</v>
      </c>
    </row>
    <row r="9" spans="1:4" x14ac:dyDescent="0.25">
      <c r="A9" s="60"/>
    </row>
    <row r="10" spans="1:4" x14ac:dyDescent="0.25">
      <c r="A10" s="64" t="s">
        <v>282</v>
      </c>
    </row>
    <row r="11" spans="1:4" x14ac:dyDescent="0.25">
      <c r="A11" s="97" t="s">
        <v>317</v>
      </c>
      <c r="B11" s="97"/>
      <c r="C11" s="97"/>
      <c r="D11" s="65" t="s">
        <v>283</v>
      </c>
    </row>
    <row r="12" spans="1:4" x14ac:dyDescent="0.25">
      <c r="A12" s="97" t="s">
        <v>318</v>
      </c>
      <c r="B12" s="97"/>
      <c r="C12" s="97"/>
      <c r="D12" s="65" t="s">
        <v>284</v>
      </c>
    </row>
    <row r="13" spans="1:4" x14ac:dyDescent="0.25">
      <c r="A13" s="66" t="s">
        <v>319</v>
      </c>
      <c r="B13" s="66"/>
      <c r="C13" s="66"/>
      <c r="D13" s="65" t="s">
        <v>285</v>
      </c>
    </row>
    <row r="14" spans="1:4" x14ac:dyDescent="0.25">
      <c r="A14" s="66" t="s">
        <v>320</v>
      </c>
      <c r="B14" s="66"/>
      <c r="C14" s="66"/>
      <c r="D14" s="65" t="s">
        <v>286</v>
      </c>
    </row>
    <row r="15" spans="1:4" x14ac:dyDescent="0.25">
      <c r="A15" s="97" t="s">
        <v>321</v>
      </c>
      <c r="B15" s="97"/>
      <c r="C15" s="97"/>
      <c r="D15" s="65" t="s">
        <v>287</v>
      </c>
    </row>
    <row r="16" spans="1:4" x14ac:dyDescent="0.25">
      <c r="A16" s="97" t="s">
        <v>322</v>
      </c>
      <c r="B16" s="97"/>
      <c r="C16" s="97"/>
      <c r="D16" s="65" t="s">
        <v>288</v>
      </c>
    </row>
    <row r="17" spans="1:16" x14ac:dyDescent="0.25">
      <c r="A17" s="97" t="s">
        <v>289</v>
      </c>
      <c r="B17" s="97"/>
      <c r="C17" s="97"/>
      <c r="D17" s="65" t="s">
        <v>290</v>
      </c>
    </row>
    <row r="18" spans="1:16" x14ac:dyDescent="0.25">
      <c r="A18" s="97" t="s">
        <v>291</v>
      </c>
      <c r="B18" s="97"/>
      <c r="C18" s="97"/>
      <c r="D18" s="65" t="s">
        <v>292</v>
      </c>
    </row>
    <row r="19" spans="1:16" x14ac:dyDescent="0.25">
      <c r="A19" s="66" t="s">
        <v>293</v>
      </c>
      <c r="B19" s="66"/>
      <c r="C19" s="66"/>
      <c r="D19" s="65" t="s">
        <v>294</v>
      </c>
    </row>
    <row r="20" spans="1:16" x14ac:dyDescent="0.25">
      <c r="A20" s="66" t="s">
        <v>295</v>
      </c>
      <c r="B20" s="66"/>
      <c r="C20" s="66"/>
      <c r="D20" s="65" t="s">
        <v>296</v>
      </c>
    </row>
    <row r="21" spans="1:16" x14ac:dyDescent="0.25">
      <c r="A21" s="66" t="s">
        <v>297</v>
      </c>
      <c r="B21" s="66"/>
      <c r="C21" s="66"/>
      <c r="D21" s="65" t="s">
        <v>298</v>
      </c>
    </row>
    <row r="23" spans="1:16" x14ac:dyDescent="0.25">
      <c r="A23" s="64" t="s">
        <v>299</v>
      </c>
    </row>
    <row r="24" spans="1:16" x14ac:dyDescent="0.25">
      <c r="A24" s="96" t="s">
        <v>300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x14ac:dyDescent="0.25">
      <c r="A25" s="61" t="s">
        <v>301</v>
      </c>
    </row>
    <row r="26" spans="1:16" x14ac:dyDescent="0.25">
      <c r="C26" s="60" t="s">
        <v>302</v>
      </c>
    </row>
  </sheetData>
  <mergeCells count="7">
    <mergeCell ref="A24:P24"/>
    <mergeCell ref="A11:C11"/>
    <mergeCell ref="A12:C12"/>
    <mergeCell ref="A15:C15"/>
    <mergeCell ref="A16:C16"/>
    <mergeCell ref="A17:C17"/>
    <mergeCell ref="A18:C18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8"/>
  <sheetViews>
    <sheetView zoomScale="70" zoomScaleNormal="70" workbookViewId="0">
      <pane xSplit="1" ySplit="3" topLeftCell="B17" activePane="bottomRight" state="frozen"/>
      <selection activeCell="AO48" sqref="AO48"/>
      <selection pane="topRight" activeCell="AO48" sqref="AO48"/>
      <selection pane="bottomLeft" activeCell="AO48" sqref="AO48"/>
      <selection pane="bottomRight" activeCell="A44" sqref="A44"/>
    </sheetView>
  </sheetViews>
  <sheetFormatPr defaultRowHeight="14.4" x14ac:dyDescent="0.3"/>
  <cols>
    <col min="1" max="1" width="31.88671875" bestFit="1" customWidth="1"/>
    <col min="2" max="82" width="14.6640625" customWidth="1"/>
  </cols>
  <sheetData>
    <row r="1" spans="1:86" s="12" customFormat="1" x14ac:dyDescent="0.3">
      <c r="A1" s="23" t="s">
        <v>87</v>
      </c>
      <c r="B1" s="23"/>
      <c r="C1" s="22" t="s">
        <v>88</v>
      </c>
      <c r="D1" s="22"/>
      <c r="E1" s="22" t="s">
        <v>88</v>
      </c>
      <c r="F1" s="22"/>
      <c r="G1" s="22" t="s">
        <v>88</v>
      </c>
      <c r="H1" s="22"/>
      <c r="I1" s="22" t="s">
        <v>88</v>
      </c>
      <c r="J1" s="22"/>
      <c r="K1" s="22" t="s">
        <v>88</v>
      </c>
      <c r="L1" s="22"/>
      <c r="M1" s="22" t="s">
        <v>89</v>
      </c>
      <c r="N1" s="22"/>
      <c r="O1" s="22" t="s">
        <v>90</v>
      </c>
      <c r="P1" s="22"/>
      <c r="Q1" s="22" t="s">
        <v>91</v>
      </c>
      <c r="R1" s="22"/>
      <c r="S1" s="22" t="s">
        <v>91</v>
      </c>
      <c r="T1" s="22"/>
      <c r="U1" s="22" t="s">
        <v>92</v>
      </c>
      <c r="V1" s="22"/>
      <c r="W1" s="22" t="s">
        <v>93</v>
      </c>
      <c r="X1" s="22"/>
      <c r="Y1" s="22" t="s">
        <v>94</v>
      </c>
      <c r="Z1" s="22"/>
      <c r="AA1" s="22" t="s">
        <v>95</v>
      </c>
      <c r="AB1" s="22"/>
      <c r="AC1" s="22" t="s">
        <v>96</v>
      </c>
      <c r="AD1" s="22"/>
      <c r="AE1" s="22" t="s">
        <v>97</v>
      </c>
      <c r="AF1" s="22"/>
      <c r="AG1" s="22" t="s">
        <v>98</v>
      </c>
      <c r="AH1" s="22"/>
      <c r="AI1" s="22" t="s">
        <v>99</v>
      </c>
      <c r="AJ1" s="22"/>
      <c r="AK1" s="22" t="s">
        <v>100</v>
      </c>
      <c r="AM1" s="22" t="s">
        <v>101</v>
      </c>
      <c r="AN1" s="22"/>
      <c r="AO1" s="22" t="s">
        <v>102</v>
      </c>
      <c r="AP1" s="22"/>
      <c r="AQ1" s="22" t="s">
        <v>103</v>
      </c>
      <c r="AR1" s="22"/>
      <c r="AS1" s="22" t="s">
        <v>104</v>
      </c>
      <c r="AT1" s="22"/>
      <c r="AU1" s="22" t="s">
        <v>105</v>
      </c>
      <c r="AV1" s="22"/>
      <c r="AW1" s="22" t="s">
        <v>106</v>
      </c>
      <c r="AX1" s="22"/>
      <c r="AY1" s="22" t="s">
        <v>107</v>
      </c>
      <c r="AZ1" s="22"/>
      <c r="BA1" s="22" t="s">
        <v>108</v>
      </c>
      <c r="BB1" s="22"/>
      <c r="BC1" s="22" t="s">
        <v>109</v>
      </c>
      <c r="BD1" s="22"/>
      <c r="BE1" s="22" t="s">
        <v>110</v>
      </c>
      <c r="BF1" s="22"/>
      <c r="BG1" s="22" t="s">
        <v>111</v>
      </c>
      <c r="BH1" s="22"/>
      <c r="BI1" s="22" t="s">
        <v>112</v>
      </c>
      <c r="BJ1" s="22"/>
      <c r="BK1" s="22" t="s">
        <v>113</v>
      </c>
      <c r="BL1" s="22"/>
      <c r="BM1" s="22" t="s">
        <v>114</v>
      </c>
      <c r="BN1" s="22"/>
      <c r="BO1" s="22" t="s">
        <v>115</v>
      </c>
      <c r="BP1" s="22"/>
      <c r="BQ1" s="22" t="s">
        <v>115</v>
      </c>
      <c r="BR1" s="22"/>
      <c r="BS1" s="22" t="s">
        <v>116</v>
      </c>
      <c r="BT1" s="22"/>
      <c r="BU1" s="22" t="s">
        <v>117</v>
      </c>
      <c r="BV1" s="22"/>
      <c r="BW1" s="22" t="s">
        <v>118</v>
      </c>
      <c r="BX1" s="22"/>
      <c r="BY1" s="22" t="s">
        <v>118</v>
      </c>
      <c r="BZ1" s="22"/>
      <c r="CA1" s="22" t="s">
        <v>118</v>
      </c>
      <c r="CB1" s="22"/>
      <c r="CC1" s="22" t="s">
        <v>119</v>
      </c>
      <c r="CD1" s="22"/>
      <c r="CE1" s="22"/>
      <c r="CF1" s="22"/>
      <c r="CG1" s="22"/>
      <c r="CH1" s="22"/>
    </row>
    <row r="2" spans="1:86" s="12" customFormat="1" x14ac:dyDescent="0.3">
      <c r="A2" s="23"/>
      <c r="B2" s="23"/>
      <c r="C2" s="22" t="s">
        <v>120</v>
      </c>
      <c r="D2" s="22"/>
      <c r="E2" s="22" t="s">
        <v>121</v>
      </c>
      <c r="F2" s="22"/>
      <c r="G2" s="22" t="s">
        <v>122</v>
      </c>
      <c r="H2" s="22"/>
      <c r="I2" s="22" t="s">
        <v>123</v>
      </c>
      <c r="J2" s="22"/>
      <c r="K2" s="22" t="s">
        <v>124</v>
      </c>
      <c r="L2" s="22"/>
      <c r="M2" s="22" t="s">
        <v>125</v>
      </c>
      <c r="N2" s="22"/>
      <c r="O2" s="22" t="s">
        <v>126</v>
      </c>
      <c r="P2" s="22"/>
      <c r="Q2" s="22" t="s">
        <v>127</v>
      </c>
      <c r="R2" s="22"/>
      <c r="S2" s="22" t="s">
        <v>128</v>
      </c>
      <c r="T2" s="22"/>
      <c r="U2" s="22" t="s">
        <v>129</v>
      </c>
      <c r="V2" s="22"/>
      <c r="W2" s="22" t="s">
        <v>130</v>
      </c>
      <c r="X2" s="22"/>
      <c r="Y2" s="22" t="s">
        <v>131</v>
      </c>
      <c r="Z2" s="22"/>
      <c r="AA2" s="22" t="s">
        <v>132</v>
      </c>
      <c r="AB2" s="22"/>
      <c r="AC2" s="22" t="s">
        <v>133</v>
      </c>
      <c r="AD2" s="22"/>
      <c r="AE2" s="22" t="s">
        <v>134</v>
      </c>
      <c r="AF2" s="22"/>
      <c r="AG2" s="22" t="s">
        <v>135</v>
      </c>
      <c r="AH2" s="22"/>
      <c r="AI2" s="22" t="s">
        <v>136</v>
      </c>
      <c r="AJ2" s="22"/>
      <c r="AK2" s="22" t="s">
        <v>39</v>
      </c>
      <c r="AM2" s="22" t="s">
        <v>40</v>
      </c>
      <c r="AN2" s="22"/>
      <c r="AO2" s="22" t="s">
        <v>137</v>
      </c>
      <c r="AP2" s="22"/>
      <c r="AQ2" s="22" t="s">
        <v>41</v>
      </c>
      <c r="AR2" s="22"/>
      <c r="AS2" s="22" t="s">
        <v>42</v>
      </c>
      <c r="AT2" s="22"/>
      <c r="AU2" s="22" t="s">
        <v>43</v>
      </c>
      <c r="AV2" s="22"/>
      <c r="AW2" s="22" t="s">
        <v>44</v>
      </c>
      <c r="AX2" s="22"/>
      <c r="AY2" s="22" t="s">
        <v>45</v>
      </c>
      <c r="AZ2" s="22"/>
      <c r="BA2" s="22" t="s">
        <v>46</v>
      </c>
      <c r="BB2" s="22"/>
      <c r="BC2" s="22" t="s">
        <v>138</v>
      </c>
      <c r="BD2" s="22"/>
      <c r="BE2" s="22" t="s">
        <v>47</v>
      </c>
      <c r="BF2" s="22"/>
      <c r="BG2" s="22" t="s">
        <v>139</v>
      </c>
      <c r="BH2" s="22"/>
      <c r="BI2" s="22" t="s">
        <v>48</v>
      </c>
      <c r="BJ2" s="22"/>
      <c r="BK2" s="22" t="s">
        <v>140</v>
      </c>
      <c r="BL2" s="22"/>
      <c r="BM2" s="22" t="s">
        <v>49</v>
      </c>
      <c r="BN2" s="22"/>
      <c r="BO2" s="22" t="s">
        <v>50</v>
      </c>
      <c r="BP2" s="22"/>
      <c r="BQ2" s="22" t="s">
        <v>51</v>
      </c>
      <c r="BR2" s="22"/>
      <c r="BS2" s="22" t="s">
        <v>141</v>
      </c>
      <c r="BT2" s="22"/>
      <c r="BU2" s="22" t="s">
        <v>52</v>
      </c>
      <c r="BV2" s="22"/>
      <c r="BW2" s="22" t="s">
        <v>53</v>
      </c>
      <c r="BX2" s="22"/>
      <c r="BY2" s="22" t="s">
        <v>142</v>
      </c>
      <c r="BZ2" s="22"/>
      <c r="CA2" s="22" t="s">
        <v>54</v>
      </c>
      <c r="CB2" s="22"/>
      <c r="CC2" s="22" t="s">
        <v>143</v>
      </c>
      <c r="CD2" s="22"/>
      <c r="CE2" s="22"/>
    </row>
    <row r="3" spans="1:86" s="12" customFormat="1" x14ac:dyDescent="0.3">
      <c r="A3" s="24" t="s">
        <v>0</v>
      </c>
      <c r="B3" s="2" t="s">
        <v>1</v>
      </c>
      <c r="C3" s="2" t="s">
        <v>176</v>
      </c>
      <c r="D3" s="2" t="s">
        <v>1</v>
      </c>
      <c r="E3" s="2" t="s">
        <v>176</v>
      </c>
      <c r="F3" s="2" t="s">
        <v>1</v>
      </c>
      <c r="G3" s="2" t="s">
        <v>176</v>
      </c>
      <c r="H3" s="2" t="s">
        <v>1</v>
      </c>
      <c r="I3" s="2" t="s">
        <v>176</v>
      </c>
      <c r="J3" s="2" t="s">
        <v>1</v>
      </c>
      <c r="K3" s="2" t="s">
        <v>176</v>
      </c>
      <c r="L3" s="2" t="s">
        <v>1</v>
      </c>
      <c r="M3" s="2" t="s">
        <v>176</v>
      </c>
      <c r="N3" s="2" t="s">
        <v>1</v>
      </c>
      <c r="O3" s="2" t="s">
        <v>176</v>
      </c>
      <c r="P3" s="2" t="s">
        <v>1</v>
      </c>
      <c r="Q3" s="2" t="s">
        <v>176</v>
      </c>
      <c r="R3" s="2" t="s">
        <v>1</v>
      </c>
      <c r="S3" s="2" t="s">
        <v>176</v>
      </c>
      <c r="T3" s="2" t="s">
        <v>1</v>
      </c>
      <c r="U3" s="2" t="s">
        <v>176</v>
      </c>
      <c r="V3" s="2" t="s">
        <v>1</v>
      </c>
      <c r="W3" s="2" t="s">
        <v>176</v>
      </c>
      <c r="X3" s="2" t="s">
        <v>1</v>
      </c>
      <c r="Y3" s="2" t="s">
        <v>176</v>
      </c>
      <c r="Z3" s="2" t="s">
        <v>1</v>
      </c>
      <c r="AA3" s="2" t="s">
        <v>176</v>
      </c>
      <c r="AB3" s="2" t="s">
        <v>1</v>
      </c>
      <c r="AC3" s="2" t="s">
        <v>176</v>
      </c>
      <c r="AD3" s="2" t="s">
        <v>1</v>
      </c>
      <c r="AE3" s="2" t="s">
        <v>176</v>
      </c>
      <c r="AF3" s="2" t="s">
        <v>1</v>
      </c>
      <c r="AG3" s="2" t="s">
        <v>176</v>
      </c>
      <c r="AH3" s="2" t="s">
        <v>1</v>
      </c>
      <c r="AI3" s="2" t="s">
        <v>176</v>
      </c>
      <c r="AJ3" s="2" t="s">
        <v>1</v>
      </c>
      <c r="AK3" s="2" t="s">
        <v>176</v>
      </c>
      <c r="AL3" s="2" t="s">
        <v>1</v>
      </c>
      <c r="AM3" s="2" t="s">
        <v>176</v>
      </c>
      <c r="AN3" s="2" t="s">
        <v>1</v>
      </c>
      <c r="AO3" s="2" t="s">
        <v>176</v>
      </c>
      <c r="AP3" s="2" t="s">
        <v>1</v>
      </c>
      <c r="AQ3" s="2" t="s">
        <v>176</v>
      </c>
      <c r="AR3" s="2" t="s">
        <v>1</v>
      </c>
      <c r="AS3" s="2" t="s">
        <v>176</v>
      </c>
      <c r="AT3" s="2" t="s">
        <v>1</v>
      </c>
      <c r="AU3" s="2" t="s">
        <v>176</v>
      </c>
      <c r="AV3" s="2" t="s">
        <v>1</v>
      </c>
      <c r="AW3" s="2" t="s">
        <v>176</v>
      </c>
      <c r="AX3" s="2" t="s">
        <v>1</v>
      </c>
      <c r="AY3" s="2" t="s">
        <v>176</v>
      </c>
      <c r="AZ3" s="2" t="s">
        <v>1</v>
      </c>
      <c r="BA3" s="2" t="s">
        <v>176</v>
      </c>
      <c r="BB3" s="2" t="s">
        <v>1</v>
      </c>
      <c r="BC3" s="2" t="s">
        <v>176</v>
      </c>
      <c r="BD3" s="2" t="s">
        <v>1</v>
      </c>
      <c r="BE3" s="2" t="s">
        <v>176</v>
      </c>
      <c r="BF3" s="2" t="s">
        <v>1</v>
      </c>
      <c r="BG3" s="2" t="s">
        <v>176</v>
      </c>
      <c r="BH3" s="2" t="s">
        <v>1</v>
      </c>
      <c r="BI3" s="2" t="s">
        <v>176</v>
      </c>
      <c r="BJ3" s="2" t="s">
        <v>1</v>
      </c>
      <c r="BK3" s="2" t="s">
        <v>176</v>
      </c>
      <c r="BL3" s="2" t="s">
        <v>1</v>
      </c>
      <c r="BM3" s="2" t="s">
        <v>176</v>
      </c>
      <c r="BN3" s="2" t="s">
        <v>1</v>
      </c>
      <c r="BO3" s="2" t="s">
        <v>176</v>
      </c>
      <c r="BP3" s="2" t="s">
        <v>1</v>
      </c>
      <c r="BQ3" s="2" t="s">
        <v>176</v>
      </c>
      <c r="BR3" s="2" t="s">
        <v>1</v>
      </c>
      <c r="BS3" s="2" t="s">
        <v>176</v>
      </c>
      <c r="BT3" s="2" t="s">
        <v>1</v>
      </c>
      <c r="BU3" s="2" t="s">
        <v>176</v>
      </c>
      <c r="BV3" s="2" t="s">
        <v>1</v>
      </c>
      <c r="BW3" s="2" t="s">
        <v>176</v>
      </c>
      <c r="BX3" s="2" t="s">
        <v>1</v>
      </c>
      <c r="BY3" s="2" t="s">
        <v>176</v>
      </c>
      <c r="BZ3" s="2" t="s">
        <v>1</v>
      </c>
      <c r="CA3" s="2" t="s">
        <v>176</v>
      </c>
      <c r="CB3" s="2" t="s">
        <v>1</v>
      </c>
      <c r="CC3" s="2" t="s">
        <v>176</v>
      </c>
      <c r="CD3" s="2"/>
    </row>
    <row r="4" spans="1:86" s="12" customFormat="1" x14ac:dyDescent="0.3">
      <c r="A4" s="2" t="s">
        <v>177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 t="s">
        <v>9</v>
      </c>
      <c r="AC4" s="2">
        <f>'Exports - Data (Raw)'!AQ4/'Exports - Data (Raw)'!AP4</f>
        <v>4</v>
      </c>
      <c r="AD4" s="12" t="s">
        <v>9</v>
      </c>
      <c r="AE4" s="12">
        <f>'Exports - Data (Raw)'!AT4/'Exports - Data (Raw)'!AS4</f>
        <v>4</v>
      </c>
    </row>
    <row r="5" spans="1:86" s="12" customFormat="1" x14ac:dyDescent="0.3">
      <c r="A5" s="2" t="s">
        <v>182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 t="s">
        <v>9</v>
      </c>
      <c r="AC5" s="2">
        <f>'Exports - Data (Raw)'!AQ5/'Exports - Data (Raw)'!AP5</f>
        <v>2.0136986301369864</v>
      </c>
      <c r="AD5" s="12" t="s">
        <v>9</v>
      </c>
      <c r="AE5" s="12">
        <f>'Exports - Data (Raw)'!AT5/'Exports - Data (Raw)'!AS5</f>
        <v>2.046875</v>
      </c>
    </row>
    <row r="6" spans="1:86" s="12" customFormat="1" x14ac:dyDescent="0.3">
      <c r="A6" s="14" t="s">
        <v>183</v>
      </c>
      <c r="B6" s="14"/>
      <c r="C6" s="14"/>
      <c r="D6" s="14"/>
      <c r="E6" s="14"/>
      <c r="F6" s="14"/>
      <c r="G6" s="14"/>
      <c r="H6" s="14"/>
      <c r="I6" s="14"/>
      <c r="J6" s="14"/>
      <c r="N6" s="14"/>
      <c r="T6" s="12" t="s">
        <v>59</v>
      </c>
      <c r="U6" s="12">
        <f>'Exports - Data (Raw)'!AE6/'Exports - Data (Raw)'!AD6</f>
        <v>4</v>
      </c>
      <c r="V6" s="12" t="s">
        <v>59</v>
      </c>
      <c r="W6" s="12">
        <f>'Exports - Data (Raw)'!AH6/'Exports - Data (Raw)'!AG6</f>
        <v>4</v>
      </c>
      <c r="X6" s="12" t="s">
        <v>59</v>
      </c>
      <c r="Y6" s="12">
        <f>'Exports - Data (Raw)'!AK6/'Exports - Data (Raw)'!AJ6</f>
        <v>4</v>
      </c>
      <c r="Z6" s="12" t="s">
        <v>59</v>
      </c>
      <c r="AA6" s="12">
        <f>'Exports - Data (Raw)'!AN6/'Exports - Data (Raw)'!AM6</f>
        <v>4</v>
      </c>
      <c r="AB6" s="2" t="s">
        <v>9</v>
      </c>
      <c r="AC6" s="2">
        <f>'Exports - Data (Raw)'!AQ6/'Exports - Data (Raw)'!AP6</f>
        <v>2.5</v>
      </c>
      <c r="AD6" s="12" t="s">
        <v>9</v>
      </c>
      <c r="AE6" s="12">
        <f>'Exports - Data (Raw)'!AT6/'Exports - Data (Raw)'!AS6</f>
        <v>2.5</v>
      </c>
    </row>
    <row r="7" spans="1:86" s="12" customFormat="1" x14ac:dyDescent="0.3">
      <c r="A7" s="2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 t="s">
        <v>9</v>
      </c>
      <c r="AC7" s="2">
        <f>'Exports - Data (Raw)'!AQ7/'Exports - Data (Raw)'!AP7</f>
        <v>4</v>
      </c>
      <c r="AD7" s="12" t="s">
        <v>9</v>
      </c>
      <c r="AE7" s="12">
        <f>'Exports - Data (Raw)'!AT7/'Exports - Data (Raw)'!AS7</f>
        <v>4.024390243902439</v>
      </c>
    </row>
    <row r="8" spans="1:86" s="12" customFormat="1" x14ac:dyDescent="0.3">
      <c r="A8" s="2" t="s">
        <v>178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9</v>
      </c>
      <c r="AC8" s="2">
        <f>'Exports - Data (Raw)'!AQ8/'Exports - Data (Raw)'!AP8</f>
        <v>85.714285714285708</v>
      </c>
    </row>
    <row r="9" spans="1:86" s="12" customFormat="1" x14ac:dyDescent="0.3">
      <c r="A9" s="2" t="s">
        <v>179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 t="s">
        <v>9</v>
      </c>
      <c r="AC9" s="2">
        <f>'Exports - Data (Raw)'!AQ9/'Exports - Data (Raw)'!AP9</f>
        <v>3.5502958579881656</v>
      </c>
      <c r="AD9" s="12" t="s">
        <v>9</v>
      </c>
      <c r="AE9" s="12">
        <f>'Exports - Data (Raw)'!AT9/'Exports - Data (Raw)'!AS9</f>
        <v>3.5820895522388061</v>
      </c>
    </row>
    <row r="10" spans="1:86" s="12" customFormat="1" x14ac:dyDescent="0.3">
      <c r="A10" s="2" t="s">
        <v>196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 t="s">
        <v>9</v>
      </c>
      <c r="AC10" s="2">
        <f>'Exports - Data (Raw)'!AQ10/'Exports - Data (Raw)'!AP10</f>
        <v>6</v>
      </c>
      <c r="AD10" s="12" t="s">
        <v>9</v>
      </c>
      <c r="AE10" s="12">
        <f>'Exports - Data (Raw)'!AT10/'Exports - Data (Raw)'!AS10</f>
        <v>6</v>
      </c>
    </row>
    <row r="11" spans="1:86" s="12" customFormat="1" x14ac:dyDescent="0.3">
      <c r="A11" s="12" t="s">
        <v>180</v>
      </c>
      <c r="P11" s="18" t="s">
        <v>60</v>
      </c>
      <c r="Q11" s="12">
        <f>'Exports - Data (Raw)'!Y11/'Exports - Data (Raw)'!X11</f>
        <v>4</v>
      </c>
      <c r="R11" s="14" t="s">
        <v>60</v>
      </c>
      <c r="S11" s="12">
        <f>'Exports - Data (Raw)'!AB11/'Exports - Data (Raw)'!AA11</f>
        <v>2.0417335473515248</v>
      </c>
      <c r="AB11" s="2" t="s">
        <v>9</v>
      </c>
      <c r="AC11" s="2">
        <f>'Exports - Data (Raw)'!AQ11/'Exports - Data (Raw)'!AP11</f>
        <v>1.3373493975903614</v>
      </c>
      <c r="AD11" s="12" t="s">
        <v>9</v>
      </c>
      <c r="AE11" s="12">
        <f>'Exports - Data (Raw)'!AT11/'Exports - Data (Raw)'!AS11</f>
        <v>1.5966666666666667</v>
      </c>
    </row>
    <row r="12" spans="1:86" s="12" customFormat="1" x14ac:dyDescent="0.3">
      <c r="A12" s="2" t="s">
        <v>181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R12" s="2"/>
      <c r="T12" s="2"/>
      <c r="U12" s="2"/>
      <c r="V12" s="2"/>
      <c r="W12" s="2"/>
      <c r="X12" s="2"/>
      <c r="Y12" s="2"/>
      <c r="Z12" s="2"/>
      <c r="AA12" s="2"/>
      <c r="AB12" s="2" t="s">
        <v>9</v>
      </c>
      <c r="AC12" s="2">
        <f>'Exports - Data (Raw)'!AQ12/'Exports - Data (Raw)'!AP12</f>
        <v>2</v>
      </c>
      <c r="AD12" s="12" t="s">
        <v>9</v>
      </c>
      <c r="AE12" s="12">
        <f>'Exports - Data (Raw)'!AT12/'Exports - Data (Raw)'!AS12</f>
        <v>2</v>
      </c>
    </row>
    <row r="13" spans="1:86" s="12" customFormat="1" x14ac:dyDescent="0.3">
      <c r="A13" s="2" t="s">
        <v>61</v>
      </c>
      <c r="B13" s="2" t="s">
        <v>62</v>
      </c>
      <c r="C13" s="2">
        <f>'Exports - Data (Raw)'!D13/'Exports - Data (Raw)'!C13</f>
        <v>20</v>
      </c>
      <c r="D13" s="2" t="s">
        <v>62</v>
      </c>
      <c r="E13" s="2">
        <f>'Exports - Data (Raw)'!G13/'Exports - Data (Raw)'!F13</f>
        <v>20</v>
      </c>
      <c r="F13" s="2" t="s">
        <v>62</v>
      </c>
      <c r="G13" s="2">
        <f>'Exports - Data (Raw)'!J13/'Exports - Data (Raw)'!I13</f>
        <v>20</v>
      </c>
      <c r="H13" s="2" t="s">
        <v>62</v>
      </c>
      <c r="I13" s="2">
        <f>'Exports - Data (Raw)'!M13/'Exports - Data (Raw)'!L13</f>
        <v>20</v>
      </c>
      <c r="J13" s="2" t="s">
        <v>62</v>
      </c>
      <c r="K13" s="2">
        <f>'Exports - Data (Raw)'!P13/'Exports - Data (Raw)'!O13</f>
        <v>20</v>
      </c>
      <c r="L13" s="2" t="s">
        <v>8</v>
      </c>
      <c r="M13" s="2">
        <f>'Exports - Data (Raw)'!S13/'Exports - Data (Raw)'!R13</f>
        <v>29.708737864077669</v>
      </c>
      <c r="N13" s="2" t="s">
        <v>8</v>
      </c>
      <c r="O13" s="2">
        <f>'Exports - Data (Raw)'!V13/'Exports - Data (Raw)'!U13</f>
        <v>27.177700348432055</v>
      </c>
      <c r="P13" s="2" t="s">
        <v>63</v>
      </c>
      <c r="Q13" s="12">
        <f>'Exports - Data (Raw)'!Y13/'Exports - Data (Raw)'!X13</f>
        <v>44.285714285714285</v>
      </c>
      <c r="R13" s="2"/>
      <c r="Z13" s="2" t="s">
        <v>63</v>
      </c>
      <c r="AA13" s="12">
        <f>'Exports - Data (Raw)'!AN13/'Exports - Data (Raw)'!AM13</f>
        <v>40</v>
      </c>
      <c r="AB13" s="12" t="s">
        <v>9</v>
      </c>
      <c r="AC13" s="2">
        <f>'Exports - Data (Raw)'!AQ13/'Exports - Data (Raw)'!AP13</f>
        <v>14.013258541560429</v>
      </c>
      <c r="AD13" s="12" t="s">
        <v>9</v>
      </c>
      <c r="AE13" s="12">
        <f>'Exports - Data (Raw)'!AT13/'Exports - Data (Raw)'!AS13</f>
        <v>8.8897747657962931</v>
      </c>
      <c r="AF13" s="12" t="s">
        <v>9</v>
      </c>
      <c r="AG13" s="12">
        <f>'Exports - Data (Raw)'!AW13/'Exports - Data (Raw)'!AV13</f>
        <v>9.9882697947214076</v>
      </c>
      <c r="AH13" s="12" t="s">
        <v>9</v>
      </c>
      <c r="AI13" s="12">
        <f>'Exports - Data (Raw)'!AZ13/'Exports - Data (Raw)'!AY13</f>
        <v>9.9954802259887003</v>
      </c>
      <c r="AJ13" s="12" t="s">
        <v>9</v>
      </c>
      <c r="AK13" s="12">
        <f>'Exports - Data (Raw)'!BC13/'Exports - Data (Raw)'!BB13</f>
        <v>10</v>
      </c>
      <c r="AL13" s="12" t="s">
        <v>9</v>
      </c>
      <c r="AM13" s="12">
        <f>'Exports - Data (Raw)'!BF13/'Exports - Data (Raw)'!BE13</f>
        <v>10</v>
      </c>
      <c r="AN13" s="12" t="s">
        <v>9</v>
      </c>
      <c r="AO13" s="12">
        <f>'Exports - Data (Raw)'!BI13/'Exports - Data (Raw)'!BH13</f>
        <v>11.996223564954683</v>
      </c>
      <c r="AP13" s="12" t="s">
        <v>9</v>
      </c>
      <c r="AQ13" s="12">
        <f>'Exports - Data (Raw)'!BL13/'Exports - Data (Raw)'!BK13</f>
        <v>12</v>
      </c>
      <c r="AR13" s="12" t="s">
        <v>9</v>
      </c>
      <c r="AS13" s="12">
        <f>'Exports - Data (Raw)'!BO13/'Exports - Data (Raw)'!BN13</f>
        <v>11.996279761904763</v>
      </c>
      <c r="AT13" s="12" t="s">
        <v>9</v>
      </c>
      <c r="AU13" s="12">
        <f>'Exports - Data (Raw)'!BR13/'Exports - Data (Raw)'!BQ13</f>
        <v>12.0048828125</v>
      </c>
      <c r="AV13" s="12" t="s">
        <v>9</v>
      </c>
      <c r="AW13" s="12">
        <f>'Exports - Data (Raw)'!BU13/'Exports - Data (Raw)'!BT13</f>
        <v>10.67741935483871</v>
      </c>
      <c r="AX13" s="12" t="s">
        <v>9</v>
      </c>
      <c r="AY13" s="12">
        <f>'Exports - Data (Raw)'!BX13/'Exports - Data (Raw)'!BW13</f>
        <v>10.636363636363637</v>
      </c>
      <c r="AZ13" s="12" t="s">
        <v>9</v>
      </c>
      <c r="BA13" s="12">
        <f>'Exports - Data (Raw)'!CA13/'Exports - Data (Raw)'!BZ13</f>
        <v>11.268264172998247</v>
      </c>
      <c r="BB13" s="12" t="s">
        <v>9</v>
      </c>
      <c r="BC13" s="12">
        <f>'Exports - Data (Raw)'!CD13/'Exports - Data (Raw)'!CC13</f>
        <v>11.153098420413123</v>
      </c>
      <c r="BD13" s="12" t="s">
        <v>9</v>
      </c>
      <c r="BE13" s="12">
        <f>'Exports - Data (Raw)'!CG13/'Exports - Data (Raw)'!CF13</f>
        <v>11.135048231511254</v>
      </c>
      <c r="BF13" s="12" t="s">
        <v>9</v>
      </c>
      <c r="BG13" s="12">
        <f>'Exports - Data (Raw)'!CJ13/'Exports - Data (Raw)'!CI13</f>
        <v>11.120181405895691</v>
      </c>
      <c r="BH13" s="12" t="s">
        <v>9</v>
      </c>
      <c r="BI13" s="12">
        <f>'Exports - Data (Raw)'!CM13/'Exports - Data (Raw)'!CL13</f>
        <v>10.330804248861911</v>
      </c>
      <c r="BJ13" s="12" t="s">
        <v>9</v>
      </c>
      <c r="BK13" s="12">
        <f>'Exports - Data (Raw)'!CP13/'Exports - Data (Raw)'!CO13</f>
        <v>11.999162128194387</v>
      </c>
      <c r="BL13" s="12" t="s">
        <v>9</v>
      </c>
      <c r="BM13" s="12">
        <f>'Exports - Data (Raw)'!CS13/'Exports - Data (Raw)'!CR13</f>
        <v>10.442708333333334</v>
      </c>
      <c r="BN13" s="12" t="s">
        <v>9</v>
      </c>
      <c r="BO13" s="12">
        <f>'Exports - Data (Raw)'!CV13/'Exports - Data (Raw)'!CU13</f>
        <v>12.005070993914808</v>
      </c>
      <c r="BP13" s="12" t="s">
        <v>9</v>
      </c>
      <c r="BQ13" s="12">
        <f>'Exports - Data (Raw)'!CY13/'Exports - Data (Raw)'!CX13</f>
        <v>11.994797086368367</v>
      </c>
      <c r="BR13" s="12" t="s">
        <v>9</v>
      </c>
      <c r="BS13" s="12">
        <f>'Exports - Data (Raw)'!DB13/'Exports - Data (Raw)'!DA13</f>
        <v>11.994606256742179</v>
      </c>
      <c r="BT13" s="12" t="s">
        <v>9</v>
      </c>
      <c r="BU13" s="12">
        <f>'Exports - Data (Raw)'!DE13/'Exports - Data (Raw)'!DD13</f>
        <v>11.998714652956298</v>
      </c>
      <c r="BV13" s="12" t="s">
        <v>9</v>
      </c>
      <c r="BW13" s="12">
        <f>'Exports - Data (Raw)'!DH13/'Exports - Data (Raw)'!DG13</f>
        <v>11.999661590524534</v>
      </c>
      <c r="BX13" s="12" t="s">
        <v>9</v>
      </c>
      <c r="BY13" s="12">
        <f>'Exports - Data (Raw)'!DK13/'Exports - Data (Raw)'!DJ13</f>
        <v>12.301255230125523</v>
      </c>
      <c r="BZ13" s="12" t="s">
        <v>9</v>
      </c>
      <c r="CA13" s="12">
        <f>'Exports - Data (Raw)'!DN13/'Exports - Data (Raw)'!DM13</f>
        <v>9.0896551724137939</v>
      </c>
    </row>
    <row r="14" spans="1:86" s="12" customFormat="1" x14ac:dyDescent="0.3">
      <c r="A14" s="2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63</v>
      </c>
      <c r="S14" s="12">
        <f>'Exports - Data (Raw)'!AB14/'Exports - Data (Raw)'!AA14</f>
        <v>33.596654275092938</v>
      </c>
      <c r="T14" s="2" t="s">
        <v>63</v>
      </c>
      <c r="U14" s="12">
        <f>'Exports - Data (Raw)'!AE14/'Exports - Data (Raw)'!AD14</f>
        <v>35.831325301204821</v>
      </c>
      <c r="V14" s="2" t="s">
        <v>63</v>
      </c>
      <c r="W14" s="12">
        <f>'Exports - Data (Raw)'!AH14/'Exports - Data (Raw)'!AG14</f>
        <v>41.042435424354245</v>
      </c>
      <c r="X14" s="2" t="s">
        <v>63</v>
      </c>
      <c r="Y14" s="12">
        <f>'Exports - Data (Raw)'!AK14/'Exports - Data (Raw)'!AJ14</f>
        <v>35.393103448275859</v>
      </c>
      <c r="AC14" s="2"/>
    </row>
    <row r="15" spans="1:86" s="12" customFormat="1" x14ac:dyDescent="0.3">
      <c r="A15" s="2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V15" s="2"/>
      <c r="X15" s="2"/>
      <c r="AB15" s="12" t="s">
        <v>9</v>
      </c>
      <c r="AC15" s="2">
        <f>'Exports - Data (Raw)'!AQ15/'Exports - Data (Raw)'!AP15</f>
        <v>27.272727272727273</v>
      </c>
      <c r="AD15" s="12" t="s">
        <v>9</v>
      </c>
      <c r="AE15" s="12">
        <f>'Exports - Data (Raw)'!AT15/'Exports - Data (Raw)'!AS15</f>
        <v>28.571428571428573</v>
      </c>
    </row>
    <row r="16" spans="1:86" s="12" customFormat="1" x14ac:dyDescent="0.3">
      <c r="A16" s="2" t="s">
        <v>65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V16" s="2"/>
      <c r="X16" s="2"/>
      <c r="AC16" s="2"/>
      <c r="AF16" s="12" t="s">
        <v>9</v>
      </c>
      <c r="AG16" s="12">
        <f>'Exports - Data (Raw)'!AW16/'Exports - Data (Raw)'!AV16</f>
        <v>60</v>
      </c>
      <c r="AH16" s="12" t="s">
        <v>9</v>
      </c>
      <c r="AI16" s="12">
        <f>'Exports - Data (Raw)'!AZ16/'Exports - Data (Raw)'!AY16</f>
        <v>52.72941176470588</v>
      </c>
      <c r="AJ16" s="12" t="s">
        <v>9</v>
      </c>
      <c r="AK16" s="12">
        <f>'Exports - Data (Raw)'!BC16/'Exports - Data (Raw)'!BB16</f>
        <v>59.931623931623932</v>
      </c>
    </row>
    <row r="17" spans="1:69" s="12" customFormat="1" x14ac:dyDescent="0.3">
      <c r="A17" s="2" t="s">
        <v>65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V17" s="2"/>
      <c r="X17" s="2"/>
      <c r="AC17" s="2"/>
      <c r="AL17" s="12" t="s">
        <v>9</v>
      </c>
      <c r="AM17" s="12">
        <f>'Exports - Data (Raw)'!BF17/'Exports - Data (Raw)'!BE17</f>
        <v>60</v>
      </c>
      <c r="AN17" s="12" t="s">
        <v>9</v>
      </c>
      <c r="AO17" s="12">
        <f>'Exports - Data (Raw)'!BI17/'Exports - Data (Raw)'!BH17</f>
        <v>44.74074074074074</v>
      </c>
      <c r="AP17" s="12" t="s">
        <v>9</v>
      </c>
      <c r="AQ17" s="12">
        <f>'Exports - Data (Raw)'!BL17/'Exports - Data (Raw)'!BK17</f>
        <v>24.888888888888889</v>
      </c>
      <c r="AR17" s="12" t="s">
        <v>9</v>
      </c>
      <c r="AS17" s="12">
        <f>'Exports - Data (Raw)'!BO17/'Exports - Data (Raw)'!BN17</f>
        <v>22.375</v>
      </c>
      <c r="AT17" s="12" t="s">
        <v>9</v>
      </c>
      <c r="AU17" s="12">
        <f>'Exports - Data (Raw)'!BR17/'Exports - Data (Raw)'!BQ17</f>
        <v>35.6</v>
      </c>
      <c r="AV17" s="12" t="s">
        <v>9</v>
      </c>
      <c r="AW17" s="12">
        <f>'Exports - Data (Raw)'!BU17/'Exports - Data (Raw)'!BT17</f>
        <v>18.782608695652176</v>
      </c>
    </row>
    <row r="18" spans="1:69" s="12" customFormat="1" x14ac:dyDescent="0.3">
      <c r="A18" s="2" t="s">
        <v>66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V18" s="2"/>
      <c r="X18" s="2"/>
      <c r="AC18" s="2"/>
      <c r="AX18" s="12" t="s">
        <v>9</v>
      </c>
      <c r="AY18" s="12">
        <f>'Exports - Data (Raw)'!BX18/'Exports - Data (Raw)'!BW18</f>
        <v>17.777777777777779</v>
      </c>
      <c r="AZ18" s="12" t="s">
        <v>9</v>
      </c>
      <c r="BA18" s="12">
        <f>'Exports - Data (Raw)'!CA18/'Exports - Data (Raw)'!BZ18</f>
        <v>26.68</v>
      </c>
      <c r="BB18" s="12" t="s">
        <v>9</v>
      </c>
      <c r="BC18" s="12">
        <f>'Exports - Data (Raw)'!CD18/'Exports - Data (Raw)'!CC18</f>
        <v>49.375</v>
      </c>
      <c r="BD18" s="12" t="s">
        <v>9</v>
      </c>
      <c r="BE18" s="12">
        <f>'Exports - Data (Raw)'!CG18/'Exports - Data (Raw)'!CF18</f>
        <v>51.111111111111114</v>
      </c>
      <c r="BF18" s="12" t="s">
        <v>9</v>
      </c>
      <c r="BG18" s="12">
        <f>'Exports - Data (Raw)'!CJ18/'Exports - Data (Raw)'!CI18</f>
        <v>38.4</v>
      </c>
      <c r="BH18" s="12" t="s">
        <v>9</v>
      </c>
      <c r="BI18" s="12">
        <f>'Exports - Data (Raw)'!CM18/'Exports - Data (Raw)'!CL18</f>
        <v>40</v>
      </c>
      <c r="BJ18" s="12" t="s">
        <v>9</v>
      </c>
      <c r="BK18" s="12">
        <f>'Exports - Data (Raw)'!CP18/'Exports - Data (Raw)'!CO18</f>
        <v>40</v>
      </c>
      <c r="BL18" s="12" t="s">
        <v>9</v>
      </c>
      <c r="BM18" s="12">
        <f>'Exports - Data (Raw)'!CS18/'Exports - Data (Raw)'!CR18</f>
        <v>41.142857142857146</v>
      </c>
      <c r="BN18" s="12" t="s">
        <v>9</v>
      </c>
      <c r="BO18" s="12">
        <f>'Exports - Data (Raw)'!CV18/'Exports - Data (Raw)'!CU18</f>
        <v>40</v>
      </c>
      <c r="BP18" s="12" t="s">
        <v>9</v>
      </c>
      <c r="BQ18" s="12">
        <f>'Exports - Data (Raw)'!CY18/'Exports - Data (Raw)'!CX18</f>
        <v>40</v>
      </c>
    </row>
    <row r="19" spans="1:69" s="12" customFormat="1" x14ac:dyDescent="0.3">
      <c r="A19" s="14" t="s">
        <v>340</v>
      </c>
      <c r="B19" s="14" t="s">
        <v>68</v>
      </c>
      <c r="C19" s="2">
        <f>'Exports - Data (Raw)'!D19/'Exports - Data (Raw)'!C19</f>
        <v>3.4843330349149508</v>
      </c>
      <c r="D19" s="14" t="s">
        <v>68</v>
      </c>
      <c r="E19" s="14">
        <f>'Exports - Data (Raw)'!G19/'Exports - Data (Raw)'!F19</f>
        <v>3.5</v>
      </c>
      <c r="F19" s="14" t="s">
        <v>68</v>
      </c>
      <c r="G19" s="14">
        <f>'Exports - Data (Raw)'!J19/'Exports - Data (Raw)'!I19</f>
        <v>3.5</v>
      </c>
      <c r="H19" s="14" t="s">
        <v>68</v>
      </c>
      <c r="I19" s="14">
        <f>'Exports - Data (Raw)'!M19/'Exports - Data (Raw)'!L19</f>
        <v>3.5</v>
      </c>
      <c r="J19" s="14" t="s">
        <v>68</v>
      </c>
      <c r="K19" s="12">
        <f>'Exports - Data (Raw)'!P19/'Exports - Data (Raw)'!O19</f>
        <v>3.5012152777777779</v>
      </c>
      <c r="L19" s="12" t="s">
        <v>69</v>
      </c>
      <c r="M19" s="12">
        <f>'Exports - Data (Raw)'!S19/'Exports - Data (Raw)'!R19</f>
        <v>4</v>
      </c>
      <c r="N19" s="18" t="s">
        <v>69</v>
      </c>
      <c r="O19" s="12">
        <f>'Exports - Data (Raw)'!V19/'Exports - Data (Raw)'!U19</f>
        <v>4</v>
      </c>
      <c r="AC19" s="2"/>
      <c r="AD19" s="12" t="s">
        <v>9</v>
      </c>
      <c r="AE19" s="12">
        <f>'Exports - Data (Raw)'!AT19/'Exports - Data (Raw)'!AS19</f>
        <v>2</v>
      </c>
      <c r="AF19" s="12" t="s">
        <v>9</v>
      </c>
      <c r="AG19" s="12">
        <f>'Exports - Data (Raw)'!AW19/'Exports - Data (Raw)'!AV19</f>
        <v>2</v>
      </c>
      <c r="AH19" s="12" t="s">
        <v>9</v>
      </c>
      <c r="AI19" s="12">
        <f>'Exports - Data (Raw)'!AZ19/'Exports - Data (Raw)'!AY19</f>
        <v>2</v>
      </c>
      <c r="AJ19" s="12" t="s">
        <v>9</v>
      </c>
      <c r="AK19" s="12">
        <f>'Exports - Data (Raw)'!BC19/'Exports - Data (Raw)'!BB19</f>
        <v>2</v>
      </c>
      <c r="AL19" s="21" t="s">
        <v>9</v>
      </c>
      <c r="AM19" s="12">
        <f>'Exports - Data (Raw)'!BF19/'Exports - Data (Raw)'!BE19</f>
        <v>1.9964028776978417</v>
      </c>
    </row>
    <row r="20" spans="1:69" s="12" customFormat="1" x14ac:dyDescent="0.3">
      <c r="A20" s="14" t="s">
        <v>184</v>
      </c>
      <c r="B20" s="14"/>
      <c r="C20" s="2"/>
      <c r="D20" s="14"/>
      <c r="E20" s="14"/>
      <c r="F20" s="14"/>
      <c r="G20" s="14"/>
      <c r="H20" s="14"/>
      <c r="I20" s="14"/>
      <c r="J20" s="14"/>
      <c r="N20" s="14"/>
      <c r="AB20" s="12" t="s">
        <v>9</v>
      </c>
      <c r="AC20" s="2">
        <f>'Exports - Data (Raw)'!AQ20/'Exports - Data (Raw)'!AP20</f>
        <v>17.083333333333332</v>
      </c>
      <c r="AD20" s="12" t="s">
        <v>9</v>
      </c>
      <c r="AE20" s="12">
        <f>'Exports - Data (Raw)'!AT20/'Exports - Data (Raw)'!AS20</f>
        <v>17.068965517241381</v>
      </c>
    </row>
    <row r="21" spans="1:69" s="12" customFormat="1" x14ac:dyDescent="0.3">
      <c r="A21" s="14" t="s">
        <v>70</v>
      </c>
      <c r="B21" s="14"/>
      <c r="C21" s="2"/>
      <c r="D21" s="14"/>
      <c r="E21" s="14"/>
      <c r="F21" s="14"/>
      <c r="G21" s="14"/>
      <c r="H21" s="14"/>
      <c r="I21" s="14"/>
      <c r="J21" s="14"/>
      <c r="N21" s="14"/>
      <c r="AF21" s="12" t="s">
        <v>9</v>
      </c>
      <c r="AG21" s="12">
        <f>'Exports - Data (Raw)'!AW21/'Exports - Data (Raw)'!AV21</f>
        <v>2.0863787375415281</v>
      </c>
      <c r="AH21" s="12" t="s">
        <v>9</v>
      </c>
      <c r="AI21" s="12">
        <f>'Exports - Data (Raw)'!AZ21/'Exports - Data (Raw)'!AY21</f>
        <v>2.2202462380300956</v>
      </c>
      <c r="AR21" s="12" t="s">
        <v>9</v>
      </c>
      <c r="AS21" s="12">
        <f>'Exports - Data (Raw)'!BO21/'Exports - Data (Raw)'!BN21</f>
        <v>0.84959844244341687</v>
      </c>
      <c r="AT21" s="12" t="s">
        <v>9</v>
      </c>
      <c r="AU21" s="12">
        <f>'Exports - Data (Raw)'!BR21/'Exports - Data (Raw)'!BQ21</f>
        <v>0.66562743569758376</v>
      </c>
      <c r="AV21" s="12" t="s">
        <v>9</v>
      </c>
      <c r="AW21" s="12">
        <f>'Exports - Data (Raw)'!BU21/'Exports - Data (Raw)'!BT21</f>
        <v>1.6058394160583942</v>
      </c>
      <c r="AX21" s="12" t="s">
        <v>9</v>
      </c>
      <c r="AY21" s="12">
        <f>'Exports - Data (Raw)'!BX21/'Exports - Data (Raw)'!BW21</f>
        <v>1.5884476534296028</v>
      </c>
      <c r="AZ21" s="12" t="s">
        <v>9</v>
      </c>
      <c r="BA21" s="12">
        <f>'Exports - Data (Raw)'!CA21/'Exports - Data (Raw)'!BZ21</f>
        <v>0.80862533692722371</v>
      </c>
      <c r="BB21" s="12" t="s">
        <v>9</v>
      </c>
      <c r="BC21" s="12">
        <f>'Exports - Data (Raw)'!CD21/'Exports - Data (Raw)'!CC21</f>
        <v>1.0204081632653061</v>
      </c>
      <c r="BD21" s="12" t="s">
        <v>9</v>
      </c>
      <c r="BE21" s="12">
        <f>'Exports - Data (Raw)'!CG21/'Exports - Data (Raw)'!CF21</f>
        <v>0.90740740740740744</v>
      </c>
      <c r="BF21" s="12" t="s">
        <v>9</v>
      </c>
      <c r="BG21" s="12">
        <f>'Exports - Data (Raw)'!CJ21/'Exports - Data (Raw)'!CI21</f>
        <v>0.98078725398313027</v>
      </c>
    </row>
    <row r="22" spans="1:69" s="12" customFormat="1" x14ac:dyDescent="0.3">
      <c r="A22" s="14" t="s">
        <v>185</v>
      </c>
      <c r="B22" s="14"/>
      <c r="C22" s="2"/>
      <c r="D22" s="14"/>
      <c r="E22" s="14"/>
      <c r="F22" s="14"/>
      <c r="G22" s="14"/>
      <c r="H22" s="14"/>
      <c r="I22" s="14"/>
      <c r="J22" s="14"/>
      <c r="N22" s="14"/>
      <c r="AJ22" s="12" t="s">
        <v>9</v>
      </c>
      <c r="AK22" s="12">
        <f>'Exports - Data (Raw)'!BC22/'Exports - Data (Raw)'!BB22</f>
        <v>2.4503464203233256</v>
      </c>
      <c r="AL22" s="12" t="s">
        <v>9</v>
      </c>
      <c r="AM22" s="12">
        <f>'Exports - Data (Raw)'!BF22/'Exports - Data (Raw)'!BE22</f>
        <v>1.5829787234042554</v>
      </c>
      <c r="AN22" s="12" t="s">
        <v>9</v>
      </c>
      <c r="AO22" s="12">
        <f>'Exports - Data (Raw)'!BI22/'Exports - Data (Raw)'!BH22</f>
        <v>1.286426592797784</v>
      </c>
      <c r="AP22" s="12" t="s">
        <v>9</v>
      </c>
      <c r="AQ22" s="12">
        <f>'Exports - Data (Raw)'!BL22/'Exports - Data (Raw)'!BK22</f>
        <v>1.6270521930899289</v>
      </c>
    </row>
    <row r="23" spans="1:69" s="12" customFormat="1" x14ac:dyDescent="0.3">
      <c r="A23" s="14" t="s">
        <v>186</v>
      </c>
      <c r="B23" s="14"/>
      <c r="C23" s="2"/>
      <c r="D23" s="14"/>
      <c r="E23" s="14"/>
      <c r="F23" s="14"/>
      <c r="G23" s="14"/>
      <c r="H23" s="14"/>
      <c r="I23" s="14"/>
      <c r="J23" s="14"/>
      <c r="N23" s="14"/>
      <c r="BH23" s="12" t="s">
        <v>9</v>
      </c>
      <c r="BI23" s="12">
        <f>'Exports - Data (Raw)'!CM23/'Exports - Data (Raw)'!CL23</f>
        <v>1.1157635467980296</v>
      </c>
      <c r="BJ23" s="12" t="s">
        <v>9</v>
      </c>
      <c r="BK23" s="12">
        <f>'Exports - Data (Raw)'!CP23/'Exports - Data (Raw)'!CO23</f>
        <v>2.401913875598086</v>
      </c>
      <c r="BL23" s="12" t="s">
        <v>9</v>
      </c>
      <c r="BM23" s="12">
        <f>'Exports - Data (Raw)'!CS23/'Exports - Data (Raw)'!CR23</f>
        <v>2.4051724137931036</v>
      </c>
      <c r="BN23" s="12" t="s">
        <v>9</v>
      </c>
      <c r="BO23" s="12">
        <f>'Exports - Data (Raw)'!CV23/'Exports - Data (Raw)'!CU23</f>
        <v>2.4299065420560746</v>
      </c>
      <c r="BP23" s="12" t="s">
        <v>9</v>
      </c>
      <c r="BQ23" s="12">
        <f>'Exports - Data (Raw)'!CY23/'Exports - Data (Raw)'!CX23</f>
        <v>2.3333333333333335</v>
      </c>
    </row>
    <row r="24" spans="1:69" s="12" customFormat="1" x14ac:dyDescent="0.3">
      <c r="A24" s="14" t="s">
        <v>71</v>
      </c>
      <c r="B24" s="14"/>
      <c r="C24" s="2"/>
      <c r="D24" s="14"/>
      <c r="E24" s="14"/>
      <c r="F24" s="14"/>
      <c r="G24" s="14"/>
      <c r="H24" s="14"/>
      <c r="I24" s="14"/>
      <c r="J24" s="14"/>
      <c r="N24" s="14"/>
      <c r="AF24" s="12" t="s">
        <v>9</v>
      </c>
      <c r="AG24" s="12">
        <f>'Exports - Data (Raw)'!AW24/'Exports - Data (Raw)'!AV24</f>
        <v>2.75</v>
      </c>
      <c r="AH24" s="12" t="s">
        <v>9</v>
      </c>
      <c r="AI24" s="12">
        <f>'Exports - Data (Raw)'!AZ24/'Exports - Data (Raw)'!AY24</f>
        <v>2.375</v>
      </c>
    </row>
    <row r="25" spans="1:69" s="12" customFormat="1" x14ac:dyDescent="0.3">
      <c r="A25" s="14" t="s">
        <v>187</v>
      </c>
      <c r="B25" s="14"/>
      <c r="C25" s="2"/>
      <c r="D25" s="14"/>
      <c r="E25" s="14"/>
      <c r="F25" s="14"/>
      <c r="G25" s="14"/>
      <c r="H25" s="14"/>
      <c r="I25" s="14"/>
      <c r="J25" s="14"/>
      <c r="N25" s="14"/>
      <c r="AJ25" s="12" t="s">
        <v>9</v>
      </c>
      <c r="AK25" s="12">
        <f>'Exports - Data (Raw)'!BC25/'Exports - Data (Raw)'!BB25</f>
        <v>4</v>
      </c>
      <c r="AL25" s="12" t="s">
        <v>9</v>
      </c>
      <c r="AM25" s="12">
        <f>'Exports - Data (Raw)'!BF25/'Exports - Data (Raw)'!BE25</f>
        <v>4.0084033613445378</v>
      </c>
      <c r="AN25" s="12" t="s">
        <v>9</v>
      </c>
      <c r="AO25" s="12">
        <f>'Exports - Data (Raw)'!BI25/'Exports - Data (Raw)'!BH25</f>
        <v>5.967741935483871</v>
      </c>
      <c r="AP25" s="12" t="s">
        <v>9</v>
      </c>
      <c r="AQ25" s="12">
        <f>'Exports - Data (Raw)'!BL25/'Exports - Data (Raw)'!BK25</f>
        <v>6</v>
      </c>
      <c r="AR25" s="12" t="s">
        <v>9</v>
      </c>
      <c r="AS25" s="12">
        <f>'Exports - Data (Raw)'!BO25/'Exports - Data (Raw)'!BN25</f>
        <v>6</v>
      </c>
      <c r="AT25" s="12" t="s">
        <v>9</v>
      </c>
      <c r="AU25" s="12">
        <f>'Exports - Data (Raw)'!BR25/'Exports - Data (Raw)'!BQ25</f>
        <v>5</v>
      </c>
      <c r="AV25" s="12" t="s">
        <v>9</v>
      </c>
      <c r="AW25" s="12">
        <f>'Exports - Data (Raw)'!BU25/'Exports - Data (Raw)'!BT25</f>
        <v>5</v>
      </c>
      <c r="AX25" s="12" t="s">
        <v>9</v>
      </c>
      <c r="AY25" s="12">
        <f>'Exports - Data (Raw)'!BX25/'Exports - Data (Raw)'!BW25</f>
        <v>5</v>
      </c>
      <c r="AZ25" s="12" t="s">
        <v>9</v>
      </c>
      <c r="BA25" s="12">
        <f>'Exports - Data (Raw)'!CA25/'Exports - Data (Raw)'!BZ25</f>
        <v>5</v>
      </c>
      <c r="BB25" s="12" t="s">
        <v>9</v>
      </c>
      <c r="BC25" s="12">
        <f>'Exports - Data (Raw)'!CD25/'Exports - Data (Raw)'!CC25</f>
        <v>5</v>
      </c>
      <c r="BD25" s="12" t="s">
        <v>9</v>
      </c>
      <c r="BE25" s="12">
        <f>'Exports - Data (Raw)'!CG25/'Exports - Data (Raw)'!CF25</f>
        <v>5</v>
      </c>
      <c r="BF25" s="12" t="s">
        <v>9</v>
      </c>
      <c r="BG25" s="12">
        <f>'Exports - Data (Raw)'!CJ25/'Exports - Data (Raw)'!CI25</f>
        <v>5</v>
      </c>
      <c r="BH25" s="12" t="s">
        <v>9</v>
      </c>
      <c r="BI25" s="12">
        <f>'Exports - Data (Raw)'!CM25/'Exports - Data (Raw)'!CL25</f>
        <v>4.2857142857142856</v>
      </c>
      <c r="BJ25" s="12" t="s">
        <v>9</v>
      </c>
      <c r="BK25" s="12">
        <f>'Exports - Data (Raw)'!CP25/'Exports - Data (Raw)'!CO25</f>
        <v>7.333333333333333</v>
      </c>
    </row>
    <row r="26" spans="1:69" s="12" customFormat="1" x14ac:dyDescent="0.3">
      <c r="A26" s="14" t="s">
        <v>188</v>
      </c>
      <c r="B26" s="14"/>
      <c r="C26" s="2"/>
      <c r="D26" s="14"/>
      <c r="E26" s="14"/>
      <c r="F26" s="14"/>
      <c r="G26" s="14"/>
      <c r="H26" s="14"/>
      <c r="I26" s="14"/>
      <c r="J26" s="14"/>
      <c r="N26" s="14"/>
      <c r="BL26" s="12" t="s">
        <v>9</v>
      </c>
      <c r="BM26" s="12">
        <f>'Exports - Data (Raw)'!CS26/'Exports - Data (Raw)'!CR26</f>
        <v>5</v>
      </c>
      <c r="BN26" s="12" t="s">
        <v>9</v>
      </c>
      <c r="BO26" s="12">
        <f>'Exports - Data (Raw)'!CV26/'Exports - Data (Raw)'!CU26</f>
        <v>5</v>
      </c>
      <c r="BP26" s="12" t="s">
        <v>9</v>
      </c>
      <c r="BQ26" s="12">
        <f>'Exports - Data (Raw)'!CY26/'Exports - Data (Raw)'!CX26</f>
        <v>6.5</v>
      </c>
    </row>
    <row r="27" spans="1:69" s="12" customFormat="1" x14ac:dyDescent="0.3">
      <c r="A27" s="12" t="s">
        <v>189</v>
      </c>
      <c r="B27" s="12" t="s">
        <v>10</v>
      </c>
      <c r="C27" s="2">
        <f>'Exports - Data (Raw)'!D27/'Exports - Data (Raw)'!C27</f>
        <v>4</v>
      </c>
      <c r="D27" s="12" t="s">
        <v>10</v>
      </c>
      <c r="E27" s="12">
        <f>'Exports - Data (Raw)'!G27/'Exports - Data (Raw)'!F27</f>
        <v>4</v>
      </c>
      <c r="F27" s="12" t="s">
        <v>10</v>
      </c>
      <c r="G27" s="12">
        <f>'Exports - Data (Raw)'!J27/'Exports - Data (Raw)'!I27</f>
        <v>4</v>
      </c>
      <c r="H27" s="12" t="s">
        <v>10</v>
      </c>
      <c r="I27" s="12">
        <f>'Exports - Data (Raw)'!M27/'Exports - Data (Raw)'!L27</f>
        <v>1.7142857142857142</v>
      </c>
      <c r="J27" s="12" t="s">
        <v>10</v>
      </c>
      <c r="K27" s="12">
        <f>'Exports - Data (Raw)'!P27/'Exports - Data (Raw)'!O27</f>
        <v>4</v>
      </c>
      <c r="L27" s="12" t="s">
        <v>72</v>
      </c>
      <c r="M27" s="12">
        <f>'Exports - Data (Raw)'!S27/'Exports - Data (Raw)'!R27</f>
        <v>4</v>
      </c>
      <c r="N27" s="18" t="s">
        <v>72</v>
      </c>
      <c r="O27" s="12">
        <f>'Exports - Data (Raw)'!V27/'Exports - Data (Raw)'!U27</f>
        <v>4</v>
      </c>
      <c r="P27" s="12" t="s">
        <v>73</v>
      </c>
      <c r="Q27" s="12">
        <f>'Exports - Data (Raw)'!Y27/'Exports - Data (Raw)'!X27</f>
        <v>4</v>
      </c>
    </row>
    <row r="28" spans="1:69" s="12" customFormat="1" x14ac:dyDescent="0.3">
      <c r="A28" s="12" t="s">
        <v>74</v>
      </c>
      <c r="AF28" s="12" t="s">
        <v>9</v>
      </c>
      <c r="AG28" s="12">
        <f>'Exports - Data (Raw)'!AW28/'Exports - Data (Raw)'!AV28</f>
        <v>4.125</v>
      </c>
      <c r="AH28" s="12" t="s">
        <v>9</v>
      </c>
      <c r="AI28" s="12">
        <f>'Exports - Data (Raw)'!AZ28/'Exports - Data (Raw)'!AY28</f>
        <v>5</v>
      </c>
    </row>
    <row r="29" spans="1:69" x14ac:dyDescent="0.3">
      <c r="A29" s="12" t="s">
        <v>75</v>
      </c>
      <c r="AB29" t="s">
        <v>9</v>
      </c>
      <c r="AC29">
        <f>'Exports - Data (Raw)'!AQ29/'Exports - Data (Raw)'!AP29</f>
        <v>5.5</v>
      </c>
      <c r="AD29" t="s">
        <v>9</v>
      </c>
      <c r="AE29">
        <f>'Exports - Data (Raw)'!AT29/'Exports - Data (Raw)'!AS29</f>
        <v>5</v>
      </c>
      <c r="AF29" s="12" t="s">
        <v>9</v>
      </c>
      <c r="AG29" s="12">
        <f>'Exports - Data (Raw)'!AW29/'Exports - Data (Raw)'!AV29</f>
        <v>5</v>
      </c>
      <c r="AH29" s="12" t="s">
        <v>9</v>
      </c>
      <c r="AI29" s="12">
        <f>'Exports - Data (Raw)'!AZ29/'Exports - Data (Raw)'!AY29</f>
        <v>5</v>
      </c>
      <c r="AK29" s="12"/>
      <c r="AM29" s="12"/>
      <c r="AO29" s="12"/>
      <c r="AQ29" s="12"/>
      <c r="AS29" s="12"/>
      <c r="AU29" s="12"/>
      <c r="AW29" s="12"/>
      <c r="AY29" s="12"/>
      <c r="BA29" s="12"/>
      <c r="BC29" s="12"/>
      <c r="BE29" s="12"/>
      <c r="BG29" s="12"/>
      <c r="BI29" s="12"/>
      <c r="BK29" s="12"/>
      <c r="BM29" s="12"/>
      <c r="BO29" s="12"/>
      <c r="BQ29" s="12"/>
    </row>
    <row r="30" spans="1:69" s="12" customFormat="1" x14ac:dyDescent="0.3">
      <c r="A30" s="12" t="s">
        <v>76</v>
      </c>
      <c r="L30" s="12" t="s">
        <v>77</v>
      </c>
      <c r="M30" s="12">
        <f>'Exports - Data (Raw)'!S30/'Exports - Data (Raw)'!R30</f>
        <v>6</v>
      </c>
      <c r="AC30"/>
      <c r="AE30"/>
    </row>
    <row r="31" spans="1:69" s="12" customFormat="1" x14ac:dyDescent="0.3">
      <c r="A31" s="12" t="s">
        <v>78</v>
      </c>
      <c r="P31" s="14"/>
      <c r="R31" s="14"/>
      <c r="Z31" s="12" t="s">
        <v>79</v>
      </c>
      <c r="AA31" s="12">
        <f>'Exports - Data (Raw)'!AN31/'Exports - Data (Raw)'!AM31</f>
        <v>150</v>
      </c>
      <c r="AB31" s="12" t="s">
        <v>9</v>
      </c>
      <c r="AC31">
        <f>'Exports - Data (Raw)'!AQ31/'Exports - Data (Raw)'!AP31</f>
        <v>75</v>
      </c>
      <c r="AD31" s="12" t="s">
        <v>9</v>
      </c>
      <c r="AE31">
        <f>'Exports - Data (Raw)'!AT31/'Exports - Data (Raw)'!AS31</f>
        <v>75</v>
      </c>
    </row>
    <row r="32" spans="1:69" s="12" customFormat="1" x14ac:dyDescent="0.3">
      <c r="A32" s="12" t="s">
        <v>249</v>
      </c>
      <c r="P32" s="14"/>
      <c r="R32" s="14" t="s">
        <v>69</v>
      </c>
      <c r="S32" s="12">
        <f>'Exports - Data (Raw)'!AB32/'Exports - Data (Raw)'!AA32</f>
        <v>100</v>
      </c>
      <c r="T32" s="14" t="s">
        <v>69</v>
      </c>
      <c r="U32" s="12">
        <f>'Exports - Data (Raw)'!AE32/'Exports - Data (Raw)'!AD32</f>
        <v>100</v>
      </c>
      <c r="V32" s="14" t="s">
        <v>69</v>
      </c>
      <c r="W32" s="12">
        <f>'Exports - Data (Raw)'!AH32/'Exports - Data (Raw)'!AG32</f>
        <v>100</v>
      </c>
      <c r="X32" s="14" t="s">
        <v>69</v>
      </c>
      <c r="Y32" s="12">
        <f>'Exports - Data (Raw)'!AK32/'Exports - Data (Raw)'!AJ32</f>
        <v>100</v>
      </c>
      <c r="Z32" s="14" t="s">
        <v>69</v>
      </c>
      <c r="AA32" s="12">
        <f>'Exports - Data (Raw)'!AN32/'Exports - Data (Raw)'!AM32</f>
        <v>100</v>
      </c>
      <c r="AC32"/>
      <c r="AE32"/>
    </row>
    <row r="33" spans="1:79" s="12" customFormat="1" x14ac:dyDescent="0.3">
      <c r="A33" s="12" t="s">
        <v>190</v>
      </c>
      <c r="P33" s="14"/>
      <c r="R33" s="14"/>
      <c r="T33" s="14"/>
      <c r="V33" s="14"/>
      <c r="X33" s="14"/>
      <c r="Z33" s="14"/>
      <c r="AC33"/>
      <c r="AE33"/>
      <c r="AF33" s="12" t="s">
        <v>9</v>
      </c>
      <c r="AG33" s="12">
        <f>'Exports - Data (Raw)'!AW33/'Exports - Data (Raw)'!AV33</f>
        <v>100.88888888888889</v>
      </c>
      <c r="AH33" s="12" t="s">
        <v>9</v>
      </c>
      <c r="AI33" s="12">
        <f>'Exports - Data (Raw)'!AZ33/'Exports - Data (Raw)'!AY33</f>
        <v>90</v>
      </c>
      <c r="AJ33" s="12" t="s">
        <v>9</v>
      </c>
      <c r="AK33" s="12">
        <f>'Exports - Data (Raw)'!BC33/'Exports - Data (Raw)'!BB33</f>
        <v>89.821782178217816</v>
      </c>
      <c r="AL33" s="12" t="s">
        <v>9</v>
      </c>
      <c r="AM33" s="12">
        <f>'Exports - Data (Raw)'!BF33/'Exports - Data (Raw)'!BE33</f>
        <v>80</v>
      </c>
      <c r="AN33" s="12" t="s">
        <v>9</v>
      </c>
      <c r="AO33" s="12">
        <f>'Exports - Data (Raw)'!BI33/'Exports - Data (Raw)'!BH33</f>
        <v>80.100628930817606</v>
      </c>
      <c r="AP33" s="12" t="s">
        <v>9</v>
      </c>
      <c r="AQ33" s="12">
        <f>'Exports - Data (Raw)'!BL33/'Exports - Data (Raw)'!BK33</f>
        <v>80.19047619047619</v>
      </c>
      <c r="AR33" s="12" t="s">
        <v>9</v>
      </c>
      <c r="AS33" s="12">
        <f>'Exports - Data (Raw)'!BO33/'Exports - Data (Raw)'!BN33</f>
        <v>80.196319018404907</v>
      </c>
      <c r="AT33" s="12" t="s">
        <v>9</v>
      </c>
      <c r="AU33" s="12">
        <f>'Exports - Data (Raw)'!BR33/'Exports - Data (Raw)'!BQ33</f>
        <v>80.054982817869416</v>
      </c>
      <c r="AV33" s="12" t="s">
        <v>9</v>
      </c>
      <c r="AW33" s="12">
        <f>'Exports - Data (Raw)'!BU33/'Exports - Data (Raw)'!BT33</f>
        <v>80.181818181818187</v>
      </c>
      <c r="AX33" s="12" t="s">
        <v>9</v>
      </c>
      <c r="AY33" s="12">
        <f>'Exports - Data (Raw)'!BX33/'Exports - Data (Raw)'!BW33</f>
        <v>80</v>
      </c>
      <c r="AZ33" s="12" t="s">
        <v>9</v>
      </c>
      <c r="BA33" s="12">
        <f>'Exports - Data (Raw)'!CA33/'Exports - Data (Raw)'!BZ33</f>
        <v>79.125506072874501</v>
      </c>
      <c r="BB33" s="12" t="s">
        <v>9</v>
      </c>
      <c r="BC33" s="12">
        <f>'Exports - Data (Raw)'!CD33/'Exports - Data (Raw)'!CC33</f>
        <v>79.89115646258503</v>
      </c>
      <c r="BD33" s="12" t="s">
        <v>9</v>
      </c>
      <c r="BE33" s="12">
        <f>'Exports - Data (Raw)'!CG33/'Exports - Data (Raw)'!CF33</f>
        <v>80.123076923076923</v>
      </c>
      <c r="BF33" s="12" t="s">
        <v>9</v>
      </c>
      <c r="BG33" s="12">
        <f>'Exports - Data (Raw)'!CJ33/'Exports - Data (Raw)'!CI33</f>
        <v>57.201716738197426</v>
      </c>
      <c r="BH33" s="12" t="s">
        <v>9</v>
      </c>
      <c r="BI33" s="12">
        <f>'Exports - Data (Raw)'!CM33/'Exports - Data (Raw)'!CL33</f>
        <v>55.686567164179102</v>
      </c>
      <c r="BJ33" s="12" t="s">
        <v>9</v>
      </c>
      <c r="BK33" s="12">
        <f>'Exports - Data (Raw)'!CP33/'Exports - Data (Raw)'!CO33</f>
        <v>55.783439490445858</v>
      </c>
      <c r="BL33" s="12" t="s">
        <v>9</v>
      </c>
      <c r="BM33" s="12">
        <f>'Exports - Data (Raw)'!CS33/'Exports - Data (Raw)'!CR33</f>
        <v>50.067415730337082</v>
      </c>
      <c r="BN33" s="12" t="s">
        <v>9</v>
      </c>
      <c r="BO33" s="12">
        <f>'Exports - Data (Raw)'!CV33/'Exports - Data (Raw)'!CU33</f>
        <v>49.142857142857146</v>
      </c>
      <c r="BP33" s="12" t="s">
        <v>9</v>
      </c>
      <c r="BQ33" s="12">
        <f>'Exports - Data (Raw)'!CY33/'Exports - Data (Raw)'!CX33</f>
        <v>50.454545454545453</v>
      </c>
      <c r="BR33" s="12" t="s">
        <v>9</v>
      </c>
      <c r="BS33" s="12">
        <f>'Exports - Data (Raw)'!DB33/'Exports - Data (Raw)'!DA33</f>
        <v>50.344827586206897</v>
      </c>
      <c r="BT33" s="12" t="s">
        <v>9</v>
      </c>
      <c r="BU33" s="12">
        <f>'Exports - Data (Raw)'!DE33/'Exports - Data (Raw)'!DD33</f>
        <v>49.859154929577464</v>
      </c>
      <c r="BV33" s="12" t="s">
        <v>9</v>
      </c>
      <c r="BW33" s="12">
        <f>'Exports - Data (Raw)'!DH33/'Exports - Data (Raw)'!DG33</f>
        <v>49.409090909090907</v>
      </c>
      <c r="BX33" s="12" t="s">
        <v>9</v>
      </c>
      <c r="BY33" s="12">
        <f>'Exports - Data (Raw)'!DK33/'Exports - Data (Raw)'!DJ33</f>
        <v>50</v>
      </c>
      <c r="BZ33" s="12" t="s">
        <v>9</v>
      </c>
      <c r="CA33" s="12">
        <f>'Exports - Data (Raw)'!DN33/'Exports - Data (Raw)'!DM33</f>
        <v>36.825000000000003</v>
      </c>
    </row>
    <row r="34" spans="1:79" s="12" customFormat="1" x14ac:dyDescent="0.3">
      <c r="A34" s="12" t="s">
        <v>191</v>
      </c>
      <c r="P34" s="14"/>
      <c r="R34" s="14"/>
      <c r="T34" s="14"/>
      <c r="V34" s="14"/>
      <c r="X34" s="14"/>
      <c r="Z34" s="14"/>
      <c r="AB34" s="12" t="s">
        <v>9</v>
      </c>
      <c r="AC34">
        <f>'Exports - Data (Raw)'!AQ34/'Exports - Data (Raw)'!AP34</f>
        <v>83.333333333333329</v>
      </c>
      <c r="AD34" s="12" t="s">
        <v>9</v>
      </c>
      <c r="AE34">
        <f>'Exports - Data (Raw)'!AT34/'Exports - Data (Raw)'!AS34</f>
        <v>90</v>
      </c>
    </row>
    <row r="35" spans="1:79" s="12" customFormat="1" x14ac:dyDescent="0.3">
      <c r="A35" s="12" t="s">
        <v>192</v>
      </c>
      <c r="P35" s="14"/>
      <c r="R35" s="14"/>
      <c r="T35" s="14"/>
      <c r="V35" s="14"/>
      <c r="X35" s="14"/>
      <c r="Z35" s="14"/>
      <c r="AB35" s="12" t="s">
        <v>9</v>
      </c>
      <c r="AC35">
        <f>'Exports - Data (Raw)'!AQ35/'Exports - Data (Raw)'!AP35</f>
        <v>76.938369781312133</v>
      </c>
      <c r="AD35" s="12" t="s">
        <v>9</v>
      </c>
      <c r="AE35">
        <f>'Exports - Data (Raw)'!AT35/'Exports - Data (Raw)'!AS35</f>
        <v>66.705069124423957</v>
      </c>
    </row>
    <row r="36" spans="1:79" s="12" customFormat="1" x14ac:dyDescent="0.3">
      <c r="A36" s="12" t="s">
        <v>193</v>
      </c>
      <c r="P36" s="14"/>
      <c r="R36" s="14"/>
      <c r="T36" s="14"/>
      <c r="V36" s="14"/>
      <c r="X36" s="14"/>
      <c r="Z36" s="14"/>
      <c r="AB36" s="12" t="s">
        <v>9</v>
      </c>
      <c r="AC36">
        <f>'Exports - Data (Raw)'!AQ36/'Exports - Data (Raw)'!AP36</f>
        <v>14.593023255813954</v>
      </c>
      <c r="AD36" s="12" t="s">
        <v>9</v>
      </c>
      <c r="AE36">
        <f>'Exports - Data (Raw)'!AT36/'Exports - Data (Raw)'!AS36</f>
        <v>11.407942238267148</v>
      </c>
    </row>
    <row r="37" spans="1:79" x14ac:dyDescent="0.3">
      <c r="A37" s="12" t="s">
        <v>344</v>
      </c>
      <c r="AA37" s="12"/>
      <c r="AB37" t="s">
        <v>9</v>
      </c>
      <c r="AC37">
        <f>'Exports - Data (Raw)'!AQ37/'Exports - Data (Raw)'!AP37</f>
        <v>67.5</v>
      </c>
      <c r="AD37" t="s">
        <v>9</v>
      </c>
      <c r="AE37">
        <f>'Exports - Data (Raw)'!AT37/'Exports - Data (Raw)'!AS37</f>
        <v>60</v>
      </c>
      <c r="AG37" s="12"/>
      <c r="AI37" s="12"/>
      <c r="AK37" s="12"/>
      <c r="AM37" s="12"/>
      <c r="AO37" s="12"/>
      <c r="AQ37" s="12"/>
      <c r="AS37" s="12"/>
      <c r="AU37" s="12"/>
      <c r="AW37" s="12"/>
      <c r="AY37" s="12"/>
      <c r="BA37" s="12"/>
      <c r="BC37" s="12"/>
      <c r="BE37" s="12"/>
      <c r="BG37" s="12"/>
      <c r="BI37" s="12"/>
      <c r="BK37" s="12"/>
      <c r="BM37" s="12"/>
      <c r="BO37" s="12"/>
      <c r="BQ37" s="12"/>
    </row>
    <row r="38" spans="1:79" s="12" customFormat="1" x14ac:dyDescent="0.3">
      <c r="A38" s="12" t="s">
        <v>80</v>
      </c>
      <c r="L38" s="12" t="s">
        <v>81</v>
      </c>
      <c r="M38" s="12">
        <f>'Exports - Data (Raw)'!S38/'Exports - Data (Raw)'!R38</f>
        <v>6</v>
      </c>
      <c r="N38" s="12" t="s">
        <v>81</v>
      </c>
      <c r="O38" s="12">
        <f>'Exports - Data (Raw)'!V38/'Exports - Data (Raw)'!U38</f>
        <v>6</v>
      </c>
      <c r="P38" s="14"/>
      <c r="R38" s="12" t="s">
        <v>81</v>
      </c>
      <c r="S38" s="12">
        <f>'Exports - Data (Raw)'!AB38/'Exports - Data (Raw)'!AA38</f>
        <v>7</v>
      </c>
      <c r="V38" s="12" t="s">
        <v>81</v>
      </c>
      <c r="W38" s="12">
        <f>'Exports - Data (Raw)'!AH38/'Exports - Data (Raw)'!AG38</f>
        <v>7</v>
      </c>
      <c r="X38" s="12" t="s">
        <v>81</v>
      </c>
      <c r="Y38" s="12">
        <f>'Exports - Data (Raw)'!AK38/'Exports - Data (Raw)'!AJ38</f>
        <v>7</v>
      </c>
      <c r="Z38" s="12" t="s">
        <v>81</v>
      </c>
      <c r="AA38" s="12">
        <f>'Exports - Data (Raw)'!AN38/'Exports - Data (Raw)'!AM38</f>
        <v>7</v>
      </c>
      <c r="AB38" s="12" t="s">
        <v>9</v>
      </c>
      <c r="AC38">
        <f>'Exports - Data (Raw)'!AQ38/'Exports - Data (Raw)'!AP38</f>
        <v>3</v>
      </c>
      <c r="AD38" s="12" t="s">
        <v>9</v>
      </c>
      <c r="AE38">
        <f>'Exports - Data (Raw)'!AT38/'Exports - Data (Raw)'!AS38</f>
        <v>3</v>
      </c>
      <c r="AX38" s="12" t="s">
        <v>9</v>
      </c>
      <c r="AY38" s="12">
        <f>'Exports - Data (Raw)'!BX38/'Exports - Data (Raw)'!BW38</f>
        <v>3</v>
      </c>
      <c r="AZ38" s="12" t="s">
        <v>9</v>
      </c>
      <c r="BA38" s="12">
        <f>'Exports - Data (Raw)'!CA38/'Exports - Data (Raw)'!BZ38</f>
        <v>3</v>
      </c>
      <c r="BB38" s="12" t="s">
        <v>9</v>
      </c>
      <c r="BC38" s="12">
        <f>'Exports - Data (Raw)'!CD38/'Exports - Data (Raw)'!CC38</f>
        <v>2.8</v>
      </c>
    </row>
    <row r="39" spans="1:79" s="12" customFormat="1" x14ac:dyDescent="0.3">
      <c r="A39" s="12" t="s">
        <v>82</v>
      </c>
      <c r="P39" s="14"/>
      <c r="AC39"/>
      <c r="AE39"/>
      <c r="AF39" s="12" t="s">
        <v>9</v>
      </c>
      <c r="AG39" s="12">
        <f>'Exports - Data (Raw)'!AW39/'Exports - Data (Raw)'!AV39</f>
        <v>3.0126582278481013</v>
      </c>
      <c r="AH39" s="12" t="s">
        <v>9</v>
      </c>
      <c r="AI39" s="12">
        <f>'Exports - Data (Raw)'!AZ39/'Exports - Data (Raw)'!AY39</f>
        <v>3</v>
      </c>
      <c r="AJ39" s="12" t="s">
        <v>9</v>
      </c>
      <c r="AK39" s="12">
        <f>'Exports - Data (Raw)'!BC39/'Exports - Data (Raw)'!BB39</f>
        <v>3.0069444444444446</v>
      </c>
      <c r="AL39" s="12" t="s">
        <v>9</v>
      </c>
      <c r="AM39" s="12">
        <f>'Exports - Data (Raw)'!BF39/'Exports - Data (Raw)'!BE39</f>
        <v>3</v>
      </c>
      <c r="AN39" s="12" t="s">
        <v>9</v>
      </c>
      <c r="AO39" s="12">
        <f>'Exports - Data (Raw)'!BI39/'Exports - Data (Raw)'!BH39</f>
        <v>3</v>
      </c>
      <c r="AP39" s="12" t="s">
        <v>9</v>
      </c>
      <c r="AQ39" s="12">
        <f>'Exports - Data (Raw)'!BL39/'Exports - Data (Raw)'!BK39</f>
        <v>3</v>
      </c>
      <c r="AR39" s="12" t="s">
        <v>9</v>
      </c>
      <c r="AS39" s="12">
        <f>'Exports - Data (Raw)'!BO39/'Exports - Data (Raw)'!BN39</f>
        <v>3</v>
      </c>
      <c r="AT39" s="12" t="s">
        <v>9</v>
      </c>
      <c r="AU39" s="12">
        <f>'Exports - Data (Raw)'!BR39/'Exports - Data (Raw)'!BQ39</f>
        <v>3</v>
      </c>
      <c r="AV39" s="12" t="s">
        <v>9</v>
      </c>
      <c r="AW39" s="12">
        <f>'Exports - Data (Raw)'!BU39/'Exports - Data (Raw)'!BT39</f>
        <v>3</v>
      </c>
      <c r="BD39" s="12" t="s">
        <v>9</v>
      </c>
      <c r="BE39" s="12">
        <f>'Exports - Data (Raw)'!CG39/'Exports - Data (Raw)'!CF39</f>
        <v>2.5</v>
      </c>
      <c r="BF39" s="12" t="s">
        <v>9</v>
      </c>
      <c r="BG39" s="12">
        <f>'Exports - Data (Raw)'!CJ39/'Exports - Data (Raw)'!CI39</f>
        <v>2.5</v>
      </c>
    </row>
    <row r="40" spans="1:79" s="12" customFormat="1" x14ac:dyDescent="0.3">
      <c r="A40" s="12" t="s">
        <v>194</v>
      </c>
      <c r="P40" s="14"/>
      <c r="AC40"/>
      <c r="AE40"/>
      <c r="BH40" s="12" t="s">
        <v>9</v>
      </c>
      <c r="BI40" s="12">
        <f>'Exports - Data (Raw)'!CM40/'Exports - Data (Raw)'!CL40</f>
        <v>1.2164339419978518</v>
      </c>
      <c r="BJ40" s="12" t="s">
        <v>9</v>
      </c>
      <c r="BK40" s="12">
        <f>'Exports - Data (Raw)'!CP40/'Exports - Data (Raw)'!CO40</f>
        <v>1.1998942358540454</v>
      </c>
      <c r="BL40" s="12" t="s">
        <v>9</v>
      </c>
      <c r="BM40" s="12">
        <f>'Exports - Data (Raw)'!CS40/'Exports - Data (Raw)'!CR40</f>
        <v>1.1001446131597976</v>
      </c>
      <c r="BN40" s="12" t="s">
        <v>9</v>
      </c>
      <c r="BO40" s="12">
        <f>'Exports - Data (Raw)'!CV40/'Exports - Data (Raw)'!CU40</f>
        <v>0.9994180971777713</v>
      </c>
      <c r="BP40" s="12" t="s">
        <v>9</v>
      </c>
      <c r="BQ40" s="12">
        <f>'Exports - Data (Raw)'!CY40/'Exports - Data (Raw)'!CX40</f>
        <v>1.2</v>
      </c>
      <c r="BR40" s="12" t="s">
        <v>9</v>
      </c>
      <c r="BS40" s="12">
        <f>'Exports - Data (Raw)'!DB40/'Exports - Data (Raw)'!DA40</f>
        <v>0.60160427807486627</v>
      </c>
      <c r="BV40" s="12" t="s">
        <v>9</v>
      </c>
      <c r="BW40" s="12">
        <f>'Exports - Data (Raw)'!DH40/'Exports - Data (Raw)'!DG40</f>
        <v>1.06055900621118</v>
      </c>
      <c r="BX40" s="12" t="s">
        <v>9</v>
      </c>
      <c r="BY40" s="12">
        <f>'Exports - Data (Raw)'!DK40/'Exports - Data (Raw)'!DJ40</f>
        <v>1.7084217975937721</v>
      </c>
      <c r="BZ40" s="12" t="s">
        <v>9</v>
      </c>
      <c r="CA40" s="12">
        <f>'Exports - Data (Raw)'!DN40/'Exports - Data (Raw)'!DM40</f>
        <v>1.1375</v>
      </c>
    </row>
    <row r="41" spans="1:79" s="12" customFormat="1" x14ac:dyDescent="0.3">
      <c r="A41" s="12" t="s">
        <v>197</v>
      </c>
      <c r="B41" s="12" t="s">
        <v>9</v>
      </c>
      <c r="C41" s="12">
        <f>'Exports - Data (Raw)'!D41/'Exports - Data (Raw)'!C41</f>
        <v>8</v>
      </c>
      <c r="D41" s="12" t="s">
        <v>9</v>
      </c>
      <c r="E41" s="12">
        <f>'Exports - Data (Raw)'!G41/'Exports - Data (Raw)'!F41</f>
        <v>8</v>
      </c>
      <c r="F41" s="12" t="s">
        <v>9</v>
      </c>
      <c r="G41" s="12">
        <f>'Exports - Data (Raw)'!J41/'Exports - Data (Raw)'!I41</f>
        <v>8</v>
      </c>
      <c r="H41" s="12" t="s">
        <v>9</v>
      </c>
      <c r="I41" s="12">
        <f>'Exports - Data (Raw)'!M41/'Exports - Data (Raw)'!L41</f>
        <v>8</v>
      </c>
      <c r="J41" s="12" t="s">
        <v>9</v>
      </c>
      <c r="K41" s="12">
        <f>'Exports - Data (Raw)'!P41/'Exports - Data (Raw)'!O41</f>
        <v>8</v>
      </c>
      <c r="L41" s="12" t="s">
        <v>83</v>
      </c>
      <c r="M41" s="12">
        <f>'Exports - Data (Raw)'!S41/'Exports - Data (Raw)'!R41</f>
        <v>8</v>
      </c>
      <c r="N41" s="12" t="s">
        <v>83</v>
      </c>
      <c r="O41" s="12">
        <f>'Exports - Data (Raw)'!V41/'Exports - Data (Raw)'!U41</f>
        <v>8</v>
      </c>
      <c r="P41" s="14" t="s">
        <v>63</v>
      </c>
      <c r="Q41" s="12">
        <f>'Exports - Data (Raw)'!Y41/'Exports - Data (Raw)'!X41</f>
        <v>8</v>
      </c>
      <c r="R41" s="14" t="s">
        <v>63</v>
      </c>
      <c r="S41" s="12">
        <f>'Exports - Data (Raw)'!AB41/'Exports - Data (Raw)'!AA41</f>
        <v>8</v>
      </c>
      <c r="T41" s="14" t="s">
        <v>63</v>
      </c>
      <c r="U41" s="12">
        <f>'Exports - Data (Raw)'!AE41/'Exports - Data (Raw)'!AD41</f>
        <v>8</v>
      </c>
      <c r="V41" s="14" t="s">
        <v>63</v>
      </c>
      <c r="W41" s="12">
        <f>'Exports - Data (Raw)'!AH41/'Exports - Data (Raw)'!AG41</f>
        <v>8</v>
      </c>
      <c r="X41" s="14" t="s">
        <v>63</v>
      </c>
      <c r="Y41" s="12">
        <f>'Exports - Data (Raw)'!AK41/'Exports - Data (Raw)'!AJ41</f>
        <v>8</v>
      </c>
      <c r="Z41" s="14" t="s">
        <v>63</v>
      </c>
      <c r="AA41" s="12">
        <f>'Exports - Data (Raw)'!AN41/'Exports - Data (Raw)'!AM41</f>
        <v>8</v>
      </c>
      <c r="AB41" s="2" t="s">
        <v>9</v>
      </c>
      <c r="AC41">
        <f>'Exports - Data (Raw)'!AQ41/'Exports - Data (Raw)'!AP41</f>
        <v>4.0021544759237315</v>
      </c>
      <c r="AD41" s="12" t="s">
        <v>9</v>
      </c>
      <c r="AE41">
        <f>'Exports - Data (Raw)'!AT41/'Exports - Data (Raw)'!AS41</f>
        <v>4.053856209150327</v>
      </c>
      <c r="AF41" s="12" t="s">
        <v>9</v>
      </c>
      <c r="AG41" s="12">
        <f>'Exports - Data (Raw)'!AW41/'Exports - Data (Raw)'!AV41</f>
        <v>4.0004582951420717</v>
      </c>
      <c r="AH41" s="12" t="s">
        <v>9</v>
      </c>
      <c r="AI41" s="12">
        <f>'Exports - Data (Raw)'!AZ41/'Exports - Data (Raw)'!AY41</f>
        <v>4</v>
      </c>
      <c r="AJ41" s="12" t="s">
        <v>9</v>
      </c>
      <c r="AK41" s="12">
        <f>'Exports - Data (Raw)'!BC41/'Exports - Data (Raw)'!BB41</f>
        <v>4</v>
      </c>
      <c r="AL41" s="12" t="s">
        <v>9</v>
      </c>
      <c r="AM41" s="12">
        <f>'Exports - Data (Raw)'!BF41/'Exports - Data (Raw)'!BE41</f>
        <v>4</v>
      </c>
      <c r="AN41" s="12" t="s">
        <v>9</v>
      </c>
      <c r="AO41" s="12">
        <f>'Exports - Data (Raw)'!BI41/'Exports - Data (Raw)'!BH41</f>
        <v>4.000193236714976</v>
      </c>
      <c r="AP41" s="12" t="s">
        <v>9</v>
      </c>
      <c r="AQ41" s="12">
        <f>'Exports - Data (Raw)'!BL41/'Exports - Data (Raw)'!BK41</f>
        <v>4</v>
      </c>
      <c r="AR41" s="12" t="s">
        <v>9</v>
      </c>
      <c r="AS41" s="12">
        <f>'Exports - Data (Raw)'!BO41/'Exports - Data (Raw)'!BN41</f>
        <v>4.0017316017316018</v>
      </c>
      <c r="AT41" s="12" t="s">
        <v>9</v>
      </c>
      <c r="AU41" s="12">
        <f>'Exports - Data (Raw)'!BR41/'Exports - Data (Raw)'!BQ41</f>
        <v>4</v>
      </c>
      <c r="AV41" s="12" t="s">
        <v>9</v>
      </c>
      <c r="AW41" s="12">
        <f>'Exports - Data (Raw)'!BU41/'Exports - Data (Raw)'!BT41</f>
        <v>5.0018018018018022</v>
      </c>
      <c r="AX41" s="12" t="s">
        <v>9</v>
      </c>
      <c r="AY41" s="12">
        <f>'Exports - Data (Raw)'!BX41/'Exports - Data (Raw)'!BW41</f>
        <v>5.9887005649717517</v>
      </c>
      <c r="AZ41" s="12" t="s">
        <v>9</v>
      </c>
      <c r="BA41" s="12">
        <f>'Exports - Data (Raw)'!CA41/'Exports - Data (Raw)'!BZ41</f>
        <v>6.1445783132530121</v>
      </c>
      <c r="BB41" s="12" t="s">
        <v>9</v>
      </c>
      <c r="BC41" s="12">
        <f>'Exports - Data (Raw)'!CD41/'Exports - Data (Raw)'!CC41</f>
        <v>6.9347258485639687</v>
      </c>
      <c r="BD41" s="12" t="s">
        <v>9</v>
      </c>
      <c r="BE41" s="12">
        <f>'Exports - Data (Raw)'!CG41/'Exports - Data (Raw)'!CF41</f>
        <v>6.9980119284294231</v>
      </c>
      <c r="BF41" s="12" t="s">
        <v>9</v>
      </c>
      <c r="BG41" s="12">
        <f>'Exports - Data (Raw)'!CJ41/'Exports - Data (Raw)'!CI41</f>
        <v>8</v>
      </c>
      <c r="BH41" s="12" t="s">
        <v>9</v>
      </c>
      <c r="BI41" s="12">
        <f>'Exports - Data (Raw)'!CM41/'Exports - Data (Raw)'!CL41</f>
        <v>8</v>
      </c>
      <c r="BL41" s="12" t="s">
        <v>9</v>
      </c>
      <c r="BM41" s="12">
        <f>'Exports - Data (Raw)'!CS41/'Exports - Data (Raw)'!CR41</f>
        <v>7</v>
      </c>
    </row>
    <row r="42" spans="1:79" s="12" customFormat="1" x14ac:dyDescent="0.3">
      <c r="A42" s="12" t="s">
        <v>195</v>
      </c>
      <c r="P42" s="14"/>
      <c r="AC42"/>
      <c r="AD42" s="12" t="s">
        <v>9</v>
      </c>
      <c r="AE42">
        <f>'Exports - Data (Raw)'!AT42/'Exports - Data (Raw)'!AS42</f>
        <v>3.8372093023255816</v>
      </c>
    </row>
    <row r="43" spans="1:79" x14ac:dyDescent="0.3">
      <c r="A43" s="12" t="s">
        <v>84</v>
      </c>
      <c r="S43" s="12"/>
      <c r="Y43" s="12"/>
      <c r="AA43" s="12"/>
      <c r="AB43" t="s">
        <v>9</v>
      </c>
      <c r="AC43">
        <f>'Exports - Data (Raw)'!AQ43/'Exports - Data (Raw)'!AP43</f>
        <v>5</v>
      </c>
      <c r="AD43" s="12" t="s">
        <v>9</v>
      </c>
      <c r="AE43">
        <f>'Exports - Data (Raw)'!AT43/'Exports - Data (Raw)'!AS43</f>
        <v>5</v>
      </c>
      <c r="AG43" s="12"/>
      <c r="AI43" s="12"/>
      <c r="AK43" s="12"/>
      <c r="AM43" s="12"/>
      <c r="AO43" s="12"/>
    </row>
    <row r="44" spans="1:79" x14ac:dyDescent="0.3">
      <c r="A44" s="12" t="s">
        <v>342</v>
      </c>
      <c r="L44" s="12" t="s">
        <v>63</v>
      </c>
      <c r="M44" s="12">
        <f>'Exports - Data (Raw)'!S44/'Exports - Data (Raw)'!R44</f>
        <v>5</v>
      </c>
      <c r="N44" s="18" t="s">
        <v>63</v>
      </c>
      <c r="O44" s="12">
        <f>'Exports - Data (Raw)'!V44/'Exports - Data (Raw)'!U44</f>
        <v>5</v>
      </c>
      <c r="P44" s="14" t="s">
        <v>63</v>
      </c>
      <c r="Q44" s="12">
        <f>'Exports - Data (Raw)'!Y44/'Exports - Data (Raw)'!X44</f>
        <v>5</v>
      </c>
      <c r="R44" s="14" t="s">
        <v>63</v>
      </c>
      <c r="S44" s="12">
        <f>'Exports - Data (Raw)'!AB44/'Exports - Data (Raw)'!AA44</f>
        <v>5</v>
      </c>
      <c r="T44" s="14" t="s">
        <v>63</v>
      </c>
      <c r="U44" s="14">
        <f>'Exports - Data (Raw)'!AE44/'Exports - Data (Raw)'!AD44</f>
        <v>5</v>
      </c>
      <c r="V44" s="14" t="s">
        <v>63</v>
      </c>
      <c r="W44" s="12">
        <f>'Exports - Data (Raw)'!AH44/'Exports - Data (Raw)'!AG44</f>
        <v>5</v>
      </c>
      <c r="X44" s="14" t="s">
        <v>63</v>
      </c>
      <c r="Y44" s="12">
        <f>'Exports - Data (Raw)'!AK44/'Exports - Data (Raw)'!AJ44</f>
        <v>5</v>
      </c>
      <c r="Z44" s="14" t="s">
        <v>63</v>
      </c>
      <c r="AA44" s="12">
        <f>'Exports - Data (Raw)'!AN44/'Exports - Data (Raw)'!AM44</f>
        <v>5</v>
      </c>
      <c r="AB44" s="12" t="s">
        <v>9</v>
      </c>
      <c r="AC44">
        <f>'Exports - Data (Raw)'!AQ44/'Exports - Data (Raw)'!AP44</f>
        <v>2.2431693989071038</v>
      </c>
      <c r="AD44" s="12" t="s">
        <v>9</v>
      </c>
      <c r="AE44">
        <f>'Exports - Data (Raw)'!AT44/'Exports - Data (Raw)'!AS44</f>
        <v>2.25</v>
      </c>
      <c r="AF44" t="s">
        <v>9</v>
      </c>
      <c r="AG44" s="12">
        <f>'Exports - Data (Raw)'!AW44/'Exports - Data (Raw)'!AV44</f>
        <v>2</v>
      </c>
      <c r="AH44" t="s">
        <v>9</v>
      </c>
      <c r="AI44" s="12">
        <f>'Exports - Data (Raw)'!AZ44/'Exports - Data (Raw)'!AY44</f>
        <v>2</v>
      </c>
      <c r="AJ44" t="s">
        <v>9</v>
      </c>
      <c r="AK44" s="12">
        <f>'Exports - Data (Raw)'!BC44/'Exports - Data (Raw)'!BB44</f>
        <v>2</v>
      </c>
      <c r="AL44" t="s">
        <v>9</v>
      </c>
      <c r="AM44" s="12">
        <f>'Exports - Data (Raw)'!BF44/'Exports - Data (Raw)'!BE44</f>
        <v>1.9985250737463127</v>
      </c>
      <c r="AN44" s="10" t="s">
        <v>9</v>
      </c>
      <c r="AO44" s="12">
        <f>'Exports - Data (Raw)'!BI44/'Exports - Data (Raw)'!BH44</f>
        <v>2</v>
      </c>
    </row>
    <row r="45" spans="1:79" x14ac:dyDescent="0.3">
      <c r="A45" s="12" t="s">
        <v>86</v>
      </c>
      <c r="L45" s="12"/>
      <c r="M45" s="12"/>
      <c r="N45" s="14"/>
      <c r="O45" s="12"/>
      <c r="P45" s="14"/>
      <c r="Q45" s="12"/>
      <c r="R45" s="14"/>
      <c r="S45" s="12"/>
      <c r="T45" s="14"/>
      <c r="U45" s="14"/>
      <c r="V45" s="14"/>
      <c r="W45" s="12"/>
      <c r="X45" s="14"/>
      <c r="Y45" s="12"/>
      <c r="Z45" s="14"/>
      <c r="AA45" s="12"/>
      <c r="AB45" s="12"/>
      <c r="AC45" s="12"/>
      <c r="AD45" s="12"/>
      <c r="AE45" s="12"/>
      <c r="AG45" s="12"/>
      <c r="AI45" s="12"/>
      <c r="AK45" s="12"/>
      <c r="AM45" s="12"/>
      <c r="AN45" s="6"/>
      <c r="AO45" s="12"/>
      <c r="AP45" s="6"/>
      <c r="BX45" t="s">
        <v>9</v>
      </c>
      <c r="BY45">
        <f>'Exports - Data (Raw)'!DK45/'Exports - Data (Raw)'!DJ45</f>
        <v>2.5</v>
      </c>
    </row>
    <row r="46" spans="1:79" x14ac:dyDescent="0.3">
      <c r="A46" s="12" t="s">
        <v>162</v>
      </c>
      <c r="P46" s="6"/>
      <c r="AF46" s="12" t="s">
        <v>9</v>
      </c>
      <c r="AG46" s="12">
        <f>'Exports - Data (Raw)'!AW46/'Exports - Data (Raw)'!AV46</f>
        <v>20</v>
      </c>
      <c r="AH46" s="12" t="s">
        <v>9</v>
      </c>
      <c r="AI46" s="12">
        <f>'Exports - Data (Raw)'!AZ46/'Exports - Data (Raw)'!AY46</f>
        <v>18</v>
      </c>
      <c r="AJ46" s="12" t="s">
        <v>9</v>
      </c>
      <c r="AK46" s="12">
        <f>'Exports - Data (Raw)'!BC46/'Exports - Data (Raw)'!BB46</f>
        <v>18.205882352941178</v>
      </c>
      <c r="AL46" t="s">
        <v>9</v>
      </c>
      <c r="AM46" s="12">
        <f>'Exports - Data (Raw)'!BF46/'Exports - Data (Raw)'!BE46</f>
        <v>20.19047619047619</v>
      </c>
      <c r="AN46" s="10" t="s">
        <v>9</v>
      </c>
      <c r="AO46" s="12">
        <f>'Exports - Data (Raw)'!BI46/'Exports - Data (Raw)'!BH46</f>
        <v>18.857142857142858</v>
      </c>
    </row>
    <row r="48" spans="1:79" x14ac:dyDescent="0.3">
      <c r="A48" s="26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50"/>
  <sheetViews>
    <sheetView zoomScale="60" zoomScaleNormal="60" workbookViewId="0">
      <pane xSplit="9" ySplit="3" topLeftCell="J102" activePane="bottomRight" state="frozen"/>
      <selection pane="topRight" activeCell="J1" sqref="J1"/>
      <selection pane="bottomLeft" activeCell="A4" sqref="A4"/>
      <selection pane="bottomRight" activeCell="G104" sqref="G104"/>
    </sheetView>
  </sheetViews>
  <sheetFormatPr defaultRowHeight="14.4" x14ac:dyDescent="0.3"/>
  <cols>
    <col min="1" max="1" width="31.88671875" bestFit="1" customWidth="1"/>
    <col min="2" max="82" width="14.6640625" customWidth="1"/>
  </cols>
  <sheetData>
    <row r="1" spans="1:88" s="12" customFormat="1" x14ac:dyDescent="0.3">
      <c r="A1" s="23" t="s">
        <v>87</v>
      </c>
      <c r="B1" s="56" t="s">
        <v>269</v>
      </c>
      <c r="C1" s="23"/>
      <c r="D1" s="23"/>
      <c r="E1" s="22" t="s">
        <v>88</v>
      </c>
      <c r="F1" s="22"/>
      <c r="G1" s="22" t="s">
        <v>88</v>
      </c>
      <c r="H1" s="22"/>
      <c r="I1" s="22" t="s">
        <v>88</v>
      </c>
      <c r="J1" s="22"/>
      <c r="K1" s="22" t="s">
        <v>88</v>
      </c>
      <c r="L1" s="22"/>
      <c r="M1" s="22" t="s">
        <v>88</v>
      </c>
      <c r="N1" s="22"/>
      <c r="O1" s="22" t="s">
        <v>89</v>
      </c>
      <c r="P1" s="22"/>
      <c r="Q1" s="22" t="s">
        <v>90</v>
      </c>
      <c r="R1" s="22"/>
      <c r="S1" s="22" t="s">
        <v>91</v>
      </c>
      <c r="T1" s="22"/>
      <c r="U1" s="22" t="s">
        <v>91</v>
      </c>
      <c r="V1" s="22"/>
      <c r="W1" s="22" t="s">
        <v>92</v>
      </c>
      <c r="X1" s="22"/>
      <c r="Y1" s="22" t="s">
        <v>93</v>
      </c>
      <c r="Z1" s="22"/>
      <c r="AA1" s="22" t="s">
        <v>94</v>
      </c>
      <c r="AB1" s="22"/>
      <c r="AC1" s="22" t="s">
        <v>95</v>
      </c>
      <c r="AD1" s="22"/>
      <c r="AE1" s="22" t="s">
        <v>96</v>
      </c>
      <c r="AF1" s="22"/>
      <c r="AG1" s="22" t="s">
        <v>97</v>
      </c>
      <c r="AH1" s="22"/>
      <c r="AI1" s="22" t="s">
        <v>98</v>
      </c>
      <c r="AJ1" s="22"/>
      <c r="AK1" s="22" t="s">
        <v>99</v>
      </c>
      <c r="AL1" s="22"/>
      <c r="AM1" s="22" t="s">
        <v>100</v>
      </c>
      <c r="AO1" s="22" t="s">
        <v>101</v>
      </c>
      <c r="AP1" s="22"/>
      <c r="AQ1" s="22" t="s">
        <v>102</v>
      </c>
      <c r="AR1" s="22"/>
      <c r="AS1" s="22" t="s">
        <v>103</v>
      </c>
      <c r="AT1" s="22"/>
      <c r="AU1" s="22" t="s">
        <v>104</v>
      </c>
      <c r="AV1" s="22"/>
      <c r="AW1" s="22" t="s">
        <v>105</v>
      </c>
      <c r="AX1" s="22"/>
      <c r="AY1" s="22" t="s">
        <v>106</v>
      </c>
      <c r="AZ1" s="22"/>
      <c r="BA1" s="22" t="s">
        <v>107</v>
      </c>
      <c r="BB1" s="22"/>
      <c r="BC1" s="22" t="s">
        <v>108</v>
      </c>
      <c r="BD1" s="22"/>
      <c r="BE1" s="22" t="s">
        <v>109</v>
      </c>
      <c r="BF1" s="22"/>
      <c r="BG1" s="22" t="s">
        <v>110</v>
      </c>
      <c r="BH1" s="22"/>
      <c r="BI1" s="22" t="s">
        <v>111</v>
      </c>
      <c r="BJ1" s="22"/>
      <c r="BK1" s="22" t="s">
        <v>112</v>
      </c>
      <c r="BL1" s="22"/>
      <c r="BM1" s="22" t="s">
        <v>113</v>
      </c>
      <c r="BN1" s="22"/>
      <c r="BO1" s="22" t="s">
        <v>114</v>
      </c>
      <c r="BP1" s="22"/>
      <c r="BQ1" s="22" t="s">
        <v>115</v>
      </c>
      <c r="BR1" s="22"/>
      <c r="BS1" s="22" t="s">
        <v>115</v>
      </c>
      <c r="BT1" s="22"/>
      <c r="BU1" s="22" t="s">
        <v>116</v>
      </c>
      <c r="BV1" s="22"/>
      <c r="BW1" s="22" t="s">
        <v>117</v>
      </c>
      <c r="BX1" s="22"/>
      <c r="BY1" s="22" t="s">
        <v>118</v>
      </c>
      <c r="BZ1" s="22"/>
      <c r="CA1" s="22" t="s">
        <v>118</v>
      </c>
      <c r="CB1" s="22"/>
      <c r="CC1" s="22" t="s">
        <v>118</v>
      </c>
      <c r="CD1" s="22"/>
      <c r="CE1" s="22" t="s">
        <v>119</v>
      </c>
      <c r="CF1" s="22"/>
      <c r="CG1" s="22"/>
      <c r="CH1" s="22"/>
      <c r="CI1" s="22"/>
      <c r="CJ1" s="22"/>
    </row>
    <row r="2" spans="1:88" s="12" customFormat="1" x14ac:dyDescent="0.3">
      <c r="A2" s="23"/>
      <c r="B2" s="23"/>
      <c r="C2" s="23"/>
      <c r="D2" s="23"/>
      <c r="E2" s="22" t="s">
        <v>120</v>
      </c>
      <c r="F2" s="22"/>
      <c r="G2" s="22" t="s">
        <v>121</v>
      </c>
      <c r="H2" s="22"/>
      <c r="I2" s="22" t="s">
        <v>122</v>
      </c>
      <c r="J2" s="22"/>
      <c r="K2" s="22" t="s">
        <v>123</v>
      </c>
      <c r="L2" s="22"/>
      <c r="M2" s="22" t="s">
        <v>124</v>
      </c>
      <c r="N2" s="22"/>
      <c r="O2" s="22" t="s">
        <v>125</v>
      </c>
      <c r="P2" s="22"/>
      <c r="Q2" s="22" t="s">
        <v>126</v>
      </c>
      <c r="R2" s="22"/>
      <c r="S2" s="22" t="s">
        <v>127</v>
      </c>
      <c r="T2" s="22"/>
      <c r="U2" s="22" t="s">
        <v>128</v>
      </c>
      <c r="V2" s="22"/>
      <c r="W2" s="22" t="s">
        <v>129</v>
      </c>
      <c r="X2" s="22"/>
      <c r="Y2" s="22" t="s">
        <v>130</v>
      </c>
      <c r="Z2" s="22"/>
      <c r="AA2" s="22" t="s">
        <v>131</v>
      </c>
      <c r="AB2" s="22"/>
      <c r="AC2" s="22" t="s">
        <v>132</v>
      </c>
      <c r="AD2" s="22"/>
      <c r="AE2" s="22" t="s">
        <v>133</v>
      </c>
      <c r="AF2" s="22"/>
      <c r="AG2" s="22" t="s">
        <v>134</v>
      </c>
      <c r="AH2" s="22"/>
      <c r="AI2" s="22" t="s">
        <v>135</v>
      </c>
      <c r="AJ2" s="22"/>
      <c r="AK2" s="22" t="s">
        <v>136</v>
      </c>
      <c r="AL2" s="22"/>
      <c r="AM2" s="22" t="s">
        <v>39</v>
      </c>
      <c r="AO2" s="22" t="s">
        <v>40</v>
      </c>
      <c r="AP2" s="22"/>
      <c r="AQ2" s="22" t="s">
        <v>137</v>
      </c>
      <c r="AR2" s="22"/>
      <c r="AS2" s="22" t="s">
        <v>41</v>
      </c>
      <c r="AT2" s="22"/>
      <c r="AU2" s="22" t="s">
        <v>42</v>
      </c>
      <c r="AV2" s="22"/>
      <c r="AW2" s="22" t="s">
        <v>43</v>
      </c>
      <c r="AX2" s="22"/>
      <c r="AY2" s="22" t="s">
        <v>44</v>
      </c>
      <c r="AZ2" s="22"/>
      <c r="BA2" s="22" t="s">
        <v>45</v>
      </c>
      <c r="BB2" s="22"/>
      <c r="BC2" s="22" t="s">
        <v>46</v>
      </c>
      <c r="BD2" s="22"/>
      <c r="BE2" s="22" t="s">
        <v>138</v>
      </c>
      <c r="BF2" s="22"/>
      <c r="BG2" s="22" t="s">
        <v>47</v>
      </c>
      <c r="BH2" s="22"/>
      <c r="BI2" s="22" t="s">
        <v>139</v>
      </c>
      <c r="BJ2" s="22"/>
      <c r="BK2" s="22" t="s">
        <v>48</v>
      </c>
      <c r="BL2" s="22"/>
      <c r="BM2" s="22" t="s">
        <v>140</v>
      </c>
      <c r="BN2" s="22"/>
      <c r="BO2" s="22" t="s">
        <v>49</v>
      </c>
      <c r="BP2" s="22"/>
      <c r="BQ2" s="22" t="s">
        <v>50</v>
      </c>
      <c r="BR2" s="22"/>
      <c r="BS2" s="22" t="s">
        <v>51</v>
      </c>
      <c r="BT2" s="22"/>
      <c r="BU2" s="22" t="s">
        <v>141</v>
      </c>
      <c r="BV2" s="22"/>
      <c r="BW2" s="22" t="s">
        <v>52</v>
      </c>
      <c r="BX2" s="22"/>
      <c r="BY2" s="22" t="s">
        <v>53</v>
      </c>
      <c r="BZ2" s="22"/>
      <c r="CA2" s="22" t="s">
        <v>142</v>
      </c>
      <c r="CB2" s="22"/>
      <c r="CC2" s="22" t="s">
        <v>54</v>
      </c>
      <c r="CD2" s="22"/>
      <c r="CE2" s="22" t="s">
        <v>143</v>
      </c>
      <c r="CF2" s="22"/>
      <c r="CG2" s="22"/>
    </row>
    <row r="3" spans="1:88" s="12" customFormat="1" x14ac:dyDescent="0.3">
      <c r="A3" s="24" t="s">
        <v>0</v>
      </c>
      <c r="B3" s="56" t="s">
        <v>271</v>
      </c>
      <c r="C3" s="14" t="s">
        <v>274</v>
      </c>
      <c r="D3" s="2" t="s">
        <v>1</v>
      </c>
      <c r="E3" s="2" t="s">
        <v>176</v>
      </c>
      <c r="F3" s="2" t="s">
        <v>1</v>
      </c>
      <c r="G3" s="2" t="s">
        <v>176</v>
      </c>
      <c r="H3" s="2" t="s">
        <v>1</v>
      </c>
      <c r="I3" s="2" t="s">
        <v>176</v>
      </c>
      <c r="J3" s="2" t="s">
        <v>1</v>
      </c>
      <c r="K3" s="2" t="s">
        <v>176</v>
      </c>
      <c r="L3" s="2" t="s">
        <v>1</v>
      </c>
      <c r="M3" s="2" t="s">
        <v>176</v>
      </c>
      <c r="N3" s="2" t="s">
        <v>1</v>
      </c>
      <c r="O3" s="2" t="s">
        <v>176</v>
      </c>
      <c r="P3" s="2" t="s">
        <v>1</v>
      </c>
      <c r="Q3" s="2" t="s">
        <v>176</v>
      </c>
      <c r="R3" s="2" t="s">
        <v>1</v>
      </c>
      <c r="S3" s="2" t="s">
        <v>176</v>
      </c>
      <c r="T3" s="2" t="s">
        <v>1</v>
      </c>
      <c r="U3" s="2" t="s">
        <v>176</v>
      </c>
      <c r="V3" s="2" t="s">
        <v>1</v>
      </c>
      <c r="W3" s="2" t="s">
        <v>176</v>
      </c>
      <c r="X3" s="2" t="s">
        <v>1</v>
      </c>
      <c r="Y3" s="2" t="s">
        <v>176</v>
      </c>
      <c r="Z3" s="2" t="s">
        <v>1</v>
      </c>
      <c r="AA3" s="2" t="s">
        <v>176</v>
      </c>
      <c r="AB3" s="2" t="s">
        <v>1</v>
      </c>
      <c r="AC3" s="2" t="s">
        <v>176</v>
      </c>
      <c r="AD3" s="2" t="s">
        <v>1</v>
      </c>
      <c r="AE3" s="2" t="s">
        <v>176</v>
      </c>
      <c r="AF3" s="2" t="s">
        <v>1</v>
      </c>
      <c r="AG3" s="2" t="s">
        <v>176</v>
      </c>
      <c r="AH3" s="2" t="s">
        <v>1</v>
      </c>
      <c r="AI3" s="2" t="s">
        <v>176</v>
      </c>
      <c r="AJ3" s="2" t="s">
        <v>1</v>
      </c>
      <c r="AK3" s="2" t="s">
        <v>176</v>
      </c>
      <c r="AL3" s="2" t="s">
        <v>1</v>
      </c>
      <c r="AM3" s="2" t="s">
        <v>176</v>
      </c>
      <c r="AN3" s="2" t="s">
        <v>1</v>
      </c>
      <c r="AO3" s="2" t="s">
        <v>176</v>
      </c>
      <c r="AP3" s="2" t="s">
        <v>1</v>
      </c>
      <c r="AQ3" s="2" t="s">
        <v>176</v>
      </c>
      <c r="AR3" s="2" t="s">
        <v>1</v>
      </c>
      <c r="AS3" s="2" t="s">
        <v>176</v>
      </c>
      <c r="AT3" s="2" t="s">
        <v>1</v>
      </c>
      <c r="AU3" s="2" t="s">
        <v>176</v>
      </c>
      <c r="AV3" s="2" t="s">
        <v>1</v>
      </c>
      <c r="AW3" s="2" t="s">
        <v>176</v>
      </c>
      <c r="AX3" s="2" t="s">
        <v>1</v>
      </c>
      <c r="AY3" s="2" t="s">
        <v>176</v>
      </c>
      <c r="AZ3" s="2" t="s">
        <v>1</v>
      </c>
      <c r="BA3" s="2" t="s">
        <v>176</v>
      </c>
      <c r="BB3" s="2" t="s">
        <v>1</v>
      </c>
      <c r="BC3" s="2" t="s">
        <v>176</v>
      </c>
      <c r="BD3" s="2" t="s">
        <v>1</v>
      </c>
      <c r="BE3" s="2" t="s">
        <v>176</v>
      </c>
      <c r="BF3" s="2" t="s">
        <v>1</v>
      </c>
      <c r="BG3" s="2" t="s">
        <v>176</v>
      </c>
      <c r="BH3" s="2" t="s">
        <v>1</v>
      </c>
      <c r="BI3" s="2" t="s">
        <v>176</v>
      </c>
      <c r="BJ3" s="2" t="s">
        <v>1</v>
      </c>
      <c r="BK3" s="2" t="s">
        <v>176</v>
      </c>
      <c r="BL3" s="2" t="s">
        <v>1</v>
      </c>
      <c r="BM3" s="2" t="s">
        <v>176</v>
      </c>
      <c r="BN3" s="2" t="s">
        <v>1</v>
      </c>
      <c r="BO3" s="2" t="s">
        <v>176</v>
      </c>
      <c r="BP3" s="2" t="s">
        <v>1</v>
      </c>
      <c r="BQ3" s="2" t="s">
        <v>176</v>
      </c>
      <c r="BR3" s="2" t="s">
        <v>1</v>
      </c>
      <c r="BS3" s="2" t="s">
        <v>176</v>
      </c>
      <c r="BT3" s="2" t="s">
        <v>1</v>
      </c>
      <c r="BU3" s="2" t="s">
        <v>176</v>
      </c>
      <c r="BV3" s="2" t="s">
        <v>1</v>
      </c>
      <c r="BW3" s="2" t="s">
        <v>176</v>
      </c>
      <c r="BX3" s="2" t="s">
        <v>1</v>
      </c>
      <c r="BY3" s="2" t="s">
        <v>176</v>
      </c>
      <c r="BZ3" s="2" t="s">
        <v>1</v>
      </c>
      <c r="CA3" s="2" t="s">
        <v>176</v>
      </c>
      <c r="CB3" s="2" t="s">
        <v>1</v>
      </c>
      <c r="CC3" s="2" t="s">
        <v>176</v>
      </c>
      <c r="CD3" s="2"/>
    </row>
    <row r="4" spans="1:88" s="12" customFormat="1" x14ac:dyDescent="0.3">
      <c r="A4" s="2" t="s">
        <v>177</v>
      </c>
      <c r="B4" s="2" t="str">
        <f>CONCATENATE($B$1,C4)</f>
        <v>£/Cwt.</v>
      </c>
      <c r="C4" s="14" t="s">
        <v>272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 t="s">
        <v>9</v>
      </c>
      <c r="AE4" s="2">
        <f>'Exports - Data (Raw)'!AQ4/'Exports - Data (Raw)'!AP4</f>
        <v>4</v>
      </c>
      <c r="AF4" s="12" t="s">
        <v>9</v>
      </c>
      <c r="AG4" s="12">
        <f>'Exports - Data (Raw)'!AT4/'Exports - Data (Raw)'!AS4</f>
        <v>4</v>
      </c>
    </row>
    <row r="5" spans="1:88" s="12" customFormat="1" x14ac:dyDescent="0.3">
      <c r="A5" s="2" t="s">
        <v>182</v>
      </c>
      <c r="B5" s="2" t="str">
        <f t="shared" ref="B5:B46" si="0">CONCATENATE($B$1,C5)</f>
        <v>£/Cwt.</v>
      </c>
      <c r="C5" s="14" t="s">
        <v>272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 t="s">
        <v>9</v>
      </c>
      <c r="AE5" s="2">
        <f>'Exports - Data (Raw)'!AQ5/'Exports - Data (Raw)'!AP5</f>
        <v>2.0136986301369864</v>
      </c>
      <c r="AF5" s="12" t="s">
        <v>9</v>
      </c>
      <c r="AG5" s="12">
        <f>'Exports - Data (Raw)'!AT5/'Exports - Data (Raw)'!AS5</f>
        <v>2.046875</v>
      </c>
    </row>
    <row r="6" spans="1:88" s="12" customFormat="1" x14ac:dyDescent="0.3">
      <c r="A6" s="14" t="s">
        <v>183</v>
      </c>
      <c r="B6" s="2" t="str">
        <f t="shared" si="0"/>
        <v>£/Cwt.</v>
      </c>
      <c r="C6" s="14" t="s">
        <v>272</v>
      </c>
      <c r="D6" s="14"/>
      <c r="E6" s="14"/>
      <c r="F6" s="14"/>
      <c r="G6" s="14"/>
      <c r="H6" s="14"/>
      <c r="I6" s="14"/>
      <c r="J6" s="14"/>
      <c r="K6" s="14"/>
      <c r="L6" s="14"/>
      <c r="P6" s="14"/>
      <c r="V6" s="12" t="s">
        <v>273</v>
      </c>
      <c r="W6" s="12">
        <f>'Exports - Data (Raw)'!AE6/'Exports - Data (Raw)'!AD6/2</f>
        <v>2</v>
      </c>
      <c r="X6" s="12" t="s">
        <v>273</v>
      </c>
      <c r="Y6" s="12">
        <f>'Exports - Data (Raw)'!AH6/'Exports - Data (Raw)'!AG6/2</f>
        <v>2</v>
      </c>
      <c r="Z6" s="12" t="s">
        <v>273</v>
      </c>
      <c r="AA6" s="12">
        <f>'Exports - Data (Raw)'!AK6/'Exports - Data (Raw)'!AJ6/2</f>
        <v>2</v>
      </c>
      <c r="AB6" s="12" t="s">
        <v>273</v>
      </c>
      <c r="AC6" s="12">
        <f>'Exports - Data (Raw)'!AN6/'Exports - Data (Raw)'!AM6/2</f>
        <v>2</v>
      </c>
      <c r="AD6" s="2" t="s">
        <v>9</v>
      </c>
      <c r="AE6" s="2">
        <f>'Exports - Data (Raw)'!AQ6/'Exports - Data (Raw)'!AP6</f>
        <v>2.5</v>
      </c>
      <c r="AF6" s="12" t="s">
        <v>9</v>
      </c>
      <c r="AG6" s="12">
        <f>'Exports - Data (Raw)'!AT6/'Exports - Data (Raw)'!AS6</f>
        <v>2.5</v>
      </c>
    </row>
    <row r="7" spans="1:88" s="12" customFormat="1" x14ac:dyDescent="0.3">
      <c r="A7" s="2" t="s">
        <v>74</v>
      </c>
      <c r="B7" s="2" t="str">
        <f t="shared" si="0"/>
        <v>£/Cwt.</v>
      </c>
      <c r="C7" s="14" t="s">
        <v>272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 t="s">
        <v>9</v>
      </c>
      <c r="AE7" s="2">
        <f>'Exports - Data (Raw)'!AQ7/'Exports - Data (Raw)'!AP7</f>
        <v>4</v>
      </c>
      <c r="AF7" s="12" t="s">
        <v>9</v>
      </c>
      <c r="AG7" s="12">
        <f>'Exports - Data (Raw)'!AT7/'Exports - Data (Raw)'!AS7</f>
        <v>4.024390243902439</v>
      </c>
    </row>
    <row r="8" spans="1:88" s="12" customFormat="1" x14ac:dyDescent="0.3">
      <c r="A8" s="2" t="s">
        <v>178</v>
      </c>
      <c r="B8" s="2" t="str">
        <f t="shared" si="0"/>
        <v>£/Cwt.</v>
      </c>
      <c r="C8" s="14" t="s">
        <v>272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9</v>
      </c>
      <c r="AE8" s="2">
        <f>'Exports - Data (Raw)'!AQ8/'Exports - Data (Raw)'!AP8</f>
        <v>85.714285714285708</v>
      </c>
    </row>
    <row r="9" spans="1:88" s="12" customFormat="1" x14ac:dyDescent="0.3">
      <c r="A9" s="2" t="s">
        <v>179</v>
      </c>
      <c r="B9" s="2" t="str">
        <f t="shared" si="0"/>
        <v>£/Cwt.</v>
      </c>
      <c r="C9" s="14" t="s">
        <v>272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 t="s">
        <v>9</v>
      </c>
      <c r="AE9" s="2">
        <f>'Exports - Data (Raw)'!AQ9/'Exports - Data (Raw)'!AP9</f>
        <v>3.5502958579881656</v>
      </c>
      <c r="AF9" s="12" t="s">
        <v>9</v>
      </c>
      <c r="AG9" s="12">
        <f>'Exports - Data (Raw)'!AT9/'Exports - Data (Raw)'!AS9</f>
        <v>3.5820895522388061</v>
      </c>
    </row>
    <row r="10" spans="1:88" s="12" customFormat="1" x14ac:dyDescent="0.3">
      <c r="A10" s="2" t="s">
        <v>196</v>
      </c>
      <c r="B10" s="2" t="str">
        <f t="shared" si="0"/>
        <v>£/Cwt.</v>
      </c>
      <c r="C10" s="14" t="s">
        <v>272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 t="s">
        <v>9</v>
      </c>
      <c r="AE10" s="2">
        <f>'Exports - Data (Raw)'!AQ10/'Exports - Data (Raw)'!AP10</f>
        <v>6</v>
      </c>
      <c r="AF10" s="12" t="s">
        <v>9</v>
      </c>
      <c r="AG10" s="12">
        <f>'Exports - Data (Raw)'!AT10/'Exports - Data (Raw)'!AS10</f>
        <v>6</v>
      </c>
    </row>
    <row r="11" spans="1:88" s="12" customFormat="1" x14ac:dyDescent="0.3">
      <c r="A11" s="12" t="s">
        <v>180</v>
      </c>
      <c r="B11" s="2" t="str">
        <f t="shared" si="0"/>
        <v>£/Cwt.</v>
      </c>
      <c r="C11" s="14" t="s">
        <v>272</v>
      </c>
      <c r="R11" s="18" t="s">
        <v>273</v>
      </c>
      <c r="S11" s="12">
        <f>'Exports - Data (Raw)'!Y11/'Exports - Data (Raw)'!X11/1.75</f>
        <v>2.2857142857142856</v>
      </c>
      <c r="T11" s="14" t="s">
        <v>273</v>
      </c>
      <c r="U11" s="12">
        <f>'Exports - Data (Raw)'!AB11/'Exports - Data (Raw)'!AA11/1.75</f>
        <v>1.1667048842008714</v>
      </c>
      <c r="AD11" s="2" t="s">
        <v>9</v>
      </c>
      <c r="AE11" s="2">
        <f>'Exports - Data (Raw)'!AQ11/'Exports - Data (Raw)'!AP11</f>
        <v>1.3373493975903614</v>
      </c>
      <c r="AF11" s="12" t="s">
        <v>9</v>
      </c>
      <c r="AG11" s="12">
        <f>'Exports - Data (Raw)'!AT11/'Exports - Data (Raw)'!AS11</f>
        <v>1.5966666666666667</v>
      </c>
    </row>
    <row r="12" spans="1:88" s="12" customFormat="1" x14ac:dyDescent="0.3">
      <c r="A12" s="2" t="s">
        <v>181</v>
      </c>
      <c r="B12" s="2" t="str">
        <f t="shared" si="0"/>
        <v>£/Cwt.</v>
      </c>
      <c r="C12" s="14" t="s">
        <v>272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2"/>
      <c r="V12" s="2"/>
      <c r="W12" s="2"/>
      <c r="X12" s="2"/>
      <c r="Y12" s="2"/>
      <c r="Z12" s="2"/>
      <c r="AA12" s="2"/>
      <c r="AB12" s="2"/>
      <c r="AC12" s="2"/>
      <c r="AD12" s="2" t="s">
        <v>9</v>
      </c>
      <c r="AE12" s="2">
        <f>'Exports - Data (Raw)'!AQ12/'Exports - Data (Raw)'!AP12</f>
        <v>2</v>
      </c>
      <c r="AF12" s="12" t="s">
        <v>9</v>
      </c>
      <c r="AG12" s="12">
        <f>'Exports - Data (Raw)'!AT12/'Exports - Data (Raw)'!AS12</f>
        <v>2</v>
      </c>
    </row>
    <row r="13" spans="1:88" s="12" customFormat="1" x14ac:dyDescent="0.3">
      <c r="A13" s="2" t="s">
        <v>61</v>
      </c>
      <c r="B13" s="2" t="str">
        <f t="shared" si="0"/>
        <v>£/Cwt.</v>
      </c>
      <c r="C13" s="2" t="s">
        <v>272</v>
      </c>
      <c r="D13" s="2" t="s">
        <v>62</v>
      </c>
      <c r="E13" s="2">
        <f>'Exports - Data (Raw)'!D13/'Exports - Data (Raw)'!C13</f>
        <v>20</v>
      </c>
      <c r="F13" s="2" t="s">
        <v>62</v>
      </c>
      <c r="G13" s="2">
        <f>'Exports - Data (Raw)'!G13/'Exports - Data (Raw)'!F13</f>
        <v>20</v>
      </c>
      <c r="H13" s="2" t="s">
        <v>62</v>
      </c>
      <c r="I13" s="2">
        <f>'Exports - Data (Raw)'!J13/'Exports - Data (Raw)'!I13</f>
        <v>20</v>
      </c>
      <c r="J13" s="2" t="s">
        <v>62</v>
      </c>
      <c r="K13" s="2">
        <f>'Exports - Data (Raw)'!M13/'Exports - Data (Raw)'!L13</f>
        <v>20</v>
      </c>
      <c r="L13" s="2" t="s">
        <v>62</v>
      </c>
      <c r="M13" s="2">
        <f>'Exports - Data (Raw)'!P13/'Exports - Data (Raw)'!O13</f>
        <v>20</v>
      </c>
      <c r="N13" s="2" t="s">
        <v>8</v>
      </c>
      <c r="O13" s="2">
        <f>'Exports - Data (Raw)'!S13/'Exports - Data (Raw)'!R13</f>
        <v>29.708737864077669</v>
      </c>
      <c r="P13" s="2" t="s">
        <v>8</v>
      </c>
      <c r="Q13" s="2">
        <f>'Exports - Data (Raw)'!V13/'Exports - Data (Raw)'!U13</f>
        <v>27.177700348432055</v>
      </c>
      <c r="R13" s="2" t="s">
        <v>273</v>
      </c>
      <c r="S13" s="12">
        <f>'Exports - Data (Raw)'!Y13/'Exports - Data (Raw)'!X13/1.75</f>
        <v>25.30612244897959</v>
      </c>
      <c r="T13" s="2"/>
      <c r="AB13" s="2" t="s">
        <v>273</v>
      </c>
      <c r="AC13" s="12">
        <f>'Exports - Data (Raw)'!AN13/'Exports - Data (Raw)'!AM13/1.75</f>
        <v>22.857142857142858</v>
      </c>
      <c r="AD13" s="12" t="s">
        <v>9</v>
      </c>
      <c r="AE13" s="2">
        <f>'Exports - Data (Raw)'!AQ13/'Exports - Data (Raw)'!AP13</f>
        <v>14.013258541560429</v>
      </c>
      <c r="AF13" s="12" t="s">
        <v>9</v>
      </c>
      <c r="AG13" s="12">
        <f>'Exports - Data (Raw)'!AT13/'Exports - Data (Raw)'!AS13</f>
        <v>8.8897747657962931</v>
      </c>
      <c r="AH13" s="12" t="s">
        <v>9</v>
      </c>
      <c r="AI13" s="12">
        <f>'Exports - Data (Raw)'!AW13/'Exports - Data (Raw)'!AV13</f>
        <v>9.9882697947214076</v>
      </c>
      <c r="AJ13" s="12" t="s">
        <v>9</v>
      </c>
      <c r="AK13" s="12">
        <f>'Exports - Data (Raw)'!AZ13/'Exports - Data (Raw)'!AY13</f>
        <v>9.9954802259887003</v>
      </c>
      <c r="AL13" s="12" t="s">
        <v>9</v>
      </c>
      <c r="AM13" s="12">
        <f>'Exports - Data (Raw)'!BC13/'Exports - Data (Raw)'!BB13</f>
        <v>10</v>
      </c>
      <c r="AN13" s="12" t="s">
        <v>9</v>
      </c>
      <c r="AO13" s="12">
        <f>'Exports - Data (Raw)'!BF13/'Exports - Data (Raw)'!BE13</f>
        <v>10</v>
      </c>
      <c r="AP13" s="12" t="s">
        <v>9</v>
      </c>
      <c r="AQ13" s="12">
        <f>'Exports - Data (Raw)'!BI13/'Exports - Data (Raw)'!BH13</f>
        <v>11.996223564954683</v>
      </c>
      <c r="AR13" s="12" t="s">
        <v>9</v>
      </c>
      <c r="AS13" s="12">
        <f>'Exports - Data (Raw)'!BL13/'Exports - Data (Raw)'!BK13</f>
        <v>12</v>
      </c>
      <c r="AT13" s="12" t="s">
        <v>9</v>
      </c>
      <c r="AU13" s="12">
        <f>'Exports - Data (Raw)'!BO13/'Exports - Data (Raw)'!BN13</f>
        <v>11.996279761904763</v>
      </c>
      <c r="AV13" s="12" t="s">
        <v>9</v>
      </c>
      <c r="AW13" s="12">
        <f>'Exports - Data (Raw)'!BR13/'Exports - Data (Raw)'!BQ13</f>
        <v>12.0048828125</v>
      </c>
      <c r="AX13" s="12" t="s">
        <v>9</v>
      </c>
      <c r="AY13" s="12">
        <f>'Exports - Data (Raw)'!BU13/'Exports - Data (Raw)'!BT13</f>
        <v>10.67741935483871</v>
      </c>
      <c r="AZ13" s="12" t="s">
        <v>9</v>
      </c>
      <c r="BA13" s="12">
        <f>'Exports - Data (Raw)'!BX13/'Exports - Data (Raw)'!BW13</f>
        <v>10.636363636363637</v>
      </c>
      <c r="BB13" s="12" t="s">
        <v>9</v>
      </c>
      <c r="BC13" s="12">
        <f>'Exports - Data (Raw)'!CA13/'Exports - Data (Raw)'!BZ13</f>
        <v>11.268264172998247</v>
      </c>
      <c r="BD13" s="12" t="s">
        <v>9</v>
      </c>
      <c r="BE13" s="12">
        <f>'Exports - Data (Raw)'!CD13/'Exports - Data (Raw)'!CC13</f>
        <v>11.153098420413123</v>
      </c>
      <c r="BF13" s="12" t="s">
        <v>9</v>
      </c>
      <c r="BG13" s="12">
        <f>'Exports - Data (Raw)'!CG13/'Exports - Data (Raw)'!CF13</f>
        <v>11.135048231511254</v>
      </c>
      <c r="BH13" s="12" t="s">
        <v>9</v>
      </c>
      <c r="BI13" s="12">
        <f>'Exports - Data (Raw)'!CJ13/'Exports - Data (Raw)'!CI13</f>
        <v>11.120181405895691</v>
      </c>
      <c r="BJ13" s="12" t="s">
        <v>9</v>
      </c>
      <c r="BK13" s="12">
        <f>'Exports - Data (Raw)'!CM13/'Exports - Data (Raw)'!CL13</f>
        <v>10.330804248861911</v>
      </c>
      <c r="BL13" s="12" t="s">
        <v>9</v>
      </c>
      <c r="BM13" s="12">
        <f>'Exports - Data (Raw)'!CP13/'Exports - Data (Raw)'!CO13</f>
        <v>11.999162128194387</v>
      </c>
      <c r="BN13" s="12" t="s">
        <v>9</v>
      </c>
      <c r="BO13" s="12">
        <f>'Exports - Data (Raw)'!CS13/'Exports - Data (Raw)'!CR13</f>
        <v>10.442708333333334</v>
      </c>
      <c r="BP13" s="12" t="s">
        <v>9</v>
      </c>
      <c r="BQ13" s="12">
        <f>'Exports - Data (Raw)'!CV13/'Exports - Data (Raw)'!CU13</f>
        <v>12.005070993914808</v>
      </c>
      <c r="BR13" s="12" t="s">
        <v>9</v>
      </c>
      <c r="BS13" s="12">
        <f>'Exports - Data (Raw)'!CY13/'Exports - Data (Raw)'!CX13</f>
        <v>11.994797086368367</v>
      </c>
      <c r="BT13" s="12" t="s">
        <v>9</v>
      </c>
      <c r="BU13" s="12">
        <f>'Exports - Data (Raw)'!DB13/'Exports - Data (Raw)'!DA13</f>
        <v>11.994606256742179</v>
      </c>
      <c r="BV13" s="12" t="s">
        <v>9</v>
      </c>
      <c r="BW13" s="12">
        <f>'Exports - Data (Raw)'!DE13/'Exports - Data (Raw)'!DD13</f>
        <v>11.998714652956298</v>
      </c>
      <c r="BX13" s="12" t="s">
        <v>9</v>
      </c>
      <c r="BY13" s="12">
        <f>'Exports - Data (Raw)'!DH13/'Exports - Data (Raw)'!DG13</f>
        <v>11.999661590524534</v>
      </c>
      <c r="BZ13" s="12" t="s">
        <v>9</v>
      </c>
      <c r="CA13" s="12">
        <f>'Exports - Data (Raw)'!DK13/'Exports - Data (Raw)'!DJ13</f>
        <v>12.301255230125523</v>
      </c>
      <c r="CB13" s="12" t="s">
        <v>9</v>
      </c>
      <c r="CC13" s="12">
        <f>'Exports - Data (Raw)'!DN13/'Exports - Data (Raw)'!DM13</f>
        <v>9.0896551724137939</v>
      </c>
    </row>
    <row r="14" spans="1:88" s="12" customFormat="1" x14ac:dyDescent="0.3">
      <c r="A14" s="2" t="s">
        <v>64</v>
      </c>
      <c r="B14" s="2" t="str">
        <f t="shared" si="0"/>
        <v>£/Cwt.</v>
      </c>
      <c r="C14" s="14" t="s">
        <v>272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 t="s">
        <v>273</v>
      </c>
      <c r="U14" s="12">
        <f>'Exports - Data (Raw)'!AB14/'Exports - Data (Raw)'!AA14/1.75</f>
        <v>19.198088157195965</v>
      </c>
      <c r="V14" s="2" t="s">
        <v>273</v>
      </c>
      <c r="W14" s="12">
        <f>'Exports - Data (Raw)'!AE14/'Exports - Data (Raw)'!AD14/1.75</f>
        <v>20.475043029259897</v>
      </c>
      <c r="X14" s="2" t="s">
        <v>273</v>
      </c>
      <c r="Y14" s="12">
        <f>'Exports - Data (Raw)'!AH14/'Exports - Data (Raw)'!AG14/1.75</f>
        <v>23.452820242488141</v>
      </c>
      <c r="Z14" s="2" t="s">
        <v>273</v>
      </c>
      <c r="AA14" s="12">
        <f>'Exports - Data (Raw)'!AK14/'Exports - Data (Raw)'!AJ14/1.75</f>
        <v>20.224630541871921</v>
      </c>
      <c r="AE14" s="2"/>
    </row>
    <row r="15" spans="1:88" s="12" customFormat="1" x14ac:dyDescent="0.3">
      <c r="A15" s="2" t="s">
        <v>6</v>
      </c>
      <c r="B15" s="2" t="str">
        <f t="shared" si="0"/>
        <v>£/Cwt.</v>
      </c>
      <c r="C15" s="14" t="s">
        <v>272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X15" s="2"/>
      <c r="Z15" s="2"/>
      <c r="AD15" s="12" t="s">
        <v>9</v>
      </c>
      <c r="AE15" s="2">
        <f>'Exports - Data (Raw)'!AQ15/'Exports - Data (Raw)'!AP15</f>
        <v>27.272727272727273</v>
      </c>
      <c r="AF15" s="12" t="s">
        <v>9</v>
      </c>
      <c r="AG15" s="12">
        <f>'Exports - Data (Raw)'!AT15/'Exports - Data (Raw)'!AS15</f>
        <v>28.571428571428573</v>
      </c>
    </row>
    <row r="16" spans="1:88" s="12" customFormat="1" x14ac:dyDescent="0.3">
      <c r="A16" s="2" t="s">
        <v>65</v>
      </c>
      <c r="B16" s="2" t="str">
        <f t="shared" si="0"/>
        <v>£/Cwt.</v>
      </c>
      <c r="C16" s="14" t="s">
        <v>272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X16" s="2"/>
      <c r="Z16" s="2"/>
      <c r="AE16" s="2"/>
      <c r="AH16" s="12" t="s">
        <v>9</v>
      </c>
      <c r="AI16" s="12">
        <f>'Exports - Data (Raw)'!AW16/'Exports - Data (Raw)'!AV16</f>
        <v>60</v>
      </c>
      <c r="AJ16" s="12" t="s">
        <v>9</v>
      </c>
      <c r="AK16" s="12">
        <f>'Exports - Data (Raw)'!AZ16/'Exports - Data (Raw)'!AY16</f>
        <v>52.72941176470588</v>
      </c>
      <c r="AL16" s="12" t="s">
        <v>9</v>
      </c>
      <c r="AM16" s="12">
        <f>'Exports - Data (Raw)'!BC16/'Exports - Data (Raw)'!BB16</f>
        <v>59.931623931623932</v>
      </c>
    </row>
    <row r="17" spans="1:71" s="12" customFormat="1" x14ac:dyDescent="0.3">
      <c r="A17" s="2" t="s">
        <v>65</v>
      </c>
      <c r="B17" s="2" t="str">
        <f t="shared" si="0"/>
        <v>£/Cwt.</v>
      </c>
      <c r="C17" s="14" t="s">
        <v>272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2"/>
      <c r="Z17" s="2"/>
      <c r="AE17" s="2"/>
      <c r="AN17" s="12" t="s">
        <v>9</v>
      </c>
      <c r="AO17" s="12">
        <f>'Exports - Data (Raw)'!BF17/'Exports - Data (Raw)'!BE17</f>
        <v>60</v>
      </c>
      <c r="AP17" s="12" t="s">
        <v>9</v>
      </c>
      <c r="AQ17" s="12">
        <f>'Exports - Data (Raw)'!BI17/'Exports - Data (Raw)'!BH17</f>
        <v>44.74074074074074</v>
      </c>
      <c r="AR17" s="12" t="s">
        <v>9</v>
      </c>
      <c r="AS17" s="12">
        <f>'Exports - Data (Raw)'!BL17/'Exports - Data (Raw)'!BK17</f>
        <v>24.888888888888889</v>
      </c>
      <c r="AT17" s="12" t="s">
        <v>9</v>
      </c>
      <c r="AU17" s="12">
        <f>'Exports - Data (Raw)'!BO17/'Exports - Data (Raw)'!BN17</f>
        <v>22.375</v>
      </c>
      <c r="AV17" s="12" t="s">
        <v>9</v>
      </c>
      <c r="AW17" s="12">
        <f>'Exports - Data (Raw)'!BR17/'Exports - Data (Raw)'!BQ17</f>
        <v>35.6</v>
      </c>
      <c r="AX17" s="12" t="s">
        <v>9</v>
      </c>
      <c r="AY17" s="12">
        <f>'Exports - Data (Raw)'!BU17/'Exports - Data (Raw)'!BT17</f>
        <v>18.782608695652176</v>
      </c>
    </row>
    <row r="18" spans="1:71" s="12" customFormat="1" x14ac:dyDescent="0.3">
      <c r="A18" s="2" t="s">
        <v>66</v>
      </c>
      <c r="B18" s="2" t="str">
        <f t="shared" si="0"/>
        <v>£/Cwt.</v>
      </c>
      <c r="C18" s="14" t="s">
        <v>272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X18" s="2"/>
      <c r="Z18" s="2"/>
      <c r="AE18" s="2"/>
      <c r="AZ18" s="12" t="s">
        <v>9</v>
      </c>
      <c r="BA18" s="12">
        <f>'Exports - Data (Raw)'!BX18/'Exports - Data (Raw)'!BW18</f>
        <v>17.777777777777779</v>
      </c>
      <c r="BB18" s="12" t="s">
        <v>9</v>
      </c>
      <c r="BC18" s="12">
        <f>'Exports - Data (Raw)'!CA18/'Exports - Data (Raw)'!BZ18</f>
        <v>26.68</v>
      </c>
      <c r="BD18" s="12" t="s">
        <v>9</v>
      </c>
      <c r="BE18" s="12">
        <f>'Exports - Data (Raw)'!CD18/'Exports - Data (Raw)'!CC18</f>
        <v>49.375</v>
      </c>
      <c r="BF18" s="12" t="s">
        <v>9</v>
      </c>
      <c r="BG18" s="12">
        <f>'Exports - Data (Raw)'!CG18/'Exports - Data (Raw)'!CF18</f>
        <v>51.111111111111114</v>
      </c>
      <c r="BH18" s="12" t="s">
        <v>9</v>
      </c>
      <c r="BI18" s="12">
        <f>'Exports - Data (Raw)'!CJ18/'Exports - Data (Raw)'!CI18</f>
        <v>38.4</v>
      </c>
      <c r="BJ18" s="12" t="s">
        <v>9</v>
      </c>
      <c r="BK18" s="12">
        <f>'Exports - Data (Raw)'!CM18/'Exports - Data (Raw)'!CL18</f>
        <v>40</v>
      </c>
      <c r="BL18" s="12" t="s">
        <v>9</v>
      </c>
      <c r="BM18" s="12">
        <f>'Exports - Data (Raw)'!CP18/'Exports - Data (Raw)'!CO18</f>
        <v>40</v>
      </c>
      <c r="BN18" s="12" t="s">
        <v>9</v>
      </c>
      <c r="BO18" s="12">
        <f>'Exports - Data (Raw)'!CS18/'Exports - Data (Raw)'!CR18</f>
        <v>41.142857142857146</v>
      </c>
      <c r="BP18" s="12" t="s">
        <v>9</v>
      </c>
      <c r="BQ18" s="12">
        <f>'Exports - Data (Raw)'!CV18/'Exports - Data (Raw)'!CU18</f>
        <v>40</v>
      </c>
      <c r="BR18" s="12" t="s">
        <v>9</v>
      </c>
      <c r="BS18" s="12">
        <f>'Exports - Data (Raw)'!CY18/'Exports - Data (Raw)'!CX18</f>
        <v>40</v>
      </c>
    </row>
    <row r="19" spans="1:71" s="12" customFormat="1" x14ac:dyDescent="0.3">
      <c r="A19" s="14" t="s">
        <v>340</v>
      </c>
      <c r="B19" s="2" t="str">
        <f t="shared" si="0"/>
        <v>£/Ton</v>
      </c>
      <c r="C19" s="14" t="s">
        <v>275</v>
      </c>
      <c r="D19" s="14" t="s">
        <v>58</v>
      </c>
      <c r="E19" s="2">
        <f>'Exports - Data (Adjusted) - 1'!C19/1.75*20</f>
        <v>39.820948970456584</v>
      </c>
      <c r="F19" s="14" t="s">
        <v>58</v>
      </c>
      <c r="G19" s="2">
        <f>'Exports - Data (Adjusted) - 1'!E19/1.75*20</f>
        <v>40</v>
      </c>
      <c r="H19" s="14" t="s">
        <v>58</v>
      </c>
      <c r="I19" s="2">
        <f>'Exports - Data (Adjusted) - 1'!G19/1.75*20</f>
        <v>40</v>
      </c>
      <c r="J19" s="14" t="s">
        <v>58</v>
      </c>
      <c r="K19" s="2">
        <f>'Exports - Data (Adjusted) - 1'!I19/1.75*20</f>
        <v>40</v>
      </c>
      <c r="L19" s="2" t="s">
        <v>58</v>
      </c>
      <c r="M19" s="2">
        <f>'Exports - Data (Adjusted) - 1'!K19/1.75*20</f>
        <v>40.013888888888893</v>
      </c>
      <c r="N19" s="12" t="s">
        <v>58</v>
      </c>
      <c r="O19" s="12">
        <f>'Exports - Data (Adjusted) - 1'!M19/1.5*20</f>
        <v>53.333333333333329</v>
      </c>
      <c r="P19" s="12" t="s">
        <v>58</v>
      </c>
      <c r="Q19" s="12">
        <f>'Exports - Data (Adjusted) - 1'!O19/1.5*20</f>
        <v>53.333333333333329</v>
      </c>
      <c r="AE19" s="2"/>
      <c r="AF19" s="12" t="s">
        <v>58</v>
      </c>
      <c r="AG19" s="12">
        <f>'Exports - Data (Adjusted) - 1'!AE19*20</f>
        <v>40</v>
      </c>
      <c r="AH19" s="12" t="s">
        <v>58</v>
      </c>
      <c r="AI19" s="12">
        <f>'Exports - Data (Adjusted) - 1'!AG19*20</f>
        <v>40</v>
      </c>
      <c r="AJ19" s="12" t="s">
        <v>58</v>
      </c>
      <c r="AK19" s="12">
        <f>'Exports - Data (Adjusted) - 1'!AI19*20</f>
        <v>40</v>
      </c>
      <c r="AL19" s="12" t="s">
        <v>58</v>
      </c>
      <c r="AM19" s="12">
        <f>'Exports - Data (Adjusted) - 1'!AK19*20</f>
        <v>40</v>
      </c>
      <c r="AN19" s="12" t="s">
        <v>58</v>
      </c>
      <c r="AO19" s="12">
        <f>'Exports - Data (Adjusted) - 1'!AM19*20</f>
        <v>39.928057553956833</v>
      </c>
    </row>
    <row r="20" spans="1:71" s="12" customFormat="1" x14ac:dyDescent="0.3">
      <c r="A20" s="14" t="s">
        <v>184</v>
      </c>
      <c r="B20" s="2" t="str">
        <f t="shared" si="0"/>
        <v>£/Cwt.</v>
      </c>
      <c r="C20" s="14" t="s">
        <v>272</v>
      </c>
      <c r="D20" s="14"/>
      <c r="E20" s="2"/>
      <c r="F20" s="14"/>
      <c r="G20" s="14"/>
      <c r="H20" s="14"/>
      <c r="I20" s="14"/>
      <c r="J20" s="14"/>
      <c r="K20" s="14"/>
      <c r="L20" s="14"/>
      <c r="P20" s="14"/>
      <c r="AD20" s="12" t="s">
        <v>9</v>
      </c>
      <c r="AE20" s="2">
        <f>'Exports - Data (Raw)'!AQ20/'Exports - Data (Raw)'!AP20</f>
        <v>17.083333333333332</v>
      </c>
      <c r="AF20" s="12" t="s">
        <v>9</v>
      </c>
      <c r="AG20" s="12">
        <f>'Exports - Data (Raw)'!AT20/'Exports - Data (Raw)'!AS20</f>
        <v>17.068965517241381</v>
      </c>
    </row>
    <row r="21" spans="1:71" s="12" customFormat="1" x14ac:dyDescent="0.3">
      <c r="A21" s="14" t="s">
        <v>70</v>
      </c>
      <c r="B21" s="2" t="str">
        <f t="shared" si="0"/>
        <v>£/Cwt.</v>
      </c>
      <c r="C21" s="14" t="s">
        <v>272</v>
      </c>
      <c r="D21" s="14"/>
      <c r="E21" s="2"/>
      <c r="F21" s="14"/>
      <c r="G21" s="14"/>
      <c r="H21" s="14"/>
      <c r="I21" s="14"/>
      <c r="J21" s="14"/>
      <c r="K21" s="14"/>
      <c r="L21" s="14"/>
      <c r="P21" s="14"/>
      <c r="AH21" s="12" t="s">
        <v>9</v>
      </c>
      <c r="AI21" s="12">
        <f>'Exports - Data (Raw)'!AW21/'Exports - Data (Raw)'!AV21</f>
        <v>2.0863787375415281</v>
      </c>
      <c r="AJ21" s="12" t="s">
        <v>9</v>
      </c>
      <c r="AK21" s="12">
        <f>'Exports - Data (Raw)'!AZ21/'Exports - Data (Raw)'!AY21</f>
        <v>2.2202462380300956</v>
      </c>
      <c r="AT21" s="12" t="s">
        <v>9</v>
      </c>
      <c r="AU21" s="12">
        <f>'Exports - Data (Raw)'!BO21/'Exports - Data (Raw)'!BN21</f>
        <v>0.84959844244341687</v>
      </c>
      <c r="AV21" s="12" t="s">
        <v>9</v>
      </c>
      <c r="AW21" s="12">
        <f>'Exports - Data (Raw)'!BR21/'Exports - Data (Raw)'!BQ21</f>
        <v>0.66562743569758376</v>
      </c>
      <c r="AX21" s="12" t="s">
        <v>9</v>
      </c>
      <c r="AY21" s="12">
        <f>'Exports - Data (Raw)'!BU21/'Exports - Data (Raw)'!BT21</f>
        <v>1.6058394160583942</v>
      </c>
      <c r="AZ21" s="12" t="s">
        <v>9</v>
      </c>
      <c r="BA21" s="12">
        <f>'Exports - Data (Raw)'!BX21/'Exports - Data (Raw)'!BW21</f>
        <v>1.5884476534296028</v>
      </c>
      <c r="BB21" s="12" t="s">
        <v>9</v>
      </c>
      <c r="BC21" s="12">
        <f>'Exports - Data (Raw)'!CA21/'Exports - Data (Raw)'!BZ21</f>
        <v>0.80862533692722371</v>
      </c>
      <c r="BD21" s="12" t="s">
        <v>9</v>
      </c>
      <c r="BE21" s="12">
        <f>'Exports - Data (Raw)'!CD21/'Exports - Data (Raw)'!CC21</f>
        <v>1.0204081632653061</v>
      </c>
      <c r="BF21" s="12" t="s">
        <v>9</v>
      </c>
      <c r="BG21" s="12">
        <f>'Exports - Data (Raw)'!CG21/'Exports - Data (Raw)'!CF21</f>
        <v>0.90740740740740744</v>
      </c>
      <c r="BH21" s="12" t="s">
        <v>9</v>
      </c>
      <c r="BI21" s="12">
        <f>'Exports - Data (Raw)'!CJ21/'Exports - Data (Raw)'!CI21</f>
        <v>0.98078725398313027</v>
      </c>
    </row>
    <row r="22" spans="1:71" s="12" customFormat="1" x14ac:dyDescent="0.3">
      <c r="A22" s="14" t="s">
        <v>185</v>
      </c>
      <c r="B22" s="2" t="str">
        <f t="shared" si="0"/>
        <v>£/Cwt.</v>
      </c>
      <c r="C22" s="14" t="s">
        <v>272</v>
      </c>
      <c r="D22" s="14"/>
      <c r="E22" s="2"/>
      <c r="F22" s="14"/>
      <c r="G22" s="14"/>
      <c r="H22" s="14"/>
      <c r="I22" s="14"/>
      <c r="J22" s="14"/>
      <c r="K22" s="14"/>
      <c r="L22" s="14"/>
      <c r="P22" s="14"/>
      <c r="AL22" s="12" t="s">
        <v>9</v>
      </c>
      <c r="AM22" s="12">
        <f>'Exports - Data (Raw)'!BC22/'Exports - Data (Raw)'!BB22</f>
        <v>2.4503464203233256</v>
      </c>
      <c r="AN22" s="12" t="s">
        <v>9</v>
      </c>
      <c r="AO22" s="12">
        <f>'Exports - Data (Raw)'!BF22/'Exports - Data (Raw)'!BE22</f>
        <v>1.5829787234042554</v>
      </c>
      <c r="AP22" s="12" t="s">
        <v>9</v>
      </c>
      <c r="AQ22" s="12">
        <f>'Exports - Data (Raw)'!BI22/'Exports - Data (Raw)'!BH22</f>
        <v>1.286426592797784</v>
      </c>
      <c r="AR22" s="12" t="s">
        <v>9</v>
      </c>
      <c r="AS22" s="12">
        <f>'Exports - Data (Raw)'!BL22/'Exports - Data (Raw)'!BK22</f>
        <v>1.6270521930899289</v>
      </c>
    </row>
    <row r="23" spans="1:71" s="12" customFormat="1" x14ac:dyDescent="0.3">
      <c r="A23" s="14" t="s">
        <v>186</v>
      </c>
      <c r="B23" s="2" t="str">
        <f t="shared" si="0"/>
        <v>£/Cwt.</v>
      </c>
      <c r="C23" s="14" t="s">
        <v>272</v>
      </c>
      <c r="D23" s="14"/>
      <c r="E23" s="2"/>
      <c r="F23" s="14"/>
      <c r="G23" s="14"/>
      <c r="H23" s="14"/>
      <c r="I23" s="14"/>
      <c r="J23" s="14"/>
      <c r="K23" s="14"/>
      <c r="L23" s="14"/>
      <c r="P23" s="14"/>
      <c r="BJ23" s="12" t="s">
        <v>9</v>
      </c>
      <c r="BK23" s="12">
        <f>'Exports - Data (Raw)'!CM23/'Exports - Data (Raw)'!CL23</f>
        <v>1.1157635467980296</v>
      </c>
      <c r="BL23" s="12" t="s">
        <v>9</v>
      </c>
      <c r="BM23" s="12">
        <f>'Exports - Data (Raw)'!CP23/'Exports - Data (Raw)'!CO23</f>
        <v>2.401913875598086</v>
      </c>
      <c r="BN23" s="12" t="s">
        <v>9</v>
      </c>
      <c r="BO23" s="12">
        <f>'Exports - Data (Raw)'!CS23/'Exports - Data (Raw)'!CR23</f>
        <v>2.4051724137931036</v>
      </c>
      <c r="BP23" s="12" t="s">
        <v>9</v>
      </c>
      <c r="BQ23" s="12">
        <f>'Exports - Data (Raw)'!CV23/'Exports - Data (Raw)'!CU23</f>
        <v>2.4299065420560746</v>
      </c>
      <c r="BR23" s="12" t="s">
        <v>9</v>
      </c>
      <c r="BS23" s="12">
        <f>'Exports - Data (Raw)'!CY23/'Exports - Data (Raw)'!CX23</f>
        <v>2.3333333333333335</v>
      </c>
    </row>
    <row r="24" spans="1:71" s="12" customFormat="1" x14ac:dyDescent="0.3">
      <c r="A24" s="14" t="s">
        <v>71</v>
      </c>
      <c r="B24" s="2" t="str">
        <f t="shared" si="0"/>
        <v>£/Cwt.</v>
      </c>
      <c r="C24" s="14" t="s">
        <v>272</v>
      </c>
      <c r="D24" s="14"/>
      <c r="E24" s="2"/>
      <c r="F24" s="14"/>
      <c r="G24" s="14"/>
      <c r="H24" s="14"/>
      <c r="I24" s="14"/>
      <c r="J24" s="14"/>
      <c r="K24" s="14"/>
      <c r="L24" s="14"/>
      <c r="P24" s="14"/>
      <c r="AH24" s="12" t="s">
        <v>9</v>
      </c>
      <c r="AI24" s="12">
        <f>'Exports - Data (Raw)'!AW24/'Exports - Data (Raw)'!AV24</f>
        <v>2.75</v>
      </c>
      <c r="AJ24" s="12" t="s">
        <v>9</v>
      </c>
      <c r="AK24" s="12">
        <f>'Exports - Data (Raw)'!AZ24/'Exports - Data (Raw)'!AY24</f>
        <v>2.375</v>
      </c>
    </row>
    <row r="25" spans="1:71" s="12" customFormat="1" x14ac:dyDescent="0.3">
      <c r="A25" s="14" t="s">
        <v>187</v>
      </c>
      <c r="B25" s="2" t="str">
        <f t="shared" si="0"/>
        <v>£/Cwt.</v>
      </c>
      <c r="C25" s="14" t="s">
        <v>272</v>
      </c>
      <c r="D25" s="14"/>
      <c r="E25" s="2"/>
      <c r="F25" s="14"/>
      <c r="G25" s="14"/>
      <c r="H25" s="14"/>
      <c r="I25" s="14"/>
      <c r="J25" s="14"/>
      <c r="K25" s="14"/>
      <c r="L25" s="14"/>
      <c r="P25" s="14"/>
      <c r="AL25" s="12" t="s">
        <v>9</v>
      </c>
      <c r="AM25" s="12">
        <f>'Exports - Data (Raw)'!BC25/'Exports - Data (Raw)'!BB25</f>
        <v>4</v>
      </c>
      <c r="AN25" s="12" t="s">
        <v>9</v>
      </c>
      <c r="AO25" s="12">
        <f>'Exports - Data (Raw)'!BF25/'Exports - Data (Raw)'!BE25</f>
        <v>4.0084033613445378</v>
      </c>
      <c r="AP25" s="12" t="s">
        <v>9</v>
      </c>
      <c r="AQ25" s="12">
        <f>'Exports - Data (Raw)'!BI25/'Exports - Data (Raw)'!BH25</f>
        <v>5.967741935483871</v>
      </c>
      <c r="AR25" s="12" t="s">
        <v>9</v>
      </c>
      <c r="AS25" s="12">
        <f>'Exports - Data (Raw)'!BL25/'Exports - Data (Raw)'!BK25</f>
        <v>6</v>
      </c>
      <c r="AT25" s="12" t="s">
        <v>9</v>
      </c>
      <c r="AU25" s="12">
        <f>'Exports - Data (Raw)'!BO25/'Exports - Data (Raw)'!BN25</f>
        <v>6</v>
      </c>
      <c r="AV25" s="12" t="s">
        <v>9</v>
      </c>
      <c r="AW25" s="12">
        <f>'Exports - Data (Raw)'!BR25/'Exports - Data (Raw)'!BQ25</f>
        <v>5</v>
      </c>
      <c r="AX25" s="12" t="s">
        <v>9</v>
      </c>
      <c r="AY25" s="12">
        <f>'Exports - Data (Raw)'!BU25/'Exports - Data (Raw)'!BT25</f>
        <v>5</v>
      </c>
      <c r="AZ25" s="12" t="s">
        <v>9</v>
      </c>
      <c r="BA25" s="12">
        <f>'Exports - Data (Raw)'!BX25/'Exports - Data (Raw)'!BW25</f>
        <v>5</v>
      </c>
      <c r="BB25" s="12" t="s">
        <v>9</v>
      </c>
      <c r="BC25" s="12">
        <f>'Exports - Data (Raw)'!CA25/'Exports - Data (Raw)'!BZ25</f>
        <v>5</v>
      </c>
      <c r="BD25" s="12" t="s">
        <v>9</v>
      </c>
      <c r="BE25" s="12">
        <f>'Exports - Data (Raw)'!CD25/'Exports - Data (Raw)'!CC25</f>
        <v>5</v>
      </c>
      <c r="BF25" s="12" t="s">
        <v>9</v>
      </c>
      <c r="BG25" s="12">
        <f>'Exports - Data (Raw)'!CG25/'Exports - Data (Raw)'!CF25</f>
        <v>5</v>
      </c>
      <c r="BH25" s="12" t="s">
        <v>9</v>
      </c>
      <c r="BI25" s="12">
        <f>'Exports - Data (Raw)'!CJ25/'Exports - Data (Raw)'!CI25</f>
        <v>5</v>
      </c>
      <c r="BJ25" s="12" t="s">
        <v>9</v>
      </c>
      <c r="BK25" s="12">
        <f>'Exports - Data (Raw)'!CM25/'Exports - Data (Raw)'!CL25</f>
        <v>4.2857142857142856</v>
      </c>
      <c r="BL25" s="12" t="s">
        <v>9</v>
      </c>
      <c r="BM25" s="12">
        <f>'Exports - Data (Raw)'!CP25/'Exports - Data (Raw)'!CO25</f>
        <v>7.333333333333333</v>
      </c>
    </row>
    <row r="26" spans="1:71" s="12" customFormat="1" x14ac:dyDescent="0.3">
      <c r="A26" s="14" t="s">
        <v>188</v>
      </c>
      <c r="B26" s="2" t="str">
        <f t="shared" si="0"/>
        <v>£/Cwt.</v>
      </c>
      <c r="C26" s="14" t="s">
        <v>272</v>
      </c>
      <c r="D26" s="14"/>
      <c r="E26" s="2"/>
      <c r="F26" s="14"/>
      <c r="G26" s="14"/>
      <c r="H26" s="14"/>
      <c r="I26" s="14"/>
      <c r="J26" s="14"/>
      <c r="K26" s="14"/>
      <c r="L26" s="14"/>
      <c r="P26" s="14"/>
      <c r="BN26" s="12" t="s">
        <v>9</v>
      </c>
      <c r="BO26" s="12">
        <f>'Exports - Data (Raw)'!CS26/'Exports - Data (Raw)'!CR26</f>
        <v>5</v>
      </c>
      <c r="BP26" s="12" t="s">
        <v>9</v>
      </c>
      <c r="BQ26" s="12">
        <f>'Exports - Data (Raw)'!CV26/'Exports - Data (Raw)'!CU26</f>
        <v>5</v>
      </c>
      <c r="BR26" s="12" t="s">
        <v>9</v>
      </c>
      <c r="BS26" s="12">
        <f>'Exports - Data (Raw)'!CY26/'Exports - Data (Raw)'!CX26</f>
        <v>6.5</v>
      </c>
    </row>
    <row r="27" spans="1:71" s="12" customFormat="1" x14ac:dyDescent="0.3">
      <c r="A27" s="12" t="s">
        <v>189</v>
      </c>
      <c r="B27" s="2" t="str">
        <f t="shared" si="0"/>
        <v>£/Cwt.</v>
      </c>
      <c r="C27" s="14" t="s">
        <v>272</v>
      </c>
      <c r="D27" s="12" t="s">
        <v>273</v>
      </c>
      <c r="E27" s="2">
        <f>'Exports - Data (Raw)'!D27/'Exports - Data (Raw)'!C27/1.5</f>
        <v>2.6666666666666665</v>
      </c>
      <c r="F27" s="12" t="s">
        <v>273</v>
      </c>
      <c r="G27" s="12">
        <f>'Exports - Data (Raw)'!G27/'Exports - Data (Raw)'!F27/1.5</f>
        <v>2.6666666666666665</v>
      </c>
      <c r="H27" s="12" t="s">
        <v>273</v>
      </c>
      <c r="I27" s="12">
        <f>'Exports - Data (Raw)'!J27/'Exports - Data (Raw)'!I27/1.5</f>
        <v>2.6666666666666665</v>
      </c>
      <c r="J27" s="12" t="s">
        <v>273</v>
      </c>
      <c r="K27" s="12">
        <f>'Exports - Data (Raw)'!M27/'Exports - Data (Raw)'!L27/1.5</f>
        <v>1.1428571428571428</v>
      </c>
      <c r="L27" s="12" t="s">
        <v>273</v>
      </c>
      <c r="M27" s="12">
        <f>'Exports - Data (Raw)'!P27/'Exports - Data (Raw)'!O27/1.5</f>
        <v>2.6666666666666665</v>
      </c>
      <c r="N27" s="14" t="s">
        <v>273</v>
      </c>
      <c r="O27" s="12">
        <f>'Exports - Data (Raw)'!S27/'Exports - Data (Raw)'!R27/1.5</f>
        <v>2.6666666666666665</v>
      </c>
      <c r="P27" s="18" t="s">
        <v>273</v>
      </c>
      <c r="Q27" s="12">
        <f>'Exports - Data (Raw)'!V27/'Exports - Data (Raw)'!U27/1.5</f>
        <v>2.6666666666666665</v>
      </c>
      <c r="R27" s="18" t="s">
        <v>273</v>
      </c>
      <c r="S27" s="12">
        <f>'Exports - Data (Raw)'!Y27/'Exports - Data (Raw)'!X27/1.75</f>
        <v>2.2857142857142856</v>
      </c>
    </row>
    <row r="28" spans="1:71" s="12" customFormat="1" x14ac:dyDescent="0.3">
      <c r="A28" s="12" t="s">
        <v>74</v>
      </c>
      <c r="B28" s="2" t="str">
        <f t="shared" si="0"/>
        <v>£/Cwt.</v>
      </c>
      <c r="C28" s="14" t="s">
        <v>272</v>
      </c>
      <c r="AH28" s="12" t="s">
        <v>9</v>
      </c>
      <c r="AI28" s="12">
        <f>'Exports - Data (Raw)'!AW28/'Exports - Data (Raw)'!AV28</f>
        <v>4.125</v>
      </c>
      <c r="AJ28" s="12" t="s">
        <v>9</v>
      </c>
      <c r="AK28" s="12">
        <f>'Exports - Data (Raw)'!AZ28/'Exports - Data (Raw)'!AY28</f>
        <v>5</v>
      </c>
    </row>
    <row r="29" spans="1:71" x14ac:dyDescent="0.3">
      <c r="A29" s="12" t="s">
        <v>75</v>
      </c>
      <c r="B29" s="2" t="str">
        <f t="shared" si="0"/>
        <v>£/Cwt.</v>
      </c>
      <c r="C29" s="14" t="s">
        <v>272</v>
      </c>
      <c r="AD29" t="s">
        <v>9</v>
      </c>
      <c r="AE29">
        <f>'Exports - Data (Raw)'!AQ29/'Exports - Data (Raw)'!AP29</f>
        <v>5.5</v>
      </c>
      <c r="AF29" t="s">
        <v>9</v>
      </c>
      <c r="AG29">
        <f>'Exports - Data (Raw)'!AT29/'Exports - Data (Raw)'!AS29</f>
        <v>5</v>
      </c>
      <c r="AH29" s="12" t="s">
        <v>9</v>
      </c>
      <c r="AI29" s="12">
        <f>'Exports - Data (Raw)'!AW29/'Exports - Data (Raw)'!AV29</f>
        <v>5</v>
      </c>
      <c r="AJ29" s="12" t="s">
        <v>9</v>
      </c>
      <c r="AK29" s="12">
        <f>'Exports - Data (Raw)'!AZ29/'Exports - Data (Raw)'!AY29</f>
        <v>5</v>
      </c>
      <c r="AM29" s="12"/>
      <c r="AO29" s="12"/>
      <c r="AQ29" s="12"/>
      <c r="AS29" s="12"/>
      <c r="AU29" s="12"/>
      <c r="AW29" s="12"/>
      <c r="AY29" s="12"/>
      <c r="BA29" s="12"/>
      <c r="BC29" s="12"/>
      <c r="BE29" s="12"/>
      <c r="BG29" s="12"/>
      <c r="BI29" s="12"/>
      <c r="BK29" s="12"/>
      <c r="BM29" s="12"/>
      <c r="BO29" s="12"/>
      <c r="BQ29" s="12"/>
      <c r="BS29" s="12"/>
    </row>
    <row r="30" spans="1:71" s="12" customFormat="1" x14ac:dyDescent="0.3">
      <c r="A30" s="12" t="s">
        <v>76</v>
      </c>
      <c r="B30" s="2" t="str">
        <f t="shared" si="0"/>
        <v>£/Piece</v>
      </c>
      <c r="C30" s="14" t="s">
        <v>276</v>
      </c>
      <c r="N30" s="12" t="s">
        <v>276</v>
      </c>
      <c r="O30" s="12">
        <f>'Exports - Data (Raw)'!S30/'Exports - Data (Raw)'!R30/12</f>
        <v>0.5</v>
      </c>
      <c r="AE30"/>
      <c r="AG30"/>
    </row>
    <row r="31" spans="1:71" s="12" customFormat="1" x14ac:dyDescent="0.3">
      <c r="A31" s="12" t="s">
        <v>78</v>
      </c>
      <c r="B31" s="2" t="str">
        <f t="shared" si="0"/>
        <v>£/Piece</v>
      </c>
      <c r="C31" s="14" t="s">
        <v>276</v>
      </c>
      <c r="R31" s="14"/>
      <c r="T31" s="14"/>
      <c r="AB31" s="12" t="s">
        <v>276</v>
      </c>
      <c r="AC31" s="12">
        <f>'Exports - Data (Raw)'!AN31/'Exports - Data (Raw)'!AM31/200</f>
        <v>0.75</v>
      </c>
      <c r="AD31" s="12" t="s">
        <v>9</v>
      </c>
      <c r="AE31">
        <f>'Exports - Data (Raw)'!AQ31/'Exports - Data (Raw)'!AP31</f>
        <v>75</v>
      </c>
      <c r="AF31" s="12" t="s">
        <v>9</v>
      </c>
      <c r="AG31">
        <f>'Exports - Data (Raw)'!AT31/'Exports - Data (Raw)'!AS31</f>
        <v>75</v>
      </c>
    </row>
    <row r="32" spans="1:71" s="12" customFormat="1" x14ac:dyDescent="0.3">
      <c r="A32" s="12" t="s">
        <v>249</v>
      </c>
      <c r="B32" s="2" t="str">
        <f t="shared" si="0"/>
        <v>£/Cwt.</v>
      </c>
      <c r="C32" s="14" t="s">
        <v>272</v>
      </c>
      <c r="R32" s="14"/>
      <c r="T32" s="14" t="s">
        <v>273</v>
      </c>
      <c r="U32" s="12">
        <f>'Exports - Data (Raw)'!AB32/'Exports - Data (Raw)'!AA32/1.5</f>
        <v>66.666666666666671</v>
      </c>
      <c r="V32" s="14" t="s">
        <v>273</v>
      </c>
      <c r="W32" s="12">
        <f>'Exports - Data (Raw)'!AE32/'Exports - Data (Raw)'!AD32/1.5</f>
        <v>66.666666666666671</v>
      </c>
      <c r="X32" s="14" t="s">
        <v>273</v>
      </c>
      <c r="Y32" s="12">
        <f>'Exports - Data (Raw)'!AH32/'Exports - Data (Raw)'!AG32/1.5</f>
        <v>66.666666666666671</v>
      </c>
      <c r="Z32" s="14" t="s">
        <v>273</v>
      </c>
      <c r="AA32" s="12">
        <f>'Exports - Data (Raw)'!AK32/'Exports - Data (Raw)'!AJ32/1.5</f>
        <v>66.666666666666671</v>
      </c>
      <c r="AB32" s="14" t="s">
        <v>273</v>
      </c>
      <c r="AC32" s="12">
        <f>'Exports - Data (Raw)'!AN32/'Exports - Data (Raw)'!AM32/1.5</f>
        <v>66.666666666666671</v>
      </c>
      <c r="AE32"/>
      <c r="AG32"/>
    </row>
    <row r="33" spans="1:81" s="12" customFormat="1" x14ac:dyDescent="0.3">
      <c r="A33" s="12" t="s">
        <v>190</v>
      </c>
      <c r="B33" s="2" t="str">
        <f t="shared" si="0"/>
        <v>£/Cwt.</v>
      </c>
      <c r="C33" s="14" t="s">
        <v>272</v>
      </c>
      <c r="R33" s="14"/>
      <c r="T33" s="14"/>
      <c r="V33" s="14"/>
      <c r="X33" s="14"/>
      <c r="Z33" s="14"/>
      <c r="AB33" s="14"/>
      <c r="AE33"/>
      <c r="AG33"/>
      <c r="AH33" s="12" t="s">
        <v>9</v>
      </c>
      <c r="AI33" s="12">
        <f>'Exports - Data (Raw)'!AW33/'Exports - Data (Raw)'!AV33</f>
        <v>100.88888888888889</v>
      </c>
      <c r="AJ33" s="12" t="s">
        <v>9</v>
      </c>
      <c r="AK33" s="12">
        <f>'Exports - Data (Raw)'!AZ33/'Exports - Data (Raw)'!AY33</f>
        <v>90</v>
      </c>
      <c r="AL33" s="12" t="s">
        <v>9</v>
      </c>
      <c r="AM33" s="12">
        <f>'Exports - Data (Raw)'!BC33/'Exports - Data (Raw)'!BB33</f>
        <v>89.821782178217816</v>
      </c>
      <c r="AN33" s="12" t="s">
        <v>9</v>
      </c>
      <c r="AO33" s="12">
        <f>'Exports - Data (Raw)'!BF33/'Exports - Data (Raw)'!BE33</f>
        <v>80</v>
      </c>
      <c r="AP33" s="12" t="s">
        <v>9</v>
      </c>
      <c r="AQ33" s="12">
        <f>'Exports - Data (Raw)'!BI33/'Exports - Data (Raw)'!BH33</f>
        <v>80.100628930817606</v>
      </c>
      <c r="AR33" s="12" t="s">
        <v>9</v>
      </c>
      <c r="AS33" s="12">
        <f>'Exports - Data (Raw)'!BL33/'Exports - Data (Raw)'!BK33</f>
        <v>80.19047619047619</v>
      </c>
      <c r="AT33" s="12" t="s">
        <v>9</v>
      </c>
      <c r="AU33" s="12">
        <f>'Exports - Data (Raw)'!BO33/'Exports - Data (Raw)'!BN33</f>
        <v>80.196319018404907</v>
      </c>
      <c r="AV33" s="12" t="s">
        <v>9</v>
      </c>
      <c r="AW33" s="12">
        <f>'Exports - Data (Raw)'!BR33/'Exports - Data (Raw)'!BQ33</f>
        <v>80.054982817869416</v>
      </c>
      <c r="AX33" s="12" t="s">
        <v>9</v>
      </c>
      <c r="AY33" s="12">
        <f>'Exports - Data (Raw)'!BU33/'Exports - Data (Raw)'!BT33</f>
        <v>80.181818181818187</v>
      </c>
      <c r="AZ33" s="12" t="s">
        <v>9</v>
      </c>
      <c r="BA33" s="12">
        <f>'Exports - Data (Raw)'!BX33/'Exports - Data (Raw)'!BW33</f>
        <v>80</v>
      </c>
      <c r="BB33" s="12" t="s">
        <v>9</v>
      </c>
      <c r="BC33" s="12">
        <f>'Exports - Data (Raw)'!CA33/'Exports - Data (Raw)'!BZ33</f>
        <v>79.125506072874501</v>
      </c>
      <c r="BD33" s="12" t="s">
        <v>9</v>
      </c>
      <c r="BE33" s="12">
        <f>'Exports - Data (Raw)'!CD33/'Exports - Data (Raw)'!CC33</f>
        <v>79.89115646258503</v>
      </c>
      <c r="BF33" s="12" t="s">
        <v>9</v>
      </c>
      <c r="BG33" s="12">
        <f>'Exports - Data (Raw)'!CG33/'Exports - Data (Raw)'!CF33</f>
        <v>80.123076923076923</v>
      </c>
      <c r="BH33" s="12" t="s">
        <v>9</v>
      </c>
      <c r="BI33" s="12">
        <f>'Exports - Data (Raw)'!CJ33/'Exports - Data (Raw)'!CI33</f>
        <v>57.201716738197426</v>
      </c>
      <c r="BJ33" s="12" t="s">
        <v>9</v>
      </c>
      <c r="BK33" s="12">
        <f>'Exports - Data (Raw)'!CM33/'Exports - Data (Raw)'!CL33</f>
        <v>55.686567164179102</v>
      </c>
      <c r="BL33" s="12" t="s">
        <v>9</v>
      </c>
      <c r="BM33" s="12">
        <f>'Exports - Data (Raw)'!CP33/'Exports - Data (Raw)'!CO33</f>
        <v>55.783439490445858</v>
      </c>
      <c r="BN33" s="12" t="s">
        <v>9</v>
      </c>
      <c r="BO33" s="12">
        <f>'Exports - Data (Raw)'!CS33/'Exports - Data (Raw)'!CR33</f>
        <v>50.067415730337082</v>
      </c>
      <c r="BP33" s="12" t="s">
        <v>9</v>
      </c>
      <c r="BQ33" s="12">
        <f>'Exports - Data (Raw)'!CV33/'Exports - Data (Raw)'!CU33</f>
        <v>49.142857142857146</v>
      </c>
      <c r="BR33" s="12" t="s">
        <v>9</v>
      </c>
      <c r="BS33" s="12">
        <f>'Exports - Data (Raw)'!CY33/'Exports - Data (Raw)'!CX33</f>
        <v>50.454545454545453</v>
      </c>
      <c r="BT33" s="12" t="s">
        <v>9</v>
      </c>
      <c r="BU33" s="12">
        <f>'Exports - Data (Raw)'!DB33/'Exports - Data (Raw)'!DA33</f>
        <v>50.344827586206897</v>
      </c>
      <c r="BV33" s="12" t="s">
        <v>9</v>
      </c>
      <c r="BW33" s="12">
        <f>'Exports - Data (Raw)'!DE33/'Exports - Data (Raw)'!DD33</f>
        <v>49.859154929577464</v>
      </c>
      <c r="BX33" s="12" t="s">
        <v>9</v>
      </c>
      <c r="BY33" s="12">
        <f>'Exports - Data (Raw)'!DH33/'Exports - Data (Raw)'!DG33</f>
        <v>49.409090909090907</v>
      </c>
      <c r="BZ33" s="12" t="s">
        <v>9</v>
      </c>
      <c r="CA33" s="12">
        <f>'Exports - Data (Raw)'!DK33/'Exports - Data (Raw)'!DJ33</f>
        <v>50</v>
      </c>
      <c r="CB33" s="12" t="s">
        <v>9</v>
      </c>
      <c r="CC33" s="12">
        <f>'Exports - Data (Raw)'!DN33/'Exports - Data (Raw)'!DM33</f>
        <v>36.825000000000003</v>
      </c>
    </row>
    <row r="34" spans="1:81" s="12" customFormat="1" x14ac:dyDescent="0.3">
      <c r="A34" s="12" t="s">
        <v>191</v>
      </c>
      <c r="B34" s="2" t="str">
        <f t="shared" si="0"/>
        <v>£/Cwt.</v>
      </c>
      <c r="C34" s="14" t="s">
        <v>272</v>
      </c>
      <c r="R34" s="14"/>
      <c r="T34" s="14"/>
      <c r="V34" s="14"/>
      <c r="X34" s="14"/>
      <c r="Z34" s="14"/>
      <c r="AB34" s="14"/>
      <c r="AD34" s="12" t="s">
        <v>9</v>
      </c>
      <c r="AE34">
        <f>'Exports - Data (Raw)'!AQ34/'Exports - Data (Raw)'!AP34</f>
        <v>83.333333333333329</v>
      </c>
      <c r="AF34" s="12" t="s">
        <v>9</v>
      </c>
      <c r="AG34">
        <f>'Exports - Data (Raw)'!AT34/'Exports - Data (Raw)'!AS34</f>
        <v>90</v>
      </c>
    </row>
    <row r="35" spans="1:81" s="12" customFormat="1" x14ac:dyDescent="0.3">
      <c r="A35" s="12" t="s">
        <v>192</v>
      </c>
      <c r="B35" s="2" t="str">
        <f t="shared" si="0"/>
        <v>£/Cwt.</v>
      </c>
      <c r="C35" s="14" t="s">
        <v>272</v>
      </c>
      <c r="R35" s="14"/>
      <c r="T35" s="14"/>
      <c r="V35" s="14"/>
      <c r="X35" s="14"/>
      <c r="Z35" s="14"/>
      <c r="AB35" s="14"/>
      <c r="AD35" s="12" t="s">
        <v>9</v>
      </c>
      <c r="AE35">
        <f>'Exports - Data (Raw)'!AQ35/'Exports - Data (Raw)'!AP35</f>
        <v>76.938369781312133</v>
      </c>
      <c r="AF35" s="12" t="s">
        <v>9</v>
      </c>
      <c r="AG35">
        <f>'Exports - Data (Raw)'!AT35/'Exports - Data (Raw)'!AS35</f>
        <v>66.705069124423957</v>
      </c>
    </row>
    <row r="36" spans="1:81" s="12" customFormat="1" x14ac:dyDescent="0.3">
      <c r="A36" s="12" t="s">
        <v>193</v>
      </c>
      <c r="B36" s="2" t="str">
        <f t="shared" si="0"/>
        <v>£/Cwt.</v>
      </c>
      <c r="C36" s="14" t="s">
        <v>272</v>
      </c>
      <c r="R36" s="14"/>
      <c r="T36" s="14"/>
      <c r="V36" s="14"/>
      <c r="X36" s="14"/>
      <c r="Z36" s="14"/>
      <c r="AB36" s="14"/>
      <c r="AD36" s="12" t="s">
        <v>9</v>
      </c>
      <c r="AE36">
        <f>'Exports - Data (Raw)'!AQ36/'Exports - Data (Raw)'!AP36</f>
        <v>14.593023255813954</v>
      </c>
      <c r="AF36" s="12" t="s">
        <v>9</v>
      </c>
      <c r="AG36">
        <f>'Exports - Data (Raw)'!AT36/'Exports - Data (Raw)'!AS36</f>
        <v>11.407942238267148</v>
      </c>
    </row>
    <row r="37" spans="1:81" x14ac:dyDescent="0.3">
      <c r="A37" s="12" t="s">
        <v>344</v>
      </c>
      <c r="B37" s="2" t="str">
        <f t="shared" si="0"/>
        <v>£/Cwt.</v>
      </c>
      <c r="C37" s="14" t="s">
        <v>272</v>
      </c>
      <c r="AC37" s="12"/>
      <c r="AD37" t="s">
        <v>9</v>
      </c>
      <c r="AE37">
        <f>'Exports - Data (Raw)'!AQ37/'Exports - Data (Raw)'!AP37</f>
        <v>67.5</v>
      </c>
      <c r="AF37" t="s">
        <v>9</v>
      </c>
      <c r="AG37">
        <f>'Exports - Data (Raw)'!AT37/'Exports - Data (Raw)'!AS37</f>
        <v>60</v>
      </c>
      <c r="AI37" s="12"/>
      <c r="AK37" s="12"/>
      <c r="AM37" s="12"/>
      <c r="AO37" s="12"/>
      <c r="AQ37" s="12"/>
      <c r="AS37" s="12"/>
      <c r="AU37" s="12"/>
      <c r="AW37" s="12"/>
      <c r="AY37" s="12"/>
      <c r="BA37" s="12"/>
      <c r="BC37" s="12"/>
      <c r="BE37" s="12"/>
      <c r="BG37" s="12"/>
      <c r="BI37" s="12"/>
      <c r="BK37" s="12"/>
      <c r="BM37" s="12"/>
      <c r="BO37" s="12"/>
      <c r="BQ37" s="12"/>
      <c r="BS37" s="12"/>
    </row>
    <row r="38" spans="1:81" s="12" customFormat="1" x14ac:dyDescent="0.3">
      <c r="A38" s="12" t="s">
        <v>80</v>
      </c>
      <c r="B38" s="2" t="str">
        <f t="shared" si="0"/>
        <v>£/Piece</v>
      </c>
      <c r="C38" s="14" t="s">
        <v>276</v>
      </c>
      <c r="N38" s="12" t="s">
        <v>276</v>
      </c>
      <c r="O38" s="12">
        <f>'Exports - Data (Raw)'!S38/'Exports - Data (Raw)'!R38/60</f>
        <v>0.1</v>
      </c>
      <c r="P38" s="12" t="s">
        <v>276</v>
      </c>
      <c r="Q38" s="12">
        <f>'Exports - Data (Raw)'!V38/'Exports - Data (Raw)'!U38/60</f>
        <v>0.1</v>
      </c>
      <c r="R38" s="14"/>
      <c r="T38" s="12" t="s">
        <v>276</v>
      </c>
      <c r="U38" s="12">
        <f>'Exports - Data (Raw)'!AB38/'Exports - Data (Raw)'!AA38/60</f>
        <v>0.11666666666666667</v>
      </c>
      <c r="X38" s="12" t="s">
        <v>276</v>
      </c>
      <c r="Y38" s="12">
        <f>'Exports - Data (Raw)'!AH38/'Exports - Data (Raw)'!AG38/60</f>
        <v>0.11666666666666667</v>
      </c>
      <c r="Z38" s="12" t="s">
        <v>276</v>
      </c>
      <c r="AA38" s="12">
        <f>'Exports - Data (Raw)'!AK38/'Exports - Data (Raw)'!AJ38/60</f>
        <v>0.11666666666666667</v>
      </c>
      <c r="AB38" s="12" t="s">
        <v>276</v>
      </c>
      <c r="AC38" s="12">
        <f>'Exports - Data (Raw)'!AN38/'Exports - Data (Raw)'!AM38/60</f>
        <v>0.11666666666666667</v>
      </c>
      <c r="AD38" s="12" t="s">
        <v>9</v>
      </c>
      <c r="AE38">
        <f>'Exports - Data (Raw)'!AQ38/'Exports - Data (Raw)'!AP38</f>
        <v>3</v>
      </c>
      <c r="AF38" s="12" t="s">
        <v>9</v>
      </c>
      <c r="AG38">
        <f>'Exports - Data (Raw)'!AT38/'Exports - Data (Raw)'!AS38</f>
        <v>3</v>
      </c>
      <c r="AZ38" s="12" t="s">
        <v>9</v>
      </c>
      <c r="BA38" s="12">
        <f>'Exports - Data (Raw)'!BX38/'Exports - Data (Raw)'!BW38</f>
        <v>3</v>
      </c>
      <c r="BB38" s="12" t="s">
        <v>9</v>
      </c>
      <c r="BC38" s="12">
        <f>'Exports - Data (Raw)'!CA38/'Exports - Data (Raw)'!BZ38</f>
        <v>3</v>
      </c>
      <c r="BD38" s="12" t="s">
        <v>9</v>
      </c>
      <c r="BE38" s="12">
        <f>'Exports - Data (Raw)'!CD38/'Exports - Data (Raw)'!CC38</f>
        <v>2.8</v>
      </c>
    </row>
    <row r="39" spans="1:81" s="12" customFormat="1" x14ac:dyDescent="0.3">
      <c r="A39" s="12" t="s">
        <v>82</v>
      </c>
      <c r="B39" s="2" t="str">
        <f t="shared" si="0"/>
        <v>£/Cwt.</v>
      </c>
      <c r="C39" s="14" t="s">
        <v>272</v>
      </c>
      <c r="R39" s="14"/>
      <c r="AE39"/>
      <c r="AG39"/>
      <c r="AH39" s="12" t="s">
        <v>9</v>
      </c>
      <c r="AI39" s="12">
        <f>'Exports - Data (Raw)'!AW39/'Exports - Data (Raw)'!AV39</f>
        <v>3.0126582278481013</v>
      </c>
      <c r="AJ39" s="12" t="s">
        <v>9</v>
      </c>
      <c r="AK39" s="12">
        <f>'Exports - Data (Raw)'!AZ39/'Exports - Data (Raw)'!AY39</f>
        <v>3</v>
      </c>
      <c r="AL39" s="12" t="s">
        <v>9</v>
      </c>
      <c r="AM39" s="12">
        <f>'Exports - Data (Raw)'!BC39/'Exports - Data (Raw)'!BB39</f>
        <v>3.0069444444444446</v>
      </c>
      <c r="AN39" s="12" t="s">
        <v>9</v>
      </c>
      <c r="AO39" s="12">
        <f>'Exports - Data (Raw)'!BF39/'Exports - Data (Raw)'!BE39</f>
        <v>3</v>
      </c>
      <c r="AP39" s="12" t="s">
        <v>9</v>
      </c>
      <c r="AQ39" s="12">
        <f>'Exports - Data (Raw)'!BI39/'Exports - Data (Raw)'!BH39</f>
        <v>3</v>
      </c>
      <c r="AR39" s="12" t="s">
        <v>9</v>
      </c>
      <c r="AS39" s="12">
        <f>'Exports - Data (Raw)'!BL39/'Exports - Data (Raw)'!BK39</f>
        <v>3</v>
      </c>
      <c r="AT39" s="12" t="s">
        <v>9</v>
      </c>
      <c r="AU39" s="12">
        <f>'Exports - Data (Raw)'!BO39/'Exports - Data (Raw)'!BN39</f>
        <v>3</v>
      </c>
      <c r="AV39" s="12" t="s">
        <v>9</v>
      </c>
      <c r="AW39" s="12">
        <f>'Exports - Data (Raw)'!BR39/'Exports - Data (Raw)'!BQ39</f>
        <v>3</v>
      </c>
      <c r="AX39" s="12" t="s">
        <v>9</v>
      </c>
      <c r="AY39" s="12">
        <f>'Exports - Data (Raw)'!BU39/'Exports - Data (Raw)'!BT39</f>
        <v>3</v>
      </c>
      <c r="BF39" s="12" t="s">
        <v>9</v>
      </c>
      <c r="BG39" s="12">
        <f>'Exports - Data (Raw)'!CG39/'Exports - Data (Raw)'!CF39</f>
        <v>2.5</v>
      </c>
      <c r="BH39" s="12" t="s">
        <v>9</v>
      </c>
      <c r="BI39" s="12">
        <f>'Exports - Data (Raw)'!CJ39/'Exports - Data (Raw)'!CI39</f>
        <v>2.5</v>
      </c>
    </row>
    <row r="40" spans="1:81" s="12" customFormat="1" x14ac:dyDescent="0.3">
      <c r="A40" s="12" t="s">
        <v>194</v>
      </c>
      <c r="B40" s="2" t="str">
        <f t="shared" si="0"/>
        <v>£/Cwt.</v>
      </c>
      <c r="C40" s="14" t="s">
        <v>272</v>
      </c>
      <c r="R40" s="14"/>
      <c r="AE40"/>
      <c r="AG40"/>
      <c r="BJ40" s="12" t="s">
        <v>9</v>
      </c>
      <c r="BK40" s="12">
        <f>'Exports - Data (Raw)'!CM40/'Exports - Data (Raw)'!CL40</f>
        <v>1.2164339419978518</v>
      </c>
      <c r="BL40" s="12" t="s">
        <v>9</v>
      </c>
      <c r="BM40" s="12">
        <f>'Exports - Data (Raw)'!CP40/'Exports - Data (Raw)'!CO40</f>
        <v>1.1998942358540454</v>
      </c>
      <c r="BN40" s="12" t="s">
        <v>9</v>
      </c>
      <c r="BO40" s="12">
        <f>'Exports - Data (Raw)'!CS40/'Exports - Data (Raw)'!CR40</f>
        <v>1.1001446131597976</v>
      </c>
      <c r="BP40" s="12" t="s">
        <v>9</v>
      </c>
      <c r="BQ40" s="12">
        <f>'Exports - Data (Raw)'!CV40/'Exports - Data (Raw)'!CU40</f>
        <v>0.9994180971777713</v>
      </c>
      <c r="BR40" s="12" t="s">
        <v>9</v>
      </c>
      <c r="BS40" s="12">
        <f>'Exports - Data (Raw)'!CY40/'Exports - Data (Raw)'!CX40</f>
        <v>1.2</v>
      </c>
      <c r="BT40" s="12" t="s">
        <v>9</v>
      </c>
      <c r="BU40" s="12">
        <f>'Exports - Data (Raw)'!DB40/'Exports - Data (Raw)'!DA40</f>
        <v>0.60160427807486627</v>
      </c>
      <c r="BX40" s="12" t="s">
        <v>9</v>
      </c>
      <c r="BY40" s="12">
        <f>'Exports - Data (Raw)'!DH40/'Exports - Data (Raw)'!DG40</f>
        <v>1.06055900621118</v>
      </c>
      <c r="BZ40" s="12" t="s">
        <v>9</v>
      </c>
      <c r="CA40" s="12">
        <f>'Exports - Data (Raw)'!DK40/'Exports - Data (Raw)'!DJ40</f>
        <v>1.7084217975937721</v>
      </c>
      <c r="CB40" s="12" t="s">
        <v>9</v>
      </c>
      <c r="CC40" s="12">
        <f>'Exports - Data (Raw)'!DN40/'Exports - Data (Raw)'!DM40</f>
        <v>1.1375</v>
      </c>
    </row>
    <row r="41" spans="1:81" s="12" customFormat="1" x14ac:dyDescent="0.3">
      <c r="A41" s="12" t="s">
        <v>197</v>
      </c>
      <c r="B41" s="2" t="str">
        <f t="shared" si="0"/>
        <v>£/Cwt.</v>
      </c>
      <c r="C41" s="14" t="s">
        <v>272</v>
      </c>
      <c r="D41" s="12" t="s">
        <v>9</v>
      </c>
      <c r="E41" s="12">
        <f>'Exports - Data (Raw)'!D41/'Exports - Data (Raw)'!C41</f>
        <v>8</v>
      </c>
      <c r="F41" s="12" t="s">
        <v>9</v>
      </c>
      <c r="G41" s="12">
        <f>'Exports - Data (Raw)'!G41/'Exports - Data (Raw)'!F41</f>
        <v>8</v>
      </c>
      <c r="H41" s="12" t="s">
        <v>9</v>
      </c>
      <c r="I41" s="12">
        <f>'Exports - Data (Raw)'!J41/'Exports - Data (Raw)'!I41</f>
        <v>8</v>
      </c>
      <c r="J41" s="12" t="s">
        <v>9</v>
      </c>
      <c r="K41" s="12">
        <f>'Exports - Data (Raw)'!M41/'Exports - Data (Raw)'!L41</f>
        <v>8</v>
      </c>
      <c r="L41" s="12" t="s">
        <v>9</v>
      </c>
      <c r="M41" s="12">
        <f>'Exports - Data (Raw)'!P41/'Exports - Data (Raw)'!O41</f>
        <v>8</v>
      </c>
      <c r="N41" s="12" t="s">
        <v>83</v>
      </c>
      <c r="O41" s="12">
        <f>'Exports - Data (Raw)'!S41/'Exports - Data (Raw)'!R41</f>
        <v>8</v>
      </c>
      <c r="P41" s="12" t="s">
        <v>83</v>
      </c>
      <c r="Q41" s="12">
        <f>'Exports - Data (Raw)'!V41/'Exports - Data (Raw)'!U41</f>
        <v>8</v>
      </c>
      <c r="R41" s="14" t="s">
        <v>273</v>
      </c>
      <c r="S41" s="12">
        <f>'Exports - Data (Raw)'!Y41/'Exports - Data (Raw)'!X41/1.75</f>
        <v>4.5714285714285712</v>
      </c>
      <c r="T41" s="14" t="s">
        <v>273</v>
      </c>
      <c r="U41" s="12">
        <f>'Exports - Data (Raw)'!AB41/'Exports - Data (Raw)'!AA41/1.75</f>
        <v>4.5714285714285712</v>
      </c>
      <c r="V41" s="14" t="s">
        <v>273</v>
      </c>
      <c r="W41" s="12">
        <f>'Exports - Data (Raw)'!AE41/'Exports - Data (Raw)'!AD41/1.75</f>
        <v>4.5714285714285712</v>
      </c>
      <c r="X41" s="14" t="s">
        <v>273</v>
      </c>
      <c r="Y41" s="12">
        <f>'Exports - Data (Raw)'!AH41/'Exports - Data (Raw)'!AG41/1.75</f>
        <v>4.5714285714285712</v>
      </c>
      <c r="Z41" s="14" t="s">
        <v>273</v>
      </c>
      <c r="AA41" s="12">
        <f>'Exports - Data (Raw)'!AK41/'Exports - Data (Raw)'!AJ41/1.75</f>
        <v>4.5714285714285712</v>
      </c>
      <c r="AB41" s="14" t="s">
        <v>273</v>
      </c>
      <c r="AC41" s="12">
        <f>'Exports - Data (Raw)'!AN41/'Exports - Data (Raw)'!AM41/1.75</f>
        <v>4.5714285714285712</v>
      </c>
      <c r="AD41" s="2" t="s">
        <v>9</v>
      </c>
      <c r="AE41">
        <f>'Exports - Data (Raw)'!AQ41/'Exports - Data (Raw)'!AP41</f>
        <v>4.0021544759237315</v>
      </c>
      <c r="AF41" s="12" t="s">
        <v>9</v>
      </c>
      <c r="AG41">
        <f>'Exports - Data (Raw)'!AT41/'Exports - Data (Raw)'!AS41</f>
        <v>4.053856209150327</v>
      </c>
      <c r="AH41" s="12" t="s">
        <v>9</v>
      </c>
      <c r="AI41" s="12">
        <f>'Exports - Data (Raw)'!AW41/'Exports - Data (Raw)'!AV41</f>
        <v>4.0004582951420717</v>
      </c>
      <c r="AJ41" s="12" t="s">
        <v>9</v>
      </c>
      <c r="AK41" s="12">
        <f>'Exports - Data (Raw)'!AZ41/'Exports - Data (Raw)'!AY41</f>
        <v>4</v>
      </c>
      <c r="AL41" s="12" t="s">
        <v>9</v>
      </c>
      <c r="AM41" s="12">
        <f>'Exports - Data (Raw)'!BC41/'Exports - Data (Raw)'!BB41</f>
        <v>4</v>
      </c>
      <c r="AN41" s="12" t="s">
        <v>9</v>
      </c>
      <c r="AO41" s="12">
        <f>'Exports - Data (Raw)'!BF41/'Exports - Data (Raw)'!BE41</f>
        <v>4</v>
      </c>
      <c r="AP41" s="12" t="s">
        <v>9</v>
      </c>
      <c r="AQ41" s="12">
        <f>'Exports - Data (Raw)'!BI41/'Exports - Data (Raw)'!BH41</f>
        <v>4.000193236714976</v>
      </c>
      <c r="AR41" s="12" t="s">
        <v>9</v>
      </c>
      <c r="AS41" s="12">
        <f>'Exports - Data (Raw)'!BL41/'Exports - Data (Raw)'!BK41</f>
        <v>4</v>
      </c>
      <c r="AT41" s="12" t="s">
        <v>9</v>
      </c>
      <c r="AU41" s="12">
        <f>'Exports - Data (Raw)'!BO41/'Exports - Data (Raw)'!BN41</f>
        <v>4.0017316017316018</v>
      </c>
      <c r="AV41" s="12" t="s">
        <v>9</v>
      </c>
      <c r="AW41" s="12">
        <f>'Exports - Data (Raw)'!BR41/'Exports - Data (Raw)'!BQ41</f>
        <v>4</v>
      </c>
      <c r="AX41" s="12" t="s">
        <v>9</v>
      </c>
      <c r="AY41" s="12">
        <f>'Exports - Data (Raw)'!BU41/'Exports - Data (Raw)'!BT41</f>
        <v>5.0018018018018022</v>
      </c>
      <c r="AZ41" s="12" t="s">
        <v>9</v>
      </c>
      <c r="BA41" s="12">
        <f>'Exports - Data (Raw)'!BX41/'Exports - Data (Raw)'!BW41</f>
        <v>5.9887005649717517</v>
      </c>
      <c r="BB41" s="12" t="s">
        <v>9</v>
      </c>
      <c r="BC41" s="12">
        <f>'Exports - Data (Raw)'!CA41/'Exports - Data (Raw)'!BZ41</f>
        <v>6.1445783132530121</v>
      </c>
      <c r="BD41" s="12" t="s">
        <v>9</v>
      </c>
      <c r="BE41" s="12">
        <f>'Exports - Data (Raw)'!CD41/'Exports - Data (Raw)'!CC41</f>
        <v>6.9347258485639687</v>
      </c>
      <c r="BF41" s="12" t="s">
        <v>9</v>
      </c>
      <c r="BG41" s="12">
        <f>'Exports - Data (Raw)'!CG41/'Exports - Data (Raw)'!CF41</f>
        <v>6.9980119284294231</v>
      </c>
      <c r="BH41" s="12" t="s">
        <v>9</v>
      </c>
      <c r="BI41" s="12">
        <f>'Exports - Data (Raw)'!CJ41/'Exports - Data (Raw)'!CI41</f>
        <v>8</v>
      </c>
      <c r="BJ41" s="12" t="s">
        <v>9</v>
      </c>
      <c r="BK41" s="12">
        <f>'Exports - Data (Raw)'!CM41/'Exports - Data (Raw)'!CL41</f>
        <v>8</v>
      </c>
      <c r="BN41" s="12" t="s">
        <v>9</v>
      </c>
      <c r="BO41" s="12">
        <f>'Exports - Data (Raw)'!CS41/'Exports - Data (Raw)'!CR41</f>
        <v>7</v>
      </c>
    </row>
    <row r="42" spans="1:81" s="12" customFormat="1" x14ac:dyDescent="0.3">
      <c r="A42" s="12" t="s">
        <v>195</v>
      </c>
      <c r="B42" s="2" t="str">
        <f t="shared" si="0"/>
        <v>£/Cwt.</v>
      </c>
      <c r="C42" s="14" t="s">
        <v>272</v>
      </c>
      <c r="R42" s="14"/>
      <c r="AE42"/>
      <c r="AF42" s="12" t="s">
        <v>9</v>
      </c>
      <c r="AG42">
        <f>'Exports - Data (Raw)'!AT42/'Exports - Data (Raw)'!AS42</f>
        <v>3.8372093023255816</v>
      </c>
    </row>
    <row r="43" spans="1:81" x14ac:dyDescent="0.3">
      <c r="A43" s="12" t="s">
        <v>84</v>
      </c>
      <c r="B43" s="2" t="str">
        <f t="shared" si="0"/>
        <v>£/Cwt.</v>
      </c>
      <c r="C43" s="14" t="s">
        <v>272</v>
      </c>
      <c r="U43" s="12"/>
      <c r="AA43" s="12"/>
      <c r="AC43" s="12"/>
      <c r="AD43" t="s">
        <v>9</v>
      </c>
      <c r="AE43">
        <f>'Exports - Data (Raw)'!AQ43/'Exports - Data (Raw)'!AP43</f>
        <v>5</v>
      </c>
      <c r="AF43" s="12" t="s">
        <v>9</v>
      </c>
      <c r="AG43">
        <f>'Exports - Data (Raw)'!AT43/'Exports - Data (Raw)'!AS43</f>
        <v>5</v>
      </c>
      <c r="AI43" s="12"/>
      <c r="AK43" s="12"/>
      <c r="AM43" s="12"/>
      <c r="AO43" s="12"/>
      <c r="AQ43" s="12"/>
    </row>
    <row r="44" spans="1:81" x14ac:dyDescent="0.3">
      <c r="A44" s="12" t="s">
        <v>342</v>
      </c>
      <c r="B44" s="2" t="str">
        <f t="shared" si="0"/>
        <v>£/Ton</v>
      </c>
      <c r="C44" s="14" t="s">
        <v>275</v>
      </c>
      <c r="N44" s="12" t="s">
        <v>58</v>
      </c>
      <c r="O44" s="12">
        <f>'Exports - Data (Adjusted) - 1'!M44/1.75*20</f>
        <v>57.142857142857146</v>
      </c>
      <c r="P44" s="12" t="s">
        <v>58</v>
      </c>
      <c r="Q44" s="12">
        <f>'Exports - Data (Adjusted) - 1'!O44/1.75*20</f>
        <v>57.142857142857146</v>
      </c>
      <c r="R44" s="12" t="s">
        <v>58</v>
      </c>
      <c r="S44" s="12">
        <f>'Exports - Data (Adjusted) - 1'!Q44/1.75*20</f>
        <v>57.142857142857146</v>
      </c>
      <c r="T44" s="12" t="s">
        <v>58</v>
      </c>
      <c r="U44" s="12">
        <f>'Exports - Data (Adjusted) - 1'!S44/1.75*20</f>
        <v>57.142857142857146</v>
      </c>
      <c r="V44" s="12" t="s">
        <v>58</v>
      </c>
      <c r="W44" s="12">
        <f>'Exports - Data (Adjusted) - 1'!U44/1.75*20</f>
        <v>57.142857142857146</v>
      </c>
      <c r="X44" s="12" t="s">
        <v>58</v>
      </c>
      <c r="Y44" s="12">
        <f>'Exports - Data (Adjusted) - 1'!W44/1.75*20</f>
        <v>57.142857142857146</v>
      </c>
      <c r="Z44" s="12" t="s">
        <v>58</v>
      </c>
      <c r="AA44" s="12">
        <f>'Exports - Data (Adjusted) - 1'!Y44/1.75*20</f>
        <v>57.142857142857146</v>
      </c>
      <c r="AB44" s="12" t="s">
        <v>58</v>
      </c>
      <c r="AC44" s="12">
        <f>'Exports - Data (Adjusted) - 1'!AA44/1.75*20</f>
        <v>57.142857142857146</v>
      </c>
      <c r="AD44" s="12" t="s">
        <v>58</v>
      </c>
      <c r="AE44">
        <f>'Exports - Data (Adjusted) - 1'!AC44*20</f>
        <v>44.863387978142072</v>
      </c>
      <c r="AF44" t="s">
        <v>58</v>
      </c>
      <c r="AG44">
        <f>'Exports - Data (Adjusted) - 1'!AE44*20</f>
        <v>45</v>
      </c>
      <c r="AH44" t="s">
        <v>58</v>
      </c>
      <c r="AI44">
        <f>'Exports - Data (Adjusted) - 1'!AG44*20</f>
        <v>40</v>
      </c>
      <c r="AJ44" t="s">
        <v>58</v>
      </c>
      <c r="AK44">
        <f>'Exports - Data (Adjusted) - 1'!AI44*20</f>
        <v>40</v>
      </c>
      <c r="AL44" t="s">
        <v>58</v>
      </c>
      <c r="AM44">
        <f>'Exports - Data (Adjusted) - 1'!AK44*20</f>
        <v>40</v>
      </c>
      <c r="AN44" t="s">
        <v>58</v>
      </c>
      <c r="AO44">
        <f>'Exports - Data (Adjusted) - 1'!AM44*20</f>
        <v>39.970501474926252</v>
      </c>
      <c r="AP44" t="s">
        <v>58</v>
      </c>
      <c r="AQ44">
        <f>'Exports - Data (Adjusted) - 1'!AO44*20</f>
        <v>40</v>
      </c>
    </row>
    <row r="45" spans="1:81" x14ac:dyDescent="0.3">
      <c r="A45" s="12" t="s">
        <v>86</v>
      </c>
      <c r="B45" s="2" t="str">
        <f t="shared" si="0"/>
        <v>£/Cwt.</v>
      </c>
      <c r="C45" s="14" t="s">
        <v>272</v>
      </c>
      <c r="N45" s="12"/>
      <c r="O45" s="12"/>
      <c r="P45" s="14"/>
      <c r="Q45" s="12"/>
      <c r="R45" s="14"/>
      <c r="S45" s="12"/>
      <c r="T45" s="14"/>
      <c r="U45" s="12"/>
      <c r="V45" s="14"/>
      <c r="W45" s="14"/>
      <c r="X45" s="14"/>
      <c r="Y45" s="12"/>
      <c r="Z45" s="14"/>
      <c r="AA45" s="12"/>
      <c r="AB45" s="14"/>
      <c r="AC45" s="12"/>
      <c r="AD45" s="12"/>
      <c r="AE45" s="12"/>
      <c r="AF45" s="12"/>
      <c r="AG45" s="12"/>
      <c r="AI45" s="12"/>
      <c r="AK45" s="12"/>
      <c r="AM45" s="12"/>
      <c r="AO45" s="12"/>
      <c r="AP45" s="6"/>
      <c r="AQ45" s="12"/>
      <c r="AR45" s="6"/>
      <c r="BZ45" t="s">
        <v>9</v>
      </c>
      <c r="CA45">
        <f>'Exports - Data (Raw)'!DK45/'Exports - Data (Raw)'!DJ45</f>
        <v>2.5</v>
      </c>
    </row>
    <row r="46" spans="1:81" x14ac:dyDescent="0.3">
      <c r="A46" s="12" t="s">
        <v>162</v>
      </c>
      <c r="B46" s="2" t="str">
        <f t="shared" si="0"/>
        <v>£/Cwt.</v>
      </c>
      <c r="C46" s="14" t="s">
        <v>272</v>
      </c>
      <c r="R46" s="6"/>
      <c r="AH46" s="12" t="s">
        <v>9</v>
      </c>
      <c r="AI46" s="12">
        <f>'Exports - Data (Raw)'!AW46/'Exports - Data (Raw)'!AV46</f>
        <v>20</v>
      </c>
      <c r="AJ46" s="12" t="s">
        <v>9</v>
      </c>
      <c r="AK46" s="12">
        <f>'Exports - Data (Raw)'!AZ46/'Exports - Data (Raw)'!AY46</f>
        <v>18</v>
      </c>
      <c r="AL46" s="12" t="s">
        <v>9</v>
      </c>
      <c r="AM46" s="12">
        <f>'Exports - Data (Raw)'!BC46/'Exports - Data (Raw)'!BB46</f>
        <v>18.205882352941178</v>
      </c>
      <c r="AN46" t="s">
        <v>9</v>
      </c>
      <c r="AO46" s="12">
        <f>'Exports - Data (Raw)'!BF46/'Exports - Data (Raw)'!BE46</f>
        <v>20.19047619047619</v>
      </c>
      <c r="AP46" s="10" t="s">
        <v>9</v>
      </c>
      <c r="AQ46" s="12">
        <f>'Exports - Data (Raw)'!BI46/'Exports - Data (Raw)'!BH46</f>
        <v>18.857142857142858</v>
      </c>
    </row>
    <row r="48" spans="1:81" x14ac:dyDescent="0.3">
      <c r="A48" s="26" t="s">
        <v>175</v>
      </c>
      <c r="B48" s="26"/>
      <c r="C48" s="26"/>
    </row>
    <row r="51" spans="1:103" s="29" customFormat="1" x14ac:dyDescent="0.3">
      <c r="A51" s="27" t="s">
        <v>198</v>
      </c>
      <c r="B51" s="28"/>
      <c r="F51" s="30"/>
      <c r="G51" s="28"/>
      <c r="L51" s="30"/>
      <c r="O51" s="28"/>
      <c r="P51" s="28"/>
      <c r="R51" s="30"/>
      <c r="X51" s="30"/>
      <c r="AD51" s="30"/>
      <c r="AH51" s="30"/>
      <c r="AJ51" s="28"/>
      <c r="AM51" s="30"/>
      <c r="AR51" s="30"/>
      <c r="AV51" s="30"/>
      <c r="BB51" s="30"/>
      <c r="BD51" s="30"/>
      <c r="BG51" s="28"/>
      <c r="BJ51" s="30"/>
      <c r="BO51" s="30"/>
      <c r="BU51" s="30"/>
      <c r="BY51" s="30"/>
      <c r="CE51" s="30"/>
      <c r="CH51" s="30"/>
      <c r="CL51" s="30"/>
      <c r="CO51" s="30"/>
      <c r="CR51" s="30"/>
      <c r="CV51" s="30"/>
      <c r="CY51" s="30"/>
    </row>
    <row r="52" spans="1:103" s="28" customFormat="1" x14ac:dyDescent="0.3">
      <c r="A52" s="28" t="s">
        <v>199</v>
      </c>
      <c r="B52" s="28">
        <v>1</v>
      </c>
      <c r="C52" s="30" t="s">
        <v>200</v>
      </c>
      <c r="D52" s="31">
        <v>108</v>
      </c>
      <c r="E52" s="30" t="s">
        <v>201</v>
      </c>
      <c r="F52" s="32">
        <f>D52/F62</f>
        <v>4.8214285714285716E-2</v>
      </c>
      <c r="G52" s="33" t="s">
        <v>58</v>
      </c>
      <c r="H52" s="31"/>
      <c r="I52" s="30"/>
      <c r="J52" s="30"/>
      <c r="K52" s="30"/>
      <c r="M52" s="34"/>
      <c r="O52" s="30"/>
      <c r="P52" s="30"/>
      <c r="Q52" s="30"/>
      <c r="S52" s="31"/>
      <c r="T52" s="35"/>
      <c r="U52" s="30"/>
      <c r="V52" s="30"/>
      <c r="W52" s="30"/>
      <c r="X52" s="36"/>
      <c r="Z52" s="31"/>
      <c r="AA52" s="31"/>
      <c r="AB52" s="30"/>
      <c r="AC52" s="30"/>
      <c r="AF52" s="30"/>
      <c r="AG52" s="30"/>
      <c r="AI52" s="30"/>
      <c r="AJ52" s="31"/>
      <c r="AK52" s="30"/>
      <c r="AL52" s="30"/>
      <c r="AP52" s="30"/>
      <c r="AQ52" s="30"/>
      <c r="AS52" s="30"/>
      <c r="AT52" s="31"/>
      <c r="AU52" s="30"/>
      <c r="AW52" s="30"/>
      <c r="AY52" s="31"/>
      <c r="AZ52" s="30"/>
      <c r="BA52" s="30"/>
      <c r="BE52" s="30"/>
      <c r="BG52" s="31"/>
      <c r="BH52" s="30"/>
      <c r="BI52" s="30"/>
      <c r="BL52" s="30"/>
      <c r="BM52" s="31"/>
      <c r="BN52" s="30"/>
      <c r="BP52" s="30"/>
      <c r="BR52" s="31"/>
      <c r="BS52" s="30"/>
      <c r="BT52" s="30"/>
      <c r="BW52" s="30"/>
      <c r="BX52" s="30"/>
      <c r="BZ52" s="30"/>
      <c r="CA52" s="31"/>
      <c r="CC52" s="30"/>
      <c r="CD52" s="30"/>
      <c r="CF52" s="31"/>
      <c r="CG52" s="30"/>
      <c r="CK52" s="30"/>
      <c r="CN52" s="30"/>
      <c r="CQ52" s="30"/>
      <c r="CU52" s="30"/>
      <c r="CX52" s="30"/>
    </row>
    <row r="53" spans="1:103" s="28" customFormat="1" x14ac:dyDescent="0.3">
      <c r="A53" s="28" t="s">
        <v>199</v>
      </c>
      <c r="B53" s="28">
        <v>1</v>
      </c>
      <c r="C53" s="30" t="s">
        <v>202</v>
      </c>
      <c r="D53" s="31">
        <v>32.5</v>
      </c>
      <c r="E53" s="30" t="s">
        <v>201</v>
      </c>
      <c r="H53" s="31"/>
      <c r="I53" s="30"/>
      <c r="J53" s="30"/>
      <c r="K53" s="30"/>
      <c r="O53" s="30"/>
      <c r="P53" s="30"/>
      <c r="Q53" s="30"/>
      <c r="R53" s="29"/>
      <c r="S53" s="31"/>
      <c r="U53" s="30"/>
      <c r="V53" s="30"/>
      <c r="W53" s="30"/>
      <c r="X53" s="36"/>
      <c r="Z53" s="31"/>
      <c r="AA53" s="31"/>
      <c r="AB53" s="30"/>
      <c r="AC53" s="30"/>
      <c r="AF53" s="30"/>
      <c r="AG53" s="30"/>
      <c r="AI53" s="30"/>
      <c r="AJ53" s="31"/>
      <c r="AK53" s="30"/>
      <c r="AL53" s="30"/>
      <c r="AP53" s="30"/>
      <c r="AQ53" s="30"/>
      <c r="AS53" s="30"/>
      <c r="AT53" s="31"/>
      <c r="AU53" s="30"/>
      <c r="AW53" s="30"/>
      <c r="AY53" s="31"/>
      <c r="AZ53" s="30"/>
      <c r="BA53" s="30"/>
      <c r="BE53" s="30"/>
      <c r="BG53" s="31"/>
      <c r="BH53" s="30"/>
      <c r="BI53" s="30"/>
      <c r="BL53" s="30"/>
      <c r="BM53" s="31"/>
      <c r="BN53" s="30"/>
      <c r="BP53" s="30"/>
      <c r="BR53" s="31"/>
      <c r="BS53" s="30"/>
      <c r="BT53" s="30"/>
      <c r="BW53" s="30"/>
      <c r="BX53" s="30"/>
      <c r="BZ53" s="30"/>
      <c r="CA53" s="31"/>
      <c r="CC53" s="30"/>
      <c r="CD53" s="30"/>
      <c r="CF53" s="31"/>
      <c r="CG53" s="30"/>
      <c r="CK53" s="30"/>
      <c r="CN53" s="30"/>
      <c r="CQ53" s="30"/>
      <c r="CU53" s="30"/>
      <c r="CX53" s="30"/>
    </row>
    <row r="54" spans="1:103" s="29" customFormat="1" x14ac:dyDescent="0.3">
      <c r="A54" s="28"/>
      <c r="B54" s="28">
        <v>1</v>
      </c>
      <c r="C54" s="30" t="s">
        <v>203</v>
      </c>
      <c r="D54" s="31">
        <v>6.5</v>
      </c>
      <c r="E54" s="33" t="s">
        <v>201</v>
      </c>
      <c r="F54" s="28"/>
      <c r="G54" s="30"/>
      <c r="H54" s="31"/>
      <c r="I54" s="30"/>
      <c r="J54" s="30"/>
      <c r="K54" s="33"/>
      <c r="L54" s="30"/>
      <c r="M54" s="31"/>
      <c r="N54" s="30"/>
      <c r="O54" s="30"/>
      <c r="P54" s="30"/>
      <c r="Q54" s="33"/>
      <c r="S54" s="31"/>
      <c r="U54" s="30"/>
      <c r="V54" s="30"/>
      <c r="W54" s="33"/>
      <c r="Z54" s="31"/>
      <c r="AA54" s="31"/>
      <c r="AB54" s="33"/>
      <c r="AC54" s="30"/>
      <c r="AE54" s="36"/>
      <c r="AF54" s="33"/>
      <c r="AG54" s="30"/>
      <c r="AI54" s="33"/>
      <c r="AJ54" s="31"/>
      <c r="AK54" s="30"/>
      <c r="AL54" s="33"/>
      <c r="AP54" s="33"/>
      <c r="AQ54" s="30"/>
      <c r="AS54" s="33"/>
      <c r="AT54" s="31"/>
      <c r="AU54" s="30"/>
      <c r="AW54" s="33"/>
      <c r="AY54" s="31"/>
      <c r="AZ54" s="30"/>
      <c r="BA54" s="33"/>
      <c r="BE54" s="33"/>
      <c r="BG54" s="31"/>
      <c r="BH54" s="30"/>
      <c r="BI54" s="33"/>
      <c r="BL54" s="33"/>
      <c r="BM54" s="31"/>
      <c r="BN54" s="30"/>
      <c r="BP54" s="33"/>
      <c r="BR54" s="31"/>
      <c r="BS54" s="33"/>
      <c r="BT54" s="30"/>
      <c r="BW54" s="33"/>
      <c r="BX54" s="30"/>
      <c r="BZ54" s="33"/>
      <c r="CA54" s="31"/>
      <c r="CC54" s="33"/>
      <c r="CD54" s="30"/>
      <c r="CF54" s="31"/>
      <c r="CG54" s="30"/>
      <c r="CK54" s="30"/>
      <c r="CN54" s="30"/>
      <c r="CQ54" s="30"/>
      <c r="CU54" s="30"/>
      <c r="CX54" s="30"/>
    </row>
    <row r="55" spans="1:103" s="29" customFormat="1" x14ac:dyDescent="0.3">
      <c r="A55" s="28"/>
      <c r="B55" s="28">
        <v>1</v>
      </c>
      <c r="C55" s="30" t="s">
        <v>9</v>
      </c>
      <c r="D55" s="31">
        <v>112</v>
      </c>
      <c r="E55" s="30" t="s">
        <v>204</v>
      </c>
      <c r="F55" s="28"/>
      <c r="G55" s="30"/>
      <c r="H55" s="31"/>
      <c r="I55" s="30"/>
      <c r="J55" s="30"/>
      <c r="K55" s="30"/>
      <c r="L55" s="30"/>
      <c r="M55" s="31"/>
      <c r="N55" s="30"/>
      <c r="O55" s="30"/>
      <c r="P55" s="30"/>
      <c r="Q55" s="30"/>
      <c r="S55" s="31"/>
      <c r="U55" s="30"/>
      <c r="V55" s="30"/>
      <c r="W55" s="30"/>
      <c r="Z55" s="31"/>
      <c r="AA55" s="31"/>
      <c r="AB55" s="30"/>
      <c r="AC55" s="30"/>
      <c r="AE55" s="36"/>
      <c r="AF55" s="30"/>
      <c r="AG55" s="30"/>
      <c r="AI55" s="30"/>
      <c r="AJ55" s="31"/>
      <c r="AK55" s="30"/>
      <c r="AL55" s="30"/>
      <c r="AP55" s="30"/>
      <c r="AQ55" s="30"/>
      <c r="AS55" s="30"/>
      <c r="AT55" s="31"/>
      <c r="AU55" s="30"/>
      <c r="AW55" s="30"/>
      <c r="AY55" s="31"/>
      <c r="AZ55" s="30"/>
      <c r="BA55" s="30"/>
      <c r="BE55" s="30"/>
      <c r="BG55" s="31"/>
      <c r="BH55" s="30"/>
      <c r="BI55" s="30"/>
      <c r="BL55" s="30"/>
      <c r="BM55" s="31"/>
      <c r="BN55" s="30"/>
      <c r="BP55" s="30"/>
      <c r="BR55" s="31"/>
      <c r="BS55" s="30"/>
      <c r="BT55" s="30"/>
      <c r="BW55" s="30"/>
      <c r="BX55" s="30"/>
      <c r="BZ55" s="30"/>
      <c r="CA55" s="31"/>
      <c r="CC55" s="30"/>
      <c r="CD55" s="30"/>
      <c r="CF55" s="31"/>
      <c r="CG55" s="30"/>
      <c r="CK55" s="30"/>
      <c r="CN55" s="30"/>
      <c r="CQ55" s="30"/>
      <c r="CU55" s="30"/>
      <c r="CX55" s="30"/>
    </row>
    <row r="56" spans="1:103" s="29" customFormat="1" x14ac:dyDescent="0.3">
      <c r="A56" s="28"/>
      <c r="B56" s="28">
        <v>1</v>
      </c>
      <c r="C56" s="30" t="s">
        <v>9</v>
      </c>
      <c r="D56" s="31">
        <f>D55/D54</f>
        <v>17.23076923076923</v>
      </c>
      <c r="E56" s="30" t="s">
        <v>203</v>
      </c>
      <c r="F56" s="28"/>
      <c r="G56" s="31"/>
      <c r="H56" s="31"/>
      <c r="I56" s="30"/>
      <c r="J56" s="30"/>
      <c r="K56" s="30"/>
      <c r="L56" s="31"/>
      <c r="N56" s="31"/>
      <c r="O56" s="30"/>
      <c r="P56" s="30"/>
      <c r="Q56" s="30"/>
      <c r="S56" s="31"/>
      <c r="T56" s="31"/>
      <c r="U56" s="30"/>
      <c r="V56" s="30"/>
      <c r="W56" s="30"/>
      <c r="Z56" s="31"/>
      <c r="AA56" s="31"/>
      <c r="AB56" s="30"/>
      <c r="AC56" s="30"/>
      <c r="AD56" s="36"/>
      <c r="AE56" s="28"/>
      <c r="AF56" s="30"/>
      <c r="AG56" s="30"/>
      <c r="AI56" s="30"/>
      <c r="AJ56" s="31"/>
      <c r="AK56" s="30"/>
      <c r="AL56" s="30"/>
      <c r="AP56" s="30"/>
      <c r="AQ56" s="30"/>
      <c r="AS56" s="30"/>
      <c r="AT56" s="31"/>
      <c r="AU56" s="30"/>
      <c r="AW56" s="30"/>
      <c r="AY56" s="31"/>
      <c r="AZ56" s="30"/>
      <c r="BA56" s="30"/>
      <c r="BC56" s="36"/>
      <c r="BE56" s="30"/>
      <c r="BG56" s="31"/>
      <c r="BH56" s="30"/>
      <c r="BI56" s="30"/>
      <c r="BL56" s="30"/>
      <c r="BM56" s="31"/>
      <c r="BN56" s="30"/>
      <c r="BP56" s="30"/>
      <c r="BR56" s="31"/>
      <c r="BS56" s="30"/>
      <c r="BT56" s="30"/>
      <c r="BW56" s="30"/>
      <c r="BX56" s="30"/>
      <c r="BZ56" s="30"/>
      <c r="CA56" s="31"/>
      <c r="CC56" s="30"/>
      <c r="CD56" s="30"/>
      <c r="CF56" s="31"/>
      <c r="CG56" s="30"/>
      <c r="CK56" s="30"/>
      <c r="CN56" s="30"/>
      <c r="CQ56" s="30"/>
      <c r="CU56" s="30"/>
      <c r="CX56" s="30"/>
    </row>
    <row r="57" spans="1:103" s="28" customFormat="1" ht="15" customHeight="1" x14ac:dyDescent="0.3">
      <c r="B57" s="100">
        <v>1</v>
      </c>
      <c r="C57" s="101" t="s">
        <v>205</v>
      </c>
      <c r="D57" s="102">
        <v>130</v>
      </c>
      <c r="E57" s="103" t="s">
        <v>201</v>
      </c>
      <c r="F57" s="37"/>
      <c r="G57" s="29"/>
      <c r="H57" s="38"/>
      <c r="I57" s="30"/>
      <c r="J57" s="30"/>
      <c r="K57" s="39"/>
      <c r="L57" s="29"/>
      <c r="M57" s="29"/>
      <c r="N57" s="29"/>
      <c r="O57" s="30"/>
      <c r="P57" s="30"/>
      <c r="Q57" s="39"/>
      <c r="R57" s="29"/>
      <c r="S57" s="38"/>
      <c r="T57" s="29"/>
      <c r="U57" s="30"/>
      <c r="V57" s="30"/>
      <c r="W57" s="39"/>
      <c r="X57" s="29"/>
      <c r="Y57" s="29"/>
      <c r="Z57" s="38"/>
      <c r="AA57" s="38"/>
      <c r="AB57" s="39"/>
      <c r="AC57" s="30"/>
      <c r="AD57" s="29"/>
      <c r="AF57" s="39"/>
      <c r="AG57" s="30"/>
      <c r="AI57" s="39"/>
      <c r="AJ57" s="38"/>
      <c r="AK57" s="30"/>
      <c r="AL57" s="39"/>
      <c r="AP57" s="39"/>
      <c r="AQ57" s="30"/>
      <c r="AS57" s="39"/>
      <c r="AT57" s="38"/>
      <c r="AU57" s="30"/>
      <c r="AW57" s="39"/>
      <c r="AY57" s="38"/>
      <c r="AZ57" s="30"/>
      <c r="BA57" s="39"/>
      <c r="BE57" s="39"/>
      <c r="BG57" s="38"/>
      <c r="BH57" s="30"/>
      <c r="BI57" s="39"/>
      <c r="BL57" s="39"/>
      <c r="BM57" s="38"/>
      <c r="BN57" s="30"/>
      <c r="BP57" s="39"/>
      <c r="BR57" s="38"/>
      <c r="BS57" s="39"/>
      <c r="BT57" s="30"/>
      <c r="BW57" s="39"/>
      <c r="BX57" s="30"/>
      <c r="BZ57" s="39"/>
      <c r="CA57" s="38"/>
      <c r="CC57" s="39"/>
      <c r="CD57" s="30"/>
      <c r="CF57" s="38"/>
      <c r="CG57" s="30"/>
      <c r="CK57" s="30"/>
      <c r="CN57" s="30"/>
      <c r="CQ57" s="30"/>
      <c r="CU57" s="30"/>
      <c r="CX57" s="30"/>
    </row>
    <row r="58" spans="1:103" s="28" customFormat="1" ht="28.8" customHeight="1" x14ac:dyDescent="0.3">
      <c r="B58" s="100"/>
      <c r="C58" s="101"/>
      <c r="D58" s="102"/>
      <c r="E58" s="103"/>
      <c r="H58" s="38"/>
      <c r="I58" s="29"/>
      <c r="J58" s="29"/>
      <c r="K58" s="39"/>
      <c r="O58" s="29"/>
      <c r="P58" s="29"/>
      <c r="Q58" s="39"/>
      <c r="S58" s="38"/>
      <c r="U58" s="29"/>
      <c r="V58" s="29"/>
      <c r="W58" s="39"/>
      <c r="Z58" s="38"/>
      <c r="AA58" s="38"/>
      <c r="AB58" s="39"/>
      <c r="AC58" s="29"/>
      <c r="AF58" s="39"/>
      <c r="AG58" s="29"/>
      <c r="AI58" s="39"/>
      <c r="AJ58" s="38"/>
      <c r="AK58" s="29"/>
      <c r="AL58" s="39"/>
      <c r="AP58" s="39"/>
      <c r="AQ58" s="29"/>
      <c r="AS58" s="39"/>
      <c r="AT58" s="38"/>
      <c r="AU58" s="29"/>
      <c r="AW58" s="39"/>
      <c r="AY58" s="38"/>
      <c r="AZ58" s="29"/>
      <c r="BA58" s="39"/>
      <c r="BE58" s="39"/>
      <c r="BG58" s="38"/>
      <c r="BH58" s="29"/>
      <c r="BI58" s="39"/>
      <c r="BL58" s="39"/>
      <c r="BM58" s="38"/>
      <c r="BN58" s="29"/>
      <c r="BP58" s="39"/>
      <c r="BR58" s="38"/>
      <c r="BS58" s="39"/>
      <c r="BT58" s="29"/>
      <c r="BW58" s="39"/>
      <c r="BX58" s="29"/>
      <c r="BZ58" s="39"/>
      <c r="CA58" s="38"/>
      <c r="CC58" s="39"/>
      <c r="CD58" s="29"/>
      <c r="CF58" s="38"/>
      <c r="CG58" s="29"/>
      <c r="CK58" s="29"/>
      <c r="CN58" s="29"/>
      <c r="CQ58" s="29"/>
      <c r="CU58" s="29"/>
      <c r="CX58" s="29"/>
    </row>
    <row r="59" spans="1:103" s="28" customFormat="1" x14ac:dyDescent="0.3">
      <c r="B59" s="40">
        <v>1</v>
      </c>
      <c r="C59" s="30" t="s">
        <v>206</v>
      </c>
      <c r="D59" s="31">
        <v>260</v>
      </c>
      <c r="E59" s="30" t="s">
        <v>201</v>
      </c>
      <c r="H59" s="31"/>
      <c r="I59" s="30"/>
      <c r="J59" s="30"/>
      <c r="K59" s="30"/>
      <c r="O59" s="30"/>
      <c r="P59" s="30"/>
      <c r="Q59" s="30"/>
      <c r="S59" s="31"/>
      <c r="U59" s="30"/>
      <c r="V59" s="30"/>
      <c r="W59" s="30"/>
      <c r="Z59" s="31"/>
      <c r="AA59" s="31"/>
      <c r="AB59" s="30"/>
      <c r="AC59" s="30"/>
      <c r="AF59" s="30"/>
      <c r="AG59" s="30"/>
      <c r="AI59" s="30"/>
      <c r="AJ59" s="31"/>
      <c r="AK59" s="30"/>
      <c r="AL59" s="30"/>
      <c r="AP59" s="30"/>
      <c r="AQ59" s="30"/>
      <c r="AS59" s="30"/>
      <c r="AT59" s="31"/>
      <c r="AU59" s="30"/>
      <c r="AW59" s="30"/>
      <c r="AY59" s="31"/>
      <c r="AZ59" s="30"/>
      <c r="BA59" s="30"/>
      <c r="BE59" s="30"/>
      <c r="BG59" s="31"/>
      <c r="BH59" s="30"/>
      <c r="BI59" s="30"/>
      <c r="BL59" s="30"/>
      <c r="BM59" s="31"/>
      <c r="BN59" s="30"/>
      <c r="BP59" s="30"/>
      <c r="BR59" s="31"/>
      <c r="BS59" s="30"/>
      <c r="BT59" s="30"/>
      <c r="BW59" s="30"/>
      <c r="BX59" s="30"/>
      <c r="BZ59" s="30"/>
      <c r="CA59" s="31"/>
      <c r="CC59" s="30"/>
      <c r="CD59" s="30"/>
      <c r="CF59" s="31"/>
      <c r="CG59" s="30"/>
      <c r="CK59" s="30"/>
      <c r="CN59" s="30"/>
      <c r="CQ59" s="30"/>
      <c r="CU59" s="30"/>
      <c r="CX59" s="30"/>
    </row>
    <row r="60" spans="1:103" s="28" customFormat="1" x14ac:dyDescent="0.3">
      <c r="B60" s="40">
        <v>1</v>
      </c>
      <c r="C60" s="30" t="s">
        <v>345</v>
      </c>
      <c r="D60" s="31">
        <f>D57/D55</f>
        <v>1.1607142857142858</v>
      </c>
      <c r="E60" s="30" t="s">
        <v>207</v>
      </c>
      <c r="H60" s="31"/>
      <c r="I60" s="30"/>
      <c r="J60" s="30"/>
      <c r="K60" s="30"/>
      <c r="O60" s="30"/>
      <c r="P60" s="30"/>
      <c r="Q60" s="30"/>
      <c r="S60" s="31"/>
      <c r="U60" s="30"/>
      <c r="V60" s="30"/>
      <c r="W60" s="30"/>
      <c r="Z60" s="31"/>
      <c r="AA60" s="31"/>
      <c r="AB60" s="30"/>
      <c r="AC60" s="30"/>
      <c r="AF60" s="30"/>
      <c r="AG60" s="30"/>
      <c r="AI60" s="30"/>
      <c r="AJ60" s="31"/>
      <c r="AK60" s="30"/>
      <c r="AL60" s="30"/>
      <c r="AP60" s="30"/>
      <c r="AQ60" s="30"/>
      <c r="AS60" s="30"/>
      <c r="AT60" s="31"/>
      <c r="AU60" s="30"/>
      <c r="AW60" s="30"/>
      <c r="AY60" s="31"/>
      <c r="AZ60" s="30"/>
      <c r="BA60" s="30"/>
      <c r="BE60" s="30"/>
      <c r="BG60" s="31"/>
      <c r="BH60" s="30"/>
      <c r="BI60" s="30"/>
      <c r="BL60" s="30"/>
      <c r="BM60" s="31"/>
      <c r="BN60" s="30"/>
      <c r="BP60" s="30"/>
      <c r="BR60" s="31"/>
      <c r="BS60" s="30"/>
      <c r="BT60" s="30"/>
      <c r="BW60" s="30"/>
      <c r="BX60" s="30"/>
      <c r="BZ60" s="30"/>
      <c r="CA60" s="31"/>
      <c r="CC60" s="30"/>
      <c r="CD60" s="30"/>
      <c r="CF60" s="31"/>
      <c r="CG60" s="30"/>
      <c r="CK60" s="30"/>
      <c r="CN60" s="30"/>
      <c r="CQ60" s="30"/>
      <c r="CU60" s="30"/>
      <c r="CX60" s="30"/>
    </row>
    <row r="61" spans="1:103" s="28" customFormat="1" x14ac:dyDescent="0.3">
      <c r="B61" s="40">
        <v>1</v>
      </c>
      <c r="C61" s="30" t="s">
        <v>206</v>
      </c>
      <c r="D61" s="31">
        <f>D59/D55</f>
        <v>2.3214285714285716</v>
      </c>
      <c r="E61" s="30" t="s">
        <v>207</v>
      </c>
      <c r="H61" s="31"/>
      <c r="I61" s="30"/>
      <c r="J61" s="30"/>
      <c r="K61" s="30"/>
      <c r="O61" s="30"/>
      <c r="P61" s="30"/>
      <c r="Q61" s="30"/>
      <c r="S61" s="31"/>
      <c r="U61" s="30"/>
      <c r="V61" s="30"/>
      <c r="W61" s="30"/>
      <c r="Z61" s="31"/>
      <c r="AA61" s="31"/>
      <c r="AB61" s="30"/>
      <c r="AC61" s="30"/>
      <c r="AF61" s="30"/>
      <c r="AG61" s="30"/>
      <c r="AI61" s="30"/>
      <c r="AJ61" s="31"/>
      <c r="AK61" s="30"/>
      <c r="AL61" s="30"/>
      <c r="AP61" s="30"/>
      <c r="AQ61" s="30"/>
      <c r="AS61" s="30"/>
      <c r="AT61" s="31"/>
      <c r="AU61" s="30"/>
      <c r="AW61" s="30"/>
      <c r="AY61" s="31"/>
      <c r="AZ61" s="30"/>
      <c r="BA61" s="30"/>
      <c r="BE61" s="30"/>
      <c r="BG61" s="31"/>
      <c r="BH61" s="30"/>
      <c r="BI61" s="30"/>
      <c r="BL61" s="30"/>
      <c r="BM61" s="31"/>
      <c r="BN61" s="30"/>
      <c r="BP61" s="30"/>
      <c r="BR61" s="31"/>
      <c r="BS61" s="30"/>
      <c r="BT61" s="30"/>
      <c r="BW61" s="30"/>
      <c r="BX61" s="30"/>
      <c r="BZ61" s="30"/>
      <c r="CA61" s="31"/>
      <c r="CC61" s="30"/>
      <c r="CD61" s="30"/>
      <c r="CF61" s="31"/>
      <c r="CG61" s="30"/>
      <c r="CK61" s="30"/>
      <c r="CN61" s="30"/>
      <c r="CQ61" s="30"/>
      <c r="CU61" s="30"/>
      <c r="CX61" s="30"/>
    </row>
    <row r="62" spans="1:103" s="29" customFormat="1" x14ac:dyDescent="0.3">
      <c r="A62" s="28"/>
      <c r="B62" s="40">
        <v>1</v>
      </c>
      <c r="C62" s="30" t="s">
        <v>208</v>
      </c>
      <c r="D62" s="31">
        <v>20</v>
      </c>
      <c r="E62" s="30" t="s">
        <v>207</v>
      </c>
      <c r="F62" s="32">
        <f>D62*D55</f>
        <v>2240</v>
      </c>
      <c r="G62" s="30" t="s">
        <v>201</v>
      </c>
      <c r="H62" s="32">
        <f>F62/D65</f>
        <v>420</v>
      </c>
      <c r="I62" s="41" t="s">
        <v>209</v>
      </c>
      <c r="J62" s="32">
        <f>F62/D64</f>
        <v>1016.048117135833</v>
      </c>
      <c r="K62" s="30" t="s">
        <v>210</v>
      </c>
      <c r="L62" s="39"/>
      <c r="O62" s="30"/>
      <c r="R62" s="39"/>
      <c r="U62" s="30"/>
      <c r="X62" s="39"/>
      <c r="Y62" s="39"/>
      <c r="Z62" s="30"/>
      <c r="AB62" s="28"/>
      <c r="AC62" s="39"/>
      <c r="AD62" s="30"/>
      <c r="AG62" s="30"/>
      <c r="AH62" s="39"/>
      <c r="AI62" s="36"/>
      <c r="AJ62" s="30"/>
      <c r="AK62" s="36"/>
      <c r="AM62" s="39"/>
      <c r="AN62" s="30"/>
      <c r="AQ62" s="30"/>
      <c r="AR62" s="39"/>
      <c r="AU62" s="30"/>
      <c r="AW62" s="39"/>
      <c r="AY62" s="30"/>
      <c r="BC62" s="30"/>
      <c r="BE62" s="39"/>
      <c r="BF62" s="36"/>
      <c r="BG62" s="30"/>
      <c r="BJ62" s="30"/>
      <c r="BK62" s="39"/>
      <c r="BN62" s="30"/>
      <c r="BP62" s="39"/>
      <c r="BQ62" s="30"/>
      <c r="BT62" s="39"/>
      <c r="BU62" s="30"/>
      <c r="BX62" s="30"/>
      <c r="BZ62" s="39"/>
      <c r="CA62" s="30"/>
      <c r="CD62" s="39"/>
      <c r="CH62" s="39"/>
      <c r="CK62" s="39"/>
      <c r="CN62" s="39"/>
      <c r="CR62" s="39"/>
      <c r="CU62" s="39"/>
    </row>
    <row r="63" spans="1:103" s="29" customFormat="1" x14ac:dyDescent="0.3">
      <c r="A63" s="28"/>
      <c r="B63" s="42">
        <v>1</v>
      </c>
      <c r="C63" s="30" t="s">
        <v>211</v>
      </c>
      <c r="D63" s="31">
        <v>0.25</v>
      </c>
      <c r="E63" s="30" t="s">
        <v>208</v>
      </c>
      <c r="F63" s="32">
        <f>D63*D62</f>
        <v>5</v>
      </c>
      <c r="G63" s="30" t="s">
        <v>207</v>
      </c>
      <c r="H63" s="32"/>
      <c r="I63" s="41"/>
      <c r="J63" s="32"/>
      <c r="K63" s="30"/>
      <c r="L63" s="39"/>
      <c r="O63" s="30"/>
      <c r="R63" s="39"/>
      <c r="U63" s="30"/>
      <c r="X63" s="39"/>
      <c r="Y63" s="39"/>
      <c r="Z63" s="30"/>
      <c r="AB63" s="28"/>
      <c r="AC63" s="39"/>
      <c r="AD63" s="30"/>
      <c r="AG63" s="30"/>
      <c r="AH63" s="39"/>
      <c r="AI63" s="36"/>
      <c r="AJ63" s="30"/>
      <c r="AK63" s="36"/>
      <c r="AM63" s="39"/>
      <c r="AN63" s="30"/>
      <c r="AQ63" s="30"/>
      <c r="AR63" s="39"/>
      <c r="AU63" s="30"/>
      <c r="AW63" s="39"/>
      <c r="AY63" s="30"/>
      <c r="BC63" s="30"/>
      <c r="BE63" s="39"/>
      <c r="BF63" s="36"/>
      <c r="BG63" s="30"/>
      <c r="BJ63" s="30"/>
      <c r="BK63" s="39"/>
      <c r="BN63" s="30"/>
      <c r="BP63" s="39"/>
      <c r="BQ63" s="30"/>
      <c r="BT63" s="39"/>
      <c r="BU63" s="30"/>
      <c r="BX63" s="30"/>
      <c r="BZ63" s="39"/>
      <c r="CA63" s="30"/>
      <c r="CD63" s="39"/>
      <c r="CH63" s="39"/>
      <c r="CK63" s="39"/>
      <c r="CN63" s="39"/>
      <c r="CR63" s="39"/>
      <c r="CU63" s="39"/>
    </row>
    <row r="64" spans="1:103" s="29" customFormat="1" x14ac:dyDescent="0.3">
      <c r="A64" s="28"/>
      <c r="B64" s="40">
        <v>1</v>
      </c>
      <c r="C64" s="30" t="s">
        <v>212</v>
      </c>
      <c r="D64" s="31">
        <v>2.2046199999999998</v>
      </c>
      <c r="E64" s="30" t="s">
        <v>201</v>
      </c>
      <c r="F64" s="32">
        <f>D64/D55</f>
        <v>1.9684107142857142E-2</v>
      </c>
      <c r="G64" s="41" t="s">
        <v>207</v>
      </c>
      <c r="I64" s="36"/>
      <c r="J64" s="36"/>
      <c r="L64" s="39"/>
      <c r="O64" s="30"/>
      <c r="R64" s="39"/>
      <c r="U64" s="30"/>
      <c r="X64" s="39"/>
      <c r="Y64" s="39"/>
      <c r="Z64" s="30"/>
      <c r="AB64" s="28"/>
      <c r="AC64" s="39"/>
      <c r="AD64" s="30"/>
      <c r="AG64" s="30"/>
      <c r="AH64" s="39"/>
      <c r="AI64" s="36"/>
      <c r="AJ64" s="30"/>
      <c r="AK64" s="36"/>
      <c r="AM64" s="39"/>
      <c r="AN64" s="30"/>
      <c r="AQ64" s="30"/>
      <c r="AR64" s="39"/>
      <c r="AU64" s="30"/>
      <c r="AW64" s="39"/>
      <c r="AY64" s="30"/>
      <c r="BC64" s="30"/>
      <c r="BE64" s="39"/>
      <c r="BF64" s="36"/>
      <c r="BG64" s="30"/>
      <c r="BJ64" s="30"/>
      <c r="BK64" s="39"/>
      <c r="BN64" s="30"/>
      <c r="BP64" s="39"/>
      <c r="BQ64" s="30"/>
      <c r="BT64" s="39"/>
      <c r="BU64" s="30"/>
      <c r="BX64" s="30"/>
      <c r="BZ64" s="39"/>
      <c r="CA64" s="30"/>
      <c r="CD64" s="39"/>
      <c r="CH64" s="39"/>
      <c r="CK64" s="39"/>
      <c r="CN64" s="39"/>
      <c r="CR64" s="39"/>
      <c r="CU64" s="39"/>
    </row>
    <row r="65" spans="1:102" s="29" customFormat="1" x14ac:dyDescent="0.3">
      <c r="A65" s="28"/>
      <c r="B65" s="40">
        <v>1</v>
      </c>
      <c r="C65" s="30" t="s">
        <v>213</v>
      </c>
      <c r="D65" s="31">
        <f>16/3</f>
        <v>5.333333333333333</v>
      </c>
      <c r="E65" s="30" t="s">
        <v>201</v>
      </c>
      <c r="F65" s="32">
        <f>D65/D55</f>
        <v>4.7619047619047616E-2</v>
      </c>
      <c r="G65" s="41" t="s">
        <v>207</v>
      </c>
      <c r="I65" s="36"/>
      <c r="J65" s="36"/>
      <c r="L65" s="30"/>
      <c r="O65" s="30"/>
      <c r="R65" s="30"/>
      <c r="U65" s="30"/>
      <c r="X65" s="30"/>
      <c r="Y65" s="30"/>
      <c r="Z65" s="30"/>
      <c r="AB65" s="28"/>
      <c r="AC65" s="30"/>
      <c r="AD65" s="30"/>
      <c r="AG65" s="30"/>
      <c r="AH65" s="30"/>
      <c r="AI65" s="36"/>
      <c r="AJ65" s="30"/>
      <c r="AK65" s="36"/>
      <c r="AM65" s="30"/>
      <c r="AN65" s="30"/>
      <c r="AQ65" s="30"/>
      <c r="AR65" s="30"/>
      <c r="AU65" s="30"/>
      <c r="AW65" s="30"/>
      <c r="AY65" s="30"/>
      <c r="BC65" s="30"/>
      <c r="BE65" s="30"/>
      <c r="BF65" s="36"/>
      <c r="BG65" s="30"/>
      <c r="BJ65" s="30"/>
      <c r="BK65" s="30"/>
      <c r="BN65" s="30"/>
      <c r="BP65" s="30"/>
      <c r="BQ65" s="30"/>
      <c r="BT65" s="30"/>
      <c r="BU65" s="30"/>
      <c r="BX65" s="30"/>
      <c r="BZ65" s="30"/>
      <c r="CA65" s="30"/>
      <c r="CD65" s="30"/>
      <c r="CH65" s="30"/>
      <c r="CK65" s="30"/>
      <c r="CN65" s="30"/>
      <c r="CR65" s="30"/>
      <c r="CU65" s="30"/>
    </row>
    <row r="66" spans="1:102" s="29" customFormat="1" x14ac:dyDescent="0.3">
      <c r="A66" s="28"/>
      <c r="B66" s="40">
        <v>1</v>
      </c>
      <c r="C66" s="30" t="s">
        <v>214</v>
      </c>
      <c r="D66" s="31">
        <v>100</v>
      </c>
      <c r="E66" s="30" t="s">
        <v>213</v>
      </c>
      <c r="F66" s="32">
        <f>D66*F65</f>
        <v>4.7619047619047619</v>
      </c>
      <c r="G66" s="41" t="s">
        <v>207</v>
      </c>
      <c r="H66" s="31">
        <f>F66/D62</f>
        <v>0.23809523809523808</v>
      </c>
      <c r="I66" s="41" t="s">
        <v>58</v>
      </c>
      <c r="J66" s="36"/>
      <c r="L66" s="30"/>
      <c r="O66" s="30"/>
      <c r="R66" s="30"/>
      <c r="U66" s="30"/>
      <c r="X66" s="30"/>
      <c r="Y66" s="30"/>
      <c r="Z66" s="30"/>
      <c r="AB66" s="28"/>
      <c r="AC66" s="30"/>
      <c r="AD66" s="30"/>
      <c r="AG66" s="30"/>
      <c r="AH66" s="30"/>
      <c r="AI66" s="36"/>
      <c r="AJ66" s="30"/>
      <c r="AK66" s="36"/>
      <c r="AM66" s="30"/>
      <c r="AN66" s="30"/>
      <c r="AQ66" s="30"/>
      <c r="AR66" s="30"/>
      <c r="AU66" s="30"/>
      <c r="AW66" s="30"/>
      <c r="AY66" s="30"/>
      <c r="BC66" s="30"/>
      <c r="BE66" s="30"/>
      <c r="BF66" s="36"/>
      <c r="BG66" s="30"/>
      <c r="BJ66" s="30"/>
      <c r="BK66" s="30"/>
      <c r="BN66" s="30"/>
      <c r="BP66" s="30"/>
      <c r="BQ66" s="30"/>
      <c r="BT66" s="30"/>
      <c r="BU66" s="30"/>
      <c r="BX66" s="30"/>
      <c r="BZ66" s="30"/>
      <c r="CA66" s="30"/>
      <c r="CD66" s="30"/>
      <c r="CH66" s="30"/>
      <c r="CK66" s="30"/>
      <c r="CN66" s="30"/>
      <c r="CR66" s="30"/>
      <c r="CU66" s="30"/>
    </row>
    <row r="67" spans="1:102" s="29" customFormat="1" x14ac:dyDescent="0.3">
      <c r="A67" s="28"/>
      <c r="B67" s="40">
        <v>1</v>
      </c>
      <c r="C67" s="30" t="s">
        <v>215</v>
      </c>
      <c r="D67" s="31">
        <f>D55/D65</f>
        <v>21</v>
      </c>
      <c r="E67" s="30" t="s">
        <v>213</v>
      </c>
      <c r="F67" s="32"/>
      <c r="G67" s="41"/>
      <c r="I67" s="30"/>
      <c r="J67" s="36"/>
      <c r="K67" s="30"/>
      <c r="L67" s="36"/>
      <c r="N67" s="30"/>
      <c r="Q67" s="30"/>
      <c r="T67" s="30"/>
      <c r="W67" s="30"/>
      <c r="Z67" s="30"/>
      <c r="AA67" s="30"/>
      <c r="AB67" s="30"/>
      <c r="AD67" s="28"/>
      <c r="AE67" s="30"/>
      <c r="AF67" s="30"/>
      <c r="AI67" s="30"/>
      <c r="AJ67" s="30"/>
      <c r="AK67" s="36"/>
      <c r="AL67" s="30"/>
      <c r="AM67" s="36"/>
      <c r="AO67" s="30"/>
      <c r="AP67" s="30"/>
      <c r="AS67" s="30"/>
      <c r="AT67" s="30"/>
      <c r="AW67" s="30"/>
      <c r="AY67" s="30"/>
      <c r="BA67" s="30"/>
      <c r="BE67" s="30"/>
      <c r="BG67" s="30"/>
      <c r="BH67" s="36"/>
      <c r="BI67" s="30"/>
      <c r="BL67" s="30"/>
      <c r="BM67" s="30"/>
      <c r="BP67" s="30"/>
      <c r="BR67" s="30"/>
      <c r="BS67" s="30"/>
      <c r="BV67" s="30"/>
      <c r="BW67" s="30"/>
      <c r="BZ67" s="30"/>
      <c r="CB67" s="30"/>
      <c r="CC67" s="30"/>
      <c r="CF67" s="30"/>
      <c r="CJ67" s="30"/>
      <c r="CM67" s="30"/>
      <c r="CP67" s="30"/>
      <c r="CT67" s="30"/>
      <c r="CW67" s="30"/>
    </row>
    <row r="68" spans="1:102" s="29" customFormat="1" x14ac:dyDescent="0.3">
      <c r="A68" s="28"/>
      <c r="B68" s="36"/>
      <c r="F68" s="36"/>
      <c r="G68" s="36"/>
      <c r="H68" s="36"/>
      <c r="I68" s="28"/>
      <c r="J68" s="28"/>
      <c r="M68" s="36"/>
      <c r="N68" s="36"/>
      <c r="O68" s="28"/>
      <c r="P68" s="28"/>
      <c r="U68" s="28"/>
      <c r="V68" s="28"/>
      <c r="AC68" s="28"/>
      <c r="AG68" s="28"/>
      <c r="AH68" s="28"/>
      <c r="AK68" s="28"/>
      <c r="AN68" s="36"/>
      <c r="AO68" s="36"/>
      <c r="AQ68" s="28"/>
      <c r="AU68" s="28"/>
      <c r="AZ68" s="28"/>
      <c r="BH68" s="28"/>
      <c r="BK68" s="36"/>
      <c r="BN68" s="28"/>
      <c r="BT68" s="28"/>
      <c r="BX68" s="28"/>
      <c r="CD68" s="28"/>
      <c r="CG68" s="28"/>
      <c r="CK68" s="28"/>
      <c r="CN68" s="28"/>
      <c r="CQ68" s="28"/>
      <c r="CU68" s="28"/>
      <c r="CX68" s="28"/>
    </row>
    <row r="69" spans="1:102" s="29" customFormat="1" x14ac:dyDescent="0.3">
      <c r="A69" s="28"/>
      <c r="B69" s="28">
        <v>1</v>
      </c>
      <c r="C69" s="30" t="s">
        <v>200</v>
      </c>
      <c r="D69" s="31">
        <v>108</v>
      </c>
      <c r="E69" s="30" t="s">
        <v>201</v>
      </c>
      <c r="H69" s="30"/>
      <c r="I69" s="30"/>
      <c r="J69" s="30"/>
      <c r="K69" s="30"/>
      <c r="L69" s="31"/>
      <c r="M69" s="31"/>
      <c r="N69" s="30"/>
      <c r="O69" s="30"/>
      <c r="P69" s="30"/>
      <c r="Q69" s="30"/>
      <c r="S69" s="43"/>
      <c r="T69" s="43"/>
      <c r="U69" s="30"/>
      <c r="V69" s="30"/>
      <c r="W69" s="30"/>
      <c r="X69" s="43"/>
      <c r="Y69" s="43"/>
      <c r="Z69" s="28"/>
      <c r="AA69" s="28"/>
      <c r="AB69" s="30"/>
      <c r="AC69" s="30"/>
      <c r="AD69" s="28"/>
      <c r="AE69" s="44"/>
      <c r="AF69" s="30"/>
      <c r="AG69" s="30"/>
      <c r="AH69" s="44"/>
      <c r="AI69" s="30"/>
      <c r="AJ69" s="44"/>
      <c r="AK69" s="30"/>
      <c r="AL69" s="30"/>
      <c r="AM69" s="36"/>
      <c r="AN69" s="28"/>
      <c r="AO69" s="28"/>
      <c r="AP69" s="30"/>
      <c r="AQ69" s="30"/>
      <c r="AR69" s="28"/>
      <c r="AS69" s="30"/>
      <c r="AT69" s="28"/>
      <c r="AU69" s="30"/>
      <c r="AW69" s="30"/>
      <c r="AZ69" s="30"/>
      <c r="BA69" s="30"/>
      <c r="BE69" s="30"/>
      <c r="BH69" s="30"/>
      <c r="BI69" s="30"/>
      <c r="BL69" s="30"/>
      <c r="BN69" s="30"/>
      <c r="BP69" s="30"/>
      <c r="BS69" s="30"/>
      <c r="BT69" s="30"/>
      <c r="BW69" s="30"/>
      <c r="BX69" s="30"/>
      <c r="BZ69" s="30"/>
      <c r="CC69" s="30"/>
      <c r="CD69" s="30"/>
      <c r="CG69" s="30"/>
      <c r="CK69" s="30"/>
      <c r="CN69" s="30"/>
      <c r="CQ69" s="30"/>
      <c r="CU69" s="30"/>
      <c r="CX69" s="30"/>
    </row>
    <row r="70" spans="1:102" s="29" customFormat="1" x14ac:dyDescent="0.3">
      <c r="A70" s="28"/>
      <c r="B70" s="28">
        <v>1</v>
      </c>
      <c r="C70" s="30" t="s">
        <v>202</v>
      </c>
      <c r="D70" s="31">
        <v>32.5</v>
      </c>
      <c r="E70" s="30" t="s">
        <v>201</v>
      </c>
      <c r="F70" s="28"/>
      <c r="G70" s="28"/>
      <c r="H70" s="30"/>
      <c r="I70" s="30"/>
      <c r="J70" s="30"/>
      <c r="K70" s="30"/>
      <c r="L70" s="31"/>
      <c r="M70" s="31"/>
      <c r="N70" s="30"/>
      <c r="O70" s="30"/>
      <c r="P70" s="30"/>
      <c r="Q70" s="30"/>
      <c r="S70" s="43"/>
      <c r="T70" s="43"/>
      <c r="U70" s="30"/>
      <c r="V70" s="30"/>
      <c r="W70" s="30"/>
      <c r="X70" s="43"/>
      <c r="Y70" s="43"/>
      <c r="Z70" s="28"/>
      <c r="AA70" s="28"/>
      <c r="AB70" s="30"/>
      <c r="AC70" s="30"/>
      <c r="AD70" s="28"/>
      <c r="AE70" s="44"/>
      <c r="AF70" s="30"/>
      <c r="AG70" s="30"/>
      <c r="AH70" s="44"/>
      <c r="AI70" s="30"/>
      <c r="AJ70" s="44"/>
      <c r="AK70" s="30"/>
      <c r="AL70" s="30"/>
      <c r="AM70" s="36"/>
      <c r="AN70" s="28"/>
      <c r="AO70" s="28"/>
      <c r="AP70" s="30"/>
      <c r="AQ70" s="30"/>
      <c r="AR70" s="28"/>
      <c r="AS70" s="30"/>
      <c r="AT70" s="28"/>
      <c r="AU70" s="30"/>
      <c r="AW70" s="30"/>
      <c r="AZ70" s="30"/>
      <c r="BA70" s="30"/>
      <c r="BE70" s="30"/>
      <c r="BH70" s="30"/>
      <c r="BI70" s="30"/>
      <c r="BL70" s="30"/>
      <c r="BN70" s="30"/>
      <c r="BP70" s="30"/>
      <c r="BS70" s="30"/>
      <c r="BT70" s="30"/>
      <c r="BW70" s="30"/>
      <c r="BX70" s="30"/>
      <c r="BZ70" s="30"/>
      <c r="CC70" s="30"/>
      <c r="CD70" s="30"/>
      <c r="CG70" s="30"/>
      <c r="CK70" s="30"/>
      <c r="CN70" s="30"/>
      <c r="CQ70" s="30"/>
      <c r="CU70" s="30"/>
      <c r="CX70" s="30"/>
    </row>
    <row r="71" spans="1:102" s="29" customFormat="1" x14ac:dyDescent="0.3">
      <c r="A71" s="28"/>
      <c r="B71" s="28">
        <v>1</v>
      </c>
      <c r="C71" s="30" t="s">
        <v>9</v>
      </c>
      <c r="D71" s="31">
        <v>112</v>
      </c>
      <c r="E71" s="30" t="s">
        <v>204</v>
      </c>
      <c r="H71" s="30"/>
      <c r="I71" s="30"/>
      <c r="J71" s="30"/>
      <c r="K71" s="30"/>
      <c r="L71" s="31"/>
      <c r="M71" s="31"/>
      <c r="N71" s="30"/>
      <c r="O71" s="30"/>
      <c r="P71" s="30"/>
      <c r="Q71" s="30"/>
      <c r="S71" s="43"/>
      <c r="T71" s="43"/>
      <c r="U71" s="30"/>
      <c r="V71" s="30"/>
      <c r="W71" s="30"/>
      <c r="X71" s="43"/>
      <c r="Y71" s="43"/>
      <c r="Z71" s="28"/>
      <c r="AA71" s="28"/>
      <c r="AB71" s="30"/>
      <c r="AC71" s="30"/>
      <c r="AD71" s="28"/>
      <c r="AE71" s="44"/>
      <c r="AF71" s="30"/>
      <c r="AG71" s="30"/>
      <c r="AH71" s="44"/>
      <c r="AI71" s="30"/>
      <c r="AJ71" s="44"/>
      <c r="AK71" s="30"/>
      <c r="AL71" s="30"/>
      <c r="AM71" s="36"/>
      <c r="AN71" s="28"/>
      <c r="AO71" s="28"/>
      <c r="AP71" s="30"/>
      <c r="AQ71" s="30"/>
      <c r="AR71" s="28"/>
      <c r="AS71" s="30"/>
      <c r="AT71" s="28"/>
      <c r="AU71" s="30"/>
      <c r="AW71" s="30"/>
      <c r="AZ71" s="30"/>
      <c r="BA71" s="30"/>
      <c r="BE71" s="30"/>
      <c r="BH71" s="30"/>
      <c r="BI71" s="30"/>
      <c r="BL71" s="30"/>
      <c r="BN71" s="30"/>
      <c r="BP71" s="30"/>
      <c r="BS71" s="30"/>
      <c r="BT71" s="30"/>
      <c r="BW71" s="30"/>
      <c r="BX71" s="30"/>
      <c r="BZ71" s="30"/>
      <c r="CC71" s="30"/>
      <c r="CD71" s="30"/>
      <c r="CG71" s="30"/>
      <c r="CK71" s="30"/>
      <c r="CN71" s="30"/>
      <c r="CQ71" s="30"/>
      <c r="CU71" s="30"/>
      <c r="CX71" s="30"/>
    </row>
    <row r="72" spans="1:102" s="29" customFormat="1" ht="14.4" customHeight="1" x14ac:dyDescent="0.3">
      <c r="A72" s="28"/>
      <c r="B72" s="100">
        <v>1</v>
      </c>
      <c r="C72" s="101" t="s">
        <v>205</v>
      </c>
      <c r="D72" s="102">
        <v>130</v>
      </c>
      <c r="E72" s="103" t="s">
        <v>201</v>
      </c>
      <c r="H72" s="30"/>
      <c r="I72" s="30"/>
      <c r="J72" s="30"/>
      <c r="K72" s="39"/>
      <c r="L72" s="31"/>
      <c r="M72" s="31"/>
      <c r="N72" s="30"/>
      <c r="O72" s="30"/>
      <c r="P72" s="30"/>
      <c r="Q72" s="39"/>
      <c r="S72" s="43"/>
      <c r="T72" s="43"/>
      <c r="U72" s="30"/>
      <c r="V72" s="30"/>
      <c r="W72" s="39"/>
      <c r="X72" s="43"/>
      <c r="Y72" s="43"/>
      <c r="Z72" s="28"/>
      <c r="AA72" s="28"/>
      <c r="AB72" s="39"/>
      <c r="AC72" s="30"/>
      <c r="AD72" s="28"/>
      <c r="AE72" s="44"/>
      <c r="AF72" s="39"/>
      <c r="AG72" s="30"/>
      <c r="AH72" s="44"/>
      <c r="AI72" s="39"/>
      <c r="AJ72" s="44"/>
      <c r="AK72" s="30"/>
      <c r="AL72" s="39"/>
      <c r="AM72" s="36"/>
      <c r="AN72" s="28"/>
      <c r="AO72" s="28"/>
      <c r="AP72" s="39"/>
      <c r="AQ72" s="30"/>
      <c r="AR72" s="28"/>
      <c r="AS72" s="39"/>
      <c r="AT72" s="28"/>
      <c r="AU72" s="30"/>
      <c r="AW72" s="39"/>
      <c r="AZ72" s="30"/>
      <c r="BA72" s="39"/>
      <c r="BE72" s="39"/>
      <c r="BH72" s="30"/>
      <c r="BI72" s="39"/>
      <c r="BL72" s="39"/>
      <c r="BN72" s="30"/>
      <c r="BP72" s="39"/>
      <c r="BS72" s="39"/>
      <c r="BT72" s="30"/>
      <c r="BW72" s="39"/>
      <c r="BX72" s="30"/>
      <c r="BZ72" s="39"/>
      <c r="CC72" s="39"/>
      <c r="CD72" s="30"/>
      <c r="CG72" s="30"/>
      <c r="CK72" s="30"/>
      <c r="CN72" s="30"/>
      <c r="CQ72" s="30"/>
      <c r="CU72" s="30"/>
      <c r="CX72" s="30"/>
    </row>
    <row r="73" spans="1:102" s="29" customFormat="1" ht="14.4" customHeight="1" x14ac:dyDescent="0.3">
      <c r="A73" s="28"/>
      <c r="B73" s="100"/>
      <c r="C73" s="101"/>
      <c r="D73" s="102"/>
      <c r="E73" s="103"/>
      <c r="F73" s="28"/>
      <c r="G73" s="28"/>
      <c r="H73" s="30"/>
      <c r="I73" s="30"/>
      <c r="J73" s="30"/>
      <c r="K73" s="39"/>
      <c r="L73" s="31"/>
      <c r="M73" s="31"/>
      <c r="N73" s="30"/>
      <c r="O73" s="30"/>
      <c r="P73" s="30"/>
      <c r="Q73" s="39"/>
      <c r="S73" s="43"/>
      <c r="T73" s="43"/>
      <c r="U73" s="30"/>
      <c r="V73" s="30"/>
      <c r="W73" s="39"/>
      <c r="X73" s="43"/>
      <c r="Y73" s="43"/>
      <c r="Z73" s="28"/>
      <c r="AA73" s="28"/>
      <c r="AB73" s="39"/>
      <c r="AC73" s="30"/>
      <c r="AD73" s="28"/>
      <c r="AE73" s="44"/>
      <c r="AF73" s="39"/>
      <c r="AG73" s="30"/>
      <c r="AH73" s="44"/>
      <c r="AI73" s="39"/>
      <c r="AJ73" s="44"/>
      <c r="AK73" s="30"/>
      <c r="AL73" s="39"/>
      <c r="AM73" s="36"/>
      <c r="AN73" s="28"/>
      <c r="AO73" s="28"/>
      <c r="AP73" s="39"/>
      <c r="AQ73" s="30"/>
      <c r="AR73" s="28"/>
      <c r="AS73" s="39"/>
      <c r="AT73" s="28"/>
      <c r="AU73" s="30"/>
      <c r="AW73" s="39"/>
      <c r="AZ73" s="30"/>
      <c r="BA73" s="39"/>
      <c r="BE73" s="39"/>
      <c r="BH73" s="30"/>
      <c r="BI73" s="39"/>
      <c r="BL73" s="39"/>
      <c r="BN73" s="30"/>
      <c r="BP73" s="39"/>
      <c r="BS73" s="39"/>
      <c r="BT73" s="30"/>
      <c r="BW73" s="39"/>
      <c r="BX73" s="30"/>
      <c r="BZ73" s="39"/>
      <c r="CC73" s="39"/>
      <c r="CD73" s="30"/>
      <c r="CG73" s="30"/>
      <c r="CK73" s="30"/>
      <c r="CN73" s="30"/>
      <c r="CQ73" s="30"/>
      <c r="CU73" s="30"/>
      <c r="CX73" s="30"/>
    </row>
    <row r="74" spans="1:102" s="29" customFormat="1" x14ac:dyDescent="0.3">
      <c r="A74" s="28"/>
      <c r="B74" s="40">
        <v>1</v>
      </c>
      <c r="C74" s="30" t="s">
        <v>206</v>
      </c>
      <c r="D74" s="31">
        <v>260</v>
      </c>
      <c r="E74" s="30" t="s">
        <v>201</v>
      </c>
      <c r="F74" s="28"/>
      <c r="G74" s="28"/>
      <c r="H74" s="30"/>
      <c r="I74" s="30"/>
      <c r="J74" s="30"/>
      <c r="K74" s="30"/>
      <c r="L74" s="31"/>
      <c r="M74" s="31"/>
      <c r="N74" s="30"/>
      <c r="O74" s="30"/>
      <c r="P74" s="30"/>
      <c r="Q74" s="30"/>
      <c r="S74" s="43"/>
      <c r="T74" s="43"/>
      <c r="U74" s="30"/>
      <c r="V74" s="30"/>
      <c r="W74" s="30"/>
      <c r="X74" s="43"/>
      <c r="Y74" s="43"/>
      <c r="Z74" s="28"/>
      <c r="AA74" s="28"/>
      <c r="AB74" s="30"/>
      <c r="AC74" s="30"/>
      <c r="AD74" s="28"/>
      <c r="AE74" s="44"/>
      <c r="AF74" s="30"/>
      <c r="AG74" s="30"/>
      <c r="AH74" s="44"/>
      <c r="AI74" s="30"/>
      <c r="AJ74" s="44"/>
      <c r="AK74" s="30"/>
      <c r="AL74" s="30"/>
      <c r="AM74" s="36"/>
      <c r="AN74" s="28"/>
      <c r="AO74" s="28"/>
      <c r="AP74" s="30"/>
      <c r="AQ74" s="30"/>
      <c r="AR74" s="28"/>
      <c r="AS74" s="30"/>
      <c r="AT74" s="28"/>
      <c r="AU74" s="30"/>
      <c r="AW74" s="30"/>
      <c r="AZ74" s="30"/>
      <c r="BA74" s="30"/>
      <c r="BE74" s="30"/>
      <c r="BH74" s="30"/>
      <c r="BI74" s="30"/>
      <c r="BL74" s="30"/>
      <c r="BN74" s="30"/>
      <c r="BP74" s="30"/>
      <c r="BS74" s="30"/>
      <c r="BT74" s="30"/>
      <c r="BW74" s="30"/>
      <c r="BX74" s="30"/>
      <c r="BZ74" s="30"/>
      <c r="CC74" s="30"/>
      <c r="CD74" s="30"/>
      <c r="CG74" s="30"/>
      <c r="CK74" s="30"/>
      <c r="CN74" s="30"/>
      <c r="CQ74" s="30"/>
      <c r="CU74" s="30"/>
      <c r="CX74" s="30"/>
    </row>
    <row r="75" spans="1:102" s="29" customFormat="1" x14ac:dyDescent="0.3">
      <c r="A75" s="28"/>
      <c r="B75" s="40">
        <v>1</v>
      </c>
      <c r="C75" s="30" t="s">
        <v>345</v>
      </c>
      <c r="D75" s="31">
        <f>D72/D71</f>
        <v>1.1607142857142858</v>
      </c>
      <c r="E75" s="30" t="s">
        <v>207</v>
      </c>
      <c r="F75" s="28"/>
      <c r="G75" s="28"/>
      <c r="H75" s="30"/>
      <c r="I75" s="30"/>
      <c r="J75" s="30"/>
      <c r="K75" s="30"/>
      <c r="L75" s="31"/>
      <c r="M75" s="31"/>
      <c r="N75" s="30"/>
      <c r="O75" s="30"/>
      <c r="P75" s="30"/>
      <c r="Q75" s="30"/>
      <c r="S75" s="43"/>
      <c r="T75" s="43"/>
      <c r="U75" s="30"/>
      <c r="V75" s="30"/>
      <c r="W75" s="30"/>
      <c r="X75" s="43"/>
      <c r="Y75" s="43"/>
      <c r="Z75" s="28"/>
      <c r="AA75" s="28"/>
      <c r="AB75" s="30"/>
      <c r="AC75" s="30"/>
      <c r="AD75" s="28"/>
      <c r="AE75" s="44"/>
      <c r="AF75" s="30"/>
      <c r="AG75" s="30"/>
      <c r="AH75" s="44"/>
      <c r="AI75" s="30"/>
      <c r="AJ75" s="44"/>
      <c r="AK75" s="30"/>
      <c r="AL75" s="30"/>
      <c r="AM75" s="36"/>
      <c r="AN75" s="28"/>
      <c r="AO75" s="28"/>
      <c r="AP75" s="30"/>
      <c r="AQ75" s="30"/>
      <c r="AR75" s="28"/>
      <c r="AS75" s="30"/>
      <c r="AT75" s="28"/>
      <c r="AU75" s="30"/>
      <c r="AW75" s="30"/>
      <c r="AZ75" s="30"/>
      <c r="BA75" s="30"/>
      <c r="BE75" s="30"/>
      <c r="BH75" s="30"/>
      <c r="BI75" s="30"/>
      <c r="BL75" s="30"/>
      <c r="BN75" s="30"/>
      <c r="BP75" s="30"/>
      <c r="BS75" s="30"/>
      <c r="BT75" s="30"/>
      <c r="BW75" s="30"/>
      <c r="BX75" s="30"/>
      <c r="BZ75" s="30"/>
      <c r="CC75" s="30"/>
      <c r="CD75" s="30"/>
      <c r="CG75" s="30"/>
      <c r="CK75" s="30"/>
      <c r="CN75" s="30"/>
      <c r="CQ75" s="30"/>
      <c r="CU75" s="30"/>
      <c r="CX75" s="30"/>
    </row>
    <row r="76" spans="1:102" s="29" customFormat="1" x14ac:dyDescent="0.3">
      <c r="A76" s="28"/>
      <c r="B76" s="40">
        <v>1</v>
      </c>
      <c r="C76" s="30" t="s">
        <v>206</v>
      </c>
      <c r="D76" s="31">
        <f>D74/D71</f>
        <v>2.3214285714285716</v>
      </c>
      <c r="E76" s="30" t="s">
        <v>207</v>
      </c>
      <c r="F76" s="28"/>
      <c r="G76" s="28"/>
      <c r="H76" s="30"/>
      <c r="I76" s="30"/>
      <c r="J76" s="30"/>
      <c r="K76" s="30"/>
      <c r="L76" s="31"/>
      <c r="M76" s="31"/>
      <c r="N76" s="30"/>
      <c r="O76" s="30"/>
      <c r="P76" s="30"/>
      <c r="Q76" s="30"/>
      <c r="S76" s="43"/>
      <c r="T76" s="43"/>
      <c r="U76" s="30"/>
      <c r="V76" s="30"/>
      <c r="W76" s="30"/>
      <c r="X76" s="43"/>
      <c r="Y76" s="43"/>
      <c r="Z76" s="28"/>
      <c r="AA76" s="28"/>
      <c r="AB76" s="30"/>
      <c r="AC76" s="30"/>
      <c r="AD76" s="28"/>
      <c r="AE76" s="44"/>
      <c r="AF76" s="30"/>
      <c r="AG76" s="30"/>
      <c r="AH76" s="44"/>
      <c r="AI76" s="30"/>
      <c r="AJ76" s="44"/>
      <c r="AK76" s="30"/>
      <c r="AL76" s="30"/>
      <c r="AM76" s="36"/>
      <c r="AN76" s="28"/>
      <c r="AO76" s="28"/>
      <c r="AP76" s="30"/>
      <c r="AQ76" s="30"/>
      <c r="AR76" s="28"/>
      <c r="AS76" s="30"/>
      <c r="AT76" s="28"/>
      <c r="AU76" s="30"/>
      <c r="AW76" s="30"/>
      <c r="AZ76" s="30"/>
      <c r="BA76" s="30"/>
      <c r="BE76" s="30"/>
      <c r="BH76" s="30"/>
      <c r="BI76" s="30"/>
      <c r="BL76" s="30"/>
      <c r="BN76" s="30"/>
      <c r="BP76" s="30"/>
      <c r="BS76" s="30"/>
      <c r="BT76" s="30"/>
      <c r="BW76" s="30"/>
      <c r="BX76" s="30"/>
      <c r="BZ76" s="30"/>
      <c r="CC76" s="30"/>
      <c r="CD76" s="30"/>
      <c r="CG76" s="30"/>
      <c r="CK76" s="30"/>
      <c r="CN76" s="30"/>
      <c r="CQ76" s="30"/>
      <c r="CU76" s="30"/>
      <c r="CX76" s="30"/>
    </row>
    <row r="77" spans="1:102" s="29" customFormat="1" x14ac:dyDescent="0.3">
      <c r="A77" s="28"/>
      <c r="B77" s="28"/>
      <c r="C77" s="28"/>
      <c r="D77" s="28"/>
      <c r="E77" s="28"/>
      <c r="F77" s="28"/>
      <c r="G77" s="28"/>
      <c r="H77" s="30"/>
      <c r="I77" s="30"/>
      <c r="J77" s="30"/>
      <c r="K77" s="28"/>
      <c r="L77" s="31"/>
      <c r="M77" s="31"/>
      <c r="N77" s="30"/>
      <c r="O77" s="30"/>
      <c r="P77" s="30"/>
      <c r="Q77" s="28"/>
      <c r="S77" s="43"/>
      <c r="T77" s="43"/>
      <c r="U77" s="30"/>
      <c r="V77" s="30"/>
      <c r="W77" s="28"/>
      <c r="X77" s="43"/>
      <c r="Y77" s="43"/>
      <c r="Z77" s="28"/>
      <c r="AA77" s="28"/>
      <c r="AB77" s="28"/>
      <c r="AC77" s="30"/>
      <c r="AD77" s="28"/>
      <c r="AE77" s="44"/>
      <c r="AF77" s="28"/>
      <c r="AG77" s="30"/>
      <c r="AH77" s="44"/>
      <c r="AI77" s="28"/>
      <c r="AJ77" s="44"/>
      <c r="AK77" s="30"/>
      <c r="AL77" s="28"/>
      <c r="AM77" s="36"/>
      <c r="AN77" s="28"/>
      <c r="AO77" s="28"/>
      <c r="AP77" s="28"/>
      <c r="AQ77" s="30"/>
      <c r="AR77" s="28"/>
      <c r="AS77" s="28"/>
      <c r="AT77" s="28"/>
      <c r="AU77" s="30"/>
      <c r="AW77" s="28"/>
      <c r="AZ77" s="30"/>
      <c r="BA77" s="28"/>
      <c r="BE77" s="28"/>
      <c r="BH77" s="30"/>
      <c r="BI77" s="28"/>
      <c r="BL77" s="28"/>
      <c r="BN77" s="30"/>
      <c r="BP77" s="28"/>
      <c r="BS77" s="28"/>
      <c r="BT77" s="30"/>
      <c r="BW77" s="28"/>
      <c r="BX77" s="30"/>
      <c r="BZ77" s="28"/>
      <c r="CC77" s="28"/>
      <c r="CD77" s="30"/>
      <c r="CG77" s="30"/>
      <c r="CK77" s="30"/>
      <c r="CN77" s="30"/>
      <c r="CQ77" s="30"/>
      <c r="CU77" s="30"/>
      <c r="CX77" s="30"/>
    </row>
    <row r="78" spans="1:102" s="29" customFormat="1" x14ac:dyDescent="0.3">
      <c r="A78" s="28" t="s">
        <v>216</v>
      </c>
      <c r="B78" s="28">
        <v>1</v>
      </c>
      <c r="C78" s="33" t="s">
        <v>217</v>
      </c>
      <c r="D78" s="28">
        <v>373.33</v>
      </c>
      <c r="E78" s="30" t="s">
        <v>201</v>
      </c>
      <c r="F78" s="32">
        <f>D78/D71</f>
        <v>3.3333035714285715</v>
      </c>
      <c r="G78" s="30" t="s">
        <v>207</v>
      </c>
      <c r="H78" s="30"/>
      <c r="I78" s="30"/>
      <c r="J78" s="30"/>
      <c r="K78" s="30"/>
      <c r="L78" s="31"/>
      <c r="M78" s="31"/>
      <c r="N78" s="30"/>
      <c r="O78" s="30"/>
      <c r="P78" s="30"/>
      <c r="Q78" s="30"/>
      <c r="S78" s="43"/>
      <c r="T78" s="43"/>
      <c r="U78" s="30"/>
      <c r="V78" s="30"/>
      <c r="W78" s="30"/>
      <c r="X78" s="43"/>
      <c r="Y78" s="43"/>
      <c r="Z78" s="28"/>
      <c r="AA78" s="28"/>
      <c r="AB78" s="30"/>
      <c r="AC78" s="30"/>
      <c r="AD78" s="28"/>
      <c r="AE78" s="44"/>
      <c r="AF78" s="30"/>
      <c r="AG78" s="30"/>
      <c r="AH78" s="44"/>
      <c r="AI78" s="30"/>
      <c r="AJ78" s="44"/>
      <c r="AK78" s="30"/>
      <c r="AL78" s="30"/>
      <c r="AM78" s="36"/>
      <c r="AN78" s="28"/>
      <c r="AO78" s="28"/>
      <c r="AP78" s="30"/>
      <c r="AQ78" s="30"/>
      <c r="AR78" s="28"/>
      <c r="AS78" s="30"/>
      <c r="AT78" s="28"/>
      <c r="AU78" s="30"/>
      <c r="AW78" s="30"/>
      <c r="AZ78" s="30"/>
      <c r="BA78" s="30"/>
      <c r="BE78" s="30"/>
      <c r="BH78" s="30"/>
      <c r="BI78" s="30"/>
      <c r="BL78" s="30"/>
      <c r="BN78" s="30"/>
      <c r="BP78" s="30"/>
      <c r="BS78" s="30"/>
      <c r="BT78" s="30"/>
      <c r="BW78" s="30"/>
      <c r="BX78" s="30"/>
      <c r="BZ78" s="30"/>
      <c r="CC78" s="30"/>
      <c r="CD78" s="30"/>
      <c r="CG78" s="30"/>
      <c r="CK78" s="30"/>
      <c r="CN78" s="30"/>
      <c r="CQ78" s="30"/>
      <c r="CU78" s="30"/>
      <c r="CX78" s="30"/>
    </row>
    <row r="79" spans="1:102" s="29" customFormat="1" x14ac:dyDescent="0.3">
      <c r="A79" s="28" t="s">
        <v>177</v>
      </c>
      <c r="B79" s="28">
        <v>1</v>
      </c>
      <c r="C79" s="33" t="s">
        <v>200</v>
      </c>
      <c r="D79" s="28">
        <v>0.5</v>
      </c>
      <c r="E79" s="30" t="s">
        <v>207</v>
      </c>
      <c r="F79" s="28"/>
      <c r="G79" s="28"/>
      <c r="H79" s="30"/>
      <c r="I79" s="30"/>
      <c r="J79" s="30"/>
      <c r="K79" s="30"/>
      <c r="L79" s="31"/>
      <c r="M79" s="31"/>
      <c r="N79" s="30"/>
      <c r="O79" s="30"/>
      <c r="P79" s="30"/>
      <c r="Q79" s="30"/>
      <c r="S79" s="43"/>
      <c r="T79" s="43"/>
      <c r="U79" s="30"/>
      <c r="V79" s="30"/>
      <c r="W79" s="30"/>
      <c r="X79" s="43"/>
      <c r="Y79" s="43"/>
      <c r="Z79" s="28"/>
      <c r="AA79" s="28"/>
      <c r="AB79" s="30"/>
      <c r="AC79" s="30"/>
      <c r="AD79" s="28"/>
      <c r="AE79" s="44"/>
      <c r="AF79" s="30"/>
      <c r="AG79" s="30"/>
      <c r="AH79" s="44"/>
      <c r="AI79" s="30"/>
      <c r="AJ79" s="44"/>
      <c r="AK79" s="30"/>
      <c r="AL79" s="30"/>
      <c r="AM79" s="36"/>
      <c r="AN79" s="28"/>
      <c r="AO79" s="28"/>
      <c r="AP79" s="30"/>
      <c r="AQ79" s="30"/>
      <c r="AR79" s="28"/>
      <c r="AS79" s="30"/>
      <c r="AT79" s="28"/>
      <c r="AU79" s="30"/>
      <c r="AW79" s="30"/>
      <c r="AZ79" s="30"/>
      <c r="BA79" s="30"/>
      <c r="BE79" s="30"/>
      <c r="BH79" s="30"/>
      <c r="BI79" s="30"/>
      <c r="BL79" s="30"/>
      <c r="BN79" s="30"/>
      <c r="BP79" s="30"/>
      <c r="BS79" s="30"/>
      <c r="BT79" s="30"/>
      <c r="BW79" s="30"/>
      <c r="BX79" s="30"/>
      <c r="BZ79" s="30"/>
      <c r="CC79" s="30"/>
      <c r="CD79" s="30"/>
      <c r="CG79" s="30"/>
      <c r="CK79" s="30"/>
      <c r="CN79" s="30"/>
      <c r="CQ79" s="30"/>
      <c r="CU79" s="30"/>
      <c r="CX79" s="30"/>
    </row>
    <row r="80" spans="1:102" s="29" customFormat="1" x14ac:dyDescent="0.3">
      <c r="A80" s="28" t="s">
        <v>181</v>
      </c>
      <c r="B80" s="28">
        <v>1</v>
      </c>
      <c r="C80" s="30" t="s">
        <v>218</v>
      </c>
      <c r="D80" s="31">
        <v>1.5</v>
      </c>
      <c r="E80" s="30" t="s">
        <v>207</v>
      </c>
      <c r="F80" s="31">
        <f>D80/D62</f>
        <v>7.4999999999999997E-2</v>
      </c>
      <c r="G80" s="30" t="s">
        <v>58</v>
      </c>
      <c r="H80" s="30"/>
      <c r="I80" s="30"/>
      <c r="J80" s="30"/>
      <c r="K80" s="30"/>
      <c r="L80" s="31"/>
      <c r="M80" s="31"/>
      <c r="N80" s="30"/>
      <c r="O80" s="30"/>
      <c r="P80" s="30"/>
      <c r="Q80" s="30"/>
      <c r="S80" s="43"/>
      <c r="T80" s="43"/>
      <c r="U80" s="30"/>
      <c r="V80" s="30"/>
      <c r="W80" s="30"/>
      <c r="X80" s="43"/>
      <c r="Y80" s="43"/>
      <c r="Z80" s="28"/>
      <c r="AA80" s="28"/>
      <c r="AB80" s="30"/>
      <c r="AC80" s="30"/>
      <c r="AD80" s="28"/>
      <c r="AE80" s="44"/>
      <c r="AF80" s="30"/>
      <c r="AG80" s="30"/>
      <c r="AH80" s="44"/>
      <c r="AI80" s="30"/>
      <c r="AJ80" s="44"/>
      <c r="AK80" s="30"/>
      <c r="AL80" s="30"/>
      <c r="AM80" s="36"/>
      <c r="AN80" s="28"/>
      <c r="AO80" s="28"/>
      <c r="AP80" s="30"/>
      <c r="AQ80" s="30"/>
      <c r="AR80" s="28"/>
      <c r="AS80" s="30"/>
      <c r="AT80" s="28"/>
      <c r="AU80" s="30"/>
      <c r="AW80" s="30"/>
      <c r="AZ80" s="30"/>
      <c r="BA80" s="30"/>
      <c r="BE80" s="30"/>
      <c r="BH80" s="30"/>
      <c r="BI80" s="30"/>
      <c r="BL80" s="30"/>
      <c r="BN80" s="30"/>
      <c r="BP80" s="30"/>
      <c r="BS80" s="30"/>
      <c r="BT80" s="30"/>
      <c r="BW80" s="30"/>
      <c r="BX80" s="30"/>
      <c r="BZ80" s="30"/>
      <c r="CC80" s="30"/>
      <c r="CD80" s="30"/>
      <c r="CG80" s="30"/>
      <c r="CK80" s="30"/>
      <c r="CN80" s="30"/>
      <c r="CQ80" s="30"/>
      <c r="CU80" s="30"/>
      <c r="CX80" s="30"/>
    </row>
    <row r="81" spans="1:102" s="29" customFormat="1" x14ac:dyDescent="0.3">
      <c r="A81" s="28" t="s">
        <v>219</v>
      </c>
      <c r="B81" s="28">
        <v>1</v>
      </c>
      <c r="C81" s="30" t="s">
        <v>218</v>
      </c>
      <c r="D81" s="31">
        <v>1.75</v>
      </c>
      <c r="E81" s="30" t="s">
        <v>207</v>
      </c>
      <c r="G81" s="30"/>
      <c r="H81" s="30"/>
      <c r="I81" s="30"/>
      <c r="J81" s="30"/>
      <c r="K81" s="30"/>
      <c r="L81" s="31"/>
      <c r="M81" s="31"/>
      <c r="N81" s="30"/>
      <c r="O81" s="30"/>
      <c r="P81" s="30"/>
      <c r="Q81" s="30"/>
      <c r="S81" s="43"/>
      <c r="T81" s="43"/>
      <c r="U81" s="30"/>
      <c r="V81" s="30"/>
      <c r="W81" s="30"/>
      <c r="X81" s="43"/>
      <c r="Y81" s="43"/>
      <c r="Z81" s="28"/>
      <c r="AA81" s="28"/>
      <c r="AB81" s="30"/>
      <c r="AC81" s="30"/>
      <c r="AD81" s="28"/>
      <c r="AE81" s="44"/>
      <c r="AF81" s="30"/>
      <c r="AG81" s="30"/>
      <c r="AH81" s="44"/>
      <c r="AI81" s="30"/>
      <c r="AJ81" s="44"/>
      <c r="AK81" s="30"/>
      <c r="AL81" s="30"/>
      <c r="AM81" s="36"/>
      <c r="AN81" s="28"/>
      <c r="AO81" s="28"/>
      <c r="AP81" s="30"/>
      <c r="AQ81" s="30"/>
      <c r="AR81" s="28"/>
      <c r="AS81" s="30"/>
      <c r="AT81" s="28"/>
      <c r="AU81" s="30"/>
      <c r="AW81" s="30"/>
      <c r="AZ81" s="30"/>
      <c r="BA81" s="30"/>
      <c r="BE81" s="30"/>
      <c r="BH81" s="30"/>
      <c r="BI81" s="30"/>
      <c r="BL81" s="30"/>
      <c r="BN81" s="30"/>
      <c r="BP81" s="30"/>
      <c r="BS81" s="30"/>
      <c r="BT81" s="30"/>
      <c r="BW81" s="30"/>
      <c r="BX81" s="30"/>
      <c r="BZ81" s="30"/>
      <c r="CC81" s="30"/>
      <c r="CD81" s="30"/>
      <c r="CG81" s="30"/>
      <c r="CK81" s="30"/>
      <c r="CN81" s="30"/>
      <c r="CQ81" s="30"/>
      <c r="CU81" s="30"/>
      <c r="CX81" s="30"/>
    </row>
    <row r="82" spans="1:102" s="29" customFormat="1" x14ac:dyDescent="0.3">
      <c r="A82" s="28" t="s">
        <v>220</v>
      </c>
      <c r="B82" s="28">
        <v>1</v>
      </c>
      <c r="C82" s="30" t="s">
        <v>218</v>
      </c>
      <c r="D82" s="31">
        <v>1.5</v>
      </c>
      <c r="E82" s="30" t="s">
        <v>207</v>
      </c>
      <c r="G82" s="30"/>
      <c r="H82" s="30"/>
      <c r="I82" s="30"/>
      <c r="J82" s="30"/>
      <c r="K82" s="30"/>
      <c r="L82" s="31"/>
      <c r="M82" s="31"/>
      <c r="N82" s="30"/>
      <c r="O82" s="30"/>
      <c r="P82" s="30"/>
      <c r="Q82" s="30"/>
      <c r="S82" s="43"/>
      <c r="T82" s="43"/>
      <c r="U82" s="30"/>
      <c r="V82" s="30"/>
      <c r="W82" s="30"/>
      <c r="X82" s="43"/>
      <c r="Y82" s="43"/>
      <c r="Z82" s="28"/>
      <c r="AA82" s="28"/>
      <c r="AB82" s="30"/>
      <c r="AC82" s="30"/>
      <c r="AD82" s="28"/>
      <c r="AE82" s="44"/>
      <c r="AF82" s="30"/>
      <c r="AG82" s="30"/>
      <c r="AH82" s="44"/>
      <c r="AI82" s="30"/>
      <c r="AJ82" s="44"/>
      <c r="AK82" s="30"/>
      <c r="AL82" s="30"/>
      <c r="AM82" s="36"/>
      <c r="AN82" s="28"/>
      <c r="AO82" s="28"/>
      <c r="AP82" s="30"/>
      <c r="AQ82" s="30"/>
      <c r="AR82" s="28"/>
      <c r="AS82" s="30"/>
      <c r="AT82" s="28"/>
      <c r="AU82" s="30"/>
      <c r="AW82" s="30"/>
      <c r="AZ82" s="30"/>
      <c r="BA82" s="30"/>
      <c r="BE82" s="30"/>
      <c r="BH82" s="30"/>
      <c r="BI82" s="30"/>
      <c r="BL82" s="30"/>
      <c r="BN82" s="30"/>
      <c r="BP82" s="30"/>
      <c r="BS82" s="30"/>
      <c r="BT82" s="30"/>
      <c r="BW82" s="30"/>
      <c r="BX82" s="30"/>
      <c r="BZ82" s="30"/>
      <c r="CC82" s="30"/>
      <c r="CD82" s="30"/>
      <c r="CG82" s="30"/>
      <c r="CK82" s="30"/>
      <c r="CN82" s="30"/>
      <c r="CQ82" s="30"/>
      <c r="CU82" s="30"/>
      <c r="CX82" s="30"/>
    </row>
    <row r="83" spans="1:102" s="29" customFormat="1" x14ac:dyDescent="0.3">
      <c r="A83" s="28" t="s">
        <v>178</v>
      </c>
      <c r="B83" s="28">
        <v>1</v>
      </c>
      <c r="C83" s="30" t="s">
        <v>217</v>
      </c>
      <c r="D83" s="31">
        <v>1.26</v>
      </c>
      <c r="E83" s="30" t="s">
        <v>207</v>
      </c>
      <c r="G83" s="30"/>
      <c r="H83" s="30"/>
      <c r="I83" s="30"/>
      <c r="J83" s="30"/>
      <c r="K83" s="30"/>
      <c r="L83" s="31"/>
      <c r="M83" s="31"/>
      <c r="N83" s="30"/>
      <c r="O83" s="30"/>
      <c r="P83" s="30"/>
      <c r="Q83" s="30"/>
      <c r="S83" s="43"/>
      <c r="T83" s="43"/>
      <c r="U83" s="30"/>
      <c r="V83" s="30"/>
      <c r="W83" s="30"/>
      <c r="X83" s="43"/>
      <c r="Y83" s="43"/>
      <c r="Z83" s="28"/>
      <c r="AA83" s="28"/>
      <c r="AB83" s="30"/>
      <c r="AC83" s="30"/>
      <c r="AD83" s="28"/>
      <c r="AE83" s="44"/>
      <c r="AF83" s="30"/>
      <c r="AG83" s="30"/>
      <c r="AH83" s="44"/>
      <c r="AI83" s="30"/>
      <c r="AJ83" s="44"/>
      <c r="AK83" s="30"/>
      <c r="AL83" s="30"/>
      <c r="AM83" s="36"/>
      <c r="AN83" s="28"/>
      <c r="AO83" s="28"/>
      <c r="AP83" s="30"/>
      <c r="AQ83" s="30"/>
      <c r="AR83" s="28"/>
      <c r="AS83" s="30"/>
      <c r="AT83" s="28"/>
      <c r="AU83" s="30"/>
      <c r="AW83" s="30"/>
      <c r="AZ83" s="30"/>
      <c r="BA83" s="30"/>
      <c r="BE83" s="30"/>
      <c r="BH83" s="30"/>
      <c r="BI83" s="30"/>
      <c r="BL83" s="30"/>
      <c r="BN83" s="30"/>
      <c r="BP83" s="30"/>
      <c r="BS83" s="30"/>
      <c r="BT83" s="30"/>
      <c r="BW83" s="30"/>
      <c r="BX83" s="30"/>
      <c r="BZ83" s="30"/>
      <c r="CC83" s="30"/>
      <c r="CD83" s="30"/>
      <c r="CG83" s="30"/>
      <c r="CK83" s="30"/>
      <c r="CN83" s="30"/>
      <c r="CQ83" s="30"/>
      <c r="CU83" s="30"/>
      <c r="CX83" s="30"/>
    </row>
    <row r="84" spans="1:102" s="29" customFormat="1" x14ac:dyDescent="0.3">
      <c r="A84" s="28" t="s">
        <v>221</v>
      </c>
      <c r="B84" s="28">
        <v>1</v>
      </c>
      <c r="C84" s="30" t="s">
        <v>222</v>
      </c>
      <c r="D84" s="31">
        <v>15.9</v>
      </c>
      <c r="E84" s="30" t="s">
        <v>207</v>
      </c>
      <c r="G84" s="30"/>
      <c r="H84" s="30"/>
      <c r="I84" s="30"/>
      <c r="J84" s="30"/>
      <c r="K84" s="30"/>
      <c r="L84" s="31"/>
      <c r="M84" s="31"/>
      <c r="N84" s="30"/>
      <c r="O84" s="30"/>
      <c r="P84" s="30"/>
      <c r="Q84" s="30"/>
      <c r="S84" s="43"/>
      <c r="T84" s="43"/>
      <c r="U84" s="30"/>
      <c r="V84" s="30"/>
      <c r="W84" s="30"/>
      <c r="X84" s="43"/>
      <c r="Y84" s="43"/>
      <c r="Z84" s="28"/>
      <c r="AA84" s="28"/>
      <c r="AB84" s="30"/>
      <c r="AC84" s="30"/>
      <c r="AD84" s="28"/>
      <c r="AE84" s="44"/>
      <c r="AF84" s="30"/>
      <c r="AG84" s="30"/>
      <c r="AH84" s="44"/>
      <c r="AI84" s="30"/>
      <c r="AJ84" s="44"/>
      <c r="AK84" s="30"/>
      <c r="AL84" s="30"/>
      <c r="AM84" s="36"/>
      <c r="AN84" s="28"/>
      <c r="AO84" s="28"/>
      <c r="AP84" s="30"/>
      <c r="AQ84" s="30"/>
      <c r="AR84" s="28"/>
      <c r="AS84" s="30"/>
      <c r="AT84" s="28"/>
      <c r="AU84" s="30"/>
      <c r="AW84" s="30"/>
      <c r="AZ84" s="30"/>
      <c r="BA84" s="30"/>
      <c r="BE84" s="30"/>
      <c r="BH84" s="30"/>
      <c r="BI84" s="30"/>
      <c r="BL84" s="30"/>
      <c r="BN84" s="30"/>
      <c r="BP84" s="30"/>
      <c r="BS84" s="30"/>
      <c r="BT84" s="30"/>
      <c r="BW84" s="30"/>
      <c r="BX84" s="30"/>
      <c r="BZ84" s="30"/>
      <c r="CC84" s="30"/>
      <c r="CD84" s="30"/>
      <c r="CG84" s="30"/>
      <c r="CK84" s="30"/>
      <c r="CN84" s="30"/>
      <c r="CQ84" s="30"/>
      <c r="CU84" s="30"/>
      <c r="CX84" s="30"/>
    </row>
    <row r="85" spans="1:102" s="29" customFormat="1" x14ac:dyDescent="0.3">
      <c r="A85" s="28" t="s">
        <v>61</v>
      </c>
      <c r="B85" s="28">
        <v>1</v>
      </c>
      <c r="C85" s="30" t="s">
        <v>223</v>
      </c>
      <c r="D85" s="31">
        <f>439.681/D71</f>
        <v>3.9257232142857141</v>
      </c>
      <c r="E85" s="30" t="s">
        <v>207</v>
      </c>
      <c r="F85" s="31">
        <f>D85/D62</f>
        <v>0.1962861607142857</v>
      </c>
      <c r="G85" s="30" t="s">
        <v>58</v>
      </c>
      <c r="I85" s="30"/>
      <c r="J85" s="30"/>
      <c r="K85" s="30"/>
      <c r="L85" s="31"/>
      <c r="M85" s="31"/>
      <c r="N85" s="30"/>
      <c r="O85" s="30"/>
      <c r="P85" s="30"/>
      <c r="Q85" s="30"/>
      <c r="S85" s="43"/>
      <c r="T85" s="43"/>
      <c r="U85" s="30"/>
      <c r="V85" s="30"/>
      <c r="W85" s="30"/>
      <c r="X85" s="43"/>
      <c r="Y85" s="43"/>
      <c r="Z85" s="28"/>
      <c r="AA85" s="28"/>
      <c r="AB85" s="30"/>
      <c r="AC85" s="30"/>
      <c r="AD85" s="28"/>
      <c r="AE85" s="44"/>
      <c r="AF85" s="30"/>
      <c r="AG85" s="30"/>
      <c r="AH85" s="44"/>
      <c r="AI85" s="30"/>
      <c r="AJ85" s="44"/>
      <c r="AK85" s="30"/>
      <c r="AL85" s="30"/>
      <c r="AM85" s="36"/>
      <c r="AN85" s="28"/>
      <c r="AO85" s="28"/>
      <c r="AP85" s="30"/>
      <c r="AQ85" s="30"/>
      <c r="AR85" s="28"/>
      <c r="AS85" s="30"/>
      <c r="AT85" s="28"/>
      <c r="AU85" s="30"/>
      <c r="AW85" s="30"/>
      <c r="AZ85" s="30"/>
      <c r="BA85" s="30"/>
      <c r="BE85" s="30"/>
      <c r="BH85" s="30"/>
      <c r="BI85" s="30"/>
      <c r="BL85" s="30"/>
      <c r="BN85" s="30"/>
      <c r="BP85" s="30"/>
      <c r="BS85" s="30"/>
      <c r="BT85" s="30"/>
      <c r="BW85" s="30"/>
      <c r="BX85" s="30"/>
      <c r="BZ85" s="30"/>
      <c r="CC85" s="30"/>
      <c r="CD85" s="30"/>
      <c r="CG85" s="30"/>
      <c r="CK85" s="30"/>
      <c r="CN85" s="30"/>
      <c r="CQ85" s="30"/>
      <c r="CU85" s="30"/>
      <c r="CX85" s="30"/>
    </row>
    <row r="86" spans="1:102" s="29" customFormat="1" x14ac:dyDescent="0.3">
      <c r="A86" s="99" t="s">
        <v>67</v>
      </c>
      <c r="B86" s="28">
        <v>1</v>
      </c>
      <c r="C86" s="30" t="s">
        <v>223</v>
      </c>
      <c r="D86" s="31">
        <v>3</v>
      </c>
      <c r="E86" s="30" t="s">
        <v>207</v>
      </c>
      <c r="G86" s="30"/>
      <c r="I86" s="30"/>
      <c r="J86" s="30"/>
      <c r="K86" s="30"/>
      <c r="O86" s="30"/>
      <c r="P86" s="30"/>
      <c r="Q86" s="30"/>
      <c r="S86" s="43"/>
      <c r="T86" s="43"/>
      <c r="U86" s="30"/>
      <c r="V86" s="30"/>
      <c r="W86" s="30"/>
      <c r="X86" s="43"/>
      <c r="Y86" s="43"/>
      <c r="Z86" s="36"/>
      <c r="AA86" s="36"/>
      <c r="AB86" s="30"/>
      <c r="AC86" s="30"/>
      <c r="AD86" s="36"/>
      <c r="AE86" s="44"/>
      <c r="AF86" s="30"/>
      <c r="AG86" s="30"/>
      <c r="AH86" s="44"/>
      <c r="AI86" s="30"/>
      <c r="AJ86" s="44"/>
      <c r="AK86" s="30"/>
      <c r="AL86" s="30"/>
      <c r="AM86" s="36"/>
      <c r="AN86" s="28"/>
      <c r="AO86" s="28"/>
      <c r="AP86" s="30"/>
      <c r="AQ86" s="30"/>
      <c r="AR86" s="28"/>
      <c r="AS86" s="30"/>
      <c r="AT86" s="28"/>
      <c r="AU86" s="30"/>
      <c r="AW86" s="30"/>
      <c r="AZ86" s="30"/>
      <c r="BA86" s="30"/>
      <c r="BE86" s="30"/>
      <c r="BH86" s="30"/>
      <c r="BI86" s="30"/>
      <c r="BL86" s="30"/>
      <c r="BN86" s="30"/>
      <c r="BP86" s="30"/>
      <c r="BS86" s="30"/>
      <c r="BT86" s="30"/>
      <c r="BW86" s="30"/>
      <c r="BX86" s="30"/>
      <c r="BZ86" s="30"/>
      <c r="CC86" s="30"/>
      <c r="CD86" s="30"/>
      <c r="CG86" s="30"/>
      <c r="CK86" s="30"/>
      <c r="CN86" s="30"/>
      <c r="CQ86" s="30"/>
      <c r="CU86" s="30"/>
      <c r="CX86" s="30"/>
    </row>
    <row r="87" spans="1:102" s="29" customFormat="1" x14ac:dyDescent="0.3">
      <c r="A87" s="99"/>
      <c r="B87" s="28">
        <v>1</v>
      </c>
      <c r="C87" s="30" t="s">
        <v>224</v>
      </c>
      <c r="D87" s="31">
        <v>2.0271699999999999</v>
      </c>
      <c r="E87" s="30" t="s">
        <v>8</v>
      </c>
      <c r="F87" s="31">
        <f>D87*D86</f>
        <v>6.0815099999999997</v>
      </c>
      <c r="G87" s="30" t="s">
        <v>207</v>
      </c>
      <c r="I87" s="30"/>
      <c r="J87" s="30"/>
      <c r="K87" s="30"/>
      <c r="O87" s="30"/>
      <c r="P87" s="30"/>
      <c r="Q87" s="30"/>
      <c r="S87" s="43"/>
      <c r="T87" s="43"/>
      <c r="U87" s="30"/>
      <c r="V87" s="30"/>
      <c r="W87" s="30"/>
      <c r="X87" s="43"/>
      <c r="Y87" s="43"/>
      <c r="Z87" s="36"/>
      <c r="AA87" s="36"/>
      <c r="AB87" s="30"/>
      <c r="AC87" s="30"/>
      <c r="AD87" s="36"/>
      <c r="AE87" s="44"/>
      <c r="AF87" s="30"/>
      <c r="AG87" s="30"/>
      <c r="AH87" s="44"/>
      <c r="AI87" s="30"/>
      <c r="AJ87" s="44"/>
      <c r="AK87" s="30"/>
      <c r="AL87" s="30"/>
      <c r="AM87" s="36"/>
      <c r="AN87" s="28"/>
      <c r="AO87" s="28"/>
      <c r="AP87" s="30"/>
      <c r="AQ87" s="30"/>
      <c r="AR87" s="28"/>
      <c r="AS87" s="30"/>
      <c r="AT87" s="28"/>
      <c r="AU87" s="30"/>
      <c r="AW87" s="30"/>
      <c r="AZ87" s="30"/>
      <c r="BA87" s="30"/>
      <c r="BE87" s="30"/>
      <c r="BH87" s="30"/>
      <c r="BI87" s="30"/>
      <c r="BL87" s="30"/>
      <c r="BN87" s="30"/>
      <c r="BP87" s="30"/>
      <c r="BS87" s="30"/>
      <c r="BT87" s="30"/>
      <c r="BW87" s="30"/>
      <c r="BX87" s="30"/>
      <c r="BZ87" s="30"/>
      <c r="CC87" s="30"/>
      <c r="CD87" s="30"/>
      <c r="CG87" s="30"/>
      <c r="CK87" s="30"/>
      <c r="CN87" s="30"/>
      <c r="CQ87" s="30"/>
      <c r="CU87" s="30"/>
      <c r="CX87" s="30"/>
    </row>
    <row r="88" spans="1:102" s="29" customFormat="1" x14ac:dyDescent="0.3">
      <c r="A88" s="104" t="s">
        <v>225</v>
      </c>
      <c r="B88" s="45">
        <v>1</v>
      </c>
      <c r="C88" s="30" t="s">
        <v>223</v>
      </c>
      <c r="D88" s="31">
        <v>334</v>
      </c>
      <c r="E88" s="30" t="s">
        <v>204</v>
      </c>
      <c r="F88" s="31">
        <f>D88/D71</f>
        <v>2.9821428571428572</v>
      </c>
      <c r="G88" s="30" t="s">
        <v>207</v>
      </c>
      <c r="H88" s="31">
        <f>F88/D62</f>
        <v>0.14910714285714285</v>
      </c>
      <c r="I88" s="30" t="s">
        <v>58</v>
      </c>
      <c r="J88" s="30"/>
      <c r="K88" s="30"/>
      <c r="O88" s="30"/>
      <c r="P88" s="30"/>
      <c r="Q88" s="30"/>
      <c r="S88" s="43"/>
      <c r="T88" s="43"/>
      <c r="U88" s="30"/>
      <c r="V88" s="30"/>
      <c r="W88" s="30"/>
      <c r="X88" s="43"/>
      <c r="Y88" s="43"/>
      <c r="Z88" s="36"/>
      <c r="AA88" s="36"/>
      <c r="AB88" s="30"/>
      <c r="AC88" s="30"/>
      <c r="AD88" s="36"/>
      <c r="AE88" s="44"/>
      <c r="AF88" s="30"/>
      <c r="AG88" s="30"/>
      <c r="AH88" s="44"/>
      <c r="AI88" s="30"/>
      <c r="AJ88" s="44"/>
      <c r="AK88" s="30"/>
      <c r="AL88" s="30"/>
      <c r="AM88" s="36"/>
      <c r="AN88" s="28"/>
      <c r="AO88" s="28"/>
      <c r="AP88" s="30"/>
      <c r="AQ88" s="30"/>
      <c r="AR88" s="28"/>
      <c r="AS88" s="30"/>
      <c r="AT88" s="28"/>
      <c r="AU88" s="30"/>
      <c r="AW88" s="30"/>
      <c r="AZ88" s="30"/>
      <c r="BA88" s="30"/>
      <c r="BE88" s="30"/>
      <c r="BH88" s="30"/>
      <c r="BI88" s="30"/>
      <c r="BL88" s="30"/>
      <c r="BN88" s="30"/>
      <c r="BP88" s="30"/>
      <c r="BS88" s="30"/>
      <c r="BT88" s="30"/>
      <c r="BW88" s="30"/>
      <c r="BX88" s="30"/>
      <c r="BZ88" s="30"/>
      <c r="CC88" s="30"/>
      <c r="CD88" s="30"/>
      <c r="CG88" s="30"/>
      <c r="CK88" s="30"/>
      <c r="CN88" s="30"/>
      <c r="CQ88" s="30"/>
      <c r="CU88" s="30"/>
      <c r="CX88" s="30"/>
    </row>
    <row r="89" spans="1:102" s="29" customFormat="1" x14ac:dyDescent="0.3">
      <c r="A89" s="99" t="s">
        <v>225</v>
      </c>
      <c r="B89" s="28">
        <v>1</v>
      </c>
      <c r="C89" s="30" t="s">
        <v>217</v>
      </c>
      <c r="D89" s="31">
        <v>400</v>
      </c>
      <c r="E89" s="30" t="s">
        <v>204</v>
      </c>
      <c r="F89" s="31">
        <f>D89/D71</f>
        <v>3.5714285714285716</v>
      </c>
      <c r="G89" s="30" t="s">
        <v>207</v>
      </c>
      <c r="H89" s="31">
        <f>F89/D90</f>
        <v>1.1984659635666348</v>
      </c>
      <c r="I89" s="30" t="s">
        <v>8</v>
      </c>
      <c r="J89" s="30"/>
      <c r="K89" s="30"/>
      <c r="O89" s="30"/>
      <c r="P89" s="30"/>
      <c r="Q89" s="30"/>
      <c r="S89" s="43"/>
      <c r="T89" s="43"/>
      <c r="U89" s="30"/>
      <c r="V89" s="30"/>
      <c r="W89" s="30"/>
      <c r="X89" s="43"/>
      <c r="Y89" s="43"/>
      <c r="Z89" s="36"/>
      <c r="AA89" s="36"/>
      <c r="AB89" s="30"/>
      <c r="AC89" s="30"/>
      <c r="AD89" s="36"/>
      <c r="AE89" s="44"/>
      <c r="AF89" s="30"/>
      <c r="AG89" s="30"/>
      <c r="AH89" s="44"/>
      <c r="AI89" s="30"/>
      <c r="AJ89" s="44"/>
      <c r="AK89" s="30"/>
      <c r="AL89" s="30"/>
      <c r="AM89" s="36"/>
      <c r="AN89" s="28"/>
      <c r="AO89" s="28"/>
      <c r="AP89" s="30"/>
      <c r="AQ89" s="30"/>
      <c r="AR89" s="28"/>
      <c r="AS89" s="30"/>
      <c r="AT89" s="28"/>
      <c r="AU89" s="30"/>
      <c r="AW89" s="30"/>
      <c r="AZ89" s="30"/>
      <c r="BA89" s="30"/>
      <c r="BE89" s="30"/>
      <c r="BH89" s="30"/>
      <c r="BI89" s="30"/>
      <c r="BL89" s="30"/>
      <c r="BN89" s="30"/>
      <c r="BP89" s="30"/>
      <c r="BS89" s="30"/>
      <c r="BT89" s="30"/>
      <c r="BW89" s="30"/>
      <c r="BX89" s="30"/>
      <c r="BZ89" s="30"/>
      <c r="CC89" s="30"/>
      <c r="CD89" s="30"/>
      <c r="CG89" s="30"/>
      <c r="CK89" s="30"/>
      <c r="CN89" s="30"/>
      <c r="CQ89" s="30"/>
      <c r="CU89" s="30"/>
      <c r="CX89" s="30"/>
    </row>
    <row r="90" spans="1:102" s="29" customFormat="1" x14ac:dyDescent="0.3">
      <c r="A90" s="99" t="s">
        <v>6</v>
      </c>
      <c r="B90" s="28">
        <v>1</v>
      </c>
      <c r="C90" s="30" t="s">
        <v>223</v>
      </c>
      <c r="D90" s="31">
        <v>2.98</v>
      </c>
      <c r="E90" s="30" t="s">
        <v>207</v>
      </c>
      <c r="G90" s="30"/>
      <c r="I90" s="30"/>
      <c r="J90" s="30"/>
      <c r="K90" s="30"/>
      <c r="O90" s="30"/>
      <c r="P90" s="30"/>
      <c r="Q90" s="30"/>
      <c r="S90" s="43"/>
      <c r="T90" s="43"/>
      <c r="U90" s="30"/>
      <c r="V90" s="30"/>
      <c r="W90" s="30"/>
      <c r="X90" s="43"/>
      <c r="Y90" s="43"/>
      <c r="Z90" s="36"/>
      <c r="AA90" s="36"/>
      <c r="AB90" s="30"/>
      <c r="AC90" s="30"/>
      <c r="AD90" s="36"/>
      <c r="AE90" s="44"/>
      <c r="AF90" s="30"/>
      <c r="AG90" s="30"/>
      <c r="AH90" s="44"/>
      <c r="AI90" s="30"/>
      <c r="AJ90" s="44"/>
      <c r="AK90" s="30"/>
      <c r="AL90" s="30"/>
      <c r="AM90" s="36"/>
      <c r="AN90" s="28"/>
      <c r="AO90" s="28"/>
      <c r="AP90" s="30"/>
      <c r="AQ90" s="30"/>
      <c r="AR90" s="28"/>
      <c r="AS90" s="30"/>
      <c r="AT90" s="28"/>
      <c r="AU90" s="30"/>
      <c r="AW90" s="30"/>
      <c r="AZ90" s="30"/>
      <c r="BA90" s="30"/>
      <c r="BE90" s="30"/>
      <c r="BH90" s="30"/>
      <c r="BI90" s="30"/>
      <c r="BL90" s="30"/>
      <c r="BN90" s="30"/>
      <c r="BP90" s="30"/>
      <c r="BS90" s="30"/>
      <c r="BT90" s="30"/>
      <c r="BW90" s="30"/>
      <c r="BX90" s="30"/>
      <c r="BZ90" s="30"/>
      <c r="CC90" s="30"/>
      <c r="CD90" s="30"/>
      <c r="CG90" s="30"/>
      <c r="CK90" s="30"/>
      <c r="CN90" s="30"/>
      <c r="CQ90" s="30"/>
      <c r="CU90" s="30"/>
      <c r="CX90" s="30"/>
    </row>
    <row r="91" spans="1:102" s="29" customFormat="1" x14ac:dyDescent="0.3">
      <c r="A91" s="99"/>
      <c r="B91" s="28">
        <v>1</v>
      </c>
      <c r="C91" s="30" t="s">
        <v>217</v>
      </c>
      <c r="D91" s="31">
        <v>1.5</v>
      </c>
      <c r="E91" s="30" t="s">
        <v>8</v>
      </c>
      <c r="F91" s="29">
        <f>D91*D90</f>
        <v>4.47</v>
      </c>
      <c r="G91" s="30" t="s">
        <v>207</v>
      </c>
      <c r="I91" s="30"/>
      <c r="J91" s="30"/>
      <c r="K91" s="30"/>
      <c r="O91" s="30"/>
      <c r="P91" s="30"/>
      <c r="Q91" s="30"/>
      <c r="S91" s="43"/>
      <c r="T91" s="43"/>
      <c r="U91" s="30"/>
      <c r="V91" s="30"/>
      <c r="W91" s="30"/>
      <c r="X91" s="43"/>
      <c r="Y91" s="43"/>
      <c r="Z91" s="36"/>
      <c r="AA91" s="36"/>
      <c r="AB91" s="30"/>
      <c r="AC91" s="30"/>
      <c r="AD91" s="36"/>
      <c r="AE91" s="44"/>
      <c r="AF91" s="30"/>
      <c r="AG91" s="30"/>
      <c r="AH91" s="44"/>
      <c r="AI91" s="30"/>
      <c r="AJ91" s="44"/>
      <c r="AK91" s="30"/>
      <c r="AL91" s="30"/>
      <c r="AM91" s="36"/>
      <c r="AN91" s="28"/>
      <c r="AO91" s="28"/>
      <c r="AP91" s="30"/>
      <c r="AQ91" s="30"/>
      <c r="AR91" s="28"/>
      <c r="AS91" s="30"/>
      <c r="AT91" s="28"/>
      <c r="AU91" s="30"/>
      <c r="AW91" s="30"/>
      <c r="AZ91" s="30"/>
      <c r="BA91" s="30"/>
      <c r="BE91" s="30"/>
      <c r="BH91" s="30"/>
      <c r="BI91" s="30"/>
      <c r="BL91" s="30"/>
      <c r="BN91" s="30"/>
      <c r="BP91" s="30"/>
      <c r="BS91" s="30"/>
      <c r="BT91" s="30"/>
      <c r="BW91" s="30"/>
      <c r="BX91" s="30"/>
      <c r="BZ91" s="30"/>
      <c r="CC91" s="30"/>
      <c r="CD91" s="30"/>
      <c r="CG91" s="30"/>
      <c r="CK91" s="30"/>
      <c r="CN91" s="30"/>
      <c r="CQ91" s="30"/>
      <c r="CU91" s="30"/>
      <c r="CX91" s="30"/>
    </row>
    <row r="92" spans="1:102" s="29" customFormat="1" x14ac:dyDescent="0.3">
      <c r="A92" s="28" t="s">
        <v>226</v>
      </c>
      <c r="B92" s="28">
        <v>1</v>
      </c>
      <c r="C92" s="30" t="s">
        <v>227</v>
      </c>
      <c r="D92" s="31">
        <v>9</v>
      </c>
      <c r="E92" s="30" t="s">
        <v>228</v>
      </c>
      <c r="G92" s="30"/>
      <c r="I92" s="30"/>
      <c r="J92" s="30"/>
      <c r="K92" s="30"/>
      <c r="O92" s="30"/>
      <c r="P92" s="30"/>
      <c r="Q92" s="30"/>
      <c r="S92" s="43"/>
      <c r="T92" s="43"/>
      <c r="U92" s="30"/>
      <c r="V92" s="30"/>
      <c r="W92" s="30"/>
      <c r="X92" s="43"/>
      <c r="Y92" s="43"/>
      <c r="Z92" s="36"/>
      <c r="AA92" s="36"/>
      <c r="AB92" s="30"/>
      <c r="AC92" s="30"/>
      <c r="AD92" s="36"/>
      <c r="AE92" s="44"/>
      <c r="AF92" s="30"/>
      <c r="AG92" s="30"/>
      <c r="AH92" s="44"/>
      <c r="AI92" s="30"/>
      <c r="AJ92" s="44"/>
      <c r="AK92" s="30"/>
      <c r="AL92" s="30"/>
      <c r="AM92" s="36"/>
      <c r="AN92" s="28"/>
      <c r="AO92" s="28"/>
      <c r="AP92" s="30"/>
      <c r="AQ92" s="30"/>
      <c r="AR92" s="28"/>
      <c r="AS92" s="30"/>
      <c r="AT92" s="28"/>
      <c r="AU92" s="30"/>
      <c r="AW92" s="30"/>
      <c r="AZ92" s="30"/>
      <c r="BA92" s="30"/>
      <c r="BE92" s="30"/>
      <c r="BH92" s="30"/>
      <c r="BI92" s="30"/>
      <c r="BL92" s="30"/>
      <c r="BN92" s="30"/>
      <c r="BP92" s="30"/>
      <c r="BS92" s="30"/>
      <c r="BT92" s="30"/>
      <c r="BW92" s="30"/>
      <c r="BX92" s="30"/>
      <c r="BZ92" s="30"/>
      <c r="CC92" s="30"/>
      <c r="CD92" s="30"/>
      <c r="CG92" s="30"/>
      <c r="CK92" s="30"/>
      <c r="CN92" s="30"/>
      <c r="CQ92" s="30"/>
      <c r="CU92" s="30"/>
      <c r="CX92" s="30"/>
    </row>
    <row r="93" spans="1:102" s="29" customFormat="1" x14ac:dyDescent="0.3">
      <c r="A93" s="28" t="s">
        <v>229</v>
      </c>
      <c r="B93" s="28">
        <v>1</v>
      </c>
      <c r="C93" s="30" t="s">
        <v>230</v>
      </c>
      <c r="D93" s="31">
        <v>9</v>
      </c>
      <c r="E93" s="30" t="s">
        <v>228</v>
      </c>
      <c r="G93" s="30"/>
      <c r="I93" s="30"/>
      <c r="J93" s="30"/>
      <c r="K93" s="30"/>
      <c r="O93" s="30"/>
      <c r="P93" s="30"/>
      <c r="Q93" s="30"/>
      <c r="S93" s="43"/>
      <c r="T93" s="43"/>
      <c r="U93" s="30"/>
      <c r="V93" s="30"/>
      <c r="W93" s="30"/>
      <c r="X93" s="43"/>
      <c r="Y93" s="43"/>
      <c r="Z93" s="36"/>
      <c r="AA93" s="36"/>
      <c r="AB93" s="30"/>
      <c r="AC93" s="30"/>
      <c r="AD93" s="36"/>
      <c r="AE93" s="44"/>
      <c r="AF93" s="30"/>
      <c r="AG93" s="30"/>
      <c r="AH93" s="44"/>
      <c r="AI93" s="30"/>
      <c r="AJ93" s="44"/>
      <c r="AK93" s="30"/>
      <c r="AL93" s="30"/>
      <c r="AM93" s="36"/>
      <c r="AN93" s="28"/>
      <c r="AO93" s="28"/>
      <c r="AP93" s="30"/>
      <c r="AQ93" s="30"/>
      <c r="AR93" s="28"/>
      <c r="AS93" s="30"/>
      <c r="AT93" s="28"/>
      <c r="AU93" s="30"/>
      <c r="AW93" s="30"/>
      <c r="AZ93" s="30"/>
      <c r="BA93" s="30"/>
      <c r="BE93" s="30"/>
      <c r="BH93" s="30"/>
      <c r="BI93" s="30"/>
      <c r="BL93" s="30"/>
      <c r="BN93" s="30"/>
      <c r="BP93" s="30"/>
      <c r="BS93" s="30"/>
      <c r="BT93" s="30"/>
      <c r="BW93" s="30"/>
      <c r="BX93" s="30"/>
      <c r="BZ93" s="30"/>
      <c r="CC93" s="30"/>
      <c r="CD93" s="30"/>
      <c r="CG93" s="30"/>
      <c r="CK93" s="30"/>
      <c r="CN93" s="30"/>
      <c r="CQ93" s="30"/>
      <c r="CU93" s="30"/>
      <c r="CX93" s="30"/>
    </row>
    <row r="94" spans="1:102" s="29" customFormat="1" x14ac:dyDescent="0.3">
      <c r="A94" s="28" t="s">
        <v>29</v>
      </c>
      <c r="B94" s="28">
        <v>1</v>
      </c>
      <c r="C94" s="30" t="s">
        <v>218</v>
      </c>
      <c r="D94" s="31">
        <v>1.75</v>
      </c>
      <c r="E94" s="30" t="s">
        <v>207</v>
      </c>
      <c r="F94" s="29">
        <f>D94*D71</f>
        <v>196</v>
      </c>
      <c r="G94" s="30" t="s">
        <v>201</v>
      </c>
      <c r="I94" s="30"/>
      <c r="J94" s="30"/>
      <c r="K94" s="30"/>
      <c r="O94" s="30"/>
      <c r="P94" s="30"/>
      <c r="Q94" s="30"/>
      <c r="S94" s="43"/>
      <c r="T94" s="43"/>
      <c r="U94" s="30"/>
      <c r="V94" s="30"/>
      <c r="W94" s="30"/>
      <c r="X94" s="43"/>
      <c r="Y94" s="43"/>
      <c r="Z94" s="36"/>
      <c r="AA94" s="36"/>
      <c r="AB94" s="30"/>
      <c r="AC94" s="30"/>
      <c r="AD94" s="36"/>
      <c r="AE94" s="44"/>
      <c r="AF94" s="30"/>
      <c r="AG94" s="30"/>
      <c r="AH94" s="44"/>
      <c r="AI94" s="30"/>
      <c r="AJ94" s="44"/>
      <c r="AK94" s="30"/>
      <c r="AL94" s="30"/>
      <c r="AM94" s="36"/>
      <c r="AN94" s="28"/>
      <c r="AO94" s="28"/>
      <c r="AP94" s="30"/>
      <c r="AQ94" s="30"/>
      <c r="AR94" s="28"/>
      <c r="AS94" s="30"/>
      <c r="AT94" s="28"/>
      <c r="AU94" s="30"/>
      <c r="AW94" s="30"/>
      <c r="AZ94" s="30"/>
      <c r="BA94" s="30"/>
      <c r="BE94" s="30"/>
      <c r="BH94" s="30"/>
      <c r="BI94" s="30"/>
      <c r="BL94" s="30"/>
      <c r="BN94" s="30"/>
      <c r="BP94" s="30"/>
      <c r="BS94" s="30"/>
      <c r="BT94" s="30"/>
      <c r="BW94" s="30"/>
      <c r="BX94" s="30"/>
      <c r="BZ94" s="30"/>
      <c r="CC94" s="30"/>
      <c r="CD94" s="30"/>
      <c r="CG94" s="30"/>
      <c r="CK94" s="30"/>
      <c r="CN94" s="30"/>
      <c r="CQ94" s="30"/>
      <c r="CU94" s="30"/>
      <c r="CX94" s="30"/>
    </row>
    <row r="95" spans="1:102" s="29" customFormat="1" x14ac:dyDescent="0.3">
      <c r="A95" s="28" t="s">
        <v>29</v>
      </c>
      <c r="B95" s="28">
        <v>1</v>
      </c>
      <c r="C95" s="30" t="s">
        <v>217</v>
      </c>
      <c r="D95" s="31">
        <v>175</v>
      </c>
      <c r="E95" s="30" t="s">
        <v>201</v>
      </c>
      <c r="F95" s="31">
        <f>D95/D71</f>
        <v>1.5625</v>
      </c>
      <c r="G95" s="30" t="s">
        <v>9</v>
      </c>
      <c r="H95" s="31">
        <f>F95/D62</f>
        <v>7.8125E-2</v>
      </c>
      <c r="I95" s="30" t="s">
        <v>58</v>
      </c>
      <c r="J95" s="30"/>
      <c r="K95" s="30"/>
      <c r="O95" s="30"/>
      <c r="P95" s="30"/>
      <c r="Q95" s="30"/>
      <c r="S95" s="43"/>
      <c r="T95" s="43"/>
      <c r="U95" s="30"/>
      <c r="V95" s="30"/>
      <c r="W95" s="30"/>
      <c r="X95" s="43"/>
      <c r="Y95" s="43"/>
      <c r="Z95" s="36"/>
      <c r="AA95" s="36"/>
      <c r="AB95" s="30"/>
      <c r="AC95" s="30"/>
      <c r="AD95" s="36"/>
      <c r="AE95" s="44"/>
      <c r="AF95" s="30"/>
      <c r="AG95" s="30"/>
      <c r="AH95" s="44"/>
      <c r="AI95" s="30"/>
      <c r="AJ95" s="44"/>
      <c r="AK95" s="30"/>
      <c r="AL95" s="30"/>
      <c r="AM95" s="36"/>
      <c r="AN95" s="28"/>
      <c r="AO95" s="28"/>
      <c r="AP95" s="30"/>
      <c r="AQ95" s="30"/>
      <c r="AR95" s="28"/>
      <c r="AS95" s="30"/>
      <c r="AT95" s="28"/>
      <c r="AU95" s="30"/>
      <c r="AW95" s="30"/>
      <c r="AZ95" s="30"/>
      <c r="BA95" s="30"/>
      <c r="BE95" s="30"/>
      <c r="BH95" s="30"/>
      <c r="BI95" s="30"/>
      <c r="BL95" s="30"/>
      <c r="BN95" s="30"/>
      <c r="BP95" s="30"/>
      <c r="BS95" s="30"/>
      <c r="BT95" s="30"/>
      <c r="BW95" s="30"/>
      <c r="BX95" s="30"/>
      <c r="BZ95" s="30"/>
      <c r="CC95" s="30"/>
      <c r="CD95" s="30"/>
      <c r="CG95" s="30"/>
      <c r="CK95" s="30"/>
      <c r="CN95" s="30"/>
      <c r="CQ95" s="30"/>
      <c r="CU95" s="30"/>
      <c r="CX95" s="30"/>
    </row>
    <row r="96" spans="1:102" s="29" customFormat="1" x14ac:dyDescent="0.3">
      <c r="A96" s="28" t="s">
        <v>231</v>
      </c>
      <c r="B96" s="28">
        <v>1</v>
      </c>
      <c r="C96" s="30" t="s">
        <v>232</v>
      </c>
      <c r="D96" s="31">
        <v>0.15175</v>
      </c>
      <c r="E96" s="30" t="s">
        <v>207</v>
      </c>
      <c r="F96" s="31">
        <v>16.997</v>
      </c>
      <c r="G96" s="30" t="s">
        <v>201</v>
      </c>
      <c r="I96" s="30"/>
      <c r="J96" s="30"/>
      <c r="K96" s="30"/>
      <c r="O96" s="30"/>
      <c r="P96" s="30"/>
      <c r="Q96" s="30"/>
      <c r="S96" s="43"/>
      <c r="T96" s="43"/>
      <c r="U96" s="30"/>
      <c r="V96" s="30"/>
      <c r="W96" s="30"/>
      <c r="X96" s="43"/>
      <c r="Y96" s="43"/>
      <c r="Z96" s="36"/>
      <c r="AA96" s="36"/>
      <c r="AB96" s="30"/>
      <c r="AC96" s="30"/>
      <c r="AD96" s="36"/>
      <c r="AE96" s="44"/>
      <c r="AF96" s="30"/>
      <c r="AG96" s="30"/>
      <c r="AH96" s="44"/>
      <c r="AI96" s="30"/>
      <c r="AJ96" s="44"/>
      <c r="AK96" s="30"/>
      <c r="AL96" s="30"/>
      <c r="AM96" s="36"/>
      <c r="AN96" s="28"/>
      <c r="AO96" s="28"/>
      <c r="AP96" s="30"/>
      <c r="AQ96" s="30"/>
      <c r="AR96" s="28"/>
      <c r="AS96" s="30"/>
      <c r="AT96" s="28"/>
      <c r="AU96" s="30"/>
      <c r="AW96" s="30"/>
      <c r="AZ96" s="30"/>
      <c r="BA96" s="30"/>
      <c r="BE96" s="30"/>
      <c r="BH96" s="30"/>
      <c r="BI96" s="30"/>
      <c r="BL96" s="30"/>
      <c r="BN96" s="30"/>
      <c r="BP96" s="30"/>
      <c r="BS96" s="30"/>
      <c r="BT96" s="30"/>
      <c r="BW96" s="30"/>
      <c r="BX96" s="30"/>
      <c r="BZ96" s="30"/>
      <c r="CC96" s="30"/>
      <c r="CD96" s="30"/>
      <c r="CG96" s="30"/>
      <c r="CK96" s="30"/>
      <c r="CN96" s="30"/>
      <c r="CQ96" s="30"/>
      <c r="CU96" s="30"/>
      <c r="CX96" s="30"/>
    </row>
    <row r="97" spans="1:102" s="29" customFormat="1" x14ac:dyDescent="0.3">
      <c r="A97" s="28" t="s">
        <v>233</v>
      </c>
      <c r="B97" s="28">
        <v>1</v>
      </c>
      <c r="C97" s="30" t="s">
        <v>218</v>
      </c>
      <c r="D97" s="31">
        <v>1.5</v>
      </c>
      <c r="E97" s="30" t="s">
        <v>207</v>
      </c>
      <c r="G97" s="30"/>
      <c r="I97" s="30"/>
      <c r="J97" s="30"/>
      <c r="K97" s="30"/>
      <c r="O97" s="30"/>
      <c r="P97" s="30"/>
      <c r="Q97" s="30"/>
      <c r="S97" s="43"/>
      <c r="T97" s="43"/>
      <c r="U97" s="30"/>
      <c r="V97" s="30"/>
      <c r="W97" s="30"/>
      <c r="X97" s="43"/>
      <c r="Y97" s="43"/>
      <c r="Z97" s="36"/>
      <c r="AA97" s="36"/>
      <c r="AB97" s="30"/>
      <c r="AC97" s="30"/>
      <c r="AD97" s="36"/>
      <c r="AE97" s="44"/>
      <c r="AF97" s="30"/>
      <c r="AG97" s="30"/>
      <c r="AH97" s="44"/>
      <c r="AI97" s="30"/>
      <c r="AJ97" s="44"/>
      <c r="AK97" s="30"/>
      <c r="AL97" s="30"/>
      <c r="AM97" s="36"/>
      <c r="AN97" s="28"/>
      <c r="AO97" s="28"/>
      <c r="AP97" s="30"/>
      <c r="AQ97" s="30"/>
      <c r="AR97" s="28"/>
      <c r="AS97" s="30"/>
      <c r="AT97" s="28"/>
      <c r="AU97" s="30"/>
      <c r="AW97" s="30"/>
      <c r="AZ97" s="30"/>
      <c r="BA97" s="30"/>
      <c r="BE97" s="30"/>
      <c r="BH97" s="30"/>
      <c r="BI97" s="30"/>
      <c r="BL97" s="30"/>
      <c r="BN97" s="30"/>
      <c r="BP97" s="30"/>
      <c r="BS97" s="30"/>
      <c r="BT97" s="30"/>
      <c r="BW97" s="30"/>
      <c r="BX97" s="30"/>
      <c r="BZ97" s="30"/>
      <c r="CC97" s="30"/>
      <c r="CD97" s="30"/>
      <c r="CG97" s="30"/>
      <c r="CK97" s="30"/>
      <c r="CN97" s="30"/>
      <c r="CQ97" s="30"/>
      <c r="CU97" s="30"/>
      <c r="CX97" s="30"/>
    </row>
    <row r="98" spans="1:102" s="29" customFormat="1" x14ac:dyDescent="0.3">
      <c r="A98" s="28" t="s">
        <v>234</v>
      </c>
      <c r="B98" s="28">
        <v>1</v>
      </c>
      <c r="C98" s="30" t="s">
        <v>218</v>
      </c>
      <c r="D98" s="31">
        <v>1.625</v>
      </c>
      <c r="E98" s="30" t="s">
        <v>207</v>
      </c>
      <c r="G98" s="30"/>
      <c r="I98" s="30"/>
      <c r="J98" s="30"/>
      <c r="K98" s="30"/>
      <c r="O98" s="30"/>
      <c r="P98" s="30"/>
      <c r="Q98" s="30"/>
      <c r="S98" s="43"/>
      <c r="T98" s="43"/>
      <c r="U98" s="30"/>
      <c r="V98" s="30"/>
      <c r="W98" s="30"/>
      <c r="X98" s="43"/>
      <c r="Y98" s="43"/>
      <c r="Z98" s="36"/>
      <c r="AA98" s="36"/>
      <c r="AB98" s="30"/>
      <c r="AC98" s="30"/>
      <c r="AD98" s="36"/>
      <c r="AE98" s="44"/>
      <c r="AF98" s="30"/>
      <c r="AG98" s="30"/>
      <c r="AH98" s="44"/>
      <c r="AI98" s="30"/>
      <c r="AJ98" s="44"/>
      <c r="AK98" s="30"/>
      <c r="AL98" s="30"/>
      <c r="AM98" s="36"/>
      <c r="AN98" s="28"/>
      <c r="AO98" s="28"/>
      <c r="AP98" s="30"/>
      <c r="AQ98" s="30"/>
      <c r="AR98" s="28"/>
      <c r="AS98" s="30"/>
      <c r="AT98" s="28"/>
      <c r="AU98" s="30"/>
      <c r="AW98" s="30"/>
      <c r="AZ98" s="30"/>
      <c r="BA98" s="30"/>
      <c r="BE98" s="30"/>
      <c r="BH98" s="30"/>
      <c r="BI98" s="30"/>
      <c r="BL98" s="30"/>
      <c r="BN98" s="30"/>
      <c r="BP98" s="30"/>
      <c r="BS98" s="30"/>
      <c r="BT98" s="30"/>
      <c r="BW98" s="30"/>
      <c r="BX98" s="30"/>
      <c r="BZ98" s="30"/>
      <c r="CC98" s="30"/>
      <c r="CD98" s="30"/>
      <c r="CG98" s="30"/>
      <c r="CK98" s="30"/>
      <c r="CN98" s="30"/>
      <c r="CQ98" s="30"/>
      <c r="CU98" s="30"/>
      <c r="CX98" s="30"/>
    </row>
    <row r="99" spans="1:102" s="29" customFormat="1" x14ac:dyDescent="0.3">
      <c r="A99" s="28" t="s">
        <v>235</v>
      </c>
      <c r="B99" s="28">
        <v>1</v>
      </c>
      <c r="C99" s="30" t="s">
        <v>218</v>
      </c>
      <c r="D99" s="31">
        <v>1.5</v>
      </c>
      <c r="E99" s="30" t="s">
        <v>207</v>
      </c>
      <c r="G99" s="30"/>
      <c r="I99" s="30"/>
      <c r="J99" s="30"/>
      <c r="K99" s="30"/>
      <c r="O99" s="30"/>
      <c r="P99" s="30"/>
      <c r="Q99" s="30"/>
      <c r="S99" s="43"/>
      <c r="T99" s="43"/>
      <c r="U99" s="30"/>
      <c r="V99" s="30"/>
      <c r="W99" s="30"/>
      <c r="X99" s="43"/>
      <c r="Y99" s="43"/>
      <c r="Z99" s="36"/>
      <c r="AA99" s="36"/>
      <c r="AB99" s="30"/>
      <c r="AC99" s="30"/>
      <c r="AD99" s="36"/>
      <c r="AE99" s="44"/>
      <c r="AF99" s="30"/>
      <c r="AG99" s="30"/>
      <c r="AH99" s="44"/>
      <c r="AI99" s="30"/>
      <c r="AJ99" s="44"/>
      <c r="AK99" s="30"/>
      <c r="AL99" s="30"/>
      <c r="AM99" s="36"/>
      <c r="AN99" s="28"/>
      <c r="AO99" s="28"/>
      <c r="AP99" s="30"/>
      <c r="AQ99" s="30"/>
      <c r="AR99" s="28"/>
      <c r="AS99" s="30"/>
      <c r="AT99" s="28"/>
      <c r="AU99" s="30"/>
      <c r="AW99" s="30"/>
      <c r="AZ99" s="30"/>
      <c r="BA99" s="30"/>
      <c r="BE99" s="30"/>
      <c r="BH99" s="30"/>
      <c r="BI99" s="30"/>
      <c r="BL99" s="30"/>
      <c r="BN99" s="30"/>
      <c r="BP99" s="30"/>
      <c r="BS99" s="30"/>
      <c r="BT99" s="30"/>
      <c r="BW99" s="30"/>
      <c r="BX99" s="30"/>
      <c r="BZ99" s="30"/>
      <c r="CC99" s="30"/>
      <c r="CD99" s="30"/>
      <c r="CG99" s="30"/>
      <c r="CK99" s="30"/>
      <c r="CN99" s="30"/>
      <c r="CQ99" s="30"/>
      <c r="CU99" s="30"/>
      <c r="CX99" s="30"/>
    </row>
    <row r="100" spans="1:102" s="29" customFormat="1" x14ac:dyDescent="0.3">
      <c r="A100" s="28" t="s">
        <v>236</v>
      </c>
      <c r="B100" s="28">
        <v>1</v>
      </c>
      <c r="C100" s="30" t="s">
        <v>218</v>
      </c>
      <c r="D100" s="31">
        <v>1.5</v>
      </c>
      <c r="E100" s="30" t="s">
        <v>207</v>
      </c>
      <c r="G100" s="30"/>
      <c r="I100" s="30"/>
      <c r="J100" s="30"/>
      <c r="K100" s="30"/>
      <c r="O100" s="30"/>
      <c r="P100" s="30"/>
      <c r="Q100" s="30"/>
      <c r="S100" s="43"/>
      <c r="T100" s="43"/>
      <c r="U100" s="30"/>
      <c r="V100" s="30"/>
      <c r="W100" s="30"/>
      <c r="X100" s="43"/>
      <c r="Y100" s="43"/>
      <c r="Z100" s="36"/>
      <c r="AA100" s="36"/>
      <c r="AB100" s="30"/>
      <c r="AC100" s="30"/>
      <c r="AD100" s="36"/>
      <c r="AE100" s="44"/>
      <c r="AF100" s="30"/>
      <c r="AG100" s="30"/>
      <c r="AH100" s="44"/>
      <c r="AI100" s="30"/>
      <c r="AJ100" s="44"/>
      <c r="AK100" s="30"/>
      <c r="AL100" s="30"/>
      <c r="AM100" s="36"/>
      <c r="AN100" s="28"/>
      <c r="AO100" s="28"/>
      <c r="AP100" s="30"/>
      <c r="AQ100" s="30"/>
      <c r="AR100" s="28"/>
      <c r="AS100" s="30"/>
      <c r="AT100" s="28"/>
      <c r="AU100" s="30"/>
      <c r="AW100" s="30"/>
      <c r="AZ100" s="30"/>
      <c r="BA100" s="30"/>
      <c r="BE100" s="30"/>
      <c r="BH100" s="30"/>
      <c r="BI100" s="30"/>
      <c r="BL100" s="30"/>
      <c r="BN100" s="30"/>
      <c r="BP100" s="30"/>
      <c r="BS100" s="30"/>
      <c r="BT100" s="30"/>
      <c r="BW100" s="30"/>
      <c r="BX100" s="30"/>
      <c r="BZ100" s="30"/>
      <c r="CC100" s="30"/>
      <c r="CD100" s="30"/>
      <c r="CG100" s="30"/>
      <c r="CK100" s="30"/>
      <c r="CN100" s="30"/>
      <c r="CQ100" s="30"/>
      <c r="CU100" s="30"/>
      <c r="CX100" s="30"/>
    </row>
    <row r="101" spans="1:102" s="29" customFormat="1" x14ac:dyDescent="0.3">
      <c r="A101" s="99" t="s">
        <v>237</v>
      </c>
      <c r="B101" s="28">
        <v>1</v>
      </c>
      <c r="C101" s="30" t="s">
        <v>238</v>
      </c>
      <c r="D101" s="31">
        <v>18.559999999999999</v>
      </c>
      <c r="E101" s="30" t="s">
        <v>228</v>
      </c>
      <c r="G101" s="30"/>
      <c r="I101" s="30"/>
      <c r="J101" s="30"/>
      <c r="K101" s="30"/>
      <c r="O101" s="30"/>
      <c r="P101" s="30"/>
      <c r="Q101" s="30"/>
      <c r="S101" s="43"/>
      <c r="T101" s="43"/>
      <c r="U101" s="30"/>
      <c r="V101" s="30"/>
      <c r="W101" s="30"/>
      <c r="X101" s="43"/>
      <c r="Y101" s="43"/>
      <c r="Z101" s="36"/>
      <c r="AA101" s="36"/>
      <c r="AB101" s="30"/>
      <c r="AC101" s="30"/>
      <c r="AD101" s="36"/>
      <c r="AE101" s="44"/>
      <c r="AF101" s="30"/>
      <c r="AG101" s="30"/>
      <c r="AH101" s="44"/>
      <c r="AI101" s="30"/>
      <c r="AJ101" s="44"/>
      <c r="AK101" s="30"/>
      <c r="AL101" s="30"/>
      <c r="AM101" s="36"/>
      <c r="AN101" s="28"/>
      <c r="AO101" s="28"/>
      <c r="AP101" s="30"/>
      <c r="AQ101" s="30"/>
      <c r="AR101" s="28"/>
      <c r="AS101" s="30"/>
      <c r="AT101" s="28"/>
      <c r="AU101" s="30"/>
      <c r="AW101" s="30"/>
      <c r="AZ101" s="30"/>
      <c r="BA101" s="30"/>
      <c r="BE101" s="30"/>
      <c r="BH101" s="30"/>
      <c r="BI101" s="30"/>
      <c r="BL101" s="30"/>
      <c r="BN101" s="30"/>
      <c r="BP101" s="30"/>
      <c r="BS101" s="30"/>
      <c r="BT101" s="30"/>
      <c r="BW101" s="30"/>
      <c r="BX101" s="30"/>
      <c r="BZ101" s="30"/>
      <c r="CC101" s="30"/>
      <c r="CD101" s="30"/>
      <c r="CG101" s="30"/>
      <c r="CK101" s="30"/>
      <c r="CN101" s="30"/>
      <c r="CQ101" s="30"/>
      <c r="CU101" s="30"/>
      <c r="CX101" s="30"/>
    </row>
    <row r="102" spans="1:102" s="29" customFormat="1" x14ac:dyDescent="0.3">
      <c r="A102" s="99"/>
      <c r="B102" s="28">
        <v>1</v>
      </c>
      <c r="C102" s="30" t="s">
        <v>239</v>
      </c>
      <c r="D102" s="31">
        <v>164</v>
      </c>
      <c r="E102" s="30" t="s">
        <v>201</v>
      </c>
      <c r="F102" s="31">
        <f>D102/D55</f>
        <v>1.4642857142857142</v>
      </c>
      <c r="G102" s="30" t="s">
        <v>207</v>
      </c>
      <c r="I102" s="33"/>
      <c r="J102" s="33"/>
      <c r="K102" s="30"/>
      <c r="O102" s="33"/>
      <c r="P102" s="33"/>
      <c r="Q102" s="30"/>
      <c r="S102" s="43"/>
      <c r="T102" s="43"/>
      <c r="U102" s="33"/>
      <c r="V102" s="33"/>
      <c r="W102" s="30"/>
      <c r="X102" s="43"/>
      <c r="Y102" s="43"/>
      <c r="Z102" s="36"/>
      <c r="AA102" s="36"/>
      <c r="AB102" s="30"/>
      <c r="AC102" s="33"/>
      <c r="AD102" s="36"/>
      <c r="AE102" s="44"/>
      <c r="AF102" s="30"/>
      <c r="AG102" s="33"/>
      <c r="AH102" s="44"/>
      <c r="AI102" s="30"/>
      <c r="AJ102" s="44"/>
      <c r="AK102" s="33"/>
      <c r="AL102" s="30"/>
      <c r="AM102" s="36"/>
      <c r="AN102" s="28"/>
      <c r="AO102" s="28"/>
      <c r="AP102" s="30"/>
      <c r="AQ102" s="33"/>
      <c r="AR102" s="28"/>
      <c r="AS102" s="30"/>
      <c r="AT102" s="28"/>
      <c r="AU102" s="33"/>
      <c r="AW102" s="30"/>
      <c r="AZ102" s="33"/>
      <c r="BA102" s="30"/>
      <c r="BE102" s="30"/>
      <c r="BH102" s="33"/>
      <c r="BI102" s="30"/>
      <c r="BL102" s="30"/>
      <c r="BN102" s="33"/>
      <c r="BP102" s="30"/>
      <c r="BS102" s="30"/>
      <c r="BT102" s="33"/>
      <c r="BW102" s="30"/>
      <c r="BX102" s="33"/>
      <c r="BZ102" s="30"/>
      <c r="CC102" s="30"/>
      <c r="CD102" s="33"/>
      <c r="CG102" s="33"/>
      <c r="CK102" s="33"/>
      <c r="CN102" s="33"/>
      <c r="CQ102" s="33"/>
      <c r="CU102" s="33"/>
      <c r="CX102" s="33"/>
    </row>
    <row r="103" spans="1:102" s="29" customFormat="1" x14ac:dyDescent="0.3">
      <c r="A103" s="99" t="s">
        <v>240</v>
      </c>
      <c r="B103" s="28">
        <v>1</v>
      </c>
      <c r="C103" s="30" t="s">
        <v>241</v>
      </c>
      <c r="D103" s="31">
        <v>336</v>
      </c>
      <c r="E103" s="30" t="s">
        <v>201</v>
      </c>
      <c r="F103" s="31">
        <v>3</v>
      </c>
      <c r="G103" s="30" t="s">
        <v>207</v>
      </c>
      <c r="I103" s="30"/>
      <c r="J103" s="30"/>
      <c r="K103" s="30"/>
      <c r="O103" s="30"/>
      <c r="P103" s="30"/>
      <c r="Q103" s="30"/>
      <c r="S103" s="43"/>
      <c r="T103" s="43"/>
      <c r="U103" s="30"/>
      <c r="V103" s="30"/>
      <c r="W103" s="30"/>
      <c r="X103" s="43"/>
      <c r="Y103" s="43"/>
      <c r="Z103" s="36"/>
      <c r="AA103" s="36"/>
      <c r="AB103" s="30"/>
      <c r="AC103" s="30"/>
      <c r="AD103" s="36"/>
      <c r="AE103" s="44"/>
      <c r="AF103" s="30"/>
      <c r="AG103" s="30"/>
      <c r="AH103" s="44"/>
      <c r="AI103" s="30"/>
      <c r="AJ103" s="44"/>
      <c r="AK103" s="30"/>
      <c r="AL103" s="30"/>
      <c r="AM103" s="36"/>
      <c r="AN103" s="28"/>
      <c r="AO103" s="28"/>
      <c r="AP103" s="30"/>
      <c r="AQ103" s="30"/>
      <c r="AR103" s="28"/>
      <c r="AS103" s="30"/>
      <c r="AT103" s="28"/>
      <c r="AU103" s="30"/>
      <c r="AW103" s="30"/>
      <c r="AZ103" s="30"/>
      <c r="BA103" s="30"/>
      <c r="BE103" s="30"/>
      <c r="BH103" s="30"/>
      <c r="BI103" s="30"/>
      <c r="BL103" s="30"/>
      <c r="BN103" s="30"/>
      <c r="BP103" s="30"/>
      <c r="BS103" s="30"/>
      <c r="BT103" s="30"/>
      <c r="BW103" s="30"/>
      <c r="BX103" s="30"/>
      <c r="BZ103" s="30"/>
      <c r="CC103" s="30"/>
      <c r="CD103" s="30"/>
      <c r="CG103" s="30"/>
      <c r="CK103" s="30"/>
      <c r="CN103" s="30"/>
      <c r="CQ103" s="30"/>
      <c r="CU103" s="30"/>
      <c r="CX103" s="30"/>
    </row>
    <row r="104" spans="1:102" s="29" customFormat="1" x14ac:dyDescent="0.3">
      <c r="A104" s="99"/>
      <c r="B104" s="28">
        <v>1</v>
      </c>
      <c r="C104" s="30" t="s">
        <v>242</v>
      </c>
      <c r="D104" s="31">
        <v>240</v>
      </c>
      <c r="E104" s="30" t="s">
        <v>201</v>
      </c>
      <c r="F104" s="31">
        <f>D104/D71</f>
        <v>2.1428571428571428</v>
      </c>
      <c r="G104" s="30" t="s">
        <v>207</v>
      </c>
      <c r="I104" s="30"/>
      <c r="J104" s="30"/>
      <c r="K104" s="30"/>
      <c r="O104" s="30"/>
      <c r="P104" s="30"/>
      <c r="Q104" s="30"/>
      <c r="S104" s="43"/>
      <c r="T104" s="43"/>
      <c r="U104" s="30"/>
      <c r="V104" s="30"/>
      <c r="W104" s="30"/>
      <c r="X104" s="43"/>
      <c r="Y104" s="43"/>
      <c r="Z104" s="36"/>
      <c r="AA104" s="36"/>
      <c r="AB104" s="30"/>
      <c r="AC104" s="30"/>
      <c r="AD104" s="36"/>
      <c r="AE104" s="44"/>
      <c r="AF104" s="30"/>
      <c r="AG104" s="30"/>
      <c r="AH104" s="44"/>
      <c r="AI104" s="30"/>
      <c r="AJ104" s="44"/>
      <c r="AK104" s="30"/>
      <c r="AL104" s="30"/>
      <c r="AM104" s="36"/>
      <c r="AN104" s="28"/>
      <c r="AO104" s="28"/>
      <c r="AP104" s="30"/>
      <c r="AQ104" s="30"/>
      <c r="AR104" s="28"/>
      <c r="AS104" s="30"/>
      <c r="AT104" s="28"/>
      <c r="AU104" s="30"/>
      <c r="AW104" s="30"/>
      <c r="AZ104" s="30"/>
      <c r="BA104" s="30"/>
      <c r="BE104" s="30"/>
      <c r="BH104" s="30"/>
      <c r="BI104" s="30"/>
      <c r="BL104" s="30"/>
      <c r="BN104" s="30"/>
      <c r="BP104" s="30"/>
      <c r="BS104" s="30"/>
      <c r="BT104" s="30"/>
      <c r="BW104" s="30"/>
      <c r="BX104" s="30"/>
      <c r="BZ104" s="30"/>
      <c r="CC104" s="30"/>
      <c r="CD104" s="30"/>
      <c r="CG104" s="30"/>
      <c r="CK104" s="30"/>
      <c r="CN104" s="30"/>
      <c r="CQ104" s="30"/>
      <c r="CU104" s="30"/>
      <c r="CX104" s="30"/>
    </row>
    <row r="105" spans="1:102" s="29" customFormat="1" x14ac:dyDescent="0.3">
      <c r="A105" s="99" t="s">
        <v>243</v>
      </c>
      <c r="B105" s="28">
        <v>1</v>
      </c>
      <c r="C105" s="30" t="s">
        <v>244</v>
      </c>
      <c r="D105" s="31">
        <v>3.40835</v>
      </c>
      <c r="E105" s="30" t="s">
        <v>218</v>
      </c>
      <c r="F105" s="31">
        <f>D105*D106/D71</f>
        <v>5.9646125000000003</v>
      </c>
      <c r="G105" s="30" t="s">
        <v>207</v>
      </c>
      <c r="I105" s="30"/>
      <c r="J105" s="30"/>
      <c r="K105" s="30"/>
      <c r="O105" s="30"/>
      <c r="P105" s="30"/>
      <c r="Q105" s="30"/>
      <c r="S105" s="43"/>
      <c r="T105" s="43"/>
      <c r="U105" s="30"/>
      <c r="V105" s="30"/>
      <c r="W105" s="30"/>
      <c r="X105" s="43"/>
      <c r="Y105" s="43"/>
      <c r="Z105" s="36"/>
      <c r="AA105" s="36"/>
      <c r="AB105" s="30"/>
      <c r="AC105" s="30"/>
      <c r="AD105" s="36"/>
      <c r="AE105" s="44"/>
      <c r="AF105" s="30"/>
      <c r="AG105" s="30"/>
      <c r="AH105" s="44"/>
      <c r="AI105" s="30"/>
      <c r="AJ105" s="44"/>
      <c r="AK105" s="30"/>
      <c r="AL105" s="30"/>
      <c r="AM105" s="36"/>
      <c r="AN105" s="28"/>
      <c r="AO105" s="28"/>
      <c r="AP105" s="30"/>
      <c r="AQ105" s="30"/>
      <c r="AR105" s="28"/>
      <c r="AS105" s="30"/>
      <c r="AT105" s="28"/>
      <c r="AU105" s="30"/>
      <c r="AW105" s="30"/>
      <c r="AZ105" s="30"/>
      <c r="BA105" s="30"/>
      <c r="BE105" s="30"/>
      <c r="BH105" s="30"/>
      <c r="BI105" s="30"/>
      <c r="BL105" s="30"/>
      <c r="BN105" s="30"/>
      <c r="BP105" s="30"/>
      <c r="BS105" s="30"/>
      <c r="BT105" s="30"/>
      <c r="BW105" s="30"/>
      <c r="BX105" s="30"/>
      <c r="BZ105" s="30"/>
      <c r="CC105" s="30"/>
      <c r="CD105" s="30"/>
      <c r="CG105" s="30"/>
      <c r="CK105" s="30"/>
      <c r="CN105" s="30"/>
      <c r="CQ105" s="30"/>
      <c r="CU105" s="30"/>
      <c r="CX105" s="30"/>
    </row>
    <row r="106" spans="1:102" s="29" customFormat="1" x14ac:dyDescent="0.3">
      <c r="A106" s="99"/>
      <c r="B106" s="28">
        <v>1</v>
      </c>
      <c r="C106" s="30" t="s">
        <v>218</v>
      </c>
      <c r="D106" s="32">
        <v>196</v>
      </c>
      <c r="E106" s="30" t="s">
        <v>201</v>
      </c>
      <c r="F106" s="31"/>
      <c r="G106" s="28"/>
      <c r="I106" s="30"/>
      <c r="J106" s="30"/>
      <c r="K106" s="30"/>
      <c r="O106" s="30"/>
      <c r="P106" s="30"/>
      <c r="Q106" s="30"/>
      <c r="S106" s="43"/>
      <c r="T106" s="43"/>
      <c r="U106" s="30"/>
      <c r="V106" s="30"/>
      <c r="W106" s="30"/>
      <c r="X106" s="43"/>
      <c r="Y106" s="43"/>
      <c r="Z106" s="36"/>
      <c r="AA106" s="36"/>
      <c r="AB106" s="30"/>
      <c r="AC106" s="30"/>
      <c r="AD106" s="36"/>
      <c r="AE106" s="44"/>
      <c r="AF106" s="30"/>
      <c r="AG106" s="30"/>
      <c r="AH106" s="44"/>
      <c r="AI106" s="30"/>
      <c r="AJ106" s="44"/>
      <c r="AK106" s="30"/>
      <c r="AL106" s="30"/>
      <c r="AM106" s="36"/>
      <c r="AN106" s="28"/>
      <c r="AO106" s="28"/>
      <c r="AP106" s="30"/>
      <c r="AQ106" s="30"/>
      <c r="AR106" s="28"/>
      <c r="AS106" s="30"/>
      <c r="AT106" s="28"/>
      <c r="AU106" s="30"/>
      <c r="AW106" s="30"/>
      <c r="AZ106" s="30"/>
      <c r="BA106" s="30"/>
      <c r="BE106" s="30"/>
      <c r="BH106" s="30"/>
      <c r="BI106" s="30"/>
      <c r="BL106" s="30"/>
      <c r="BN106" s="30"/>
      <c r="BP106" s="30"/>
      <c r="BS106" s="30"/>
      <c r="BT106" s="30"/>
      <c r="BW106" s="30"/>
      <c r="BX106" s="30"/>
      <c r="BZ106" s="30"/>
      <c r="CC106" s="30"/>
      <c r="CD106" s="30"/>
      <c r="CG106" s="30"/>
      <c r="CK106" s="30"/>
      <c r="CN106" s="30"/>
      <c r="CQ106" s="30"/>
      <c r="CU106" s="30"/>
      <c r="CX106" s="30"/>
    </row>
    <row r="107" spans="1:102" s="29" customFormat="1" x14ac:dyDescent="0.3">
      <c r="A107" s="99" t="s">
        <v>80</v>
      </c>
      <c r="B107" s="28">
        <v>1</v>
      </c>
      <c r="C107" s="30" t="s">
        <v>245</v>
      </c>
      <c r="D107" s="32">
        <v>1</v>
      </c>
      <c r="E107" s="30" t="s">
        <v>223</v>
      </c>
      <c r="F107" s="31">
        <f>F108</f>
        <v>3.0446428571428572</v>
      </c>
      <c r="G107" s="30" t="s">
        <v>207</v>
      </c>
      <c r="I107" s="30"/>
      <c r="J107" s="30"/>
      <c r="K107" s="30"/>
      <c r="O107" s="30"/>
      <c r="P107" s="30"/>
      <c r="Q107" s="30"/>
      <c r="S107" s="43"/>
      <c r="T107" s="43"/>
      <c r="U107" s="30"/>
      <c r="V107" s="30"/>
      <c r="W107" s="30"/>
      <c r="X107" s="43"/>
      <c r="Y107" s="43"/>
      <c r="Z107" s="36"/>
      <c r="AA107" s="36"/>
      <c r="AB107" s="30"/>
      <c r="AC107" s="30"/>
      <c r="AD107" s="36"/>
      <c r="AE107" s="44"/>
      <c r="AF107" s="30"/>
      <c r="AG107" s="30"/>
      <c r="AH107" s="44"/>
      <c r="AI107" s="30"/>
      <c r="AJ107" s="44"/>
      <c r="AK107" s="30"/>
      <c r="AL107" s="30"/>
      <c r="AM107" s="36"/>
      <c r="AN107" s="28"/>
      <c r="AO107" s="28"/>
      <c r="AP107" s="30"/>
      <c r="AQ107" s="30"/>
      <c r="AR107" s="28"/>
      <c r="AS107" s="30"/>
      <c r="AT107" s="28"/>
      <c r="AU107" s="30"/>
      <c r="AW107" s="30"/>
      <c r="AZ107" s="30"/>
      <c r="BA107" s="30"/>
      <c r="BE107" s="30"/>
      <c r="BH107" s="30"/>
      <c r="BI107" s="30"/>
      <c r="BL107" s="30"/>
      <c r="BN107" s="30"/>
      <c r="BP107" s="30"/>
      <c r="BS107" s="30"/>
      <c r="BT107" s="30"/>
      <c r="BW107" s="30"/>
      <c r="BX107" s="30"/>
      <c r="BZ107" s="30"/>
      <c r="CC107" s="30"/>
      <c r="CD107" s="30"/>
      <c r="CG107" s="30"/>
      <c r="CK107" s="30"/>
      <c r="CN107" s="30"/>
      <c r="CQ107" s="30"/>
      <c r="CU107" s="30"/>
      <c r="CX107" s="30"/>
    </row>
    <row r="108" spans="1:102" s="29" customFormat="1" x14ac:dyDescent="0.3">
      <c r="A108" s="99"/>
      <c r="B108" s="28">
        <v>1</v>
      </c>
      <c r="C108" s="30" t="s">
        <v>223</v>
      </c>
      <c r="D108" s="32">
        <f>(355+327)/2</f>
        <v>341</v>
      </c>
      <c r="E108" s="30" t="s">
        <v>201</v>
      </c>
      <c r="F108" s="31">
        <f>D108/D71</f>
        <v>3.0446428571428572</v>
      </c>
      <c r="G108" s="30" t="s">
        <v>207</v>
      </c>
      <c r="I108" s="30"/>
      <c r="J108" s="30"/>
      <c r="K108" s="30"/>
      <c r="O108" s="30"/>
      <c r="P108" s="30"/>
      <c r="Q108" s="30"/>
      <c r="S108" s="43"/>
      <c r="T108" s="43"/>
      <c r="U108" s="30"/>
      <c r="V108" s="30"/>
      <c r="W108" s="30"/>
      <c r="X108" s="43"/>
      <c r="Y108" s="43"/>
      <c r="Z108" s="36"/>
      <c r="AA108" s="36"/>
      <c r="AB108" s="30"/>
      <c r="AC108" s="30"/>
      <c r="AD108" s="36"/>
      <c r="AE108" s="44"/>
      <c r="AF108" s="30"/>
      <c r="AG108" s="30"/>
      <c r="AH108" s="44"/>
      <c r="AI108" s="30"/>
      <c r="AJ108" s="44"/>
      <c r="AK108" s="30"/>
      <c r="AL108" s="30"/>
      <c r="AM108" s="36"/>
      <c r="AN108" s="28"/>
      <c r="AO108" s="28"/>
      <c r="AP108" s="30"/>
      <c r="AQ108" s="30"/>
      <c r="AR108" s="28"/>
      <c r="AS108" s="30"/>
      <c r="AT108" s="28"/>
      <c r="AU108" s="30"/>
      <c r="AW108" s="30"/>
      <c r="AZ108" s="30"/>
      <c r="BA108" s="30"/>
      <c r="BE108" s="30"/>
      <c r="BH108" s="30"/>
      <c r="BI108" s="30"/>
      <c r="BL108" s="30"/>
      <c r="BN108" s="30"/>
      <c r="BP108" s="30"/>
      <c r="BS108" s="30"/>
      <c r="BT108" s="30"/>
      <c r="BW108" s="30"/>
      <c r="BX108" s="30"/>
      <c r="BZ108" s="30"/>
      <c r="CC108" s="30"/>
      <c r="CD108" s="30"/>
      <c r="CG108" s="30"/>
      <c r="CK108" s="30"/>
      <c r="CN108" s="30"/>
      <c r="CQ108" s="30"/>
      <c r="CU108" s="30"/>
      <c r="CX108" s="30"/>
    </row>
    <row r="109" spans="1:102" s="29" customFormat="1" x14ac:dyDescent="0.3">
      <c r="A109" s="99" t="s">
        <v>178</v>
      </c>
      <c r="B109" s="28">
        <v>1</v>
      </c>
      <c r="C109" s="33" t="s">
        <v>217</v>
      </c>
      <c r="D109" s="32">
        <v>140.63</v>
      </c>
      <c r="E109" s="30" t="s">
        <v>201</v>
      </c>
      <c r="F109" s="31">
        <f>D109/D71</f>
        <v>1.255625</v>
      </c>
      <c r="G109" s="30" t="s">
        <v>207</v>
      </c>
      <c r="I109" s="30"/>
      <c r="J109" s="30"/>
      <c r="K109" s="30"/>
      <c r="O109" s="30"/>
      <c r="P109" s="30"/>
      <c r="Q109" s="30"/>
      <c r="S109" s="43"/>
      <c r="T109" s="43"/>
      <c r="U109" s="30"/>
      <c r="V109" s="30"/>
      <c r="W109" s="30"/>
      <c r="X109" s="43"/>
      <c r="Y109" s="43"/>
      <c r="Z109" s="36"/>
      <c r="AA109" s="36"/>
      <c r="AB109" s="30"/>
      <c r="AC109" s="30"/>
      <c r="AD109" s="36"/>
      <c r="AE109" s="44"/>
      <c r="AF109" s="30"/>
      <c r="AG109" s="30"/>
      <c r="AH109" s="44"/>
      <c r="AI109" s="30"/>
      <c r="AJ109" s="44"/>
      <c r="AK109" s="30"/>
      <c r="AL109" s="30"/>
      <c r="AM109" s="36"/>
      <c r="AN109" s="28"/>
      <c r="AO109" s="28"/>
      <c r="AP109" s="30"/>
      <c r="AQ109" s="30"/>
      <c r="AR109" s="28"/>
      <c r="AS109" s="30"/>
      <c r="AT109" s="28"/>
      <c r="AU109" s="30"/>
      <c r="AW109" s="30"/>
      <c r="AZ109" s="30"/>
      <c r="BA109" s="30"/>
      <c r="BE109" s="30"/>
      <c r="BH109" s="30"/>
      <c r="BI109" s="30"/>
      <c r="BL109" s="30"/>
      <c r="BN109" s="30"/>
      <c r="BP109" s="30"/>
      <c r="BS109" s="30"/>
      <c r="BT109" s="30"/>
      <c r="BW109" s="30"/>
      <c r="BX109" s="30"/>
      <c r="BZ109" s="30"/>
      <c r="CC109" s="30"/>
      <c r="CD109" s="30"/>
      <c r="CG109" s="30"/>
      <c r="CK109" s="30"/>
      <c r="CN109" s="30"/>
      <c r="CQ109" s="30"/>
      <c r="CU109" s="30"/>
      <c r="CX109" s="30"/>
    </row>
    <row r="110" spans="1:102" s="29" customFormat="1" x14ac:dyDescent="0.3">
      <c r="A110" s="99"/>
      <c r="B110" s="28">
        <v>1</v>
      </c>
      <c r="C110" s="33" t="s">
        <v>246</v>
      </c>
      <c r="D110" s="32">
        <v>0.91576999999999997</v>
      </c>
      <c r="E110" s="30" t="s">
        <v>217</v>
      </c>
      <c r="F110" s="31">
        <f>F109*D110</f>
        <v>1.1498637062499999</v>
      </c>
      <c r="G110" s="30" t="s">
        <v>207</v>
      </c>
      <c r="I110" s="30"/>
      <c r="J110" s="30"/>
      <c r="K110" s="30"/>
      <c r="O110" s="30"/>
      <c r="P110" s="30"/>
      <c r="Q110" s="30"/>
      <c r="S110" s="43"/>
      <c r="T110" s="43"/>
      <c r="U110" s="30"/>
      <c r="V110" s="30"/>
      <c r="W110" s="30"/>
      <c r="X110" s="43"/>
      <c r="Y110" s="43"/>
      <c r="Z110" s="36"/>
      <c r="AA110" s="36"/>
      <c r="AB110" s="30"/>
      <c r="AC110" s="30"/>
      <c r="AD110" s="36"/>
      <c r="AE110" s="44"/>
      <c r="AF110" s="30"/>
      <c r="AG110" s="30"/>
      <c r="AH110" s="44"/>
      <c r="AI110" s="30"/>
      <c r="AJ110" s="44"/>
      <c r="AK110" s="30"/>
      <c r="AL110" s="30"/>
      <c r="AM110" s="36"/>
      <c r="AN110" s="28"/>
      <c r="AO110" s="28"/>
      <c r="AP110" s="30"/>
      <c r="AQ110" s="30"/>
      <c r="AR110" s="28"/>
      <c r="AS110" s="30"/>
      <c r="AT110" s="28"/>
      <c r="AU110" s="30"/>
      <c r="AW110" s="30"/>
      <c r="AZ110" s="30"/>
      <c r="BA110" s="30"/>
      <c r="BE110" s="30"/>
      <c r="BH110" s="30"/>
      <c r="BI110" s="30"/>
      <c r="BL110" s="30"/>
      <c r="BN110" s="30"/>
      <c r="BP110" s="30"/>
      <c r="BS110" s="30"/>
      <c r="BT110" s="30"/>
      <c r="BW110" s="30"/>
      <c r="BX110" s="30"/>
      <c r="BZ110" s="30"/>
      <c r="CC110" s="30"/>
      <c r="CD110" s="30"/>
      <c r="CG110" s="30"/>
      <c r="CK110" s="30"/>
      <c r="CN110" s="30"/>
      <c r="CQ110" s="30"/>
      <c r="CU110" s="30"/>
      <c r="CX110" s="30"/>
    </row>
    <row r="111" spans="1:102" s="29" customFormat="1" x14ac:dyDescent="0.3">
      <c r="A111" s="99" t="s">
        <v>247</v>
      </c>
      <c r="B111" s="28">
        <v>1</v>
      </c>
      <c r="C111" s="33" t="s">
        <v>223</v>
      </c>
      <c r="D111" s="32">
        <v>2.37609</v>
      </c>
      <c r="E111" s="33" t="s">
        <v>218</v>
      </c>
      <c r="F111" s="31">
        <f>D111*D112</f>
        <v>4.1366063637000003</v>
      </c>
      <c r="G111" s="30" t="s">
        <v>207</v>
      </c>
      <c r="I111" s="30"/>
      <c r="J111" s="30"/>
      <c r="K111" s="33"/>
      <c r="O111" s="30"/>
      <c r="P111" s="30"/>
      <c r="Q111" s="33"/>
      <c r="S111" s="43"/>
      <c r="T111" s="43"/>
      <c r="U111" s="30"/>
      <c r="V111" s="30"/>
      <c r="W111" s="33"/>
      <c r="X111" s="43"/>
      <c r="Y111" s="43"/>
      <c r="Z111" s="36"/>
      <c r="AA111" s="36"/>
      <c r="AB111" s="33"/>
      <c r="AC111" s="30"/>
      <c r="AD111" s="36"/>
      <c r="AE111" s="44"/>
      <c r="AF111" s="33"/>
      <c r="AG111" s="30"/>
      <c r="AH111" s="44"/>
      <c r="AI111" s="33"/>
      <c r="AJ111" s="44"/>
      <c r="AK111" s="30"/>
      <c r="AL111" s="33"/>
      <c r="AM111" s="36"/>
      <c r="AN111" s="28"/>
      <c r="AO111" s="28"/>
      <c r="AP111" s="33"/>
      <c r="AQ111" s="30"/>
      <c r="AR111" s="28"/>
      <c r="AS111" s="33"/>
      <c r="AT111" s="28"/>
      <c r="AU111" s="30"/>
      <c r="AW111" s="33"/>
      <c r="AZ111" s="30"/>
      <c r="BA111" s="33"/>
      <c r="BE111" s="33"/>
      <c r="BH111" s="30"/>
      <c r="BI111" s="33"/>
      <c r="BL111" s="33"/>
      <c r="BN111" s="30"/>
      <c r="BP111" s="33"/>
      <c r="BS111" s="33"/>
      <c r="BT111" s="30"/>
      <c r="BW111" s="33"/>
      <c r="BX111" s="30"/>
      <c r="BZ111" s="33"/>
      <c r="CC111" s="33"/>
      <c r="CD111" s="30"/>
      <c r="CG111" s="30"/>
      <c r="CK111" s="30"/>
      <c r="CN111" s="30"/>
      <c r="CQ111" s="30"/>
      <c r="CU111" s="30"/>
      <c r="CX111" s="30"/>
    </row>
    <row r="112" spans="1:102" s="29" customFormat="1" x14ac:dyDescent="0.3">
      <c r="A112" s="99"/>
      <c r="B112" s="28">
        <v>1</v>
      </c>
      <c r="C112" s="33" t="s">
        <v>218</v>
      </c>
      <c r="D112" s="32">
        <v>1.7409300000000001</v>
      </c>
      <c r="E112" s="30" t="s">
        <v>207</v>
      </c>
      <c r="F112" s="31"/>
      <c r="G112" s="30"/>
      <c r="I112" s="30"/>
      <c r="J112" s="30"/>
      <c r="K112" s="30"/>
      <c r="O112" s="30"/>
      <c r="P112" s="30"/>
      <c r="Q112" s="30"/>
      <c r="S112" s="43"/>
      <c r="T112" s="43"/>
      <c r="U112" s="30"/>
      <c r="V112" s="30"/>
      <c r="W112" s="30"/>
      <c r="X112" s="43"/>
      <c r="Y112" s="43"/>
      <c r="Z112" s="36"/>
      <c r="AA112" s="36"/>
      <c r="AB112" s="30"/>
      <c r="AC112" s="30"/>
      <c r="AD112" s="36"/>
      <c r="AE112" s="44"/>
      <c r="AF112" s="30"/>
      <c r="AG112" s="30"/>
      <c r="AH112" s="44"/>
      <c r="AI112" s="30"/>
      <c r="AJ112" s="44"/>
      <c r="AK112" s="30"/>
      <c r="AL112" s="30"/>
      <c r="AM112" s="36"/>
      <c r="AN112" s="28"/>
      <c r="AO112" s="28"/>
      <c r="AP112" s="30"/>
      <c r="AQ112" s="30"/>
      <c r="AR112" s="28"/>
      <c r="AS112" s="30"/>
      <c r="AT112" s="28"/>
      <c r="AU112" s="30"/>
      <c r="AW112" s="30"/>
      <c r="AZ112" s="30"/>
      <c r="BA112" s="30"/>
      <c r="BE112" s="30"/>
      <c r="BH112" s="30"/>
      <c r="BI112" s="30"/>
      <c r="BL112" s="30"/>
      <c r="BN112" s="30"/>
      <c r="BP112" s="30"/>
      <c r="BS112" s="30"/>
      <c r="BT112" s="30"/>
      <c r="BW112" s="30"/>
      <c r="BX112" s="30"/>
      <c r="BZ112" s="30"/>
      <c r="CC112" s="30"/>
      <c r="CD112" s="30"/>
      <c r="CG112" s="30"/>
      <c r="CK112" s="30"/>
      <c r="CN112" s="30"/>
      <c r="CQ112" s="30"/>
      <c r="CU112" s="30"/>
      <c r="CX112" s="30"/>
    </row>
    <row r="113" spans="1:102" s="29" customFormat="1" x14ac:dyDescent="0.3">
      <c r="A113" s="99" t="s">
        <v>248</v>
      </c>
      <c r="B113" s="28">
        <v>1</v>
      </c>
      <c r="C113" s="33" t="s">
        <v>223</v>
      </c>
      <c r="D113" s="32">
        <v>242</v>
      </c>
      <c r="E113" s="30" t="s">
        <v>201</v>
      </c>
      <c r="F113" s="31">
        <f>D113/D71</f>
        <v>2.1607142857142856</v>
      </c>
      <c r="G113" s="30" t="s">
        <v>207</v>
      </c>
      <c r="H113" s="31">
        <f>F113/D62</f>
        <v>0.10803571428571428</v>
      </c>
      <c r="I113" s="30" t="s">
        <v>58</v>
      </c>
      <c r="J113" s="30"/>
      <c r="K113" s="30"/>
      <c r="O113" s="30"/>
      <c r="P113" s="30"/>
      <c r="Q113" s="30"/>
      <c r="S113" s="43"/>
      <c r="T113" s="43"/>
      <c r="U113" s="30"/>
      <c r="V113" s="30"/>
      <c r="W113" s="30"/>
      <c r="X113" s="43"/>
      <c r="Y113" s="43"/>
      <c r="Z113" s="36"/>
      <c r="AA113" s="36"/>
      <c r="AB113" s="30"/>
      <c r="AC113" s="30"/>
      <c r="AD113" s="36"/>
      <c r="AE113" s="44"/>
      <c r="AF113" s="30"/>
      <c r="AG113" s="30"/>
      <c r="AH113" s="44"/>
      <c r="AI113" s="30"/>
      <c r="AJ113" s="44"/>
      <c r="AK113" s="30"/>
      <c r="AL113" s="30"/>
      <c r="AM113" s="36"/>
      <c r="AN113" s="28"/>
      <c r="AO113" s="28"/>
      <c r="AP113" s="30"/>
      <c r="AQ113" s="30"/>
      <c r="AR113" s="28"/>
      <c r="AS113" s="30"/>
      <c r="AT113" s="28"/>
      <c r="AU113" s="30"/>
      <c r="AW113" s="30"/>
      <c r="AZ113" s="30"/>
      <c r="BA113" s="30"/>
      <c r="BE113" s="30"/>
      <c r="BH113" s="30"/>
      <c r="BI113" s="30"/>
      <c r="BL113" s="30"/>
      <c r="BN113" s="30"/>
      <c r="BP113" s="30"/>
      <c r="BS113" s="30"/>
      <c r="BT113" s="30"/>
      <c r="BW113" s="30"/>
      <c r="BX113" s="30"/>
      <c r="BZ113" s="30"/>
      <c r="CC113" s="30"/>
      <c r="CD113" s="30"/>
      <c r="CG113" s="30"/>
      <c r="CK113" s="30"/>
      <c r="CN113" s="30"/>
      <c r="CQ113" s="30"/>
      <c r="CU113" s="30"/>
      <c r="CX113" s="30"/>
    </row>
    <row r="114" spans="1:102" s="29" customFormat="1" x14ac:dyDescent="0.3">
      <c r="A114" s="99"/>
      <c r="B114" s="28">
        <v>1</v>
      </c>
      <c r="C114" s="33" t="s">
        <v>217</v>
      </c>
      <c r="D114" s="31">
        <f>F116/D115</f>
        <v>4.400227973715972</v>
      </c>
      <c r="E114" s="30" t="s">
        <v>207</v>
      </c>
      <c r="F114" s="31">
        <f>D114/D62</f>
        <v>0.22001139868579861</v>
      </c>
      <c r="G114" s="30" t="s">
        <v>58</v>
      </c>
      <c r="I114" s="30"/>
      <c r="J114" s="30"/>
      <c r="K114" s="30"/>
      <c r="O114" s="30"/>
      <c r="P114" s="30"/>
      <c r="Q114" s="30"/>
      <c r="S114" s="43"/>
      <c r="T114" s="43"/>
      <c r="U114" s="30"/>
      <c r="V114" s="30"/>
      <c r="W114" s="30"/>
      <c r="X114" s="43"/>
      <c r="Y114" s="43"/>
      <c r="Z114" s="36"/>
      <c r="AA114" s="36"/>
      <c r="AB114" s="30"/>
      <c r="AC114" s="30"/>
      <c r="AD114" s="36"/>
      <c r="AE114" s="44"/>
      <c r="AF114" s="30"/>
      <c r="AG114" s="30"/>
      <c r="AH114" s="44"/>
      <c r="AI114" s="30"/>
      <c r="AJ114" s="44"/>
      <c r="AK114" s="30"/>
      <c r="AL114" s="30"/>
      <c r="AM114" s="36"/>
      <c r="AN114" s="28"/>
      <c r="AO114" s="28"/>
      <c r="AP114" s="30"/>
      <c r="AQ114" s="30"/>
      <c r="AR114" s="28"/>
      <c r="AS114" s="30"/>
      <c r="AT114" s="28"/>
      <c r="AU114" s="30"/>
      <c r="AW114" s="30"/>
      <c r="AZ114" s="30"/>
      <c r="BA114" s="30"/>
      <c r="BE114" s="30"/>
      <c r="BH114" s="30"/>
      <c r="BI114" s="30"/>
      <c r="BL114" s="30"/>
      <c r="BN114" s="30"/>
      <c r="BP114" s="30"/>
      <c r="BS114" s="30"/>
      <c r="BT114" s="30"/>
      <c r="BW114" s="30"/>
      <c r="BX114" s="30"/>
      <c r="BZ114" s="30"/>
      <c r="CC114" s="30"/>
      <c r="CD114" s="30"/>
      <c r="CG114" s="30"/>
      <c r="CK114" s="30"/>
      <c r="CN114" s="30"/>
      <c r="CQ114" s="30"/>
      <c r="CU114" s="30"/>
      <c r="CX114" s="30"/>
    </row>
    <row r="115" spans="1:102" s="29" customFormat="1" x14ac:dyDescent="0.3">
      <c r="A115" s="99"/>
      <c r="B115" s="28">
        <v>1</v>
      </c>
      <c r="C115" s="33" t="s">
        <v>224</v>
      </c>
      <c r="D115" s="32">
        <v>0.59655999999999998</v>
      </c>
      <c r="E115" s="30" t="s">
        <v>217</v>
      </c>
      <c r="I115" s="30"/>
      <c r="J115" s="30"/>
      <c r="K115" s="30"/>
      <c r="O115" s="30"/>
      <c r="P115" s="30"/>
      <c r="Q115" s="30"/>
      <c r="S115" s="43"/>
      <c r="T115" s="43"/>
      <c r="U115" s="30"/>
      <c r="V115" s="30"/>
      <c r="W115" s="30"/>
      <c r="X115" s="43"/>
      <c r="Y115" s="43"/>
      <c r="Z115" s="36"/>
      <c r="AA115" s="36"/>
      <c r="AB115" s="30"/>
      <c r="AC115" s="30"/>
      <c r="AD115" s="36"/>
      <c r="AE115" s="44"/>
      <c r="AF115" s="30"/>
      <c r="AG115" s="30"/>
      <c r="AH115" s="44"/>
      <c r="AI115" s="30"/>
      <c r="AJ115" s="44"/>
      <c r="AK115" s="30"/>
      <c r="AL115" s="30"/>
      <c r="AM115" s="36"/>
      <c r="AN115" s="28"/>
      <c r="AO115" s="28"/>
      <c r="AP115" s="30"/>
      <c r="AQ115" s="30"/>
      <c r="AR115" s="28"/>
      <c r="AS115" s="30"/>
      <c r="AT115" s="28"/>
      <c r="AU115" s="30"/>
      <c r="AW115" s="30"/>
      <c r="AZ115" s="30"/>
      <c r="BA115" s="30"/>
      <c r="BE115" s="30"/>
      <c r="BH115" s="30"/>
      <c r="BI115" s="30"/>
      <c r="BL115" s="30"/>
      <c r="BN115" s="30"/>
      <c r="BP115" s="30"/>
      <c r="BS115" s="30"/>
      <c r="BT115" s="30"/>
      <c r="BW115" s="30"/>
      <c r="BX115" s="30"/>
      <c r="BZ115" s="30"/>
      <c r="CC115" s="30"/>
      <c r="CD115" s="30"/>
      <c r="CG115" s="30"/>
      <c r="CK115" s="30"/>
      <c r="CN115" s="30"/>
      <c r="CQ115" s="30"/>
      <c r="CU115" s="30"/>
      <c r="CX115" s="30"/>
    </row>
    <row r="116" spans="1:102" s="29" customFormat="1" x14ac:dyDescent="0.3">
      <c r="A116" s="28" t="s">
        <v>249</v>
      </c>
      <c r="B116" s="28">
        <v>1</v>
      </c>
      <c r="C116" s="33" t="s">
        <v>224</v>
      </c>
      <c r="D116" s="32">
        <v>294</v>
      </c>
      <c r="E116" s="30" t="s">
        <v>201</v>
      </c>
      <c r="F116" s="31">
        <f>D116/D71</f>
        <v>2.625</v>
      </c>
      <c r="G116" s="30" t="s">
        <v>207</v>
      </c>
      <c r="H116" s="29">
        <f>F116/D62</f>
        <v>0.13125000000000001</v>
      </c>
      <c r="I116" s="30" t="s">
        <v>58</v>
      </c>
      <c r="J116" s="30"/>
      <c r="K116" s="30"/>
      <c r="O116" s="30"/>
      <c r="P116" s="30"/>
      <c r="Q116" s="30"/>
      <c r="S116" s="43"/>
      <c r="T116" s="43"/>
      <c r="U116" s="30"/>
      <c r="V116" s="30"/>
      <c r="W116" s="30"/>
      <c r="X116" s="43"/>
      <c r="Y116" s="43"/>
      <c r="Z116" s="36"/>
      <c r="AA116" s="36"/>
      <c r="AB116" s="30"/>
      <c r="AC116" s="30"/>
      <c r="AD116" s="36"/>
      <c r="AE116" s="44"/>
      <c r="AF116" s="30"/>
      <c r="AG116" s="30"/>
      <c r="AH116" s="44"/>
      <c r="AI116" s="30"/>
      <c r="AJ116" s="44"/>
      <c r="AK116" s="30"/>
      <c r="AL116" s="30"/>
      <c r="AM116" s="36"/>
      <c r="AN116" s="28"/>
      <c r="AO116" s="28"/>
      <c r="AP116" s="30"/>
      <c r="AQ116" s="30"/>
      <c r="AR116" s="28"/>
      <c r="AS116" s="30"/>
      <c r="AT116" s="28"/>
      <c r="AU116" s="30"/>
      <c r="AW116" s="30"/>
      <c r="AZ116" s="30"/>
      <c r="BA116" s="30"/>
      <c r="BE116" s="30"/>
      <c r="BH116" s="30"/>
      <c r="BI116" s="30"/>
      <c r="BL116" s="30"/>
      <c r="BN116" s="30"/>
      <c r="BP116" s="30"/>
      <c r="BS116" s="30"/>
      <c r="BT116" s="30"/>
      <c r="BW116" s="30"/>
      <c r="BX116" s="30"/>
      <c r="BZ116" s="30"/>
      <c r="CC116" s="30"/>
      <c r="CD116" s="30"/>
      <c r="CG116" s="30"/>
      <c r="CK116" s="30"/>
      <c r="CN116" s="30"/>
      <c r="CQ116" s="30"/>
      <c r="CU116" s="30"/>
      <c r="CX116" s="30"/>
    </row>
    <row r="117" spans="1:102" s="29" customFormat="1" x14ac:dyDescent="0.3">
      <c r="A117" s="28" t="s">
        <v>32</v>
      </c>
      <c r="B117" s="28">
        <v>1</v>
      </c>
      <c r="C117" s="33" t="s">
        <v>217</v>
      </c>
      <c r="D117" s="31">
        <v>0.88400000000000001</v>
      </c>
      <c r="E117" s="30" t="s">
        <v>207</v>
      </c>
      <c r="I117" s="30"/>
      <c r="J117" s="30"/>
      <c r="K117" s="30"/>
      <c r="O117" s="30"/>
      <c r="P117" s="30"/>
      <c r="Q117" s="30"/>
      <c r="S117" s="43"/>
      <c r="T117" s="43"/>
      <c r="U117" s="30"/>
      <c r="V117" s="30"/>
      <c r="W117" s="30"/>
      <c r="X117" s="43"/>
      <c r="Y117" s="43"/>
      <c r="Z117" s="36"/>
      <c r="AA117" s="36"/>
      <c r="AB117" s="30"/>
      <c r="AC117" s="30"/>
      <c r="AD117" s="36"/>
      <c r="AE117" s="44"/>
      <c r="AF117" s="30"/>
      <c r="AG117" s="30"/>
      <c r="AH117" s="44"/>
      <c r="AI117" s="30"/>
      <c r="AJ117" s="44"/>
      <c r="AK117" s="30"/>
      <c r="AL117" s="30"/>
      <c r="AM117" s="36"/>
      <c r="AN117" s="28"/>
      <c r="AO117" s="28"/>
      <c r="AP117" s="30"/>
      <c r="AQ117" s="30"/>
      <c r="AR117" s="28"/>
      <c r="AS117" s="30"/>
      <c r="AT117" s="28"/>
      <c r="AU117" s="30"/>
      <c r="AW117" s="30"/>
      <c r="AZ117" s="30"/>
      <c r="BA117" s="30"/>
      <c r="BE117" s="30"/>
      <c r="BH117" s="30"/>
      <c r="BI117" s="30"/>
      <c r="BL117" s="30"/>
      <c r="BN117" s="30"/>
      <c r="BP117" s="30"/>
      <c r="BS117" s="30"/>
      <c r="BT117" s="30"/>
      <c r="BW117" s="30"/>
      <c r="BX117" s="30"/>
      <c r="BZ117" s="30"/>
      <c r="CC117" s="30"/>
      <c r="CD117" s="30"/>
      <c r="CG117" s="30"/>
      <c r="CK117" s="30"/>
      <c r="CN117" s="30"/>
      <c r="CQ117" s="30"/>
      <c r="CU117" s="30"/>
      <c r="CX117" s="30"/>
    </row>
    <row r="118" spans="1:102" s="29" customFormat="1" x14ac:dyDescent="0.3">
      <c r="A118" s="28" t="s">
        <v>250</v>
      </c>
      <c r="B118" s="28">
        <v>1</v>
      </c>
      <c r="C118" s="33" t="s">
        <v>218</v>
      </c>
      <c r="D118" s="32">
        <v>149</v>
      </c>
      <c r="E118" s="30" t="s">
        <v>201</v>
      </c>
      <c r="F118" s="31">
        <f>D118/D71</f>
        <v>1.3303571428571428</v>
      </c>
      <c r="G118" s="30" t="s">
        <v>207</v>
      </c>
      <c r="I118" s="30"/>
      <c r="J118" s="30"/>
      <c r="K118" s="30"/>
      <c r="O118" s="30"/>
      <c r="P118" s="30"/>
      <c r="Q118" s="30"/>
      <c r="S118" s="43"/>
      <c r="T118" s="43"/>
      <c r="U118" s="30"/>
      <c r="V118" s="30"/>
      <c r="W118" s="30"/>
      <c r="X118" s="43"/>
      <c r="Y118" s="43"/>
      <c r="Z118" s="36"/>
      <c r="AA118" s="36"/>
      <c r="AB118" s="30"/>
      <c r="AC118" s="30"/>
      <c r="AD118" s="36"/>
      <c r="AE118" s="44"/>
      <c r="AF118" s="30"/>
      <c r="AG118" s="30"/>
      <c r="AH118" s="44"/>
      <c r="AI118" s="30"/>
      <c r="AJ118" s="44"/>
      <c r="AK118" s="30"/>
      <c r="AL118" s="30"/>
      <c r="AM118" s="36"/>
      <c r="AN118" s="28"/>
      <c r="AO118" s="28"/>
      <c r="AP118" s="30"/>
      <c r="AQ118" s="30"/>
      <c r="AR118" s="28"/>
      <c r="AS118" s="30"/>
      <c r="AT118" s="28"/>
      <c r="AU118" s="30"/>
      <c r="AW118" s="30"/>
      <c r="AZ118" s="30"/>
      <c r="BA118" s="30"/>
      <c r="BE118" s="30"/>
      <c r="BH118" s="30"/>
      <c r="BI118" s="30"/>
      <c r="BL118" s="30"/>
      <c r="BN118" s="30"/>
      <c r="BP118" s="30"/>
      <c r="BS118" s="30"/>
      <c r="BT118" s="30"/>
      <c r="BW118" s="30"/>
      <c r="BX118" s="30"/>
      <c r="BZ118" s="30"/>
      <c r="CC118" s="30"/>
      <c r="CD118" s="30"/>
      <c r="CG118" s="30"/>
      <c r="CK118" s="30"/>
      <c r="CN118" s="30"/>
      <c r="CQ118" s="30"/>
      <c r="CU118" s="30"/>
      <c r="CX118" s="30"/>
    </row>
    <row r="119" spans="1:102" s="29" customFormat="1" x14ac:dyDescent="0.3">
      <c r="A119" s="28" t="s">
        <v>237</v>
      </c>
      <c r="B119" s="28">
        <v>1</v>
      </c>
      <c r="C119" s="33" t="s">
        <v>217</v>
      </c>
      <c r="D119" s="32">
        <v>164</v>
      </c>
      <c r="E119" s="30" t="s">
        <v>201</v>
      </c>
      <c r="F119" s="31">
        <f>D119/D71</f>
        <v>1.4642857142857142</v>
      </c>
      <c r="G119" s="30" t="s">
        <v>207</v>
      </c>
      <c r="I119" s="30"/>
      <c r="J119" s="30"/>
      <c r="K119" s="30"/>
      <c r="O119" s="30"/>
      <c r="P119" s="30"/>
      <c r="Q119" s="30"/>
      <c r="S119" s="43"/>
      <c r="T119" s="43"/>
      <c r="U119" s="30"/>
      <c r="V119" s="30"/>
      <c r="W119" s="30"/>
      <c r="X119" s="43"/>
      <c r="Y119" s="43"/>
      <c r="Z119" s="36"/>
      <c r="AA119" s="36"/>
      <c r="AB119" s="30"/>
      <c r="AC119" s="30"/>
      <c r="AD119" s="36"/>
      <c r="AE119" s="44"/>
      <c r="AF119" s="30"/>
      <c r="AG119" s="30"/>
      <c r="AH119" s="44"/>
      <c r="AI119" s="30"/>
      <c r="AJ119" s="44"/>
      <c r="AK119" s="30"/>
      <c r="AL119" s="30"/>
      <c r="AM119" s="36"/>
      <c r="AN119" s="28"/>
      <c r="AO119" s="28"/>
      <c r="AP119" s="30"/>
      <c r="AQ119" s="30"/>
      <c r="AR119" s="28"/>
      <c r="AS119" s="30"/>
      <c r="AT119" s="28"/>
      <c r="AU119" s="30"/>
      <c r="AW119" s="30"/>
      <c r="AZ119" s="30"/>
      <c r="BA119" s="30"/>
      <c r="BE119" s="30"/>
      <c r="BH119" s="30"/>
      <c r="BI119" s="30"/>
      <c r="BL119" s="30"/>
      <c r="BN119" s="30"/>
      <c r="BP119" s="30"/>
      <c r="BS119" s="30"/>
      <c r="BT119" s="30"/>
      <c r="BW119" s="30"/>
      <c r="BX119" s="30"/>
      <c r="BZ119" s="30"/>
      <c r="CC119" s="30"/>
      <c r="CD119" s="30"/>
      <c r="CG119" s="30"/>
      <c r="CK119" s="30"/>
      <c r="CN119" s="30"/>
      <c r="CQ119" s="30"/>
      <c r="CU119" s="30"/>
      <c r="CX119" s="30"/>
    </row>
    <row r="120" spans="1:102" s="29" customFormat="1" x14ac:dyDescent="0.3">
      <c r="A120" s="99" t="s">
        <v>85</v>
      </c>
      <c r="B120" s="28">
        <v>1</v>
      </c>
      <c r="C120" s="33" t="s">
        <v>224</v>
      </c>
      <c r="D120" s="32">
        <v>2.0271699999999999</v>
      </c>
      <c r="E120" s="30" t="s">
        <v>223</v>
      </c>
      <c r="F120" s="31">
        <f>D121*D120/D71</f>
        <v>6.0815099999999997</v>
      </c>
      <c r="G120" s="30" t="s">
        <v>207</v>
      </c>
      <c r="I120" s="30"/>
      <c r="J120" s="30"/>
      <c r="K120" s="30"/>
      <c r="O120" s="30"/>
      <c r="P120" s="30"/>
      <c r="Q120" s="30"/>
      <c r="S120" s="43"/>
      <c r="T120" s="43"/>
      <c r="U120" s="30"/>
      <c r="V120" s="30"/>
      <c r="W120" s="30"/>
      <c r="X120" s="43"/>
      <c r="Y120" s="43"/>
      <c r="Z120" s="36"/>
      <c r="AA120" s="36"/>
      <c r="AB120" s="30"/>
      <c r="AC120" s="30"/>
      <c r="AD120" s="36"/>
      <c r="AE120" s="44"/>
      <c r="AF120" s="30"/>
      <c r="AG120" s="30"/>
      <c r="AH120" s="44"/>
      <c r="AI120" s="30"/>
      <c r="AJ120" s="44"/>
      <c r="AK120" s="30"/>
      <c r="AL120" s="30"/>
      <c r="AM120" s="36"/>
      <c r="AN120" s="28"/>
      <c r="AO120" s="28"/>
      <c r="AP120" s="30"/>
      <c r="AQ120" s="30"/>
      <c r="AR120" s="28"/>
      <c r="AS120" s="30"/>
      <c r="AT120" s="28"/>
      <c r="AU120" s="30"/>
      <c r="AW120" s="30"/>
      <c r="AZ120" s="30"/>
      <c r="BA120" s="30"/>
      <c r="BE120" s="30"/>
      <c r="BH120" s="30"/>
      <c r="BI120" s="30"/>
      <c r="BL120" s="30"/>
      <c r="BN120" s="30"/>
      <c r="BP120" s="30"/>
      <c r="BS120" s="30"/>
      <c r="BT120" s="30"/>
      <c r="BW120" s="30"/>
      <c r="BX120" s="30"/>
      <c r="BZ120" s="30"/>
      <c r="CC120" s="30"/>
      <c r="CD120" s="30"/>
      <c r="CG120" s="30"/>
      <c r="CK120" s="30"/>
      <c r="CN120" s="30"/>
      <c r="CQ120" s="30"/>
      <c r="CU120" s="30"/>
      <c r="CX120" s="30"/>
    </row>
    <row r="121" spans="1:102" s="29" customFormat="1" x14ac:dyDescent="0.3">
      <c r="A121" s="99"/>
      <c r="B121" s="28">
        <v>1</v>
      </c>
      <c r="C121" s="33" t="s">
        <v>223</v>
      </c>
      <c r="D121" s="32">
        <v>336</v>
      </c>
      <c r="E121" s="30" t="s">
        <v>201</v>
      </c>
      <c r="F121" s="31">
        <f>D121/D71</f>
        <v>3</v>
      </c>
      <c r="G121" s="30" t="s">
        <v>207</v>
      </c>
      <c r="H121" s="31">
        <f>F121/D62</f>
        <v>0.15</v>
      </c>
      <c r="I121" s="30" t="s">
        <v>58</v>
      </c>
      <c r="J121" s="30"/>
      <c r="K121" s="30"/>
      <c r="O121" s="30"/>
      <c r="P121" s="30"/>
      <c r="Q121" s="30"/>
      <c r="S121" s="43"/>
      <c r="T121" s="43"/>
      <c r="U121" s="30"/>
      <c r="V121" s="30"/>
      <c r="W121" s="30"/>
      <c r="X121" s="43"/>
      <c r="Y121" s="43"/>
      <c r="Z121" s="36"/>
      <c r="AA121" s="36"/>
      <c r="AB121" s="30"/>
      <c r="AC121" s="30"/>
      <c r="AD121" s="36"/>
      <c r="AE121" s="44"/>
      <c r="AF121" s="30"/>
      <c r="AG121" s="30"/>
      <c r="AH121" s="44"/>
      <c r="AI121" s="30"/>
      <c r="AJ121" s="44"/>
      <c r="AK121" s="30"/>
      <c r="AL121" s="30"/>
      <c r="AM121" s="36"/>
      <c r="AN121" s="28"/>
      <c r="AO121" s="28"/>
      <c r="AP121" s="30"/>
      <c r="AQ121" s="30"/>
      <c r="AR121" s="28"/>
      <c r="AS121" s="30"/>
      <c r="AT121" s="28"/>
      <c r="AU121" s="30"/>
      <c r="AW121" s="30"/>
      <c r="AZ121" s="30"/>
      <c r="BA121" s="30"/>
      <c r="BE121" s="30"/>
      <c r="BH121" s="30"/>
      <c r="BI121" s="30"/>
      <c r="BL121" s="30"/>
      <c r="BN121" s="30"/>
      <c r="BP121" s="30"/>
      <c r="BS121" s="30"/>
      <c r="BT121" s="30"/>
      <c r="BW121" s="30"/>
      <c r="BX121" s="30"/>
      <c r="BZ121" s="30"/>
      <c r="CC121" s="30"/>
      <c r="CD121" s="30"/>
      <c r="CG121" s="30"/>
      <c r="CK121" s="30"/>
      <c r="CN121" s="30"/>
      <c r="CQ121" s="30"/>
      <c r="CU121" s="30"/>
      <c r="CX121" s="30"/>
    </row>
    <row r="122" spans="1:102" s="29" customFormat="1" x14ac:dyDescent="0.3">
      <c r="A122" s="46" t="s">
        <v>251</v>
      </c>
      <c r="B122" s="28">
        <v>1</v>
      </c>
      <c r="C122" s="33" t="s">
        <v>217</v>
      </c>
      <c r="D122" s="32">
        <v>746.66700000000003</v>
      </c>
      <c r="E122" s="30" t="s">
        <v>201</v>
      </c>
      <c r="F122" s="31">
        <f>D122/D71</f>
        <v>6.6666696428571433</v>
      </c>
      <c r="G122" s="30" t="s">
        <v>207</v>
      </c>
      <c r="H122" s="31">
        <f>F122/D62</f>
        <v>0.33333348214285718</v>
      </c>
      <c r="I122" s="30" t="s">
        <v>58</v>
      </c>
      <c r="J122" s="30"/>
      <c r="K122" s="30"/>
      <c r="O122" s="30"/>
      <c r="P122" s="30"/>
      <c r="Q122" s="30"/>
      <c r="S122" s="43"/>
      <c r="T122" s="43"/>
      <c r="U122" s="30"/>
      <c r="V122" s="30"/>
      <c r="W122" s="30"/>
      <c r="X122" s="43"/>
      <c r="Y122" s="43"/>
      <c r="Z122" s="36"/>
      <c r="AA122" s="36"/>
      <c r="AB122" s="30"/>
      <c r="AC122" s="30"/>
      <c r="AD122" s="36"/>
      <c r="AE122" s="44"/>
      <c r="AF122" s="30"/>
      <c r="AG122" s="30"/>
      <c r="AH122" s="44"/>
      <c r="AI122" s="30"/>
      <c r="AJ122" s="44"/>
      <c r="AK122" s="30"/>
      <c r="AL122" s="30"/>
      <c r="AM122" s="36"/>
      <c r="AN122" s="28"/>
      <c r="AO122" s="28"/>
      <c r="AP122" s="30"/>
      <c r="AQ122" s="30"/>
      <c r="AR122" s="28"/>
      <c r="AS122" s="30"/>
      <c r="AT122" s="28"/>
      <c r="AU122" s="30"/>
      <c r="AW122" s="30"/>
      <c r="AZ122" s="30"/>
      <c r="BA122" s="30"/>
      <c r="BE122" s="30"/>
      <c r="BH122" s="30"/>
      <c r="BI122" s="30"/>
      <c r="BL122" s="30"/>
      <c r="BN122" s="30"/>
      <c r="BP122" s="30"/>
      <c r="BS122" s="30"/>
      <c r="BT122" s="30"/>
      <c r="BW122" s="30"/>
      <c r="BX122" s="30"/>
      <c r="BZ122" s="30"/>
      <c r="CC122" s="30"/>
      <c r="CD122" s="30"/>
      <c r="CG122" s="30"/>
      <c r="CK122" s="30"/>
      <c r="CN122" s="30"/>
      <c r="CQ122" s="30"/>
      <c r="CU122" s="30"/>
      <c r="CX122" s="30"/>
    </row>
    <row r="123" spans="1:102" s="29" customFormat="1" x14ac:dyDescent="0.3">
      <c r="A123" s="99" t="s">
        <v>252</v>
      </c>
      <c r="B123" s="28">
        <v>1</v>
      </c>
      <c r="C123" s="33" t="s">
        <v>246</v>
      </c>
      <c r="D123" s="32">
        <v>260</v>
      </c>
      <c r="E123" s="30" t="s">
        <v>201</v>
      </c>
      <c r="F123" s="31">
        <f>D123/D71</f>
        <v>2.3214285714285716</v>
      </c>
      <c r="G123" s="30" t="s">
        <v>207</v>
      </c>
      <c r="I123" s="30"/>
      <c r="J123" s="30"/>
      <c r="K123" s="30"/>
      <c r="O123" s="30"/>
      <c r="P123" s="30"/>
      <c r="Q123" s="30"/>
      <c r="U123" s="30"/>
      <c r="V123" s="30"/>
      <c r="W123" s="30"/>
      <c r="Z123" s="36"/>
      <c r="AA123" s="36"/>
      <c r="AB123" s="30"/>
      <c r="AC123" s="30"/>
      <c r="AD123" s="36"/>
      <c r="AE123" s="28"/>
      <c r="AF123" s="30"/>
      <c r="AG123" s="30"/>
      <c r="AH123" s="28"/>
      <c r="AI123" s="30"/>
      <c r="AJ123" s="28"/>
      <c r="AK123" s="30"/>
      <c r="AL123" s="30"/>
      <c r="AM123" s="36"/>
      <c r="AN123" s="28"/>
      <c r="AO123" s="28"/>
      <c r="AP123" s="30"/>
      <c r="AQ123" s="30"/>
      <c r="AR123" s="28"/>
      <c r="AS123" s="30"/>
      <c r="AT123" s="28"/>
      <c r="AU123" s="30"/>
      <c r="AW123" s="30"/>
      <c r="AZ123" s="30"/>
      <c r="BA123" s="30"/>
      <c r="BE123" s="30"/>
      <c r="BH123" s="30"/>
      <c r="BI123" s="30"/>
      <c r="BL123" s="30"/>
      <c r="BN123" s="30"/>
      <c r="BP123" s="30"/>
      <c r="BS123" s="30"/>
      <c r="BT123" s="30"/>
      <c r="BW123" s="30"/>
      <c r="BX123" s="30"/>
      <c r="BZ123" s="30"/>
      <c r="CC123" s="30"/>
      <c r="CD123" s="30"/>
      <c r="CG123" s="30"/>
      <c r="CK123" s="30"/>
      <c r="CN123" s="30"/>
      <c r="CQ123" s="30"/>
      <c r="CU123" s="30"/>
      <c r="CX123" s="30"/>
    </row>
    <row r="124" spans="1:102" s="29" customFormat="1" x14ac:dyDescent="0.3">
      <c r="A124" s="99"/>
      <c r="B124" s="28">
        <v>1</v>
      </c>
      <c r="C124" s="33" t="s">
        <v>217</v>
      </c>
      <c r="D124" s="32">
        <v>1.5662799999999999</v>
      </c>
      <c r="E124" s="30" t="s">
        <v>207</v>
      </c>
      <c r="F124" s="31">
        <f>D124/D62</f>
        <v>7.8313999999999995E-2</v>
      </c>
      <c r="G124" s="30" t="s">
        <v>58</v>
      </c>
      <c r="I124" s="30"/>
      <c r="J124" s="30"/>
      <c r="K124" s="30"/>
      <c r="O124" s="30"/>
      <c r="P124" s="30"/>
      <c r="Q124" s="30"/>
      <c r="U124" s="30"/>
      <c r="V124" s="30"/>
      <c r="W124" s="30"/>
      <c r="Z124" s="36"/>
      <c r="AA124" s="36"/>
      <c r="AB124" s="30"/>
      <c r="AC124" s="30"/>
      <c r="AD124" s="36"/>
      <c r="AE124" s="28"/>
      <c r="AF124" s="30"/>
      <c r="AG124" s="30"/>
      <c r="AH124" s="28"/>
      <c r="AI124" s="30"/>
      <c r="AJ124" s="28"/>
      <c r="AK124" s="30"/>
      <c r="AL124" s="30"/>
      <c r="AM124" s="36"/>
      <c r="AN124" s="28"/>
      <c r="AO124" s="28"/>
      <c r="AP124" s="30"/>
      <c r="AQ124" s="30"/>
      <c r="AR124" s="28"/>
      <c r="AS124" s="30"/>
      <c r="AT124" s="28"/>
      <c r="AU124" s="30"/>
      <c r="AW124" s="30"/>
      <c r="AZ124" s="30"/>
      <c r="BA124" s="30"/>
      <c r="BE124" s="30"/>
      <c r="BH124" s="30"/>
      <c r="BI124" s="30"/>
      <c r="BL124" s="30"/>
      <c r="BN124" s="30"/>
      <c r="BP124" s="30"/>
      <c r="BS124" s="30"/>
      <c r="BT124" s="30"/>
      <c r="BW124" s="30"/>
      <c r="BX124" s="30"/>
      <c r="BZ124" s="30"/>
      <c r="CC124" s="30"/>
      <c r="CD124" s="30"/>
      <c r="CG124" s="30"/>
      <c r="CK124" s="30"/>
      <c r="CN124" s="30"/>
      <c r="CQ124" s="30"/>
      <c r="CU124" s="30"/>
      <c r="CX124" s="30"/>
    </row>
    <row r="125" spans="1:102" s="29" customFormat="1" x14ac:dyDescent="0.3">
      <c r="A125" s="99"/>
      <c r="B125" s="28">
        <v>1</v>
      </c>
      <c r="C125" s="33" t="s">
        <v>200</v>
      </c>
      <c r="D125" s="32">
        <v>560</v>
      </c>
      <c r="E125" s="30" t="s">
        <v>201</v>
      </c>
      <c r="F125" s="31">
        <f>D125/D71</f>
        <v>5</v>
      </c>
      <c r="G125" s="30" t="s">
        <v>207</v>
      </c>
      <c r="H125" s="36"/>
      <c r="I125" s="30"/>
      <c r="J125" s="30"/>
      <c r="K125" s="30"/>
      <c r="M125" s="36"/>
      <c r="N125" s="36"/>
      <c r="O125" s="30"/>
      <c r="P125" s="30"/>
      <c r="Q125" s="30"/>
      <c r="U125" s="30"/>
      <c r="V125" s="30"/>
      <c r="W125" s="30"/>
      <c r="AB125" s="30"/>
      <c r="AC125" s="30"/>
      <c r="AF125" s="30"/>
      <c r="AG125" s="30"/>
      <c r="AH125" s="28"/>
      <c r="AI125" s="30"/>
      <c r="AK125" s="30"/>
      <c r="AL125" s="30"/>
      <c r="AN125" s="36"/>
      <c r="AO125" s="36"/>
      <c r="AP125" s="30"/>
      <c r="AQ125" s="30"/>
      <c r="AS125" s="30"/>
      <c r="AU125" s="30"/>
      <c r="AW125" s="30"/>
      <c r="AZ125" s="30"/>
      <c r="BA125" s="30"/>
      <c r="BE125" s="30"/>
      <c r="BH125" s="30"/>
      <c r="BI125" s="30"/>
      <c r="BK125" s="36"/>
      <c r="BL125" s="30"/>
      <c r="BN125" s="30"/>
      <c r="BP125" s="30"/>
      <c r="BS125" s="30"/>
      <c r="BT125" s="30"/>
      <c r="BW125" s="30"/>
      <c r="BX125" s="30"/>
      <c r="BZ125" s="30"/>
      <c r="CC125" s="30"/>
      <c r="CD125" s="30"/>
      <c r="CG125" s="30"/>
      <c r="CK125" s="30"/>
      <c r="CN125" s="30"/>
      <c r="CQ125" s="30"/>
      <c r="CU125" s="30"/>
      <c r="CX125" s="30"/>
    </row>
    <row r="126" spans="1:102" s="28" customFormat="1" x14ac:dyDescent="0.3">
      <c r="A126" s="99" t="s">
        <v>253</v>
      </c>
      <c r="B126" s="28">
        <v>1</v>
      </c>
      <c r="C126" s="30" t="s">
        <v>223</v>
      </c>
      <c r="D126" s="47">
        <v>80</v>
      </c>
      <c r="E126" s="30" t="s">
        <v>201</v>
      </c>
      <c r="F126" s="48">
        <f>D126/D127</f>
        <v>0.7142857142857143</v>
      </c>
      <c r="G126" s="30" t="s">
        <v>207</v>
      </c>
      <c r="H126" s="47"/>
      <c r="I126" s="30"/>
      <c r="J126" s="30"/>
      <c r="K126" s="30"/>
      <c r="L126" s="47"/>
      <c r="M126" s="47"/>
      <c r="N126" s="47"/>
      <c r="O126" s="30"/>
      <c r="P126" s="30"/>
      <c r="Q126" s="30"/>
      <c r="R126" s="47"/>
      <c r="S126" s="47"/>
      <c r="U126" s="30"/>
      <c r="V126" s="30"/>
      <c r="W126" s="30"/>
      <c r="AB126" s="30"/>
      <c r="AC126" s="30"/>
      <c r="AF126" s="30"/>
      <c r="AG126" s="30"/>
      <c r="AI126" s="30"/>
      <c r="AK126" s="30"/>
      <c r="AL126" s="30"/>
      <c r="AP126" s="30"/>
      <c r="AQ126" s="30"/>
      <c r="AS126" s="30"/>
      <c r="AU126" s="30"/>
      <c r="AW126" s="30"/>
      <c r="AZ126" s="30"/>
      <c r="BA126" s="30"/>
      <c r="BE126" s="30"/>
      <c r="BH126" s="30"/>
      <c r="BI126" s="30"/>
      <c r="BL126" s="30"/>
      <c r="BN126" s="30"/>
      <c r="BP126" s="30"/>
      <c r="BS126" s="30"/>
      <c r="BT126" s="30"/>
      <c r="BW126" s="30"/>
      <c r="BX126" s="30"/>
      <c r="BZ126" s="30"/>
      <c r="CC126" s="30"/>
      <c r="CD126" s="30"/>
      <c r="CG126" s="30"/>
      <c r="CK126" s="30"/>
      <c r="CN126" s="30"/>
      <c r="CQ126" s="30"/>
      <c r="CU126" s="30"/>
      <c r="CX126" s="30"/>
    </row>
    <row r="127" spans="1:102" s="28" customFormat="1" x14ac:dyDescent="0.3">
      <c r="A127" s="99"/>
      <c r="B127" s="28">
        <v>1</v>
      </c>
      <c r="C127" s="30" t="s">
        <v>207</v>
      </c>
      <c r="D127" s="47">
        <v>112</v>
      </c>
      <c r="E127" s="30" t="s">
        <v>201</v>
      </c>
      <c r="F127" s="47"/>
      <c r="G127" s="47"/>
      <c r="H127" s="47"/>
      <c r="I127" s="30"/>
      <c r="J127" s="30"/>
      <c r="K127" s="30"/>
      <c r="L127" s="47"/>
      <c r="M127" s="47"/>
      <c r="N127" s="47"/>
      <c r="O127" s="30"/>
      <c r="P127" s="30"/>
      <c r="Q127" s="30"/>
      <c r="R127" s="47"/>
      <c r="S127" s="47"/>
      <c r="U127" s="30"/>
      <c r="V127" s="30"/>
      <c r="W127" s="30"/>
      <c r="AB127" s="30"/>
      <c r="AC127" s="30"/>
      <c r="AF127" s="30"/>
      <c r="AG127" s="30"/>
      <c r="AI127" s="30"/>
      <c r="AK127" s="30"/>
      <c r="AL127" s="30"/>
      <c r="AP127" s="30"/>
      <c r="AQ127" s="30"/>
      <c r="AS127" s="30"/>
      <c r="AU127" s="30"/>
      <c r="AW127" s="30"/>
      <c r="AZ127" s="30"/>
      <c r="BA127" s="30"/>
      <c r="BE127" s="30"/>
      <c r="BH127" s="30"/>
      <c r="BI127" s="30"/>
      <c r="BL127" s="30"/>
      <c r="BN127" s="30"/>
      <c r="BP127" s="30"/>
      <c r="BS127" s="30"/>
      <c r="BT127" s="30"/>
      <c r="BW127" s="30"/>
      <c r="BX127" s="30"/>
      <c r="BZ127" s="30"/>
      <c r="CC127" s="30"/>
      <c r="CD127" s="30"/>
      <c r="CG127" s="30"/>
      <c r="CK127" s="30"/>
      <c r="CN127" s="30"/>
      <c r="CQ127" s="30"/>
      <c r="CU127" s="30"/>
      <c r="CX127" s="30"/>
    </row>
    <row r="128" spans="1:102" s="28" customFormat="1" x14ac:dyDescent="0.3">
      <c r="A128" s="46" t="s">
        <v>254</v>
      </c>
      <c r="B128" s="28">
        <v>1</v>
      </c>
      <c r="C128" s="33" t="s">
        <v>223</v>
      </c>
      <c r="D128" s="32">
        <v>336</v>
      </c>
      <c r="E128" s="30" t="s">
        <v>201</v>
      </c>
      <c r="F128" s="31">
        <f>D128/D127</f>
        <v>3</v>
      </c>
      <c r="G128" s="30" t="s">
        <v>207</v>
      </c>
      <c r="H128" s="47"/>
      <c r="I128" s="30"/>
      <c r="J128" s="30"/>
      <c r="K128" s="30"/>
      <c r="L128" s="47"/>
      <c r="M128" s="47"/>
      <c r="N128" s="47"/>
      <c r="O128" s="30"/>
      <c r="P128" s="30"/>
      <c r="Q128" s="30"/>
      <c r="R128" s="47"/>
      <c r="S128" s="47"/>
      <c r="U128" s="30"/>
      <c r="V128" s="30"/>
      <c r="W128" s="30"/>
      <c r="AB128" s="30"/>
      <c r="AC128" s="30"/>
      <c r="AF128" s="30"/>
      <c r="AG128" s="30"/>
      <c r="AI128" s="30"/>
      <c r="AK128" s="30"/>
      <c r="AL128" s="30"/>
      <c r="AP128" s="30"/>
      <c r="AQ128" s="30"/>
      <c r="AS128" s="30"/>
      <c r="AU128" s="30"/>
      <c r="AW128" s="30"/>
      <c r="AZ128" s="30"/>
      <c r="BA128" s="30"/>
      <c r="BE128" s="30"/>
      <c r="BH128" s="30"/>
      <c r="BI128" s="30"/>
      <c r="BL128" s="30"/>
      <c r="BN128" s="30"/>
      <c r="BP128" s="30"/>
      <c r="BS128" s="30"/>
      <c r="BT128" s="30"/>
      <c r="BW128" s="30"/>
      <c r="BX128" s="30"/>
      <c r="BZ128" s="30"/>
      <c r="CC128" s="30"/>
      <c r="CD128" s="30"/>
      <c r="CG128" s="30"/>
      <c r="CK128" s="30"/>
      <c r="CN128" s="30"/>
      <c r="CQ128" s="30"/>
      <c r="CU128" s="30"/>
      <c r="CX128" s="30"/>
    </row>
    <row r="129" spans="1:102" s="28" customFormat="1" x14ac:dyDescent="0.3">
      <c r="A129" s="28" t="s">
        <v>255</v>
      </c>
      <c r="B129" s="28">
        <v>1</v>
      </c>
      <c r="C129" s="33" t="s">
        <v>256</v>
      </c>
      <c r="D129" s="32">
        <v>9</v>
      </c>
      <c r="E129" s="30" t="s">
        <v>228</v>
      </c>
      <c r="F129" s="47"/>
      <c r="G129" s="47"/>
      <c r="H129" s="47"/>
      <c r="I129" s="30"/>
      <c r="J129" s="30"/>
      <c r="K129" s="30"/>
      <c r="L129" s="47"/>
      <c r="M129" s="47"/>
      <c r="N129" s="47"/>
      <c r="O129" s="30"/>
      <c r="P129" s="30"/>
      <c r="Q129" s="30"/>
      <c r="R129" s="47"/>
      <c r="S129" s="47"/>
      <c r="U129" s="30"/>
      <c r="V129" s="30"/>
      <c r="W129" s="30"/>
      <c r="AB129" s="30"/>
      <c r="AC129" s="30"/>
      <c r="AF129" s="30"/>
      <c r="AG129" s="30"/>
      <c r="AI129" s="30"/>
      <c r="AK129" s="30"/>
      <c r="AL129" s="30"/>
      <c r="AP129" s="30"/>
      <c r="AQ129" s="30"/>
      <c r="AS129" s="30"/>
      <c r="AU129" s="30"/>
      <c r="AW129" s="30"/>
      <c r="AZ129" s="30"/>
      <c r="BA129" s="30"/>
      <c r="BE129" s="30"/>
      <c r="BH129" s="30"/>
      <c r="BI129" s="30"/>
      <c r="BL129" s="30"/>
      <c r="BN129" s="30"/>
      <c r="BP129" s="30"/>
      <c r="BS129" s="30"/>
      <c r="BT129" s="30"/>
      <c r="BW129" s="30"/>
      <c r="BX129" s="30"/>
      <c r="BZ129" s="30"/>
      <c r="CC129" s="30"/>
      <c r="CD129" s="30"/>
      <c r="CG129" s="30"/>
      <c r="CK129" s="30"/>
      <c r="CN129" s="30"/>
      <c r="CQ129" s="30"/>
      <c r="CU129" s="30"/>
      <c r="CX129" s="30"/>
    </row>
    <row r="130" spans="1:102" s="28" customFormat="1" x14ac:dyDescent="0.3">
      <c r="A130" s="28" t="s">
        <v>5</v>
      </c>
      <c r="B130" s="28">
        <v>1</v>
      </c>
      <c r="C130" s="33" t="s">
        <v>217</v>
      </c>
      <c r="D130" s="32">
        <f>756/3720</f>
        <v>0.20322580645161289</v>
      </c>
      <c r="E130" s="30" t="s">
        <v>207</v>
      </c>
      <c r="F130" s="48">
        <f>D130/D62</f>
        <v>1.0161290322580644E-2</v>
      </c>
      <c r="G130" s="49" t="s">
        <v>58</v>
      </c>
      <c r="H130" s="47"/>
      <c r="I130" s="30"/>
      <c r="J130" s="30"/>
      <c r="K130" s="30"/>
      <c r="L130" s="47"/>
      <c r="M130" s="47"/>
      <c r="N130" s="47"/>
      <c r="O130" s="30"/>
      <c r="P130" s="30"/>
      <c r="Q130" s="30"/>
      <c r="R130" s="47"/>
      <c r="S130" s="47"/>
      <c r="U130" s="30"/>
      <c r="V130" s="30"/>
      <c r="W130" s="30"/>
      <c r="AB130" s="30"/>
      <c r="AC130" s="30"/>
      <c r="AF130" s="30"/>
      <c r="AG130" s="30"/>
      <c r="AI130" s="30"/>
      <c r="AK130" s="30"/>
      <c r="AL130" s="30"/>
      <c r="AP130" s="30"/>
      <c r="AQ130" s="30"/>
      <c r="AS130" s="30"/>
      <c r="AU130" s="30"/>
      <c r="AW130" s="30"/>
      <c r="AZ130" s="30"/>
      <c r="BA130" s="30"/>
      <c r="BE130" s="30"/>
      <c r="BH130" s="30"/>
      <c r="BI130" s="30"/>
      <c r="BL130" s="30"/>
      <c r="BN130" s="30"/>
      <c r="BP130" s="30"/>
      <c r="BS130" s="30"/>
      <c r="BT130" s="30"/>
      <c r="BW130" s="30"/>
      <c r="BX130" s="30"/>
      <c r="BZ130" s="30"/>
      <c r="CC130" s="30"/>
      <c r="CD130" s="30"/>
      <c r="CG130" s="30"/>
      <c r="CK130" s="30"/>
      <c r="CN130" s="30"/>
      <c r="CQ130" s="30"/>
      <c r="CU130" s="30"/>
      <c r="CX130" s="30"/>
    </row>
    <row r="131" spans="1:102" s="28" customFormat="1" x14ac:dyDescent="0.3">
      <c r="A131" s="28" t="s">
        <v>27</v>
      </c>
      <c r="B131" s="28">
        <v>1</v>
      </c>
      <c r="C131" s="33" t="s">
        <v>218</v>
      </c>
      <c r="D131" s="32">
        <f>600/400</f>
        <v>1.5</v>
      </c>
      <c r="E131" s="30" t="s">
        <v>207</v>
      </c>
      <c r="F131" s="48">
        <f>D131/D62</f>
        <v>7.4999999999999997E-2</v>
      </c>
      <c r="G131" s="49" t="s">
        <v>58</v>
      </c>
      <c r="H131" s="47"/>
      <c r="I131" s="30"/>
      <c r="J131" s="30"/>
      <c r="K131" s="30"/>
      <c r="L131" s="47"/>
      <c r="M131" s="47"/>
      <c r="N131" s="47"/>
      <c r="O131" s="30"/>
      <c r="P131" s="30"/>
      <c r="Q131" s="30"/>
      <c r="R131" s="47"/>
      <c r="S131" s="47"/>
      <c r="U131" s="30"/>
      <c r="V131" s="30"/>
      <c r="W131" s="30"/>
      <c r="AB131" s="30"/>
      <c r="AC131" s="30"/>
      <c r="AF131" s="30"/>
      <c r="AG131" s="30"/>
      <c r="AI131" s="30"/>
      <c r="AK131" s="30"/>
      <c r="AL131" s="30"/>
      <c r="AP131" s="30"/>
      <c r="AQ131" s="30"/>
      <c r="AS131" s="30"/>
      <c r="AU131" s="30"/>
      <c r="AW131" s="30"/>
      <c r="AZ131" s="30"/>
      <c r="BA131" s="30"/>
      <c r="BE131" s="30"/>
      <c r="BH131" s="30"/>
      <c r="BI131" s="30"/>
      <c r="BL131" s="30"/>
      <c r="BN131" s="30"/>
      <c r="BP131" s="30"/>
      <c r="BS131" s="30"/>
      <c r="BT131" s="30"/>
      <c r="BW131" s="30"/>
      <c r="BX131" s="30"/>
      <c r="BZ131" s="30"/>
      <c r="CC131" s="30"/>
      <c r="CD131" s="30"/>
      <c r="CG131" s="30"/>
      <c r="CK131" s="30"/>
      <c r="CN131" s="30"/>
      <c r="CQ131" s="30"/>
      <c r="CU131" s="30"/>
      <c r="CX131" s="30"/>
    </row>
    <row r="132" spans="1:102" s="28" customFormat="1" x14ac:dyDescent="0.3">
      <c r="A132" s="28" t="s">
        <v>257</v>
      </c>
      <c r="B132" s="28">
        <v>1</v>
      </c>
      <c r="C132" s="33" t="s">
        <v>223</v>
      </c>
      <c r="D132" s="32">
        <f>600/400</f>
        <v>1.5</v>
      </c>
      <c r="E132" s="30" t="s">
        <v>207</v>
      </c>
      <c r="F132" s="47"/>
      <c r="G132" s="47"/>
      <c r="H132" s="47"/>
      <c r="I132" s="30"/>
      <c r="J132" s="30"/>
      <c r="K132" s="30"/>
      <c r="L132" s="47"/>
      <c r="M132" s="47"/>
      <c r="N132" s="47"/>
      <c r="O132" s="30"/>
      <c r="P132" s="30"/>
      <c r="Q132" s="30"/>
      <c r="R132" s="47"/>
      <c r="S132" s="47"/>
      <c r="U132" s="30"/>
      <c r="V132" s="30"/>
      <c r="W132" s="30"/>
      <c r="AB132" s="30"/>
      <c r="AC132" s="30"/>
      <c r="AF132" s="30"/>
      <c r="AG132" s="30"/>
      <c r="AI132" s="30"/>
      <c r="AK132" s="30"/>
      <c r="AL132" s="30"/>
      <c r="AP132" s="30"/>
      <c r="AQ132" s="30"/>
      <c r="AS132" s="30"/>
      <c r="AU132" s="30"/>
      <c r="AW132" s="30"/>
      <c r="AZ132" s="30"/>
      <c r="BA132" s="30"/>
      <c r="BE132" s="30"/>
      <c r="BH132" s="30"/>
      <c r="BI132" s="30"/>
      <c r="BL132" s="30"/>
      <c r="BN132" s="30"/>
      <c r="BP132" s="30"/>
      <c r="BS132" s="30"/>
      <c r="BT132" s="30"/>
      <c r="BW132" s="30"/>
      <c r="BX132" s="30"/>
      <c r="BZ132" s="30"/>
      <c r="CC132" s="30"/>
      <c r="CD132" s="30"/>
      <c r="CG132" s="30"/>
      <c r="CK132" s="30"/>
      <c r="CN132" s="30"/>
      <c r="CQ132" s="30"/>
      <c r="CU132" s="30"/>
      <c r="CX132" s="30"/>
    </row>
    <row r="133" spans="1:102" s="28" customFormat="1" x14ac:dyDescent="0.3">
      <c r="A133" s="28" t="s">
        <v>17</v>
      </c>
      <c r="B133" s="28">
        <v>1</v>
      </c>
      <c r="C133" s="33" t="s">
        <v>217</v>
      </c>
      <c r="D133" s="32">
        <f>3600/2400</f>
        <v>1.5</v>
      </c>
      <c r="E133" s="30" t="s">
        <v>207</v>
      </c>
      <c r="F133" s="48">
        <f>D133/D62</f>
        <v>7.4999999999999997E-2</v>
      </c>
      <c r="G133" s="49" t="s">
        <v>58</v>
      </c>
      <c r="H133" s="47"/>
      <c r="I133" s="30"/>
      <c r="J133" s="30"/>
      <c r="K133" s="30"/>
      <c r="L133" s="47"/>
      <c r="M133" s="47"/>
      <c r="N133" s="47"/>
      <c r="O133" s="30"/>
      <c r="P133" s="30"/>
      <c r="Q133" s="30"/>
      <c r="R133" s="47"/>
      <c r="S133" s="47"/>
      <c r="U133" s="30"/>
      <c r="V133" s="30"/>
      <c r="W133" s="30"/>
      <c r="AB133" s="30"/>
      <c r="AC133" s="30"/>
      <c r="AF133" s="30"/>
      <c r="AG133" s="30"/>
      <c r="AI133" s="30"/>
      <c r="AK133" s="30"/>
      <c r="AL133" s="30"/>
      <c r="AP133" s="30"/>
      <c r="AQ133" s="30"/>
      <c r="AS133" s="30"/>
      <c r="AU133" s="30"/>
      <c r="AW133" s="30"/>
      <c r="AZ133" s="30"/>
      <c r="BA133" s="30"/>
      <c r="BE133" s="30"/>
      <c r="BH133" s="30"/>
      <c r="BI133" s="30"/>
      <c r="BL133" s="30"/>
      <c r="BN133" s="30"/>
      <c r="BP133" s="30"/>
      <c r="BS133" s="30"/>
      <c r="BT133" s="30"/>
      <c r="BW133" s="30"/>
      <c r="BX133" s="30"/>
      <c r="BZ133" s="30"/>
      <c r="CC133" s="30"/>
      <c r="CD133" s="30"/>
      <c r="CG133" s="30"/>
      <c r="CK133" s="30"/>
      <c r="CN133" s="30"/>
      <c r="CQ133" s="30"/>
      <c r="CU133" s="30"/>
      <c r="CX133" s="30"/>
    </row>
    <row r="134" spans="1:102" s="29" customFormat="1" x14ac:dyDescent="0.3">
      <c r="A134" s="28" t="s">
        <v>155</v>
      </c>
      <c r="B134" s="28">
        <v>1</v>
      </c>
      <c r="C134" s="33" t="s">
        <v>217</v>
      </c>
      <c r="D134" s="29">
        <v>153.125</v>
      </c>
      <c r="E134" s="30" t="s">
        <v>201</v>
      </c>
      <c r="F134" s="31">
        <f>D134/D71</f>
        <v>1.3671875</v>
      </c>
      <c r="G134" s="30" t="s">
        <v>207</v>
      </c>
      <c r="H134" s="36"/>
      <c r="K134" s="30"/>
      <c r="M134" s="36"/>
      <c r="N134" s="36"/>
      <c r="Q134" s="30"/>
      <c r="W134" s="30"/>
      <c r="AB134" s="30"/>
      <c r="AF134" s="30"/>
      <c r="AH134" s="28"/>
      <c r="AI134" s="30"/>
      <c r="AL134" s="30"/>
      <c r="AN134" s="36"/>
      <c r="AO134" s="36"/>
      <c r="AP134" s="30"/>
      <c r="AS134" s="30"/>
      <c r="AW134" s="30"/>
      <c r="BA134" s="30"/>
      <c r="BE134" s="30"/>
      <c r="BI134" s="30"/>
      <c r="BK134" s="36"/>
      <c r="BL134" s="30"/>
      <c r="BP134" s="30"/>
      <c r="BS134" s="30"/>
      <c r="BW134" s="30"/>
      <c r="BZ134" s="30"/>
      <c r="CC134" s="30"/>
    </row>
    <row r="135" spans="1:102" s="28" customFormat="1" x14ac:dyDescent="0.3">
      <c r="A135" s="99" t="s">
        <v>80</v>
      </c>
      <c r="B135" s="28">
        <v>1</v>
      </c>
      <c r="C135" s="30" t="s">
        <v>245</v>
      </c>
      <c r="D135" s="32">
        <v>1</v>
      </c>
      <c r="E135" s="30" t="s">
        <v>223</v>
      </c>
      <c r="F135" s="31">
        <f>F136</f>
        <v>3.0446428571428572</v>
      </c>
      <c r="G135" s="30" t="s">
        <v>207</v>
      </c>
      <c r="I135" s="29"/>
      <c r="J135" s="29"/>
      <c r="K135" s="30"/>
      <c r="O135" s="29"/>
      <c r="P135" s="29"/>
      <c r="Q135" s="30"/>
      <c r="U135" s="29"/>
      <c r="V135" s="29"/>
      <c r="W135" s="30"/>
      <c r="AB135" s="30"/>
      <c r="AC135" s="29"/>
      <c r="AF135" s="30"/>
      <c r="AG135" s="29"/>
      <c r="AI135" s="30"/>
      <c r="AK135" s="29"/>
      <c r="AL135" s="30"/>
      <c r="AP135" s="30"/>
      <c r="AQ135" s="29"/>
      <c r="AS135" s="30"/>
      <c r="AU135" s="29"/>
      <c r="AW135" s="30"/>
      <c r="AZ135" s="29"/>
      <c r="BA135" s="30"/>
      <c r="BE135" s="30"/>
      <c r="BH135" s="29"/>
      <c r="BI135" s="30"/>
      <c r="BL135" s="30"/>
      <c r="BN135" s="29"/>
      <c r="BP135" s="30"/>
      <c r="BS135" s="30"/>
      <c r="BT135" s="29"/>
      <c r="BW135" s="30"/>
      <c r="BX135" s="29"/>
      <c r="BZ135" s="30"/>
      <c r="CC135" s="30"/>
      <c r="CD135" s="29"/>
      <c r="CG135" s="29"/>
      <c r="CK135" s="29"/>
      <c r="CN135" s="29"/>
      <c r="CQ135" s="29"/>
      <c r="CU135" s="29"/>
      <c r="CX135" s="29"/>
    </row>
    <row r="136" spans="1:102" s="28" customFormat="1" x14ac:dyDescent="0.3">
      <c r="A136" s="99"/>
      <c r="B136" s="28">
        <v>1</v>
      </c>
      <c r="C136" s="30" t="s">
        <v>223</v>
      </c>
      <c r="D136" s="32">
        <f>(355+327)/2</f>
        <v>341</v>
      </c>
      <c r="E136" s="30" t="s">
        <v>201</v>
      </c>
      <c r="F136" s="31">
        <f>D136/D71</f>
        <v>3.0446428571428572</v>
      </c>
      <c r="G136" s="30" t="s">
        <v>207</v>
      </c>
      <c r="I136" s="29"/>
      <c r="J136" s="29"/>
      <c r="K136" s="30"/>
      <c r="O136" s="29"/>
      <c r="P136" s="29"/>
      <c r="Q136" s="30"/>
      <c r="U136" s="29"/>
      <c r="V136" s="29"/>
      <c r="W136" s="30"/>
      <c r="AB136" s="30"/>
      <c r="AC136" s="29"/>
      <c r="AF136" s="30"/>
      <c r="AG136" s="29"/>
      <c r="AI136" s="30"/>
      <c r="AK136" s="29"/>
      <c r="AL136" s="30"/>
      <c r="AP136" s="30"/>
      <c r="AQ136" s="29"/>
      <c r="AS136" s="30"/>
      <c r="AU136" s="29"/>
      <c r="AW136" s="30"/>
      <c r="AZ136" s="29"/>
      <c r="BA136" s="30"/>
      <c r="BE136" s="30"/>
      <c r="BH136" s="29"/>
      <c r="BI136" s="30"/>
      <c r="BL136" s="30"/>
      <c r="BN136" s="29"/>
      <c r="BP136" s="30"/>
      <c r="BS136" s="30"/>
      <c r="BT136" s="29"/>
      <c r="BW136" s="30"/>
      <c r="BX136" s="29"/>
      <c r="BZ136" s="30"/>
      <c r="CC136" s="30"/>
      <c r="CD136" s="29"/>
      <c r="CG136" s="29"/>
      <c r="CK136" s="29"/>
      <c r="CN136" s="29"/>
      <c r="CQ136" s="29"/>
      <c r="CU136" s="29"/>
      <c r="CX136" s="29"/>
    </row>
    <row r="137" spans="1:102" s="28" customFormat="1" x14ac:dyDescent="0.3">
      <c r="A137" s="99"/>
      <c r="B137" s="28">
        <v>1</v>
      </c>
      <c r="C137" s="33" t="s">
        <v>258</v>
      </c>
      <c r="D137" s="32">
        <f>(2.2+2.5)/2</f>
        <v>2.35</v>
      </c>
      <c r="E137" s="30" t="s">
        <v>201</v>
      </c>
      <c r="F137" s="31">
        <f>D137/D71</f>
        <v>2.0982142857142859E-2</v>
      </c>
      <c r="G137" s="30" t="s">
        <v>207</v>
      </c>
      <c r="I137" s="29"/>
      <c r="J137" s="29"/>
      <c r="K137" s="30"/>
      <c r="O137" s="29"/>
      <c r="P137" s="29"/>
      <c r="Q137" s="30"/>
      <c r="U137" s="29"/>
      <c r="V137" s="29"/>
      <c r="W137" s="30"/>
      <c r="AB137" s="30"/>
      <c r="AC137" s="29"/>
      <c r="AF137" s="30"/>
      <c r="AG137" s="29"/>
      <c r="AI137" s="30"/>
      <c r="AK137" s="29"/>
      <c r="AL137" s="30"/>
      <c r="AP137" s="30"/>
      <c r="AQ137" s="29"/>
      <c r="AS137" s="30"/>
      <c r="AU137" s="29"/>
      <c r="AW137" s="30"/>
      <c r="AZ137" s="29"/>
      <c r="BA137" s="30"/>
      <c r="BE137" s="30"/>
      <c r="BH137" s="29"/>
      <c r="BI137" s="30"/>
      <c r="BL137" s="30"/>
      <c r="BN137" s="29"/>
      <c r="BP137" s="30"/>
      <c r="BS137" s="30"/>
      <c r="BT137" s="29"/>
      <c r="BW137" s="30"/>
      <c r="BX137" s="29"/>
      <c r="BZ137" s="30"/>
      <c r="CC137" s="30"/>
      <c r="CD137" s="29"/>
      <c r="CG137" s="29"/>
      <c r="CK137" s="29"/>
      <c r="CN137" s="29"/>
      <c r="CQ137" s="29"/>
      <c r="CU137" s="29"/>
      <c r="CX137" s="29"/>
    </row>
    <row r="138" spans="1:102" s="54" customFormat="1" x14ac:dyDescent="0.3">
      <c r="A138" s="28" t="s">
        <v>259</v>
      </c>
      <c r="B138" s="28">
        <v>1</v>
      </c>
      <c r="C138" s="33" t="s">
        <v>245</v>
      </c>
      <c r="D138" s="32">
        <v>640</v>
      </c>
      <c r="E138" s="30" t="s">
        <v>201</v>
      </c>
      <c r="F138" s="31">
        <f>D138/D71</f>
        <v>5.7142857142857144</v>
      </c>
      <c r="G138" s="30" t="s">
        <v>207</v>
      </c>
      <c r="H138" s="50"/>
      <c r="I138" s="29"/>
      <c r="J138" s="29"/>
      <c r="K138" s="30"/>
      <c r="L138" s="51"/>
      <c r="M138" s="50"/>
      <c r="N138" s="50"/>
      <c r="O138" s="29"/>
      <c r="P138" s="29"/>
      <c r="Q138" s="30"/>
      <c r="R138" s="51"/>
      <c r="S138" s="50"/>
      <c r="T138" s="50"/>
      <c r="U138" s="29"/>
      <c r="V138" s="29"/>
      <c r="W138" s="30"/>
      <c r="X138" s="50"/>
      <c r="Y138" s="51"/>
      <c r="Z138" s="50"/>
      <c r="AA138" s="50"/>
      <c r="AB138" s="30"/>
      <c r="AC138" s="29"/>
      <c r="AD138" s="50"/>
      <c r="AE138" s="50"/>
      <c r="AF138" s="30"/>
      <c r="AG138" s="29"/>
      <c r="AH138" s="51"/>
      <c r="AI138" s="30"/>
      <c r="AJ138" s="50"/>
      <c r="AK138" s="29"/>
      <c r="AL138" s="30"/>
      <c r="AM138" s="52"/>
      <c r="AN138" s="50"/>
      <c r="AO138" s="53"/>
      <c r="AP138" s="30"/>
      <c r="AQ138" s="29"/>
      <c r="AR138" s="50"/>
      <c r="AS138" s="30"/>
      <c r="AT138" s="51"/>
      <c r="AU138" s="29"/>
      <c r="AV138" s="50"/>
      <c r="AW138" s="30"/>
      <c r="AX138" s="50"/>
      <c r="AY138" s="50"/>
      <c r="AZ138" s="29"/>
      <c r="BA138" s="30"/>
      <c r="BB138" s="51"/>
      <c r="BC138" s="50"/>
      <c r="BD138" s="50"/>
      <c r="BE138" s="30"/>
      <c r="BF138" s="51"/>
      <c r="BG138" s="50"/>
      <c r="BH138" s="29"/>
      <c r="BI138" s="30"/>
      <c r="BJ138" s="51"/>
      <c r="BK138" s="50"/>
      <c r="BL138" s="30"/>
      <c r="BM138" s="51"/>
      <c r="BN138" s="29"/>
      <c r="BO138" s="50"/>
      <c r="BP138" s="30"/>
      <c r="BQ138" s="53"/>
      <c r="BR138" s="50"/>
      <c r="BS138" s="30"/>
      <c r="BT138" s="29"/>
      <c r="BW138" s="30"/>
      <c r="BX138" s="29"/>
      <c r="BZ138" s="30"/>
      <c r="CC138" s="30"/>
      <c r="CD138" s="29"/>
      <c r="CG138" s="29"/>
      <c r="CK138" s="29"/>
      <c r="CN138" s="29"/>
      <c r="CQ138" s="29"/>
      <c r="CU138" s="29"/>
      <c r="CX138" s="29"/>
    </row>
    <row r="139" spans="1:102" s="54" customFormat="1" x14ac:dyDescent="0.3">
      <c r="A139" s="99" t="s">
        <v>260</v>
      </c>
      <c r="B139" s="28">
        <v>1</v>
      </c>
      <c r="C139" s="33" t="s">
        <v>261</v>
      </c>
      <c r="D139" s="32">
        <v>196</v>
      </c>
      <c r="E139" s="30" t="s">
        <v>201</v>
      </c>
      <c r="F139" s="31">
        <f>D139/D71</f>
        <v>1.75</v>
      </c>
      <c r="G139" s="30" t="s">
        <v>207</v>
      </c>
      <c r="H139" s="50"/>
      <c r="I139" s="29"/>
      <c r="J139" s="29"/>
      <c r="K139" s="30"/>
      <c r="L139" s="50"/>
      <c r="M139" s="53"/>
      <c r="N139" s="50"/>
      <c r="O139" s="29"/>
      <c r="P139" s="29"/>
      <c r="Q139" s="30"/>
      <c r="R139" s="50"/>
      <c r="S139" s="53"/>
      <c r="T139" s="50"/>
      <c r="U139" s="29"/>
      <c r="V139" s="29"/>
      <c r="W139" s="30"/>
      <c r="X139" s="50"/>
      <c r="Y139" s="50"/>
      <c r="Z139" s="53"/>
      <c r="AA139" s="53"/>
      <c r="AB139" s="30"/>
      <c r="AC139" s="29"/>
      <c r="AD139" s="50"/>
      <c r="AE139" s="50"/>
      <c r="AF139" s="30"/>
      <c r="AG139" s="29"/>
      <c r="AH139" s="50"/>
      <c r="AI139" s="30"/>
      <c r="AJ139" s="53"/>
      <c r="AK139" s="29"/>
      <c r="AL139" s="30"/>
      <c r="AM139" s="50"/>
      <c r="AO139" s="50"/>
      <c r="AP139" s="30"/>
      <c r="AQ139" s="29"/>
      <c r="AR139" s="53"/>
      <c r="AS139" s="30"/>
      <c r="AT139" s="50"/>
      <c r="AU139" s="29"/>
      <c r="AV139" s="53"/>
      <c r="AW139" s="30"/>
      <c r="AX139" s="50"/>
      <c r="AY139" s="50"/>
      <c r="AZ139" s="29"/>
      <c r="BA139" s="30"/>
      <c r="BB139" s="50"/>
      <c r="BC139" s="53"/>
      <c r="BD139" s="53"/>
      <c r="BE139" s="30"/>
      <c r="BF139" s="50"/>
      <c r="BG139" s="53"/>
      <c r="BH139" s="29"/>
      <c r="BI139" s="30"/>
      <c r="BJ139" s="50"/>
      <c r="BK139" s="51"/>
      <c r="BL139" s="30"/>
      <c r="BM139" s="50"/>
      <c r="BN139" s="29"/>
      <c r="BO139" s="53"/>
      <c r="BP139" s="30"/>
      <c r="BQ139" s="50"/>
      <c r="BR139" s="53"/>
      <c r="BS139" s="30"/>
      <c r="BT139" s="29"/>
      <c r="BU139" s="50"/>
      <c r="BW139" s="30"/>
      <c r="BX139" s="29"/>
      <c r="BZ139" s="30"/>
      <c r="CC139" s="30"/>
      <c r="CD139" s="29"/>
      <c r="CG139" s="29"/>
      <c r="CK139" s="29"/>
      <c r="CN139" s="29"/>
      <c r="CQ139" s="29"/>
      <c r="CU139" s="29"/>
      <c r="CX139" s="29"/>
    </row>
    <row r="140" spans="1:102" s="29" customFormat="1" ht="13.8" customHeight="1" x14ac:dyDescent="0.3">
      <c r="A140" s="99"/>
      <c r="B140" s="28">
        <v>1</v>
      </c>
      <c r="C140" s="33" t="s">
        <v>262</v>
      </c>
      <c r="D140" s="32">
        <v>280</v>
      </c>
      <c r="E140" s="30" t="s">
        <v>201</v>
      </c>
      <c r="F140" s="31">
        <f>D140/D71</f>
        <v>2.5</v>
      </c>
      <c r="G140" s="30" t="s">
        <v>207</v>
      </c>
      <c r="K140" s="30"/>
      <c r="Q140" s="30"/>
      <c r="W140" s="30"/>
      <c r="AB140" s="30"/>
      <c r="AF140" s="30"/>
      <c r="AI140" s="30"/>
      <c r="AL140" s="30"/>
      <c r="AP140" s="30"/>
      <c r="AS140" s="30"/>
      <c r="AW140" s="30"/>
      <c r="BA140" s="30"/>
      <c r="BE140" s="30"/>
      <c r="BI140" s="30"/>
      <c r="BL140" s="30"/>
      <c r="BP140" s="30"/>
      <c r="BS140" s="30"/>
      <c r="BW140" s="30"/>
      <c r="BZ140" s="30"/>
      <c r="CC140" s="30"/>
    </row>
    <row r="141" spans="1:102" s="29" customFormat="1" x14ac:dyDescent="0.3">
      <c r="A141" s="42" t="s">
        <v>263</v>
      </c>
      <c r="B141" s="28">
        <v>1</v>
      </c>
      <c r="C141" s="33" t="s">
        <v>218</v>
      </c>
      <c r="D141" s="32">
        <v>112</v>
      </c>
      <c r="E141" s="30" t="s">
        <v>201</v>
      </c>
      <c r="F141" s="31">
        <f>D141/D71</f>
        <v>1</v>
      </c>
      <c r="G141" s="30" t="s">
        <v>207</v>
      </c>
      <c r="H141" s="48">
        <f>F141/D62</f>
        <v>0.05</v>
      </c>
      <c r="I141" s="49" t="s">
        <v>58</v>
      </c>
      <c r="K141" s="30"/>
      <c r="Q141" s="30"/>
      <c r="W141" s="30"/>
      <c r="AB141" s="30"/>
      <c r="AF141" s="30"/>
      <c r="AI141" s="30"/>
      <c r="AL141" s="30"/>
      <c r="AP141" s="30"/>
      <c r="AS141" s="30"/>
      <c r="AW141" s="30"/>
      <c r="BA141" s="30"/>
      <c r="BE141" s="30"/>
      <c r="BI141" s="30"/>
      <c r="BL141" s="30"/>
      <c r="BP141" s="30"/>
      <c r="BS141" s="30"/>
      <c r="BW141" s="30"/>
      <c r="BZ141" s="30"/>
      <c r="CC141" s="30"/>
    </row>
    <row r="142" spans="1:102" s="29" customFormat="1" x14ac:dyDescent="0.3">
      <c r="A142" s="40" t="s">
        <v>16</v>
      </c>
      <c r="B142" s="28">
        <v>1</v>
      </c>
      <c r="C142" s="33" t="s">
        <v>223</v>
      </c>
      <c r="D142" s="32">
        <v>0.67513000000000001</v>
      </c>
      <c r="E142" s="30" t="s">
        <v>207</v>
      </c>
      <c r="F142" s="31">
        <f>D142/D62</f>
        <v>3.3756500000000002E-2</v>
      </c>
      <c r="G142" s="30" t="s">
        <v>58</v>
      </c>
      <c r="K142" s="30"/>
      <c r="Q142" s="30"/>
      <c r="W142" s="30"/>
      <c r="AB142" s="30"/>
      <c r="AF142" s="30"/>
      <c r="AI142" s="30"/>
      <c r="AL142" s="30"/>
      <c r="AP142" s="30"/>
      <c r="AS142" s="30"/>
      <c r="AW142" s="30"/>
      <c r="BA142" s="30"/>
      <c r="BE142" s="30"/>
      <c r="BI142" s="30"/>
      <c r="BL142" s="30"/>
      <c r="BP142" s="30"/>
      <c r="BS142" s="30"/>
      <c r="BW142" s="30"/>
      <c r="BZ142" s="30"/>
      <c r="CC142" s="30"/>
    </row>
    <row r="143" spans="1:102" s="29" customFormat="1" x14ac:dyDescent="0.3">
      <c r="A143" s="55" t="s">
        <v>264</v>
      </c>
      <c r="B143" s="28">
        <v>1</v>
      </c>
      <c r="C143" s="33" t="s">
        <v>224</v>
      </c>
      <c r="D143" s="32">
        <v>2.39975</v>
      </c>
      <c r="E143" s="30" t="s">
        <v>207</v>
      </c>
      <c r="F143" s="31"/>
      <c r="G143" s="30"/>
      <c r="K143" s="30"/>
      <c r="Q143" s="30"/>
      <c r="W143" s="30"/>
      <c r="AB143" s="30"/>
      <c r="AF143" s="30"/>
      <c r="AI143" s="30"/>
      <c r="AL143" s="30"/>
      <c r="AP143" s="30"/>
      <c r="AS143" s="30"/>
      <c r="AW143" s="30"/>
      <c r="BA143" s="30"/>
      <c r="BE143" s="30"/>
      <c r="BI143" s="30"/>
      <c r="BL143" s="30"/>
      <c r="BP143" s="30"/>
      <c r="BS143" s="30"/>
      <c r="BW143" s="30"/>
      <c r="BZ143" s="30"/>
      <c r="CC143" s="30"/>
    </row>
    <row r="144" spans="1:102" s="29" customFormat="1" x14ac:dyDescent="0.3">
      <c r="A144" s="40" t="s">
        <v>13</v>
      </c>
      <c r="B144" s="28">
        <v>1</v>
      </c>
      <c r="C144" s="33" t="s">
        <v>217</v>
      </c>
      <c r="D144" s="32">
        <v>746.66600000000005</v>
      </c>
      <c r="E144" s="30" t="s">
        <v>201</v>
      </c>
      <c r="F144" s="31">
        <f>D144/D71</f>
        <v>6.6666607142857144</v>
      </c>
      <c r="G144" s="30" t="s">
        <v>207</v>
      </c>
      <c r="K144" s="30"/>
      <c r="Q144" s="30"/>
      <c r="W144" s="30"/>
      <c r="AB144" s="30"/>
      <c r="AF144" s="30"/>
      <c r="AI144" s="30"/>
      <c r="AL144" s="30"/>
      <c r="AP144" s="30"/>
      <c r="AS144" s="30"/>
      <c r="AW144" s="30"/>
      <c r="BA144" s="30"/>
      <c r="BE144" s="30"/>
      <c r="BI144" s="30"/>
      <c r="BL144" s="30"/>
      <c r="BP144" s="30"/>
      <c r="BS144" s="30"/>
      <c r="BW144" s="30"/>
      <c r="BZ144" s="30"/>
      <c r="CC144" s="30"/>
    </row>
    <row r="145" spans="1:81" s="29" customFormat="1" x14ac:dyDescent="0.3">
      <c r="A145" s="40" t="s">
        <v>265</v>
      </c>
      <c r="B145" s="28">
        <v>1</v>
      </c>
      <c r="C145" s="33" t="s">
        <v>223</v>
      </c>
      <c r="D145" s="32">
        <v>250</v>
      </c>
      <c r="E145" s="30" t="s">
        <v>201</v>
      </c>
      <c r="F145" s="31">
        <f>D145/D71</f>
        <v>2.2321428571428572</v>
      </c>
      <c r="G145" s="30" t="s">
        <v>207</v>
      </c>
      <c r="K145" s="30"/>
      <c r="Q145" s="30"/>
      <c r="W145" s="30"/>
      <c r="AB145" s="30"/>
      <c r="AF145" s="30"/>
      <c r="AI145" s="30"/>
      <c r="AL145" s="30"/>
      <c r="AP145" s="30"/>
      <c r="AS145" s="30"/>
      <c r="AW145" s="30"/>
      <c r="BA145" s="30"/>
      <c r="BE145" s="30"/>
      <c r="BI145" s="30"/>
      <c r="BL145" s="30"/>
      <c r="BP145" s="30"/>
      <c r="BS145" s="30"/>
      <c r="BW145" s="30"/>
      <c r="BZ145" s="30"/>
      <c r="CC145" s="30"/>
    </row>
    <row r="146" spans="1:81" s="29" customFormat="1" x14ac:dyDescent="0.3">
      <c r="A146" s="40" t="s">
        <v>266</v>
      </c>
      <c r="B146" s="28">
        <v>1</v>
      </c>
      <c r="C146" s="33" t="s">
        <v>218</v>
      </c>
      <c r="D146" s="32">
        <v>112</v>
      </c>
      <c r="E146" s="30" t="s">
        <v>201</v>
      </c>
      <c r="F146" s="31">
        <f>D146/D71</f>
        <v>1</v>
      </c>
      <c r="G146" s="30" t="s">
        <v>207</v>
      </c>
      <c r="K146" s="30"/>
      <c r="Q146" s="30"/>
      <c r="W146" s="30"/>
      <c r="AB146" s="30"/>
      <c r="AF146" s="30"/>
      <c r="AI146" s="30"/>
      <c r="AL146" s="30"/>
      <c r="AP146" s="30"/>
      <c r="AS146" s="30"/>
      <c r="AW146" s="30"/>
      <c r="BA146" s="30"/>
      <c r="BE146" s="30"/>
      <c r="BI146" s="30"/>
      <c r="BL146" s="30"/>
      <c r="BP146" s="30"/>
      <c r="BS146" s="30"/>
      <c r="BW146" s="30"/>
      <c r="BZ146" s="30"/>
      <c r="CC146" s="30"/>
    </row>
    <row r="147" spans="1:81" s="29" customFormat="1" x14ac:dyDescent="0.3">
      <c r="A147" s="105" t="s">
        <v>267</v>
      </c>
      <c r="B147" s="28">
        <v>1</v>
      </c>
      <c r="C147" s="33" t="s">
        <v>223</v>
      </c>
      <c r="D147" s="32">
        <v>227</v>
      </c>
      <c r="E147" s="30" t="s">
        <v>201</v>
      </c>
      <c r="F147" s="31">
        <f>D147/D71</f>
        <v>2.0267857142857144</v>
      </c>
      <c r="G147" s="30" t="s">
        <v>207</v>
      </c>
      <c r="K147" s="30"/>
      <c r="Q147" s="30"/>
      <c r="W147" s="30"/>
      <c r="AB147" s="30"/>
      <c r="AF147" s="30"/>
      <c r="AI147" s="30"/>
      <c r="AL147" s="30"/>
      <c r="AP147" s="30"/>
      <c r="AS147" s="30"/>
      <c r="AW147" s="30"/>
      <c r="BA147" s="30"/>
      <c r="BE147" s="30"/>
      <c r="BI147" s="30"/>
      <c r="BL147" s="30"/>
      <c r="BP147" s="30"/>
      <c r="BS147" s="30"/>
      <c r="BW147" s="30"/>
      <c r="BZ147" s="30"/>
      <c r="CC147" s="30"/>
    </row>
    <row r="148" spans="1:81" s="29" customFormat="1" x14ac:dyDescent="0.3">
      <c r="A148" s="105"/>
      <c r="B148" s="28">
        <v>1</v>
      </c>
      <c r="C148" s="30" t="s">
        <v>224</v>
      </c>
      <c r="D148" s="29">
        <v>746.66700000000003</v>
      </c>
      <c r="E148" s="30" t="s">
        <v>201</v>
      </c>
      <c r="F148" s="32">
        <f>D148/D71</f>
        <v>6.6666696428571433</v>
      </c>
      <c r="G148" s="30" t="s">
        <v>207</v>
      </c>
      <c r="H148" s="28"/>
      <c r="K148" s="36"/>
      <c r="L148" s="28"/>
      <c r="M148" s="28"/>
      <c r="N148" s="28"/>
      <c r="Q148" s="36"/>
      <c r="W148" s="36"/>
      <c r="AB148" s="36"/>
      <c r="AF148" s="36"/>
      <c r="AI148" s="36"/>
      <c r="AL148" s="36"/>
      <c r="AP148" s="36"/>
      <c r="AS148" s="36"/>
      <c r="AW148" s="36"/>
      <c r="BA148" s="36"/>
      <c r="BE148" s="36"/>
      <c r="BI148" s="36"/>
      <c r="BL148" s="36"/>
      <c r="BP148" s="36"/>
      <c r="BS148" s="36"/>
      <c r="BW148" s="36"/>
      <c r="BZ148" s="36"/>
      <c r="CC148" s="36"/>
    </row>
    <row r="149" spans="1:81" s="29" customFormat="1" x14ac:dyDescent="0.3">
      <c r="A149" s="105"/>
      <c r="B149" s="28">
        <v>1</v>
      </c>
      <c r="C149" s="30" t="s">
        <v>217</v>
      </c>
      <c r="D149" s="32">
        <v>0.75087000000000004</v>
      </c>
      <c r="E149" s="30" t="s">
        <v>8</v>
      </c>
      <c r="F149" s="32">
        <f>D149*F147</f>
        <v>1.5218525892857144</v>
      </c>
      <c r="G149" s="30" t="s">
        <v>207</v>
      </c>
      <c r="H149" s="28"/>
      <c r="K149" s="36"/>
      <c r="L149" s="28"/>
      <c r="M149" s="28"/>
      <c r="N149" s="28"/>
      <c r="Q149" s="36"/>
      <c r="W149" s="36"/>
      <c r="AB149" s="36"/>
      <c r="AF149" s="36"/>
      <c r="AI149" s="36"/>
      <c r="AL149" s="36"/>
      <c r="AP149" s="36"/>
      <c r="AS149" s="36"/>
      <c r="AW149" s="36"/>
      <c r="BA149" s="36"/>
      <c r="BE149" s="36"/>
      <c r="BI149" s="36"/>
      <c r="BL149" s="36"/>
      <c r="BP149" s="36"/>
      <c r="BS149" s="36"/>
      <c r="BW149" s="36"/>
      <c r="BZ149" s="36"/>
      <c r="CC149" s="36"/>
    </row>
    <row r="150" spans="1:81" x14ac:dyDescent="0.3">
      <c r="A150" s="40" t="s">
        <v>268</v>
      </c>
      <c r="B150" s="45">
        <v>1</v>
      </c>
      <c r="C150" s="33" t="s">
        <v>245</v>
      </c>
      <c r="D150" s="32">
        <v>9.3939999999999996E-2</v>
      </c>
      <c r="E150" s="30" t="s">
        <v>58</v>
      </c>
      <c r="F150" s="31"/>
      <c r="G150" s="30"/>
    </row>
  </sheetData>
  <mergeCells count="24">
    <mergeCell ref="A126:A127"/>
    <mergeCell ref="A135:A137"/>
    <mergeCell ref="A139:A140"/>
    <mergeCell ref="A147:A149"/>
    <mergeCell ref="A107:A108"/>
    <mergeCell ref="A109:A110"/>
    <mergeCell ref="A111:A112"/>
    <mergeCell ref="A113:A115"/>
    <mergeCell ref="A120:A121"/>
    <mergeCell ref="A123:A125"/>
    <mergeCell ref="A105:A106"/>
    <mergeCell ref="B57:B58"/>
    <mergeCell ref="C57:C58"/>
    <mergeCell ref="D57:D58"/>
    <mergeCell ref="E57:E58"/>
    <mergeCell ref="B72:B73"/>
    <mergeCell ref="C72:C73"/>
    <mergeCell ref="D72:D73"/>
    <mergeCell ref="E72:E73"/>
    <mergeCell ref="A86:A87"/>
    <mergeCell ref="A88:A89"/>
    <mergeCell ref="A90:A91"/>
    <mergeCell ref="A101:A102"/>
    <mergeCell ref="A103:A104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63"/>
  <sheetViews>
    <sheetView zoomScale="58" zoomScaleNormal="58" workbookViewId="0">
      <pane xSplit="1" ySplit="3" topLeftCell="B99" activePane="bottomRight" state="frozen"/>
      <selection activeCell="AB4" sqref="AB4"/>
      <selection pane="topRight" activeCell="AB4" sqref="AB4"/>
      <selection pane="bottomLeft" activeCell="AB4" sqref="AB4"/>
      <selection pane="bottomRight" activeCell="G117" sqref="G117"/>
    </sheetView>
  </sheetViews>
  <sheetFormatPr defaultRowHeight="14.4" x14ac:dyDescent="0.3"/>
  <cols>
    <col min="1" max="1" width="30.21875" style="6" bestFit="1" customWidth="1"/>
    <col min="2" max="65" width="14.6640625" customWidth="1"/>
    <col min="66" max="66" width="14.6640625" style="6" customWidth="1"/>
    <col min="67" max="70" width="14.6640625" customWidth="1"/>
    <col min="71" max="71" width="14.6640625" style="6" customWidth="1"/>
    <col min="73" max="73" width="16.5546875" bestFit="1" customWidth="1"/>
  </cols>
  <sheetData>
    <row r="1" spans="1:74" x14ac:dyDescent="0.3">
      <c r="A1" s="23" t="s">
        <v>87</v>
      </c>
      <c r="B1" s="56" t="s">
        <v>269</v>
      </c>
      <c r="C1" s="23"/>
      <c r="D1" s="23"/>
      <c r="E1" s="98" t="s">
        <v>88</v>
      </c>
      <c r="F1" s="98"/>
      <c r="G1" s="98"/>
      <c r="H1" s="12"/>
      <c r="I1" s="98" t="s">
        <v>88</v>
      </c>
      <c r="J1" s="98"/>
      <c r="K1" s="98"/>
      <c r="L1" s="15"/>
      <c r="M1" s="98" t="s">
        <v>88</v>
      </c>
      <c r="N1" s="98"/>
      <c r="O1" s="98"/>
      <c r="P1" s="15"/>
      <c r="Q1" s="98" t="s">
        <v>88</v>
      </c>
      <c r="R1" s="98"/>
      <c r="S1" s="98"/>
      <c r="T1" s="15"/>
      <c r="U1" s="98" t="s">
        <v>88</v>
      </c>
      <c r="V1" s="98"/>
      <c r="W1" s="98"/>
      <c r="X1" s="15"/>
      <c r="Y1" s="98" t="s">
        <v>89</v>
      </c>
      <c r="Z1" s="98"/>
      <c r="AA1" s="98"/>
      <c r="AB1" s="98"/>
      <c r="AC1" s="15"/>
      <c r="AD1" s="98" t="s">
        <v>90</v>
      </c>
      <c r="AE1" s="98"/>
      <c r="AF1" s="98"/>
      <c r="AG1" s="98"/>
      <c r="AH1" s="15"/>
      <c r="AI1" s="98" t="s">
        <v>91</v>
      </c>
      <c r="AJ1" s="98"/>
      <c r="AK1" s="98"/>
      <c r="AL1" s="98"/>
      <c r="AM1" s="15"/>
      <c r="AN1" s="98" t="s">
        <v>91</v>
      </c>
      <c r="AO1" s="98"/>
      <c r="AP1" s="98"/>
      <c r="AQ1" s="98"/>
      <c r="AR1" s="15"/>
      <c r="AS1" s="98" t="s">
        <v>92</v>
      </c>
      <c r="AT1" s="98"/>
      <c r="AU1" s="98"/>
      <c r="AV1" s="98"/>
      <c r="AW1" s="15"/>
      <c r="AX1" s="98" t="s">
        <v>93</v>
      </c>
      <c r="AY1" s="98"/>
      <c r="AZ1" s="98"/>
      <c r="BA1" s="98"/>
      <c r="BB1" s="15"/>
      <c r="BC1" s="98" t="s">
        <v>94</v>
      </c>
      <c r="BD1" s="98"/>
      <c r="BE1" s="98"/>
      <c r="BF1" s="98"/>
      <c r="BG1" s="15"/>
      <c r="BH1" s="98" t="s">
        <v>270</v>
      </c>
      <c r="BI1" s="98"/>
      <c r="BJ1" s="98"/>
      <c r="BK1" s="98"/>
      <c r="BL1" s="15"/>
      <c r="BM1" s="98" t="s">
        <v>96</v>
      </c>
      <c r="BN1" s="98"/>
      <c r="BO1" s="98"/>
      <c r="BP1" s="98"/>
      <c r="BQ1" s="15"/>
      <c r="BR1" s="98" t="s">
        <v>97</v>
      </c>
      <c r="BS1" s="98"/>
      <c r="BT1" s="98"/>
      <c r="BU1" s="98"/>
      <c r="BV1" s="15"/>
    </row>
    <row r="2" spans="1:74" x14ac:dyDescent="0.3">
      <c r="A2" s="2"/>
      <c r="B2" s="23"/>
      <c r="C2" s="23"/>
      <c r="D2" s="2"/>
      <c r="E2" s="98" t="s">
        <v>120</v>
      </c>
      <c r="F2" s="98"/>
      <c r="G2" s="98"/>
      <c r="H2" s="13"/>
      <c r="I2" s="98" t="s">
        <v>121</v>
      </c>
      <c r="J2" s="98"/>
      <c r="K2" s="98"/>
      <c r="L2" s="13"/>
      <c r="M2" s="98" t="s">
        <v>122</v>
      </c>
      <c r="N2" s="98"/>
      <c r="O2" s="98"/>
      <c r="P2" s="13"/>
      <c r="Q2" s="98" t="s">
        <v>123</v>
      </c>
      <c r="R2" s="98"/>
      <c r="S2" s="98"/>
      <c r="T2" s="13"/>
      <c r="U2" s="98" t="s">
        <v>124</v>
      </c>
      <c r="V2" s="98"/>
      <c r="W2" s="98"/>
      <c r="X2" s="13"/>
      <c r="Y2" s="98" t="s">
        <v>125</v>
      </c>
      <c r="Z2" s="98"/>
      <c r="AA2" s="98"/>
      <c r="AB2" s="98"/>
      <c r="AC2" s="13"/>
      <c r="AD2" s="98" t="s">
        <v>126</v>
      </c>
      <c r="AE2" s="98"/>
      <c r="AF2" s="98"/>
      <c r="AG2" s="98"/>
      <c r="AH2" s="13"/>
      <c r="AI2" s="98" t="s">
        <v>127</v>
      </c>
      <c r="AJ2" s="98"/>
      <c r="AK2" s="98"/>
      <c r="AL2" s="98"/>
      <c r="AM2" s="13"/>
      <c r="AN2" s="98" t="s">
        <v>128</v>
      </c>
      <c r="AO2" s="98"/>
      <c r="AP2" s="98"/>
      <c r="AQ2" s="98"/>
      <c r="AR2" s="13"/>
      <c r="AS2" s="98" t="s">
        <v>129</v>
      </c>
      <c r="AT2" s="98"/>
      <c r="AU2" s="98"/>
      <c r="AV2" s="98"/>
      <c r="AW2" s="13"/>
      <c r="AX2" s="98" t="s">
        <v>130</v>
      </c>
      <c r="AY2" s="98"/>
      <c r="AZ2" s="98"/>
      <c r="BA2" s="98"/>
      <c r="BB2" s="13"/>
      <c r="BC2" s="98" t="s">
        <v>131</v>
      </c>
      <c r="BD2" s="98"/>
      <c r="BE2" s="98"/>
      <c r="BF2" s="98"/>
      <c r="BG2" s="13"/>
      <c r="BH2" s="98" t="s">
        <v>132</v>
      </c>
      <c r="BI2" s="98"/>
      <c r="BJ2" s="98"/>
      <c r="BK2" s="98"/>
      <c r="BL2" s="13"/>
      <c r="BM2" s="98" t="s">
        <v>133</v>
      </c>
      <c r="BN2" s="98"/>
      <c r="BO2" s="98"/>
      <c r="BP2" s="98"/>
      <c r="BQ2" s="13"/>
      <c r="BR2" s="98" t="s">
        <v>134</v>
      </c>
      <c r="BS2" s="98"/>
      <c r="BT2" s="98"/>
      <c r="BU2" s="98"/>
      <c r="BV2" s="13"/>
    </row>
    <row r="3" spans="1:74" s="58" customFormat="1" x14ac:dyDescent="0.3">
      <c r="A3" s="24" t="s">
        <v>0</v>
      </c>
      <c r="B3" s="56" t="s">
        <v>271</v>
      </c>
      <c r="C3" s="12" t="s">
        <v>274</v>
      </c>
      <c r="D3" s="56" t="s">
        <v>1</v>
      </c>
      <c r="E3" s="56" t="s">
        <v>2</v>
      </c>
      <c r="F3" s="56" t="s">
        <v>3</v>
      </c>
      <c r="G3" s="57" t="s">
        <v>176</v>
      </c>
      <c r="H3" s="56" t="s">
        <v>1</v>
      </c>
      <c r="I3" s="56" t="s">
        <v>2</v>
      </c>
      <c r="J3" s="56" t="s">
        <v>3</v>
      </c>
      <c r="K3" s="57" t="s">
        <v>176</v>
      </c>
      <c r="L3" s="56" t="s">
        <v>1</v>
      </c>
      <c r="M3" s="56" t="s">
        <v>2</v>
      </c>
      <c r="N3" s="56" t="s">
        <v>3</v>
      </c>
      <c r="O3" s="57" t="s">
        <v>176</v>
      </c>
      <c r="P3" s="56" t="s">
        <v>1</v>
      </c>
      <c r="Q3" s="56" t="s">
        <v>2</v>
      </c>
      <c r="R3" s="56" t="s">
        <v>3</v>
      </c>
      <c r="S3" s="57" t="s">
        <v>176</v>
      </c>
      <c r="T3" s="56" t="s">
        <v>1</v>
      </c>
      <c r="U3" s="56" t="s">
        <v>2</v>
      </c>
      <c r="V3" s="56" t="s">
        <v>3</v>
      </c>
      <c r="W3" s="57" t="s">
        <v>176</v>
      </c>
      <c r="X3" s="56" t="s">
        <v>1</v>
      </c>
      <c r="Y3" s="56" t="s">
        <v>2</v>
      </c>
      <c r="Z3" s="56" t="s">
        <v>3</v>
      </c>
      <c r="AA3" s="56" t="s">
        <v>4</v>
      </c>
      <c r="AB3" s="57" t="s">
        <v>176</v>
      </c>
      <c r="AC3" s="56" t="s">
        <v>1</v>
      </c>
      <c r="AD3" s="56" t="s">
        <v>2</v>
      </c>
      <c r="AE3" s="56" t="s">
        <v>3</v>
      </c>
      <c r="AF3" s="56" t="s">
        <v>4</v>
      </c>
      <c r="AG3" s="57" t="s">
        <v>176</v>
      </c>
      <c r="AH3" s="56" t="s">
        <v>1</v>
      </c>
      <c r="AI3" s="56" t="s">
        <v>2</v>
      </c>
      <c r="AJ3" s="56" t="s">
        <v>3</v>
      </c>
      <c r="AK3" s="56" t="s">
        <v>4</v>
      </c>
      <c r="AL3" s="57" t="s">
        <v>176</v>
      </c>
      <c r="AM3" s="56" t="s">
        <v>1</v>
      </c>
      <c r="AN3" s="56" t="s">
        <v>2</v>
      </c>
      <c r="AO3" s="56" t="s">
        <v>3</v>
      </c>
      <c r="AP3" s="56" t="s">
        <v>4</v>
      </c>
      <c r="AQ3" s="57" t="s">
        <v>176</v>
      </c>
      <c r="AR3" s="56" t="s">
        <v>1</v>
      </c>
      <c r="AS3" s="56" t="s">
        <v>2</v>
      </c>
      <c r="AT3" s="56" t="s">
        <v>3</v>
      </c>
      <c r="AU3" s="56" t="s">
        <v>4</v>
      </c>
      <c r="AV3" s="57" t="s">
        <v>176</v>
      </c>
      <c r="AW3" s="56" t="s">
        <v>1</v>
      </c>
      <c r="AX3" s="56" t="s">
        <v>2</v>
      </c>
      <c r="AY3" s="56" t="s">
        <v>3</v>
      </c>
      <c r="AZ3" s="56" t="s">
        <v>4</v>
      </c>
      <c r="BA3" s="57" t="s">
        <v>176</v>
      </c>
      <c r="BB3" s="56" t="s">
        <v>1</v>
      </c>
      <c r="BC3" s="56" t="s">
        <v>2</v>
      </c>
      <c r="BD3" s="56" t="s">
        <v>3</v>
      </c>
      <c r="BE3" s="56" t="s">
        <v>4</v>
      </c>
      <c r="BF3" s="57" t="s">
        <v>176</v>
      </c>
      <c r="BG3" s="56" t="s">
        <v>1</v>
      </c>
      <c r="BH3" s="56" t="s">
        <v>2</v>
      </c>
      <c r="BI3" s="56" t="s">
        <v>3</v>
      </c>
      <c r="BJ3" s="56" t="s">
        <v>4</v>
      </c>
      <c r="BK3" s="57" t="s">
        <v>176</v>
      </c>
      <c r="BL3" s="56" t="s">
        <v>1</v>
      </c>
      <c r="BM3" s="56" t="s">
        <v>2</v>
      </c>
      <c r="BN3" s="56" t="s">
        <v>3</v>
      </c>
      <c r="BO3" s="56" t="s">
        <v>4</v>
      </c>
      <c r="BP3" s="57" t="s">
        <v>176</v>
      </c>
      <c r="BQ3" s="56" t="s">
        <v>1</v>
      </c>
      <c r="BR3" s="56" t="s">
        <v>2</v>
      </c>
      <c r="BS3" s="56" t="s">
        <v>3</v>
      </c>
      <c r="BT3" s="56" t="s">
        <v>4</v>
      </c>
      <c r="BU3" s="57" t="s">
        <v>176</v>
      </c>
    </row>
    <row r="4" spans="1:74" x14ac:dyDescent="0.3">
      <c r="A4" s="2" t="s">
        <v>5</v>
      </c>
      <c r="B4" s="2" t="str">
        <f>CONCATENATE($B$1,C4)</f>
        <v>£/</v>
      </c>
      <c r="C4" s="14"/>
      <c r="D4" s="2"/>
      <c r="E4" s="2"/>
      <c r="F4" s="2"/>
      <c r="G4" s="59" t="str">
        <f>IF((E4+F4/$D$64)=0,"",(E4+F4/$D$64))</f>
        <v/>
      </c>
      <c r="H4" s="2"/>
      <c r="I4" s="2"/>
      <c r="J4" s="2"/>
      <c r="K4" s="59" t="str">
        <f>IF((I4+J4/$D$64)=0,"",(I4+J4/$D$64))</f>
        <v/>
      </c>
      <c r="L4" s="2"/>
      <c r="M4" s="2"/>
      <c r="N4" s="2"/>
      <c r="O4" s="59" t="str">
        <f>IF((M4+N4/$D$64)=0,"",(M4+N4/$D$64))</f>
        <v/>
      </c>
      <c r="P4" s="2"/>
      <c r="Q4" s="2"/>
      <c r="R4" s="2"/>
      <c r="S4" s="59" t="str">
        <f>IF((Q4+R4/$D$64)=0,"",(Q4+R4/$D$64))</f>
        <v/>
      </c>
      <c r="T4" s="2"/>
      <c r="U4" s="2"/>
      <c r="V4" s="2"/>
      <c r="W4" s="59" t="str">
        <f>IF((U4+V4/$D$64)=0,"",(U4+V4/$D$64))</f>
        <v/>
      </c>
      <c r="X4" s="2"/>
      <c r="Y4" s="2"/>
      <c r="Z4" s="2"/>
      <c r="AA4" s="2"/>
      <c r="AB4" s="59" t="str">
        <f>IF((Y4+Z4/$D$64+AA4/$F$64)=0,"",(Y4+Z4/$D$64+AA4/$F$64))</f>
        <v/>
      </c>
      <c r="AC4" s="2"/>
      <c r="AD4" s="2"/>
      <c r="AE4" s="2"/>
      <c r="AF4" s="2"/>
      <c r="AG4" s="59" t="str">
        <f>IF((AD4+AE4/$D$64+AF4/$F$64)=0,"",(AD4+AE4/$D$64+AF4/$F$64))</f>
        <v/>
      </c>
      <c r="AH4" s="2"/>
      <c r="AI4" s="2"/>
      <c r="AJ4" s="2"/>
      <c r="AK4" s="2"/>
      <c r="AL4" s="59" t="str">
        <f>IF((AI4+AJ4/$D$64+AK4/$F$64)=0,"",(AI4+AJ4/$D$64+AK4/$F$64))</f>
        <v/>
      </c>
      <c r="AM4" s="2"/>
      <c r="AN4" s="2"/>
      <c r="AO4" s="2"/>
      <c r="AP4" s="2"/>
      <c r="AQ4" s="59" t="str">
        <f>IF((AN4+AO4/$D$64+AP4/$F$64)=0,"",(AN4+AO4/$D$64+AP4/$F$64))</f>
        <v/>
      </c>
      <c r="AR4" s="1"/>
      <c r="AS4" s="1"/>
      <c r="AT4" s="1"/>
      <c r="AU4" s="1"/>
      <c r="AV4" s="59" t="str">
        <f>IF((AS4+AT4/$D$64+AU4/$F$64)=0,"",(AS4+AT4/$D$64+AU4/$F$64))</f>
        <v/>
      </c>
      <c r="AW4" s="1"/>
      <c r="AX4" s="1"/>
      <c r="AY4" s="1"/>
      <c r="AZ4" s="1"/>
      <c r="BA4" s="59" t="str">
        <f>IF((AX4+AY4/$D$64+AZ4/$F$64)=0,"",(AX4+AY4/$D$64+AZ4/$F$64))</f>
        <v/>
      </c>
      <c r="BB4" s="1"/>
      <c r="BC4" s="1"/>
      <c r="BD4" s="1"/>
      <c r="BE4" s="1"/>
      <c r="BF4" s="59" t="str">
        <f>IF((BC4+BD4/$D$64+BE4/$F$64)=0,"",(BC4+BD4/$D$64+BE4/$F$64))</f>
        <v/>
      </c>
      <c r="BG4" s="1"/>
      <c r="BH4" s="1"/>
      <c r="BI4" s="1"/>
      <c r="BJ4" s="1"/>
      <c r="BK4" s="59" t="str">
        <f>IF((BH4+BI4/$D$64+BJ4/$F$64)=0,"",(BH4+BI4/$D$64+BJ4/$F$64))</f>
        <v/>
      </c>
      <c r="BL4" s="1"/>
      <c r="BM4" s="1"/>
      <c r="BN4" s="1"/>
      <c r="BO4" s="1"/>
      <c r="BP4" s="59" t="str">
        <f>IF((BM4+BN4/$D$64+BO4/$F$64)=0,"",(BM4+BN4/$D$64+BO4/$F$64))</f>
        <v/>
      </c>
      <c r="BQ4" s="1"/>
      <c r="BR4" s="1"/>
      <c r="BS4" s="1"/>
      <c r="BT4" s="1"/>
      <c r="BU4" s="59" t="str">
        <f>IF((BR4+BS4/$D$64+BT4/$F$64)=0,"",(BR4+BS4/$D$64+BT4/$F$64))</f>
        <v/>
      </c>
    </row>
    <row r="5" spans="1:74" x14ac:dyDescent="0.3">
      <c r="A5" s="2" t="s">
        <v>6</v>
      </c>
      <c r="B5" s="2" t="str">
        <f t="shared" ref="B5:B58" si="0">CONCATENATE($B$1,C5)</f>
        <v>£/</v>
      </c>
      <c r="C5" s="2"/>
      <c r="D5" s="2"/>
      <c r="E5" s="2"/>
      <c r="F5" s="2"/>
      <c r="G5" s="59" t="str">
        <f t="shared" ref="G5:G58" si="1">IF((E5+F5/$D$64)=0,"",(E5+F5/$D$64))</f>
        <v/>
      </c>
      <c r="H5" s="2"/>
      <c r="I5" s="2"/>
      <c r="J5" s="2"/>
      <c r="K5" s="59" t="str">
        <f t="shared" ref="K5:K58" si="2">IF((I5+J5/$D$64)=0,"",(I5+J5/$D$64))</f>
        <v/>
      </c>
      <c r="L5" s="2"/>
      <c r="M5" s="2"/>
      <c r="N5" s="2"/>
      <c r="O5" s="59" t="str">
        <f t="shared" ref="O5:O58" si="3">IF((M5+N5/$D$64)=0,"",(M5+N5/$D$64))</f>
        <v/>
      </c>
      <c r="P5" s="2"/>
      <c r="Q5" s="2"/>
      <c r="R5" s="2"/>
      <c r="S5" s="59" t="str">
        <f t="shared" ref="S5:S58" si="4">IF((Q5+R5/$D$64)=0,"",(Q5+R5/$D$64))</f>
        <v/>
      </c>
      <c r="T5" s="2"/>
      <c r="U5" s="2"/>
      <c r="V5" s="2"/>
      <c r="W5" s="59" t="str">
        <f t="shared" ref="W5:W58" si="5">IF((U5+V5/$D$64)=0,"",(U5+V5/$D$64))</f>
        <v/>
      </c>
      <c r="X5" s="2"/>
      <c r="Y5" s="2"/>
      <c r="Z5" s="2"/>
      <c r="AA5" s="2"/>
      <c r="AB5" s="59" t="str">
        <f t="shared" ref="AB5:AB57" si="6">IF((Y5+Z5/$D$64+AA5/$F$64)=0,"",(Y5+Z5/$D$64+AA5/$F$64))</f>
        <v/>
      </c>
      <c r="AC5" s="2"/>
      <c r="AD5" s="2"/>
      <c r="AE5" s="2"/>
      <c r="AF5" s="2"/>
      <c r="AG5" s="59" t="str">
        <f t="shared" ref="AG5:AG57" si="7">IF((AD5+AE5/$D$64+AF5/$F$64)=0,"",(AD5+AE5/$D$64+AF5/$F$64))</f>
        <v/>
      </c>
      <c r="AH5" s="2"/>
      <c r="AI5" s="2"/>
      <c r="AJ5" s="2"/>
      <c r="AK5" s="2"/>
      <c r="AL5" s="59" t="str">
        <f t="shared" ref="AL5:AL57" si="8">IF((AI5+AJ5/$D$64+AK5/$F$64)=0,"",(AI5+AJ5/$D$64+AK5/$F$64))</f>
        <v/>
      </c>
      <c r="AM5" s="2"/>
      <c r="AN5" s="2"/>
      <c r="AO5" s="2"/>
      <c r="AP5" s="2"/>
      <c r="AQ5" s="59" t="str">
        <f t="shared" ref="AQ5:AQ57" si="9">IF((AN5+AO5/$D$64+AP5/$F$64)=0,"",(AN5+AO5/$D$64+AP5/$F$64))</f>
        <v/>
      </c>
      <c r="AR5" s="1" t="s">
        <v>7</v>
      </c>
      <c r="AS5" s="1">
        <v>100</v>
      </c>
      <c r="AT5" s="1">
        <v>0</v>
      </c>
      <c r="AU5" s="1">
        <v>0</v>
      </c>
      <c r="AV5" s="59">
        <f t="shared" ref="AV5:AV57" si="10">IF((AS5+AT5/$D$64+AU5/$F$64)=0,"",(AS5+AT5/$D$64+AU5/$F$64))</f>
        <v>100</v>
      </c>
      <c r="AW5" s="1" t="s">
        <v>7</v>
      </c>
      <c r="AX5" s="1">
        <v>50</v>
      </c>
      <c r="AY5" s="1">
        <v>0</v>
      </c>
      <c r="AZ5" s="1">
        <v>0</v>
      </c>
      <c r="BA5" s="59">
        <f t="shared" ref="BA5:BA57" si="11">IF((AX5+AY5/$D$64+AZ5/$F$64)=0,"",(AX5+AY5/$D$64+AZ5/$F$64))</f>
        <v>50</v>
      </c>
      <c r="BB5" s="1" t="s">
        <v>7</v>
      </c>
      <c r="BC5" s="1">
        <v>50</v>
      </c>
      <c r="BD5" s="1">
        <v>0</v>
      </c>
      <c r="BE5" s="1">
        <v>0</v>
      </c>
      <c r="BF5" s="59">
        <f t="shared" ref="BF5:BF57" si="12">IF((BC5+BD5/$D$64+BE5/$F$64)=0,"",(BC5+BD5/$D$64+BE5/$F$64))</f>
        <v>50</v>
      </c>
      <c r="BG5" s="1" t="s">
        <v>8</v>
      </c>
      <c r="BH5" s="1">
        <v>80</v>
      </c>
      <c r="BI5" s="1">
        <v>0</v>
      </c>
      <c r="BJ5" s="1">
        <v>0</v>
      </c>
      <c r="BK5" s="59">
        <f t="shared" ref="BK5:BK57" si="13">IF((BH5+BI5/$D$64+BJ5/$F$64)=0,"",(BH5+BI5/$D$64+BJ5/$F$64))</f>
        <v>80</v>
      </c>
      <c r="BL5" s="1"/>
      <c r="BM5" s="1"/>
      <c r="BN5" s="1"/>
      <c r="BO5" s="1"/>
      <c r="BP5" s="59" t="str">
        <f t="shared" ref="BP5:BP57" si="14">IF((BM5+BN5/$D$64+BO5/$F$64)=0,"",(BM5+BN5/$D$64+BO5/$F$64))</f>
        <v/>
      </c>
      <c r="BQ5" s="1"/>
      <c r="BR5" s="1"/>
      <c r="BS5" s="1"/>
      <c r="BT5" s="1"/>
      <c r="BU5" s="59" t="str">
        <f t="shared" ref="BU5:BU57" si="15">IF((BR5+BS5/$D$64+BT5/$F$64)=0,"",(BR5+BS5/$D$64+BT5/$F$64))</f>
        <v/>
      </c>
    </row>
    <row r="6" spans="1:74" x14ac:dyDescent="0.3">
      <c r="A6" s="2" t="s">
        <v>144</v>
      </c>
      <c r="B6" s="2" t="str">
        <f t="shared" si="0"/>
        <v>£/</v>
      </c>
      <c r="C6" s="2"/>
      <c r="D6" s="2"/>
      <c r="E6" s="2"/>
      <c r="F6" s="2"/>
      <c r="G6" s="59" t="str">
        <f t="shared" si="1"/>
        <v/>
      </c>
      <c r="H6" s="2"/>
      <c r="I6" s="2"/>
      <c r="J6" s="2"/>
      <c r="K6" s="59" t="str">
        <f t="shared" si="2"/>
        <v/>
      </c>
      <c r="L6" s="2"/>
      <c r="M6" s="2"/>
      <c r="N6" s="2"/>
      <c r="O6" s="59" t="str">
        <f t="shared" si="3"/>
        <v/>
      </c>
      <c r="P6" s="2"/>
      <c r="Q6" s="2"/>
      <c r="R6" s="2"/>
      <c r="S6" s="59" t="str">
        <f t="shared" si="4"/>
        <v/>
      </c>
      <c r="T6" s="2"/>
      <c r="U6" s="2"/>
      <c r="V6" s="2"/>
      <c r="W6" s="59" t="str">
        <f t="shared" si="5"/>
        <v/>
      </c>
      <c r="X6" s="2"/>
      <c r="Y6" s="2"/>
      <c r="Z6" s="2"/>
      <c r="AA6" s="2"/>
      <c r="AB6" s="59" t="str">
        <f t="shared" si="6"/>
        <v/>
      </c>
      <c r="AC6" s="2"/>
      <c r="AD6" s="2"/>
      <c r="AE6" s="2"/>
      <c r="AF6" s="2"/>
      <c r="AG6" s="59" t="str">
        <f t="shared" si="7"/>
        <v/>
      </c>
      <c r="AH6" s="2"/>
      <c r="AI6" s="2"/>
      <c r="AJ6" s="2"/>
      <c r="AK6" s="2"/>
      <c r="AL6" s="59" t="str">
        <f t="shared" si="8"/>
        <v/>
      </c>
      <c r="AM6" s="2"/>
      <c r="AN6" s="2"/>
      <c r="AO6" s="2"/>
      <c r="AP6" s="2"/>
      <c r="AQ6" s="59" t="str">
        <f t="shared" si="9"/>
        <v/>
      </c>
      <c r="AR6" s="1"/>
      <c r="AS6" s="1"/>
      <c r="AT6" s="1"/>
      <c r="AU6" s="1"/>
      <c r="AV6" s="59" t="str">
        <f t="shared" si="10"/>
        <v/>
      </c>
      <c r="AW6" s="1"/>
      <c r="AX6" s="1"/>
      <c r="AY6" s="1"/>
      <c r="AZ6" s="1"/>
      <c r="BA6" s="59" t="str">
        <f t="shared" si="11"/>
        <v/>
      </c>
      <c r="BB6" s="1"/>
      <c r="BC6" s="1"/>
      <c r="BD6" s="1"/>
      <c r="BE6" s="1"/>
      <c r="BF6" s="59" t="str">
        <f t="shared" si="12"/>
        <v/>
      </c>
      <c r="BG6" s="1"/>
      <c r="BH6" s="1"/>
      <c r="BI6" s="1"/>
      <c r="BJ6" s="1"/>
      <c r="BK6" s="59" t="str">
        <f t="shared" si="13"/>
        <v/>
      </c>
      <c r="BL6" s="1" t="s">
        <v>9</v>
      </c>
      <c r="BM6" s="3">
        <v>4</v>
      </c>
      <c r="BN6" s="3">
        <v>8</v>
      </c>
      <c r="BO6" s="3">
        <v>11</v>
      </c>
      <c r="BP6" s="59">
        <f t="shared" si="14"/>
        <v>4.4458333333333337</v>
      </c>
      <c r="BQ6" s="1" t="s">
        <v>9</v>
      </c>
      <c r="BR6" s="3">
        <v>4</v>
      </c>
      <c r="BS6" s="3">
        <v>6</v>
      </c>
      <c r="BT6" s="3">
        <v>8</v>
      </c>
      <c r="BU6" s="59">
        <f t="shared" si="15"/>
        <v>4.333333333333333</v>
      </c>
    </row>
    <row r="7" spans="1:74" x14ac:dyDescent="0.3">
      <c r="A7" s="2" t="s">
        <v>156</v>
      </c>
      <c r="B7" s="2" t="str">
        <f t="shared" si="0"/>
        <v>£/</v>
      </c>
      <c r="C7" s="2"/>
      <c r="D7" s="2"/>
      <c r="E7" s="2"/>
      <c r="F7" s="2"/>
      <c r="G7" s="59" t="str">
        <f t="shared" si="1"/>
        <v/>
      </c>
      <c r="H7" s="2"/>
      <c r="I7" s="2"/>
      <c r="J7" s="2"/>
      <c r="K7" s="59" t="str">
        <f t="shared" si="2"/>
        <v/>
      </c>
      <c r="L7" s="2"/>
      <c r="M7" s="2"/>
      <c r="N7" s="2"/>
      <c r="O7" s="59" t="str">
        <f t="shared" si="3"/>
        <v/>
      </c>
      <c r="P7" s="2"/>
      <c r="Q7" s="2"/>
      <c r="R7" s="2"/>
      <c r="S7" s="59" t="str">
        <f t="shared" si="4"/>
        <v/>
      </c>
      <c r="T7" s="2"/>
      <c r="U7" s="2"/>
      <c r="V7" s="2"/>
      <c r="W7" s="59" t="str">
        <f t="shared" si="5"/>
        <v/>
      </c>
      <c r="X7" s="2"/>
      <c r="Y7" s="2"/>
      <c r="Z7" s="2"/>
      <c r="AA7" s="2"/>
      <c r="AB7" s="59" t="str">
        <f t="shared" si="6"/>
        <v/>
      </c>
      <c r="AC7" s="2"/>
      <c r="AD7" s="2"/>
      <c r="AE7" s="2"/>
      <c r="AF7" s="2"/>
      <c r="AG7" s="59" t="str">
        <f t="shared" si="7"/>
        <v/>
      </c>
      <c r="AH7" s="2"/>
      <c r="AI7" s="2"/>
      <c r="AJ7" s="2"/>
      <c r="AK7" s="2"/>
      <c r="AL7" s="59" t="str">
        <f t="shared" si="8"/>
        <v/>
      </c>
      <c r="AM7" s="2"/>
      <c r="AN7" s="2"/>
      <c r="AO7" s="2"/>
      <c r="AP7" s="2"/>
      <c r="AQ7" s="59" t="str">
        <f t="shared" si="9"/>
        <v/>
      </c>
      <c r="AR7" s="1"/>
      <c r="AS7" s="1"/>
      <c r="AT7" s="1"/>
      <c r="AU7" s="1"/>
      <c r="AV7" s="59" t="str">
        <f t="shared" si="10"/>
        <v/>
      </c>
      <c r="AW7" s="1"/>
      <c r="AX7" s="1"/>
      <c r="AY7" s="1"/>
      <c r="AZ7" s="1"/>
      <c r="BA7" s="59" t="str">
        <f t="shared" si="11"/>
        <v/>
      </c>
      <c r="BB7" s="1"/>
      <c r="BC7" s="1"/>
      <c r="BD7" s="1"/>
      <c r="BE7" s="1"/>
      <c r="BF7" s="59" t="str">
        <f t="shared" si="12"/>
        <v/>
      </c>
      <c r="BG7" s="1"/>
      <c r="BH7" s="1"/>
      <c r="BI7" s="1"/>
      <c r="BJ7" s="1"/>
      <c r="BK7" s="59" t="str">
        <f t="shared" si="13"/>
        <v/>
      </c>
      <c r="BL7" s="1" t="s">
        <v>9</v>
      </c>
      <c r="BM7" s="3">
        <v>13</v>
      </c>
      <c r="BN7" s="3">
        <v>6</v>
      </c>
      <c r="BO7" s="3">
        <v>7</v>
      </c>
      <c r="BP7" s="59">
        <f t="shared" si="14"/>
        <v>13.329166666666667</v>
      </c>
      <c r="BQ7" s="1" t="s">
        <v>9</v>
      </c>
      <c r="BR7" s="3">
        <v>12</v>
      </c>
      <c r="BS7" s="3">
        <v>17</v>
      </c>
      <c r="BT7" s="3">
        <v>9</v>
      </c>
      <c r="BU7" s="59">
        <f t="shared" si="15"/>
        <v>12.887499999999999</v>
      </c>
    </row>
    <row r="8" spans="1:74" x14ac:dyDescent="0.3">
      <c r="A8" s="2" t="s">
        <v>145</v>
      </c>
      <c r="B8" s="2" t="str">
        <f t="shared" si="0"/>
        <v>£/</v>
      </c>
      <c r="C8" s="2"/>
      <c r="D8" s="2"/>
      <c r="E8" s="2"/>
      <c r="F8" s="2"/>
      <c r="G8" s="59" t="str">
        <f t="shared" si="1"/>
        <v/>
      </c>
      <c r="H8" s="2"/>
      <c r="I8" s="2"/>
      <c r="J8" s="2"/>
      <c r="K8" s="59" t="str">
        <f t="shared" si="2"/>
        <v/>
      </c>
      <c r="L8" s="2"/>
      <c r="M8" s="2"/>
      <c r="N8" s="2"/>
      <c r="O8" s="59" t="str">
        <f t="shared" si="3"/>
        <v/>
      </c>
      <c r="P8" s="2"/>
      <c r="Q8" s="2"/>
      <c r="R8" s="2"/>
      <c r="S8" s="59" t="str">
        <f t="shared" si="4"/>
        <v/>
      </c>
      <c r="T8" s="2"/>
      <c r="U8" s="2"/>
      <c r="V8" s="2"/>
      <c r="W8" s="59" t="str">
        <f t="shared" si="5"/>
        <v/>
      </c>
      <c r="X8" s="2"/>
      <c r="Y8" s="2"/>
      <c r="Z8" s="2"/>
      <c r="AA8" s="2"/>
      <c r="AB8" s="59" t="str">
        <f t="shared" si="6"/>
        <v/>
      </c>
      <c r="AC8" s="2"/>
      <c r="AD8" s="2"/>
      <c r="AE8" s="2"/>
      <c r="AF8" s="2"/>
      <c r="AG8" s="59" t="str">
        <f t="shared" si="7"/>
        <v/>
      </c>
      <c r="AH8" s="2"/>
      <c r="AI8" s="2"/>
      <c r="AJ8" s="2"/>
      <c r="AK8" s="2"/>
      <c r="AL8" s="59" t="str">
        <f t="shared" si="8"/>
        <v/>
      </c>
      <c r="AM8" s="2"/>
      <c r="AN8" s="2"/>
      <c r="AO8" s="2"/>
      <c r="AP8" s="2"/>
      <c r="AQ8" s="59" t="str">
        <f t="shared" si="9"/>
        <v/>
      </c>
      <c r="AR8" s="1"/>
      <c r="AS8" s="1"/>
      <c r="AT8" s="1"/>
      <c r="AU8" s="1"/>
      <c r="AV8" s="59" t="str">
        <f t="shared" si="10"/>
        <v/>
      </c>
      <c r="AW8" s="1"/>
      <c r="AX8" s="1"/>
      <c r="AY8" s="1"/>
      <c r="AZ8" s="1"/>
      <c r="BA8" s="59" t="str">
        <f t="shared" si="11"/>
        <v/>
      </c>
      <c r="BB8" s="1"/>
      <c r="BC8" s="1"/>
      <c r="BD8" s="1"/>
      <c r="BE8" s="1"/>
      <c r="BF8" s="59" t="str">
        <f t="shared" si="12"/>
        <v/>
      </c>
      <c r="BG8" s="1"/>
      <c r="BH8" s="1"/>
      <c r="BI8" s="1"/>
      <c r="BJ8" s="1"/>
      <c r="BK8" s="59" t="str">
        <f t="shared" si="13"/>
        <v/>
      </c>
      <c r="BL8" s="1" t="s">
        <v>9</v>
      </c>
      <c r="BM8" s="3">
        <v>12</v>
      </c>
      <c r="BN8" s="3">
        <v>0</v>
      </c>
      <c r="BO8" s="3">
        <v>0</v>
      </c>
      <c r="BP8" s="59">
        <f t="shared" si="14"/>
        <v>12</v>
      </c>
      <c r="BQ8" s="1"/>
      <c r="BR8" s="1"/>
      <c r="BS8" s="1"/>
      <c r="BT8" s="1"/>
      <c r="BU8" s="59" t="str">
        <f t="shared" si="15"/>
        <v/>
      </c>
    </row>
    <row r="9" spans="1:74" x14ac:dyDescent="0.3">
      <c r="A9" s="2" t="s">
        <v>146</v>
      </c>
      <c r="B9" s="2" t="str">
        <f t="shared" si="0"/>
        <v>£/</v>
      </c>
      <c r="C9" s="2"/>
      <c r="D9" s="2"/>
      <c r="E9" s="2"/>
      <c r="F9" s="2"/>
      <c r="G9" s="59" t="str">
        <f t="shared" si="1"/>
        <v/>
      </c>
      <c r="H9" s="2"/>
      <c r="I9" s="2"/>
      <c r="J9" s="2"/>
      <c r="K9" s="59" t="str">
        <f t="shared" si="2"/>
        <v/>
      </c>
      <c r="L9" s="2"/>
      <c r="M9" s="2"/>
      <c r="N9" s="2"/>
      <c r="O9" s="59" t="str">
        <f t="shared" si="3"/>
        <v/>
      </c>
      <c r="P9" s="2"/>
      <c r="Q9" s="2"/>
      <c r="R9" s="2"/>
      <c r="S9" s="59" t="str">
        <f t="shared" si="4"/>
        <v/>
      </c>
      <c r="T9" s="2"/>
      <c r="U9" s="2"/>
      <c r="V9" s="2"/>
      <c r="W9" s="59" t="str">
        <f t="shared" si="5"/>
        <v/>
      </c>
      <c r="X9" s="2"/>
      <c r="Y9" s="2"/>
      <c r="Z9" s="2"/>
      <c r="AA9" s="2"/>
      <c r="AB9" s="59" t="str">
        <f t="shared" si="6"/>
        <v/>
      </c>
      <c r="AC9" s="2"/>
      <c r="AD9" s="2"/>
      <c r="AE9" s="2"/>
      <c r="AF9" s="2"/>
      <c r="AG9" s="59" t="str">
        <f t="shared" si="7"/>
        <v/>
      </c>
      <c r="AH9" s="2"/>
      <c r="AI9" s="2"/>
      <c r="AJ9" s="2"/>
      <c r="AK9" s="2"/>
      <c r="AL9" s="59" t="str">
        <f t="shared" si="8"/>
        <v/>
      </c>
      <c r="AM9" s="2"/>
      <c r="AN9" s="2"/>
      <c r="AO9" s="2"/>
      <c r="AP9" s="2"/>
      <c r="AQ9" s="59" t="str">
        <f t="shared" si="9"/>
        <v/>
      </c>
      <c r="AR9" s="1"/>
      <c r="AS9" s="1"/>
      <c r="AT9" s="1"/>
      <c r="AU9" s="1"/>
      <c r="AV9" s="59" t="str">
        <f t="shared" si="10"/>
        <v/>
      </c>
      <c r="AW9" s="1"/>
      <c r="AX9" s="1"/>
      <c r="AY9" s="1"/>
      <c r="AZ9" s="1"/>
      <c r="BA9" s="59" t="str">
        <f t="shared" si="11"/>
        <v/>
      </c>
      <c r="BB9" s="1"/>
      <c r="BC9" s="1"/>
      <c r="BD9" s="1"/>
      <c r="BE9" s="1"/>
      <c r="BF9" s="59" t="str">
        <f t="shared" si="12"/>
        <v/>
      </c>
      <c r="BG9" s="1"/>
      <c r="BH9" s="1"/>
      <c r="BI9" s="1"/>
      <c r="BJ9" s="1"/>
      <c r="BK9" s="59" t="str">
        <f t="shared" si="13"/>
        <v/>
      </c>
      <c r="BL9" s="1"/>
      <c r="BM9" s="1"/>
      <c r="BN9" s="1"/>
      <c r="BO9" s="1"/>
      <c r="BP9" s="59" t="str">
        <f t="shared" si="14"/>
        <v/>
      </c>
      <c r="BQ9" s="1" t="s">
        <v>9</v>
      </c>
      <c r="BR9" s="3">
        <v>11</v>
      </c>
      <c r="BS9" s="3">
        <v>11</v>
      </c>
      <c r="BT9" s="3">
        <v>8</v>
      </c>
      <c r="BU9" s="59">
        <f t="shared" si="15"/>
        <v>11.583333333333334</v>
      </c>
    </row>
    <row r="10" spans="1:74" x14ac:dyDescent="0.3">
      <c r="A10" s="2" t="s">
        <v>147</v>
      </c>
      <c r="B10" s="2" t="str">
        <f t="shared" si="0"/>
        <v>£/</v>
      </c>
      <c r="C10" s="2"/>
      <c r="D10" s="2"/>
      <c r="E10" s="2"/>
      <c r="F10" s="2"/>
      <c r="G10" s="59" t="str">
        <f t="shared" si="1"/>
        <v/>
      </c>
      <c r="H10" s="2"/>
      <c r="I10" s="2"/>
      <c r="J10" s="2"/>
      <c r="K10" s="59" t="str">
        <f t="shared" si="2"/>
        <v/>
      </c>
      <c r="L10" s="2"/>
      <c r="M10" s="2"/>
      <c r="N10" s="2"/>
      <c r="O10" s="59" t="str">
        <f t="shared" si="3"/>
        <v/>
      </c>
      <c r="P10" s="2"/>
      <c r="Q10" s="2"/>
      <c r="R10" s="2"/>
      <c r="S10" s="59" t="str">
        <f t="shared" si="4"/>
        <v/>
      </c>
      <c r="T10" s="2"/>
      <c r="U10" s="2"/>
      <c r="V10" s="2"/>
      <c r="W10" s="59" t="str">
        <f t="shared" si="5"/>
        <v/>
      </c>
      <c r="X10" s="2"/>
      <c r="Y10" s="2"/>
      <c r="Z10" s="2"/>
      <c r="AA10" s="2"/>
      <c r="AB10" s="59" t="str">
        <f t="shared" si="6"/>
        <v/>
      </c>
      <c r="AC10" s="2"/>
      <c r="AD10" s="2"/>
      <c r="AE10" s="2"/>
      <c r="AF10" s="2"/>
      <c r="AG10" s="59" t="str">
        <f t="shared" si="7"/>
        <v/>
      </c>
      <c r="AH10" s="2"/>
      <c r="AI10" s="2"/>
      <c r="AJ10" s="2"/>
      <c r="AK10" s="2"/>
      <c r="AL10" s="59" t="str">
        <f t="shared" si="8"/>
        <v/>
      </c>
      <c r="AM10" s="2"/>
      <c r="AN10" s="2"/>
      <c r="AO10" s="2"/>
      <c r="AP10" s="2"/>
      <c r="AQ10" s="59" t="str">
        <f t="shared" si="9"/>
        <v/>
      </c>
      <c r="AR10" s="1"/>
      <c r="AS10" s="1"/>
      <c r="AT10" s="1"/>
      <c r="AU10" s="1"/>
      <c r="AV10" s="59" t="str">
        <f t="shared" si="10"/>
        <v/>
      </c>
      <c r="AW10" s="1"/>
      <c r="AX10" s="1"/>
      <c r="AY10" s="1"/>
      <c r="AZ10" s="1"/>
      <c r="BA10" s="59" t="str">
        <f t="shared" si="11"/>
        <v/>
      </c>
      <c r="BB10" s="1"/>
      <c r="BC10" s="1"/>
      <c r="BD10" s="1"/>
      <c r="BE10" s="1"/>
      <c r="BF10" s="59" t="str">
        <f t="shared" si="12"/>
        <v/>
      </c>
      <c r="BG10" s="1"/>
      <c r="BH10" s="1"/>
      <c r="BI10" s="1"/>
      <c r="BJ10" s="1"/>
      <c r="BK10" s="59" t="str">
        <f t="shared" si="13"/>
        <v/>
      </c>
      <c r="BL10" s="1" t="s">
        <v>9</v>
      </c>
      <c r="BM10" s="3">
        <v>32</v>
      </c>
      <c r="BN10" s="3">
        <v>13</v>
      </c>
      <c r="BO10" s="3">
        <v>4</v>
      </c>
      <c r="BP10" s="59">
        <f t="shared" si="14"/>
        <v>32.666666666666664</v>
      </c>
      <c r="BQ10" s="1" t="s">
        <v>9</v>
      </c>
      <c r="BR10" s="3">
        <v>31</v>
      </c>
      <c r="BS10" s="3">
        <v>9</v>
      </c>
      <c r="BT10" s="3">
        <v>2</v>
      </c>
      <c r="BU10" s="59">
        <f t="shared" si="15"/>
        <v>31.458333333333332</v>
      </c>
    </row>
    <row r="11" spans="1:74" x14ac:dyDescent="0.3">
      <c r="A11" s="2" t="s">
        <v>157</v>
      </c>
      <c r="B11" s="2" t="str">
        <f t="shared" si="0"/>
        <v>£/</v>
      </c>
      <c r="C11" s="2"/>
      <c r="D11" s="2"/>
      <c r="E11" s="2"/>
      <c r="F11" s="2"/>
      <c r="G11" s="59" t="str">
        <f t="shared" si="1"/>
        <v/>
      </c>
      <c r="H11" s="2"/>
      <c r="I11" s="2"/>
      <c r="J11" s="2"/>
      <c r="K11" s="59" t="str">
        <f t="shared" si="2"/>
        <v/>
      </c>
      <c r="L11" s="2"/>
      <c r="M11" s="2"/>
      <c r="N11" s="2"/>
      <c r="O11" s="59" t="str">
        <f t="shared" si="3"/>
        <v/>
      </c>
      <c r="P11" s="2"/>
      <c r="Q11" s="2"/>
      <c r="R11" s="2"/>
      <c r="S11" s="59" t="str">
        <f t="shared" si="4"/>
        <v/>
      </c>
      <c r="T11" s="2"/>
      <c r="U11" s="2"/>
      <c r="V11" s="2"/>
      <c r="W11" s="59" t="str">
        <f t="shared" si="5"/>
        <v/>
      </c>
      <c r="X11" s="2"/>
      <c r="Y11" s="2"/>
      <c r="Z11" s="2"/>
      <c r="AA11" s="2"/>
      <c r="AB11" s="59" t="str">
        <f t="shared" si="6"/>
        <v/>
      </c>
      <c r="AC11" s="2"/>
      <c r="AD11" s="2"/>
      <c r="AE11" s="2"/>
      <c r="AF11" s="2"/>
      <c r="AG11" s="59" t="str">
        <f t="shared" si="7"/>
        <v/>
      </c>
      <c r="AH11" s="2"/>
      <c r="AI11" s="2"/>
      <c r="AJ11" s="2"/>
      <c r="AK11" s="2"/>
      <c r="AL11" s="59" t="str">
        <f t="shared" si="8"/>
        <v/>
      </c>
      <c r="AM11" s="2"/>
      <c r="AN11" s="2"/>
      <c r="AO11" s="2"/>
      <c r="AP11" s="2"/>
      <c r="AQ11" s="59" t="str">
        <f t="shared" si="9"/>
        <v/>
      </c>
      <c r="AR11" s="1"/>
      <c r="AS11" s="1"/>
      <c r="AT11" s="1"/>
      <c r="AU11" s="1"/>
      <c r="AV11" s="59" t="str">
        <f t="shared" si="10"/>
        <v/>
      </c>
      <c r="AW11" s="1"/>
      <c r="AX11" s="1"/>
      <c r="AY11" s="1"/>
      <c r="AZ11" s="1"/>
      <c r="BA11" s="59" t="str">
        <f t="shared" si="11"/>
        <v/>
      </c>
      <c r="BB11" s="1"/>
      <c r="BC11" s="1"/>
      <c r="BD11" s="1"/>
      <c r="BE11" s="1"/>
      <c r="BF11" s="59" t="str">
        <f t="shared" si="12"/>
        <v/>
      </c>
      <c r="BG11" s="1"/>
      <c r="BH11" s="1"/>
      <c r="BI11" s="1"/>
      <c r="BJ11" s="1"/>
      <c r="BK11" s="59" t="str">
        <f t="shared" si="13"/>
        <v/>
      </c>
      <c r="BL11" s="1" t="s">
        <v>9</v>
      </c>
      <c r="BM11" s="3">
        <v>22</v>
      </c>
      <c r="BN11" s="3">
        <v>19</v>
      </c>
      <c r="BO11" s="3">
        <v>2</v>
      </c>
      <c r="BP11" s="59">
        <f t="shared" si="14"/>
        <v>22.958333333333332</v>
      </c>
      <c r="BQ11" s="1" t="s">
        <v>9</v>
      </c>
      <c r="BR11" s="3">
        <v>17</v>
      </c>
      <c r="BS11" s="3">
        <v>16</v>
      </c>
      <c r="BT11" s="3">
        <v>11</v>
      </c>
      <c r="BU11" s="59">
        <f t="shared" si="15"/>
        <v>17.845833333333335</v>
      </c>
    </row>
    <row r="12" spans="1:74" x14ac:dyDescent="0.3">
      <c r="A12" s="14" t="s">
        <v>225</v>
      </c>
      <c r="B12" s="2" t="str">
        <f t="shared" si="0"/>
        <v>£/</v>
      </c>
      <c r="C12" s="14"/>
      <c r="D12" s="4" t="s">
        <v>10</v>
      </c>
      <c r="E12" s="4">
        <v>20</v>
      </c>
      <c r="F12" s="4">
        <v>0</v>
      </c>
      <c r="G12" s="59">
        <f t="shared" si="1"/>
        <v>20</v>
      </c>
      <c r="H12" s="4" t="s">
        <v>10</v>
      </c>
      <c r="I12" s="4">
        <v>20</v>
      </c>
      <c r="J12" s="4">
        <v>0</v>
      </c>
      <c r="K12" s="59">
        <f t="shared" si="2"/>
        <v>20</v>
      </c>
      <c r="L12" s="4" t="s">
        <v>10</v>
      </c>
      <c r="M12" s="4">
        <v>20</v>
      </c>
      <c r="N12" s="4">
        <v>0</v>
      </c>
      <c r="O12" s="59">
        <f t="shared" si="3"/>
        <v>20</v>
      </c>
      <c r="P12" s="4" t="s">
        <v>10</v>
      </c>
      <c r="Q12" s="4">
        <v>20</v>
      </c>
      <c r="R12" s="4">
        <v>0</v>
      </c>
      <c r="S12" s="59">
        <f t="shared" si="4"/>
        <v>20</v>
      </c>
      <c r="T12" s="4" t="s">
        <v>10</v>
      </c>
      <c r="U12" s="4">
        <v>20</v>
      </c>
      <c r="V12" s="4">
        <v>0</v>
      </c>
      <c r="W12" s="59">
        <f t="shared" si="5"/>
        <v>20</v>
      </c>
      <c r="X12" s="1"/>
      <c r="Y12" s="1"/>
      <c r="Z12" s="1"/>
      <c r="AA12" s="1"/>
      <c r="AB12" s="59" t="str">
        <f t="shared" si="6"/>
        <v/>
      </c>
      <c r="AC12" s="1"/>
      <c r="AD12" s="1"/>
      <c r="AE12" s="1"/>
      <c r="AF12" s="1"/>
      <c r="AG12" s="59" t="str">
        <f t="shared" si="7"/>
        <v/>
      </c>
      <c r="AH12" s="1"/>
      <c r="AI12" s="1"/>
      <c r="AJ12" s="1"/>
      <c r="AK12" s="1"/>
      <c r="AL12" s="59" t="str">
        <f t="shared" si="8"/>
        <v/>
      </c>
      <c r="AM12" s="1"/>
      <c r="AN12" s="1"/>
      <c r="AO12" s="1"/>
      <c r="AP12" s="1"/>
      <c r="AQ12" s="59" t="str">
        <f t="shared" si="9"/>
        <v/>
      </c>
      <c r="AR12" s="1"/>
      <c r="AS12" s="1"/>
      <c r="AT12" s="1"/>
      <c r="AU12" s="1"/>
      <c r="AV12" s="59" t="str">
        <f t="shared" si="10"/>
        <v/>
      </c>
      <c r="AW12" s="1"/>
      <c r="AX12" s="1"/>
      <c r="AY12" s="1"/>
      <c r="AZ12" s="1"/>
      <c r="BA12" s="59" t="str">
        <f t="shared" si="11"/>
        <v/>
      </c>
      <c r="BB12" s="1"/>
      <c r="BC12" s="1"/>
      <c r="BD12" s="1"/>
      <c r="BE12" s="1"/>
      <c r="BF12" s="59" t="str">
        <f t="shared" si="12"/>
        <v/>
      </c>
      <c r="BG12" s="1"/>
      <c r="BH12" s="1"/>
      <c r="BI12" s="1"/>
      <c r="BJ12" s="1"/>
      <c r="BK12" s="59" t="str">
        <f t="shared" si="13"/>
        <v/>
      </c>
      <c r="BL12" s="1"/>
      <c r="BM12" s="1"/>
      <c r="BN12" s="1"/>
      <c r="BO12" s="1"/>
      <c r="BP12" s="59" t="str">
        <f t="shared" si="14"/>
        <v/>
      </c>
      <c r="BQ12" s="1"/>
      <c r="BR12" s="1"/>
      <c r="BS12" s="1"/>
      <c r="BT12" s="1"/>
      <c r="BU12" s="59" t="str">
        <f t="shared" si="15"/>
        <v/>
      </c>
    </row>
    <row r="13" spans="1:74" x14ac:dyDescent="0.3">
      <c r="A13" s="2" t="s">
        <v>339</v>
      </c>
      <c r="B13" s="2" t="str">
        <f t="shared" si="0"/>
        <v>£/</v>
      </c>
      <c r="C13" s="2"/>
      <c r="D13" s="2"/>
      <c r="E13" s="2"/>
      <c r="F13" s="2"/>
      <c r="G13" s="59" t="str">
        <f t="shared" si="1"/>
        <v/>
      </c>
      <c r="H13" s="2"/>
      <c r="I13" s="2"/>
      <c r="J13" s="2"/>
      <c r="K13" s="59" t="str">
        <f t="shared" si="2"/>
        <v/>
      </c>
      <c r="L13" s="2"/>
      <c r="M13" s="2"/>
      <c r="N13" s="2"/>
      <c r="O13" s="59" t="str">
        <f t="shared" si="3"/>
        <v/>
      </c>
      <c r="P13" s="2"/>
      <c r="Q13" s="2"/>
      <c r="R13" s="2"/>
      <c r="S13" s="59" t="str">
        <f t="shared" si="4"/>
        <v/>
      </c>
      <c r="T13" s="2"/>
      <c r="U13" s="2"/>
      <c r="V13" s="2"/>
      <c r="W13" s="59" t="str">
        <f t="shared" si="5"/>
        <v/>
      </c>
      <c r="X13" s="2"/>
      <c r="Y13" s="2"/>
      <c r="Z13" s="2"/>
      <c r="AA13" s="2"/>
      <c r="AB13" s="59" t="str">
        <f t="shared" si="6"/>
        <v/>
      </c>
      <c r="AC13" s="2"/>
      <c r="AD13" s="2"/>
      <c r="AE13" s="2"/>
      <c r="AF13" s="2"/>
      <c r="AG13" s="59" t="str">
        <f t="shared" si="7"/>
        <v/>
      </c>
      <c r="AH13" s="2"/>
      <c r="AI13" s="2"/>
      <c r="AJ13" s="2"/>
      <c r="AK13" s="2"/>
      <c r="AL13" s="59" t="str">
        <f t="shared" si="8"/>
        <v/>
      </c>
      <c r="AM13" s="2"/>
      <c r="AN13" s="2"/>
      <c r="AO13" s="2"/>
      <c r="AP13" s="2"/>
      <c r="AQ13" s="59" t="str">
        <f t="shared" si="9"/>
        <v/>
      </c>
      <c r="AR13" s="1"/>
      <c r="AS13" s="1"/>
      <c r="AT13" s="1"/>
      <c r="AU13" s="1"/>
      <c r="AV13" s="59" t="str">
        <f t="shared" si="10"/>
        <v/>
      </c>
      <c r="AW13" s="1"/>
      <c r="AX13" s="1"/>
      <c r="AY13" s="1"/>
      <c r="AZ13" s="1"/>
      <c r="BA13" s="59" t="str">
        <f t="shared" si="11"/>
        <v/>
      </c>
      <c r="BB13" s="1"/>
      <c r="BC13" s="1"/>
      <c r="BD13" s="1"/>
      <c r="BE13" s="1"/>
      <c r="BF13" s="59" t="str">
        <f t="shared" si="12"/>
        <v/>
      </c>
      <c r="BG13" s="1"/>
      <c r="BH13" s="1"/>
      <c r="BI13" s="1"/>
      <c r="BJ13" s="1"/>
      <c r="BK13" s="59" t="str">
        <f t="shared" si="13"/>
        <v/>
      </c>
      <c r="BL13" s="1" t="s">
        <v>9</v>
      </c>
      <c r="BM13" s="3">
        <v>240</v>
      </c>
      <c r="BN13" s="3">
        <v>0</v>
      </c>
      <c r="BO13" s="3">
        <v>0</v>
      </c>
      <c r="BP13" s="59">
        <f t="shared" si="14"/>
        <v>240</v>
      </c>
      <c r="BQ13" s="1" t="s">
        <v>9</v>
      </c>
      <c r="BR13" s="3">
        <v>172</v>
      </c>
      <c r="BS13" s="3">
        <v>16</v>
      </c>
      <c r="BT13" s="3">
        <v>0</v>
      </c>
      <c r="BU13" s="59">
        <f t="shared" si="15"/>
        <v>172.8</v>
      </c>
    </row>
    <row r="14" spans="1:74" x14ac:dyDescent="0.3">
      <c r="A14" s="2" t="s">
        <v>158</v>
      </c>
      <c r="B14" s="2" t="str">
        <f t="shared" si="0"/>
        <v>£/</v>
      </c>
      <c r="C14" s="2"/>
      <c r="D14" s="2"/>
      <c r="E14" s="2"/>
      <c r="F14" s="2"/>
      <c r="G14" s="59" t="str">
        <f t="shared" si="1"/>
        <v/>
      </c>
      <c r="H14" s="2"/>
      <c r="I14" s="2"/>
      <c r="J14" s="2"/>
      <c r="K14" s="59" t="str">
        <f t="shared" si="2"/>
        <v/>
      </c>
      <c r="L14" s="2"/>
      <c r="M14" s="2"/>
      <c r="N14" s="2"/>
      <c r="O14" s="59" t="str">
        <f t="shared" si="3"/>
        <v/>
      </c>
      <c r="P14" s="2"/>
      <c r="Q14" s="2"/>
      <c r="R14" s="2"/>
      <c r="S14" s="59" t="str">
        <f t="shared" si="4"/>
        <v/>
      </c>
      <c r="T14" s="2"/>
      <c r="U14" s="2"/>
      <c r="V14" s="2"/>
      <c r="W14" s="59" t="str">
        <f t="shared" si="5"/>
        <v/>
      </c>
      <c r="X14" s="2"/>
      <c r="Y14" s="2"/>
      <c r="Z14" s="2"/>
      <c r="AA14" s="2"/>
      <c r="AB14" s="59" t="str">
        <f t="shared" si="6"/>
        <v/>
      </c>
      <c r="AC14" s="2"/>
      <c r="AD14" s="2"/>
      <c r="AE14" s="2"/>
      <c r="AF14" s="2"/>
      <c r="AG14" s="59" t="str">
        <f t="shared" si="7"/>
        <v/>
      </c>
      <c r="AH14" s="2"/>
      <c r="AI14" s="2"/>
      <c r="AJ14" s="2"/>
      <c r="AK14" s="2"/>
      <c r="AL14" s="59" t="str">
        <f t="shared" si="8"/>
        <v/>
      </c>
      <c r="AM14" s="2"/>
      <c r="AN14" s="2"/>
      <c r="AO14" s="2"/>
      <c r="AP14" s="2"/>
      <c r="AQ14" s="59" t="str">
        <f t="shared" si="9"/>
        <v/>
      </c>
      <c r="AR14" s="1"/>
      <c r="AS14" s="1"/>
      <c r="AT14" s="1"/>
      <c r="AU14" s="1"/>
      <c r="AV14" s="59" t="str">
        <f t="shared" si="10"/>
        <v/>
      </c>
      <c r="AW14" s="1"/>
      <c r="AX14" s="1"/>
      <c r="AY14" s="1"/>
      <c r="AZ14" s="1"/>
      <c r="BA14" s="59" t="str">
        <f t="shared" si="11"/>
        <v/>
      </c>
      <c r="BB14" s="1"/>
      <c r="BC14" s="1"/>
      <c r="BD14" s="1"/>
      <c r="BE14" s="1"/>
      <c r="BF14" s="59" t="str">
        <f t="shared" si="12"/>
        <v/>
      </c>
      <c r="BG14" s="1"/>
      <c r="BH14" s="1"/>
      <c r="BI14" s="1"/>
      <c r="BJ14" s="1"/>
      <c r="BK14" s="59" t="str">
        <f t="shared" si="13"/>
        <v/>
      </c>
      <c r="BL14" s="1" t="s">
        <v>9</v>
      </c>
      <c r="BM14" s="3">
        <v>5</v>
      </c>
      <c r="BN14" s="3">
        <v>11</v>
      </c>
      <c r="BO14" s="3">
        <v>1</v>
      </c>
      <c r="BP14" s="59">
        <f t="shared" si="14"/>
        <v>5.5541666666666663</v>
      </c>
      <c r="BQ14" s="1" t="s">
        <v>9</v>
      </c>
      <c r="BR14" s="3">
        <v>5</v>
      </c>
      <c r="BS14" s="3">
        <v>8</v>
      </c>
      <c r="BT14" s="3">
        <v>11</v>
      </c>
      <c r="BU14" s="59">
        <f t="shared" si="15"/>
        <v>5.4458333333333337</v>
      </c>
    </row>
    <row r="15" spans="1:74" x14ac:dyDescent="0.3">
      <c r="A15" s="2" t="s">
        <v>159</v>
      </c>
      <c r="B15" s="2" t="str">
        <f t="shared" si="0"/>
        <v>£/</v>
      </c>
      <c r="C15" s="2"/>
      <c r="D15" s="2"/>
      <c r="E15" s="2"/>
      <c r="F15" s="2"/>
      <c r="G15" s="59" t="str">
        <f t="shared" si="1"/>
        <v/>
      </c>
      <c r="H15" s="2"/>
      <c r="I15" s="2"/>
      <c r="J15" s="2"/>
      <c r="K15" s="59" t="str">
        <f t="shared" si="2"/>
        <v/>
      </c>
      <c r="L15" s="2"/>
      <c r="M15" s="2"/>
      <c r="N15" s="2"/>
      <c r="O15" s="59" t="str">
        <f t="shared" si="3"/>
        <v/>
      </c>
      <c r="P15" s="2"/>
      <c r="Q15" s="2"/>
      <c r="R15" s="2"/>
      <c r="S15" s="59" t="str">
        <f t="shared" si="4"/>
        <v/>
      </c>
      <c r="T15" s="2"/>
      <c r="U15" s="2"/>
      <c r="V15" s="2"/>
      <c r="W15" s="59" t="str">
        <f t="shared" si="5"/>
        <v/>
      </c>
      <c r="X15" s="2"/>
      <c r="Y15" s="2"/>
      <c r="Z15" s="2"/>
      <c r="AA15" s="2"/>
      <c r="AB15" s="59" t="str">
        <f t="shared" si="6"/>
        <v/>
      </c>
      <c r="AC15" s="2"/>
      <c r="AD15" s="2"/>
      <c r="AE15" s="2"/>
      <c r="AF15" s="2"/>
      <c r="AG15" s="59" t="str">
        <f t="shared" si="7"/>
        <v/>
      </c>
      <c r="AH15" s="2"/>
      <c r="AI15" s="2"/>
      <c r="AJ15" s="2"/>
      <c r="AK15" s="2"/>
      <c r="AL15" s="59" t="str">
        <f t="shared" si="8"/>
        <v/>
      </c>
      <c r="AM15" s="2"/>
      <c r="AN15" s="2"/>
      <c r="AO15" s="2"/>
      <c r="AP15" s="2"/>
      <c r="AQ15" s="59" t="str">
        <f t="shared" si="9"/>
        <v/>
      </c>
      <c r="AR15" s="1"/>
      <c r="AS15" s="1"/>
      <c r="AT15" s="1"/>
      <c r="AU15" s="1"/>
      <c r="AV15" s="59" t="str">
        <f t="shared" si="10"/>
        <v/>
      </c>
      <c r="AW15" s="1"/>
      <c r="AX15" s="1"/>
      <c r="AY15" s="1"/>
      <c r="AZ15" s="1"/>
      <c r="BA15" s="59" t="str">
        <f t="shared" si="11"/>
        <v/>
      </c>
      <c r="BB15" s="1"/>
      <c r="BC15" s="1"/>
      <c r="BD15" s="1"/>
      <c r="BE15" s="1"/>
      <c r="BF15" s="59" t="str">
        <f t="shared" si="12"/>
        <v/>
      </c>
      <c r="BG15" s="1"/>
      <c r="BH15" s="1"/>
      <c r="BI15" s="1"/>
      <c r="BJ15" s="1"/>
      <c r="BK15" s="59" t="str">
        <f t="shared" si="13"/>
        <v/>
      </c>
      <c r="BL15" s="1" t="s">
        <v>9</v>
      </c>
      <c r="BM15" s="3">
        <v>30</v>
      </c>
      <c r="BN15" s="3">
        <v>3</v>
      </c>
      <c r="BO15" s="3">
        <v>2</v>
      </c>
      <c r="BP15" s="59">
        <f t="shared" si="14"/>
        <v>30.158333333333331</v>
      </c>
      <c r="BQ15" s="1" t="s">
        <v>9</v>
      </c>
      <c r="BR15" s="3">
        <v>18</v>
      </c>
      <c r="BS15" s="3">
        <v>11</v>
      </c>
      <c r="BT15" s="3">
        <v>3</v>
      </c>
      <c r="BU15" s="59">
        <f t="shared" si="15"/>
        <v>18.5625</v>
      </c>
    </row>
    <row r="16" spans="1:74" x14ac:dyDescent="0.3">
      <c r="A16" s="2" t="s">
        <v>148</v>
      </c>
      <c r="B16" s="2" t="str">
        <f t="shared" si="0"/>
        <v>£/</v>
      </c>
      <c r="C16" s="2"/>
      <c r="D16" s="2"/>
      <c r="E16" s="2"/>
      <c r="F16" s="2"/>
      <c r="G16" s="59" t="str">
        <f t="shared" si="1"/>
        <v/>
      </c>
      <c r="H16" s="2"/>
      <c r="I16" s="2"/>
      <c r="J16" s="2"/>
      <c r="K16" s="59" t="str">
        <f t="shared" si="2"/>
        <v/>
      </c>
      <c r="L16" s="2"/>
      <c r="M16" s="2"/>
      <c r="N16" s="2"/>
      <c r="O16" s="59" t="str">
        <f t="shared" si="3"/>
        <v/>
      </c>
      <c r="P16" s="2"/>
      <c r="Q16" s="2"/>
      <c r="R16" s="2"/>
      <c r="S16" s="59" t="str">
        <f t="shared" si="4"/>
        <v/>
      </c>
      <c r="T16" s="2"/>
      <c r="U16" s="2"/>
      <c r="V16" s="2"/>
      <c r="W16" s="59" t="str">
        <f t="shared" si="5"/>
        <v/>
      </c>
      <c r="X16" s="2"/>
      <c r="Y16" s="2"/>
      <c r="Z16" s="2"/>
      <c r="AA16" s="2"/>
      <c r="AB16" s="59" t="str">
        <f t="shared" si="6"/>
        <v/>
      </c>
      <c r="AC16" s="2"/>
      <c r="AD16" s="2"/>
      <c r="AE16" s="2"/>
      <c r="AF16" s="2"/>
      <c r="AG16" s="59" t="str">
        <f t="shared" si="7"/>
        <v/>
      </c>
      <c r="AH16" s="2"/>
      <c r="AI16" s="2"/>
      <c r="AJ16" s="2"/>
      <c r="AK16" s="2"/>
      <c r="AL16" s="59" t="str">
        <f t="shared" si="8"/>
        <v/>
      </c>
      <c r="AM16" s="2"/>
      <c r="AN16" s="2"/>
      <c r="AO16" s="2"/>
      <c r="AP16" s="2"/>
      <c r="AQ16" s="59" t="str">
        <f t="shared" si="9"/>
        <v/>
      </c>
      <c r="AR16" s="1"/>
      <c r="AS16" s="1"/>
      <c r="AT16" s="1"/>
      <c r="AU16" s="1"/>
      <c r="AV16" s="59" t="str">
        <f t="shared" si="10"/>
        <v/>
      </c>
      <c r="AW16" s="1"/>
      <c r="AX16" s="1"/>
      <c r="AY16" s="1"/>
      <c r="AZ16" s="1"/>
      <c r="BA16" s="59" t="str">
        <f t="shared" si="11"/>
        <v/>
      </c>
      <c r="BB16" s="1"/>
      <c r="BC16" s="1"/>
      <c r="BD16" s="1"/>
      <c r="BE16" s="1"/>
      <c r="BF16" s="59" t="str">
        <f t="shared" si="12"/>
        <v/>
      </c>
      <c r="BG16" s="1"/>
      <c r="BH16" s="1"/>
      <c r="BI16" s="1"/>
      <c r="BJ16" s="1"/>
      <c r="BK16" s="59" t="str">
        <f t="shared" si="13"/>
        <v/>
      </c>
      <c r="BL16" s="1" t="s">
        <v>9</v>
      </c>
      <c r="BM16" s="3">
        <v>17</v>
      </c>
      <c r="BN16" s="3">
        <v>15</v>
      </c>
      <c r="BO16" s="3">
        <v>6</v>
      </c>
      <c r="BP16" s="59">
        <f t="shared" si="14"/>
        <v>17.774999999999999</v>
      </c>
      <c r="BQ16" s="1" t="s">
        <v>9</v>
      </c>
      <c r="BR16" s="3">
        <v>16</v>
      </c>
      <c r="BS16" s="3">
        <v>17</v>
      </c>
      <c r="BT16" s="3">
        <v>10</v>
      </c>
      <c r="BU16" s="59">
        <f t="shared" si="15"/>
        <v>16.891666666666669</v>
      </c>
    </row>
    <row r="17" spans="1:73" x14ac:dyDescent="0.3">
      <c r="A17" s="2" t="s">
        <v>149</v>
      </c>
      <c r="B17" s="2" t="str">
        <f t="shared" si="0"/>
        <v>£/</v>
      </c>
      <c r="C17" s="2"/>
      <c r="D17" s="2"/>
      <c r="E17" s="2"/>
      <c r="F17" s="2"/>
      <c r="G17" s="59" t="str">
        <f t="shared" si="1"/>
        <v/>
      </c>
      <c r="H17" s="2"/>
      <c r="I17" s="2"/>
      <c r="J17" s="2"/>
      <c r="K17" s="59" t="str">
        <f t="shared" si="2"/>
        <v/>
      </c>
      <c r="L17" s="2"/>
      <c r="M17" s="2"/>
      <c r="N17" s="2"/>
      <c r="O17" s="59" t="str">
        <f t="shared" si="3"/>
        <v/>
      </c>
      <c r="P17" s="2"/>
      <c r="Q17" s="2"/>
      <c r="R17" s="2"/>
      <c r="S17" s="59" t="str">
        <f t="shared" si="4"/>
        <v/>
      </c>
      <c r="T17" s="2"/>
      <c r="U17" s="2"/>
      <c r="V17" s="2"/>
      <c r="W17" s="59" t="str">
        <f t="shared" si="5"/>
        <v/>
      </c>
      <c r="X17" s="2"/>
      <c r="Y17" s="2"/>
      <c r="Z17" s="2"/>
      <c r="AA17" s="2"/>
      <c r="AB17" s="59" t="str">
        <f t="shared" si="6"/>
        <v/>
      </c>
      <c r="AC17" s="2"/>
      <c r="AD17" s="2"/>
      <c r="AE17" s="2"/>
      <c r="AF17" s="2"/>
      <c r="AG17" s="59" t="str">
        <f t="shared" si="7"/>
        <v/>
      </c>
      <c r="AH17" s="2"/>
      <c r="AI17" s="2"/>
      <c r="AJ17" s="2"/>
      <c r="AK17" s="2"/>
      <c r="AL17" s="59" t="str">
        <f t="shared" si="8"/>
        <v/>
      </c>
      <c r="AM17" s="2"/>
      <c r="AN17" s="2"/>
      <c r="AO17" s="2"/>
      <c r="AP17" s="2"/>
      <c r="AQ17" s="59" t="str">
        <f t="shared" si="9"/>
        <v/>
      </c>
      <c r="AR17" s="1"/>
      <c r="AS17" s="1"/>
      <c r="AT17" s="1"/>
      <c r="AU17" s="1"/>
      <c r="AV17" s="59" t="str">
        <f t="shared" si="10"/>
        <v/>
      </c>
      <c r="AW17" s="1"/>
      <c r="AX17" s="1"/>
      <c r="AY17" s="1"/>
      <c r="AZ17" s="1"/>
      <c r="BA17" s="59" t="str">
        <f t="shared" si="11"/>
        <v/>
      </c>
      <c r="BB17" s="1"/>
      <c r="BC17" s="1"/>
      <c r="BD17" s="1"/>
      <c r="BE17" s="1"/>
      <c r="BF17" s="59" t="str">
        <f t="shared" si="12"/>
        <v/>
      </c>
      <c r="BG17" s="1"/>
      <c r="BH17" s="1"/>
      <c r="BI17" s="1"/>
      <c r="BJ17" s="1"/>
      <c r="BK17" s="59" t="str">
        <f t="shared" si="13"/>
        <v/>
      </c>
      <c r="BL17" s="1" t="s">
        <v>9</v>
      </c>
      <c r="BM17" s="3">
        <v>15</v>
      </c>
      <c r="BN17" s="3">
        <v>11</v>
      </c>
      <c r="BO17" s="3">
        <v>1</v>
      </c>
      <c r="BP17" s="59">
        <f t="shared" si="14"/>
        <v>15.554166666666667</v>
      </c>
      <c r="BQ17" s="1" t="s">
        <v>9</v>
      </c>
      <c r="BR17" s="3">
        <v>15</v>
      </c>
      <c r="BS17" s="3">
        <v>2</v>
      </c>
      <c r="BT17" s="3">
        <v>4</v>
      </c>
      <c r="BU17" s="59">
        <f t="shared" si="15"/>
        <v>15.116666666666667</v>
      </c>
    </row>
    <row r="18" spans="1:73" x14ac:dyDescent="0.3">
      <c r="A18" s="2" t="s">
        <v>150</v>
      </c>
      <c r="B18" s="2" t="str">
        <f t="shared" si="0"/>
        <v>£/</v>
      </c>
      <c r="C18" s="2"/>
      <c r="D18" s="2"/>
      <c r="E18" s="2"/>
      <c r="F18" s="2"/>
      <c r="G18" s="59" t="str">
        <f t="shared" si="1"/>
        <v/>
      </c>
      <c r="H18" s="2"/>
      <c r="I18" s="2"/>
      <c r="J18" s="2"/>
      <c r="K18" s="59" t="str">
        <f t="shared" si="2"/>
        <v/>
      </c>
      <c r="L18" s="2"/>
      <c r="M18" s="2"/>
      <c r="N18" s="2"/>
      <c r="O18" s="59" t="str">
        <f t="shared" si="3"/>
        <v/>
      </c>
      <c r="P18" s="2"/>
      <c r="Q18" s="2"/>
      <c r="R18" s="2"/>
      <c r="S18" s="59" t="str">
        <f t="shared" si="4"/>
        <v/>
      </c>
      <c r="T18" s="2"/>
      <c r="U18" s="2"/>
      <c r="V18" s="2"/>
      <c r="W18" s="59" t="str">
        <f t="shared" si="5"/>
        <v/>
      </c>
      <c r="X18" s="2"/>
      <c r="Y18" s="2"/>
      <c r="Z18" s="2"/>
      <c r="AA18" s="2"/>
      <c r="AB18" s="59" t="str">
        <f t="shared" si="6"/>
        <v/>
      </c>
      <c r="AC18" s="2"/>
      <c r="AD18" s="2"/>
      <c r="AE18" s="2"/>
      <c r="AF18" s="2"/>
      <c r="AG18" s="59" t="str">
        <f t="shared" si="7"/>
        <v/>
      </c>
      <c r="AH18" s="2"/>
      <c r="AI18" s="2"/>
      <c r="AJ18" s="2"/>
      <c r="AK18" s="2"/>
      <c r="AL18" s="59" t="str">
        <f t="shared" si="8"/>
        <v/>
      </c>
      <c r="AM18" s="2"/>
      <c r="AN18" s="2"/>
      <c r="AO18" s="2"/>
      <c r="AP18" s="2"/>
      <c r="AQ18" s="59" t="str">
        <f t="shared" si="9"/>
        <v/>
      </c>
      <c r="AR18" s="1"/>
      <c r="AS18" s="1"/>
      <c r="AT18" s="1"/>
      <c r="AU18" s="1"/>
      <c r="AV18" s="59" t="str">
        <f t="shared" si="10"/>
        <v/>
      </c>
      <c r="AW18" s="1"/>
      <c r="AX18" s="1"/>
      <c r="AY18" s="1"/>
      <c r="AZ18" s="1"/>
      <c r="BA18" s="59" t="str">
        <f t="shared" si="11"/>
        <v/>
      </c>
      <c r="BB18" s="1"/>
      <c r="BC18" s="1"/>
      <c r="BD18" s="1"/>
      <c r="BE18" s="1"/>
      <c r="BF18" s="59" t="str">
        <f t="shared" si="12"/>
        <v/>
      </c>
      <c r="BG18" s="1"/>
      <c r="BH18" s="1"/>
      <c r="BI18" s="1"/>
      <c r="BJ18" s="1"/>
      <c r="BK18" s="59" t="str">
        <f t="shared" si="13"/>
        <v/>
      </c>
      <c r="BL18" s="1" t="s">
        <v>9</v>
      </c>
      <c r="BM18" s="3">
        <v>10</v>
      </c>
      <c r="BN18" s="3">
        <v>13</v>
      </c>
      <c r="BO18" s="3">
        <v>6</v>
      </c>
      <c r="BP18" s="59">
        <f t="shared" si="14"/>
        <v>10.675000000000001</v>
      </c>
      <c r="BQ18" s="1" t="s">
        <v>9</v>
      </c>
      <c r="BR18" s="3">
        <v>10</v>
      </c>
      <c r="BS18" s="3">
        <v>6</v>
      </c>
      <c r="BT18" s="3">
        <v>10</v>
      </c>
      <c r="BU18" s="59">
        <f t="shared" si="15"/>
        <v>10.341666666666667</v>
      </c>
    </row>
    <row r="19" spans="1:73" x14ac:dyDescent="0.3">
      <c r="A19" s="2" t="s">
        <v>151</v>
      </c>
      <c r="B19" s="2" t="str">
        <f t="shared" si="0"/>
        <v>£/</v>
      </c>
      <c r="C19" s="2"/>
      <c r="D19" s="2"/>
      <c r="E19" s="2"/>
      <c r="F19" s="2"/>
      <c r="G19" s="59" t="str">
        <f t="shared" si="1"/>
        <v/>
      </c>
      <c r="H19" s="2"/>
      <c r="I19" s="2"/>
      <c r="J19" s="2"/>
      <c r="K19" s="59" t="str">
        <f t="shared" si="2"/>
        <v/>
      </c>
      <c r="L19" s="2"/>
      <c r="M19" s="2"/>
      <c r="N19" s="2"/>
      <c r="O19" s="59" t="str">
        <f t="shared" si="3"/>
        <v/>
      </c>
      <c r="P19" s="2"/>
      <c r="Q19" s="2"/>
      <c r="R19" s="2"/>
      <c r="S19" s="59" t="str">
        <f t="shared" si="4"/>
        <v/>
      </c>
      <c r="T19" s="2"/>
      <c r="U19" s="2"/>
      <c r="V19" s="2"/>
      <c r="W19" s="59" t="str">
        <f t="shared" si="5"/>
        <v/>
      </c>
      <c r="X19" s="2"/>
      <c r="Y19" s="2"/>
      <c r="Z19" s="2"/>
      <c r="AA19" s="2"/>
      <c r="AB19" s="59" t="str">
        <f t="shared" si="6"/>
        <v/>
      </c>
      <c r="AC19" s="2"/>
      <c r="AD19" s="2"/>
      <c r="AE19" s="2"/>
      <c r="AF19" s="2"/>
      <c r="AG19" s="59" t="str">
        <f t="shared" si="7"/>
        <v/>
      </c>
      <c r="AH19" s="2"/>
      <c r="AI19" s="2"/>
      <c r="AJ19" s="2"/>
      <c r="AK19" s="2"/>
      <c r="AL19" s="59" t="str">
        <f t="shared" si="8"/>
        <v/>
      </c>
      <c r="AM19" s="2"/>
      <c r="AN19" s="2"/>
      <c r="AO19" s="2"/>
      <c r="AP19" s="2"/>
      <c r="AQ19" s="59" t="str">
        <f t="shared" si="9"/>
        <v/>
      </c>
      <c r="AR19" s="1"/>
      <c r="AS19" s="1"/>
      <c r="AT19" s="1"/>
      <c r="AU19" s="1"/>
      <c r="AV19" s="59" t="str">
        <f t="shared" si="10"/>
        <v/>
      </c>
      <c r="AW19" s="1"/>
      <c r="AX19" s="1"/>
      <c r="AY19" s="1"/>
      <c r="AZ19" s="1"/>
      <c r="BA19" s="59" t="str">
        <f t="shared" si="11"/>
        <v/>
      </c>
      <c r="BB19" s="1"/>
      <c r="BC19" s="1"/>
      <c r="BD19" s="1"/>
      <c r="BE19" s="1"/>
      <c r="BF19" s="59" t="str">
        <f t="shared" si="12"/>
        <v/>
      </c>
      <c r="BG19" s="1"/>
      <c r="BH19" s="1"/>
      <c r="BI19" s="1"/>
      <c r="BJ19" s="1"/>
      <c r="BK19" s="59" t="str">
        <f t="shared" si="13"/>
        <v/>
      </c>
      <c r="BL19" s="1" t="s">
        <v>9</v>
      </c>
      <c r="BM19" s="3">
        <v>15</v>
      </c>
      <c r="BN19" s="3">
        <v>11</v>
      </c>
      <c r="BO19" s="3">
        <v>1</v>
      </c>
      <c r="BP19" s="59">
        <f t="shared" si="14"/>
        <v>15.554166666666667</v>
      </c>
      <c r="BQ19" s="1" t="s">
        <v>9</v>
      </c>
      <c r="BR19" s="3">
        <v>14</v>
      </c>
      <c r="BS19" s="3">
        <v>17</v>
      </c>
      <c r="BT19" s="3">
        <v>9</v>
      </c>
      <c r="BU19" s="59">
        <f t="shared" si="15"/>
        <v>14.887499999999999</v>
      </c>
    </row>
    <row r="20" spans="1:73" x14ac:dyDescent="0.3">
      <c r="A20" s="2" t="s">
        <v>152</v>
      </c>
      <c r="B20" s="2" t="str">
        <f t="shared" si="0"/>
        <v>£/</v>
      </c>
      <c r="C20" s="2"/>
      <c r="D20" s="2"/>
      <c r="E20" s="2"/>
      <c r="F20" s="2"/>
      <c r="G20" s="59" t="str">
        <f t="shared" si="1"/>
        <v/>
      </c>
      <c r="H20" s="2"/>
      <c r="I20" s="2"/>
      <c r="J20" s="2"/>
      <c r="K20" s="59" t="str">
        <f t="shared" si="2"/>
        <v/>
      </c>
      <c r="L20" s="2"/>
      <c r="M20" s="2"/>
      <c r="N20" s="2"/>
      <c r="O20" s="59" t="str">
        <f t="shared" si="3"/>
        <v/>
      </c>
      <c r="P20" s="2"/>
      <c r="Q20" s="2"/>
      <c r="R20" s="2"/>
      <c r="S20" s="59" t="str">
        <f t="shared" si="4"/>
        <v/>
      </c>
      <c r="T20" s="2"/>
      <c r="U20" s="2"/>
      <c r="V20" s="2"/>
      <c r="W20" s="59" t="str">
        <f t="shared" si="5"/>
        <v/>
      </c>
      <c r="X20" s="2"/>
      <c r="Y20" s="2"/>
      <c r="Z20" s="2"/>
      <c r="AA20" s="2"/>
      <c r="AB20" s="59" t="str">
        <f t="shared" si="6"/>
        <v/>
      </c>
      <c r="AC20" s="2"/>
      <c r="AD20" s="2"/>
      <c r="AE20" s="2"/>
      <c r="AF20" s="2"/>
      <c r="AG20" s="59" t="str">
        <f t="shared" si="7"/>
        <v/>
      </c>
      <c r="AH20" s="2"/>
      <c r="AI20" s="2"/>
      <c r="AJ20" s="2"/>
      <c r="AK20" s="2"/>
      <c r="AL20" s="59" t="str">
        <f t="shared" si="8"/>
        <v/>
      </c>
      <c r="AM20" s="2"/>
      <c r="AN20" s="2"/>
      <c r="AO20" s="2"/>
      <c r="AP20" s="2"/>
      <c r="AQ20" s="59" t="str">
        <f t="shared" si="9"/>
        <v/>
      </c>
      <c r="AR20" s="1"/>
      <c r="AS20" s="1"/>
      <c r="AT20" s="1"/>
      <c r="AU20" s="1"/>
      <c r="AV20" s="59" t="str">
        <f t="shared" si="10"/>
        <v/>
      </c>
      <c r="AW20" s="1"/>
      <c r="AX20" s="1"/>
      <c r="AY20" s="1"/>
      <c r="AZ20" s="1"/>
      <c r="BA20" s="59" t="str">
        <f t="shared" si="11"/>
        <v/>
      </c>
      <c r="BB20" s="1"/>
      <c r="BC20" s="1"/>
      <c r="BD20" s="1"/>
      <c r="BE20" s="1"/>
      <c r="BF20" s="59" t="str">
        <f t="shared" si="12"/>
        <v/>
      </c>
      <c r="BG20" s="1"/>
      <c r="BH20" s="1"/>
      <c r="BI20" s="1"/>
      <c r="BJ20" s="1"/>
      <c r="BK20" s="59" t="str">
        <f t="shared" si="13"/>
        <v/>
      </c>
      <c r="BL20" s="1" t="s">
        <v>9</v>
      </c>
      <c r="BM20" s="3">
        <v>7</v>
      </c>
      <c r="BN20" s="3">
        <v>19</v>
      </c>
      <c r="BO20" s="3">
        <v>11</v>
      </c>
      <c r="BP20" s="59">
        <f t="shared" si="14"/>
        <v>7.9958333333333336</v>
      </c>
      <c r="BQ20" s="1" t="s">
        <v>9</v>
      </c>
      <c r="BR20" s="3">
        <v>7</v>
      </c>
      <c r="BS20" s="3">
        <v>15</v>
      </c>
      <c r="BT20" s="3">
        <v>7</v>
      </c>
      <c r="BU20" s="59">
        <f t="shared" si="15"/>
        <v>7.7791666666666668</v>
      </c>
    </row>
    <row r="21" spans="1:73" x14ac:dyDescent="0.3">
      <c r="A21" s="2" t="s">
        <v>160</v>
      </c>
      <c r="B21" s="2" t="str">
        <f t="shared" si="0"/>
        <v>£/</v>
      </c>
      <c r="C21" s="2"/>
      <c r="D21" s="2"/>
      <c r="E21" s="2"/>
      <c r="F21" s="2"/>
      <c r="G21" s="59" t="str">
        <f t="shared" si="1"/>
        <v/>
      </c>
      <c r="H21" s="2"/>
      <c r="I21" s="2"/>
      <c r="J21" s="2"/>
      <c r="K21" s="59" t="str">
        <f t="shared" si="2"/>
        <v/>
      </c>
      <c r="L21" s="2"/>
      <c r="M21" s="2"/>
      <c r="N21" s="2"/>
      <c r="O21" s="59" t="str">
        <f t="shared" si="3"/>
        <v/>
      </c>
      <c r="P21" s="2"/>
      <c r="Q21" s="2"/>
      <c r="R21" s="2"/>
      <c r="S21" s="59" t="str">
        <f t="shared" si="4"/>
        <v/>
      </c>
      <c r="T21" s="2"/>
      <c r="U21" s="2"/>
      <c r="V21" s="2"/>
      <c r="W21" s="59" t="str">
        <f t="shared" si="5"/>
        <v/>
      </c>
      <c r="X21" s="2"/>
      <c r="Y21" s="2"/>
      <c r="Z21" s="2"/>
      <c r="AA21" s="2"/>
      <c r="AB21" s="59" t="str">
        <f t="shared" si="6"/>
        <v/>
      </c>
      <c r="AC21" s="2"/>
      <c r="AD21" s="2"/>
      <c r="AE21" s="2"/>
      <c r="AF21" s="2"/>
      <c r="AG21" s="59" t="str">
        <f t="shared" si="7"/>
        <v/>
      </c>
      <c r="AH21" s="2"/>
      <c r="AI21" s="2"/>
      <c r="AJ21" s="2"/>
      <c r="AK21" s="2"/>
      <c r="AL21" s="59" t="str">
        <f t="shared" si="8"/>
        <v/>
      </c>
      <c r="AM21" s="2"/>
      <c r="AN21" s="2"/>
      <c r="AO21" s="2"/>
      <c r="AP21" s="2"/>
      <c r="AQ21" s="59" t="str">
        <f t="shared" si="9"/>
        <v/>
      </c>
      <c r="AR21" s="1"/>
      <c r="AS21" s="1"/>
      <c r="AT21" s="1"/>
      <c r="AU21" s="1"/>
      <c r="AV21" s="59" t="str">
        <f t="shared" si="10"/>
        <v/>
      </c>
      <c r="AW21" s="1"/>
      <c r="AX21" s="1"/>
      <c r="AY21" s="1"/>
      <c r="AZ21" s="1"/>
      <c r="BA21" s="59" t="str">
        <f t="shared" si="11"/>
        <v/>
      </c>
      <c r="BB21" s="1"/>
      <c r="BC21" s="1"/>
      <c r="BD21" s="1"/>
      <c r="BE21" s="1"/>
      <c r="BF21" s="59" t="str">
        <f t="shared" si="12"/>
        <v/>
      </c>
      <c r="BG21" s="1"/>
      <c r="BH21" s="1"/>
      <c r="BI21" s="1"/>
      <c r="BJ21" s="1"/>
      <c r="BK21" s="59" t="str">
        <f t="shared" si="13"/>
        <v/>
      </c>
      <c r="BL21" s="1" t="s">
        <v>9</v>
      </c>
      <c r="BM21" s="3">
        <v>94</v>
      </c>
      <c r="BN21" s="3">
        <v>8</v>
      </c>
      <c r="BO21" s="3">
        <v>11</v>
      </c>
      <c r="BP21" s="59">
        <f t="shared" si="14"/>
        <v>94.44583333333334</v>
      </c>
      <c r="BQ21" s="1" t="s">
        <v>9</v>
      </c>
      <c r="BR21" s="3">
        <v>77</v>
      </c>
      <c r="BS21" s="3">
        <v>1</v>
      </c>
      <c r="BT21" s="3">
        <v>8</v>
      </c>
      <c r="BU21" s="59">
        <f t="shared" si="15"/>
        <v>77.083333333333329</v>
      </c>
    </row>
    <row r="22" spans="1:73" x14ac:dyDescent="0.3">
      <c r="A22" s="2" t="s">
        <v>161</v>
      </c>
      <c r="B22" s="2" t="str">
        <f t="shared" si="0"/>
        <v>£/</v>
      </c>
      <c r="C22" s="2"/>
      <c r="D22" s="2"/>
      <c r="E22" s="2"/>
      <c r="F22" s="2"/>
      <c r="G22" s="59" t="str">
        <f t="shared" si="1"/>
        <v/>
      </c>
      <c r="H22" s="2"/>
      <c r="I22" s="2"/>
      <c r="J22" s="2"/>
      <c r="K22" s="59" t="str">
        <f t="shared" si="2"/>
        <v/>
      </c>
      <c r="L22" s="2"/>
      <c r="M22" s="2"/>
      <c r="N22" s="2"/>
      <c r="O22" s="59" t="str">
        <f t="shared" si="3"/>
        <v/>
      </c>
      <c r="P22" s="2"/>
      <c r="Q22" s="2"/>
      <c r="R22" s="2"/>
      <c r="S22" s="59" t="str">
        <f t="shared" si="4"/>
        <v/>
      </c>
      <c r="T22" s="2"/>
      <c r="U22" s="2"/>
      <c r="V22" s="2"/>
      <c r="W22" s="59" t="str">
        <f t="shared" si="5"/>
        <v/>
      </c>
      <c r="X22" s="2"/>
      <c r="Y22" s="2"/>
      <c r="Z22" s="2"/>
      <c r="AA22" s="2"/>
      <c r="AB22" s="59" t="str">
        <f t="shared" si="6"/>
        <v/>
      </c>
      <c r="AC22" s="2"/>
      <c r="AD22" s="2"/>
      <c r="AE22" s="2"/>
      <c r="AF22" s="2"/>
      <c r="AG22" s="59" t="str">
        <f t="shared" si="7"/>
        <v/>
      </c>
      <c r="AH22" s="2"/>
      <c r="AI22" s="2"/>
      <c r="AJ22" s="2"/>
      <c r="AK22" s="2"/>
      <c r="AL22" s="59" t="str">
        <f t="shared" si="8"/>
        <v/>
      </c>
      <c r="AM22" s="2"/>
      <c r="AN22" s="2"/>
      <c r="AO22" s="2"/>
      <c r="AP22" s="2"/>
      <c r="AQ22" s="59" t="str">
        <f t="shared" si="9"/>
        <v/>
      </c>
      <c r="AR22" s="1"/>
      <c r="AS22" s="1"/>
      <c r="AT22" s="1"/>
      <c r="AU22" s="1"/>
      <c r="AV22" s="59" t="str">
        <f t="shared" si="10"/>
        <v/>
      </c>
      <c r="AW22" s="1"/>
      <c r="AX22" s="1"/>
      <c r="AY22" s="1"/>
      <c r="AZ22" s="1"/>
      <c r="BA22" s="59" t="str">
        <f t="shared" si="11"/>
        <v/>
      </c>
      <c r="BB22" s="1"/>
      <c r="BC22" s="1"/>
      <c r="BD22" s="1"/>
      <c r="BE22" s="1"/>
      <c r="BF22" s="59" t="str">
        <f t="shared" si="12"/>
        <v/>
      </c>
      <c r="BG22" s="1"/>
      <c r="BH22" s="1"/>
      <c r="BI22" s="1"/>
      <c r="BJ22" s="1"/>
      <c r="BK22" s="59" t="str">
        <f t="shared" si="13"/>
        <v/>
      </c>
      <c r="BL22" s="1" t="s">
        <v>9</v>
      </c>
      <c r="BM22" s="3">
        <v>53</v>
      </c>
      <c r="BN22" s="3">
        <v>6</v>
      </c>
      <c r="BO22" s="3">
        <v>8</v>
      </c>
      <c r="BP22" s="59">
        <f t="shared" si="14"/>
        <v>53.333333333333329</v>
      </c>
      <c r="BQ22" s="1" t="s">
        <v>9</v>
      </c>
      <c r="BR22" s="3">
        <v>36</v>
      </c>
      <c r="BS22" s="3">
        <v>12</v>
      </c>
      <c r="BT22" s="3">
        <v>10</v>
      </c>
      <c r="BU22" s="59">
        <f t="shared" si="15"/>
        <v>36.641666666666666</v>
      </c>
    </row>
    <row r="23" spans="1:73" x14ac:dyDescent="0.3">
      <c r="A23" s="2" t="s">
        <v>153</v>
      </c>
      <c r="B23" s="2" t="str">
        <f t="shared" si="0"/>
        <v>£/</v>
      </c>
      <c r="C23" s="2"/>
      <c r="D23" s="2"/>
      <c r="E23" s="2"/>
      <c r="F23" s="2"/>
      <c r="G23" s="59" t="str">
        <f t="shared" si="1"/>
        <v/>
      </c>
      <c r="H23" s="2"/>
      <c r="I23" s="2"/>
      <c r="J23" s="2"/>
      <c r="K23" s="59" t="str">
        <f t="shared" si="2"/>
        <v/>
      </c>
      <c r="L23" s="2"/>
      <c r="M23" s="2"/>
      <c r="N23" s="2"/>
      <c r="O23" s="59" t="str">
        <f t="shared" si="3"/>
        <v/>
      </c>
      <c r="P23" s="2"/>
      <c r="Q23" s="2"/>
      <c r="R23" s="2"/>
      <c r="S23" s="59" t="str">
        <f t="shared" si="4"/>
        <v/>
      </c>
      <c r="T23" s="2"/>
      <c r="U23" s="2"/>
      <c r="V23" s="2"/>
      <c r="W23" s="59" t="str">
        <f t="shared" si="5"/>
        <v/>
      </c>
      <c r="X23" s="2"/>
      <c r="Y23" s="2"/>
      <c r="Z23" s="2"/>
      <c r="AA23" s="2"/>
      <c r="AB23" s="59" t="str">
        <f t="shared" si="6"/>
        <v/>
      </c>
      <c r="AC23" s="2"/>
      <c r="AD23" s="2"/>
      <c r="AE23" s="2"/>
      <c r="AF23" s="2"/>
      <c r="AG23" s="59" t="str">
        <f t="shared" si="7"/>
        <v/>
      </c>
      <c r="AH23" s="2"/>
      <c r="AI23" s="2"/>
      <c r="AJ23" s="2"/>
      <c r="AK23" s="2"/>
      <c r="AL23" s="59" t="str">
        <f t="shared" si="8"/>
        <v/>
      </c>
      <c r="AM23" s="2"/>
      <c r="AN23" s="2"/>
      <c r="AO23" s="2"/>
      <c r="AP23" s="2"/>
      <c r="AQ23" s="59" t="str">
        <f t="shared" si="9"/>
        <v/>
      </c>
      <c r="AR23" s="1"/>
      <c r="AS23" s="1"/>
      <c r="AT23" s="1"/>
      <c r="AU23" s="1"/>
      <c r="AV23" s="59" t="str">
        <f t="shared" si="10"/>
        <v/>
      </c>
      <c r="AW23" s="1"/>
      <c r="AX23" s="1"/>
      <c r="AY23" s="1"/>
      <c r="AZ23" s="1"/>
      <c r="BA23" s="59" t="str">
        <f t="shared" si="11"/>
        <v/>
      </c>
      <c r="BB23" s="1"/>
      <c r="BC23" s="1"/>
      <c r="BD23" s="1"/>
      <c r="BE23" s="1"/>
      <c r="BF23" s="59" t="str">
        <f t="shared" si="12"/>
        <v/>
      </c>
      <c r="BG23" s="1"/>
      <c r="BH23" s="1"/>
      <c r="BI23" s="1"/>
      <c r="BJ23" s="1"/>
      <c r="BK23" s="59" t="str">
        <f t="shared" si="13"/>
        <v/>
      </c>
      <c r="BL23" s="1" t="s">
        <v>9</v>
      </c>
      <c r="BM23" s="3">
        <v>81</v>
      </c>
      <c r="BN23" s="3">
        <v>15</v>
      </c>
      <c r="BO23" s="3">
        <v>4</v>
      </c>
      <c r="BP23" s="59">
        <f t="shared" si="14"/>
        <v>81.766666666666666</v>
      </c>
      <c r="BQ23" s="1" t="s">
        <v>9</v>
      </c>
      <c r="BR23" s="3">
        <v>62</v>
      </c>
      <c r="BS23" s="3">
        <v>2</v>
      </c>
      <c r="BT23" s="3">
        <v>8</v>
      </c>
      <c r="BU23" s="59">
        <f t="shared" si="15"/>
        <v>62.133333333333333</v>
      </c>
    </row>
    <row r="24" spans="1:73" x14ac:dyDescent="0.3">
      <c r="A24" s="2" t="s">
        <v>162</v>
      </c>
      <c r="B24" s="2" t="str">
        <f t="shared" si="0"/>
        <v>£/</v>
      </c>
      <c r="C24" s="2"/>
      <c r="D24" s="2"/>
      <c r="E24" s="2"/>
      <c r="F24" s="2"/>
      <c r="G24" s="59" t="str">
        <f t="shared" si="1"/>
        <v/>
      </c>
      <c r="H24" s="2"/>
      <c r="I24" s="2"/>
      <c r="J24" s="2"/>
      <c r="K24" s="59" t="str">
        <f t="shared" si="2"/>
        <v/>
      </c>
      <c r="L24" s="2"/>
      <c r="M24" s="2"/>
      <c r="N24" s="2"/>
      <c r="O24" s="59" t="str">
        <f t="shared" si="3"/>
        <v/>
      </c>
      <c r="P24" s="2"/>
      <c r="Q24" s="2"/>
      <c r="R24" s="2"/>
      <c r="S24" s="59" t="str">
        <f t="shared" si="4"/>
        <v/>
      </c>
      <c r="T24" s="2"/>
      <c r="U24" s="2"/>
      <c r="V24" s="2"/>
      <c r="W24" s="59" t="str">
        <f t="shared" si="5"/>
        <v/>
      </c>
      <c r="X24" s="2"/>
      <c r="Y24" s="2"/>
      <c r="Z24" s="2"/>
      <c r="AA24" s="2"/>
      <c r="AB24" s="59" t="str">
        <f t="shared" si="6"/>
        <v/>
      </c>
      <c r="AC24" s="2"/>
      <c r="AD24" s="2"/>
      <c r="AE24" s="2"/>
      <c r="AF24" s="2"/>
      <c r="AG24" s="59" t="str">
        <f t="shared" si="7"/>
        <v/>
      </c>
      <c r="AH24" s="2"/>
      <c r="AI24" s="2"/>
      <c r="AJ24" s="2"/>
      <c r="AK24" s="2"/>
      <c r="AL24" s="59" t="str">
        <f t="shared" si="8"/>
        <v/>
      </c>
      <c r="AM24" s="2"/>
      <c r="AN24" s="2"/>
      <c r="AO24" s="2"/>
      <c r="AP24" s="2"/>
      <c r="AQ24" s="59" t="str">
        <f t="shared" si="9"/>
        <v/>
      </c>
      <c r="AR24" s="1"/>
      <c r="AS24" s="1"/>
      <c r="AT24" s="1"/>
      <c r="AU24" s="1"/>
      <c r="AV24" s="59" t="str">
        <f t="shared" si="10"/>
        <v/>
      </c>
      <c r="AW24" s="1"/>
      <c r="AX24" s="1"/>
      <c r="AY24" s="1"/>
      <c r="AZ24" s="1"/>
      <c r="BA24" s="59" t="str">
        <f t="shared" si="11"/>
        <v/>
      </c>
      <c r="BB24" s="1"/>
      <c r="BC24" s="1"/>
      <c r="BD24" s="1"/>
      <c r="BE24" s="1"/>
      <c r="BF24" s="59" t="str">
        <f t="shared" si="12"/>
        <v/>
      </c>
      <c r="BG24" s="1"/>
      <c r="BH24" s="1"/>
      <c r="BI24" s="1"/>
      <c r="BJ24" s="1"/>
      <c r="BK24" s="59" t="str">
        <f t="shared" si="13"/>
        <v/>
      </c>
      <c r="BL24" s="1" t="s">
        <v>9</v>
      </c>
      <c r="BM24" s="3">
        <v>28</v>
      </c>
      <c r="BN24" s="3">
        <v>4</v>
      </c>
      <c r="BO24" s="3">
        <v>7</v>
      </c>
      <c r="BP24" s="59">
        <f t="shared" si="14"/>
        <v>28.229166666666664</v>
      </c>
      <c r="BQ24" s="1" t="s">
        <v>9</v>
      </c>
      <c r="BR24" s="3">
        <v>28</v>
      </c>
      <c r="BS24" s="3">
        <v>19</v>
      </c>
      <c r="BT24" s="3">
        <v>5</v>
      </c>
      <c r="BU24" s="59">
        <f t="shared" si="15"/>
        <v>28.970833333333331</v>
      </c>
    </row>
    <row r="25" spans="1:73" x14ac:dyDescent="0.3">
      <c r="A25" s="2" t="s">
        <v>38</v>
      </c>
      <c r="B25" s="2" t="str">
        <f t="shared" si="0"/>
        <v>£/</v>
      </c>
      <c r="C25" s="2"/>
      <c r="D25" s="2"/>
      <c r="E25" s="2"/>
      <c r="F25" s="2"/>
      <c r="G25" s="59" t="str">
        <f t="shared" si="1"/>
        <v/>
      </c>
      <c r="H25" s="2"/>
      <c r="I25" s="2"/>
      <c r="J25" s="2"/>
      <c r="K25" s="59" t="str">
        <f t="shared" si="2"/>
        <v/>
      </c>
      <c r="L25" s="2"/>
      <c r="M25" s="2"/>
      <c r="N25" s="2"/>
      <c r="O25" s="59" t="str">
        <f t="shared" si="3"/>
        <v/>
      </c>
      <c r="P25" s="2"/>
      <c r="Q25" s="2"/>
      <c r="R25" s="2"/>
      <c r="S25" s="59" t="str">
        <f t="shared" si="4"/>
        <v/>
      </c>
      <c r="T25" s="2"/>
      <c r="U25" s="2"/>
      <c r="V25" s="2"/>
      <c r="W25" s="59" t="str">
        <f t="shared" si="5"/>
        <v/>
      </c>
      <c r="X25" s="2"/>
      <c r="Y25" s="2"/>
      <c r="Z25" s="2"/>
      <c r="AA25" s="2"/>
      <c r="AB25" s="59" t="str">
        <f t="shared" si="6"/>
        <v/>
      </c>
      <c r="AC25" s="2"/>
      <c r="AD25" s="2"/>
      <c r="AE25" s="2"/>
      <c r="AF25" s="2"/>
      <c r="AG25" s="59" t="str">
        <f t="shared" si="7"/>
        <v/>
      </c>
      <c r="AH25" s="2"/>
      <c r="AI25" s="2"/>
      <c r="AJ25" s="2"/>
      <c r="AK25" s="2"/>
      <c r="AL25" s="59" t="str">
        <f t="shared" si="8"/>
        <v/>
      </c>
      <c r="AM25" s="2"/>
      <c r="AN25" s="2"/>
      <c r="AO25" s="2"/>
      <c r="AP25" s="2"/>
      <c r="AQ25" s="59" t="str">
        <f t="shared" si="9"/>
        <v/>
      </c>
      <c r="AR25" s="1"/>
      <c r="AS25" s="1"/>
      <c r="AT25" s="1"/>
      <c r="AU25" s="1"/>
      <c r="AV25" s="59" t="str">
        <f t="shared" si="10"/>
        <v/>
      </c>
      <c r="AW25" s="1"/>
      <c r="AX25" s="1"/>
      <c r="AY25" s="1"/>
      <c r="AZ25" s="1"/>
      <c r="BA25" s="59" t="str">
        <f t="shared" si="11"/>
        <v/>
      </c>
      <c r="BB25" s="1"/>
      <c r="BC25" s="1"/>
      <c r="BD25" s="1"/>
      <c r="BE25" s="1"/>
      <c r="BF25" s="59" t="str">
        <f t="shared" si="12"/>
        <v/>
      </c>
      <c r="BG25" s="1"/>
      <c r="BH25" s="1"/>
      <c r="BI25" s="1"/>
      <c r="BJ25" s="1"/>
      <c r="BK25" s="59" t="str">
        <f t="shared" si="13"/>
        <v/>
      </c>
      <c r="BL25" s="1" t="s">
        <v>9</v>
      </c>
      <c r="BM25" s="3">
        <v>5</v>
      </c>
      <c r="BN25" s="3">
        <v>16</v>
      </c>
      <c r="BO25" s="3">
        <v>7</v>
      </c>
      <c r="BP25" s="59">
        <f t="shared" si="14"/>
        <v>5.8291666666666666</v>
      </c>
      <c r="BQ25" s="1" t="s">
        <v>9</v>
      </c>
      <c r="BR25" s="3">
        <v>5</v>
      </c>
      <c r="BS25" s="3">
        <v>9</v>
      </c>
      <c r="BT25" s="3">
        <v>8</v>
      </c>
      <c r="BU25" s="59">
        <f t="shared" si="15"/>
        <v>5.4833333333333334</v>
      </c>
    </row>
    <row r="26" spans="1:73" x14ac:dyDescent="0.3">
      <c r="A26" s="2" t="s">
        <v>11</v>
      </c>
      <c r="B26" s="2" t="str">
        <f t="shared" si="0"/>
        <v>£/</v>
      </c>
      <c r="C26" s="2"/>
      <c r="D26" s="2"/>
      <c r="E26" s="2"/>
      <c r="F26" s="2"/>
      <c r="G26" s="59" t="str">
        <f t="shared" si="1"/>
        <v/>
      </c>
      <c r="H26" s="2"/>
      <c r="I26" s="2"/>
      <c r="J26" s="2"/>
      <c r="K26" s="59" t="str">
        <f t="shared" si="2"/>
        <v/>
      </c>
      <c r="L26" s="2"/>
      <c r="M26" s="2"/>
      <c r="N26" s="2"/>
      <c r="O26" s="59" t="str">
        <f t="shared" si="3"/>
        <v/>
      </c>
      <c r="P26" s="2"/>
      <c r="Q26" s="2"/>
      <c r="R26" s="2"/>
      <c r="S26" s="59" t="str">
        <f t="shared" si="4"/>
        <v/>
      </c>
      <c r="T26" s="2"/>
      <c r="U26" s="2"/>
      <c r="V26" s="2"/>
      <c r="W26" s="59" t="str">
        <f t="shared" si="5"/>
        <v/>
      </c>
      <c r="X26" s="2"/>
      <c r="Y26" s="2"/>
      <c r="Z26" s="2"/>
      <c r="AA26" s="2"/>
      <c r="AB26" s="59" t="str">
        <f t="shared" si="6"/>
        <v/>
      </c>
      <c r="AC26" s="2"/>
      <c r="AD26" s="2"/>
      <c r="AE26" s="2"/>
      <c r="AF26" s="2"/>
      <c r="AG26" s="59" t="str">
        <f t="shared" si="7"/>
        <v/>
      </c>
      <c r="AH26" s="2"/>
      <c r="AI26" s="2"/>
      <c r="AJ26" s="2"/>
      <c r="AK26" s="2"/>
      <c r="AL26" s="59" t="str">
        <f t="shared" si="8"/>
        <v/>
      </c>
      <c r="AM26" s="2"/>
      <c r="AN26" s="2"/>
      <c r="AO26" s="2"/>
      <c r="AP26" s="2"/>
      <c r="AQ26" s="59" t="str">
        <f t="shared" si="9"/>
        <v/>
      </c>
      <c r="AR26" s="1"/>
      <c r="AS26" s="1"/>
      <c r="AT26" s="1"/>
      <c r="AU26" s="1"/>
      <c r="AV26" s="59" t="str">
        <f t="shared" si="10"/>
        <v/>
      </c>
      <c r="AW26" s="1"/>
      <c r="AX26" s="1"/>
      <c r="AY26" s="1"/>
      <c r="AZ26" s="1"/>
      <c r="BA26" s="59" t="str">
        <f t="shared" si="11"/>
        <v/>
      </c>
      <c r="BB26" s="1"/>
      <c r="BC26" s="1"/>
      <c r="BD26" s="1"/>
      <c r="BE26" s="1"/>
      <c r="BF26" s="59" t="str">
        <f t="shared" si="12"/>
        <v/>
      </c>
      <c r="BG26" s="1"/>
      <c r="BH26" s="1"/>
      <c r="BI26" s="1"/>
      <c r="BJ26" s="1"/>
      <c r="BK26" s="59" t="str">
        <f t="shared" si="13"/>
        <v/>
      </c>
      <c r="BL26" s="1" t="s">
        <v>9</v>
      </c>
      <c r="BM26" s="3">
        <v>9</v>
      </c>
      <c r="BN26" s="3">
        <v>11</v>
      </c>
      <c r="BO26" s="3">
        <v>10</v>
      </c>
      <c r="BP26" s="59">
        <f t="shared" si="14"/>
        <v>9.5916666666666668</v>
      </c>
      <c r="BQ26" s="1" t="s">
        <v>9</v>
      </c>
      <c r="BR26" s="1">
        <v>10</v>
      </c>
      <c r="BS26" s="1">
        <v>0</v>
      </c>
      <c r="BT26" s="1">
        <v>0</v>
      </c>
      <c r="BU26" s="59">
        <f t="shared" si="15"/>
        <v>10</v>
      </c>
    </row>
    <row r="27" spans="1:73" x14ac:dyDescent="0.3">
      <c r="A27" s="2" t="s">
        <v>12</v>
      </c>
      <c r="B27" s="2" t="str">
        <f t="shared" si="0"/>
        <v>£/</v>
      </c>
      <c r="C27" s="2"/>
      <c r="D27" s="2"/>
      <c r="E27" s="2"/>
      <c r="F27" s="2"/>
      <c r="G27" s="59" t="str">
        <f t="shared" si="1"/>
        <v/>
      </c>
      <c r="H27" s="2"/>
      <c r="I27" s="2"/>
      <c r="J27" s="2"/>
      <c r="K27" s="59" t="str">
        <f t="shared" si="2"/>
        <v/>
      </c>
      <c r="L27" s="2"/>
      <c r="M27" s="2"/>
      <c r="N27" s="2"/>
      <c r="O27" s="59" t="str">
        <f t="shared" si="3"/>
        <v/>
      </c>
      <c r="P27" s="2"/>
      <c r="Q27" s="2"/>
      <c r="R27" s="2"/>
      <c r="S27" s="59" t="str">
        <f t="shared" si="4"/>
        <v/>
      </c>
      <c r="T27" s="2"/>
      <c r="U27" s="2"/>
      <c r="V27" s="2"/>
      <c r="W27" s="59" t="str">
        <f t="shared" si="5"/>
        <v/>
      </c>
      <c r="X27" s="2"/>
      <c r="Y27" s="2"/>
      <c r="Z27" s="2"/>
      <c r="AA27" s="2"/>
      <c r="AB27" s="59" t="str">
        <f t="shared" si="6"/>
        <v/>
      </c>
      <c r="AC27" s="2"/>
      <c r="AD27" s="2"/>
      <c r="AE27" s="2"/>
      <c r="AF27" s="2"/>
      <c r="AG27" s="59" t="str">
        <f t="shared" si="7"/>
        <v/>
      </c>
      <c r="AH27" s="2"/>
      <c r="AI27" s="2"/>
      <c r="AJ27" s="2"/>
      <c r="AK27" s="2"/>
      <c r="AL27" s="59" t="str">
        <f t="shared" si="8"/>
        <v/>
      </c>
      <c r="AM27" s="2"/>
      <c r="AN27" s="2"/>
      <c r="AO27" s="2"/>
      <c r="AP27" s="2"/>
      <c r="AQ27" s="59" t="str">
        <f t="shared" si="9"/>
        <v/>
      </c>
      <c r="AR27" s="1"/>
      <c r="AS27" s="1"/>
      <c r="AT27" s="1"/>
      <c r="AU27" s="1"/>
      <c r="AV27" s="59" t="str">
        <f t="shared" si="10"/>
        <v/>
      </c>
      <c r="AW27" s="1"/>
      <c r="AX27" s="1"/>
      <c r="AY27" s="1"/>
      <c r="AZ27" s="1"/>
      <c r="BA27" s="59" t="str">
        <f t="shared" si="11"/>
        <v/>
      </c>
      <c r="BB27" s="1"/>
      <c r="BC27" s="1"/>
      <c r="BD27" s="1"/>
      <c r="BE27" s="1"/>
      <c r="BF27" s="59" t="str">
        <f t="shared" si="12"/>
        <v/>
      </c>
      <c r="BG27" s="1"/>
      <c r="BH27" s="1"/>
      <c r="BI27" s="1"/>
      <c r="BJ27" s="1"/>
      <c r="BK27" s="59" t="str">
        <f t="shared" si="13"/>
        <v/>
      </c>
      <c r="BL27" s="1"/>
      <c r="BM27" s="1"/>
      <c r="BN27" s="1"/>
      <c r="BO27" s="1"/>
      <c r="BP27" s="59" t="str">
        <f t="shared" si="14"/>
        <v/>
      </c>
      <c r="BQ27" s="1"/>
      <c r="BR27" s="1"/>
      <c r="BS27" s="1"/>
      <c r="BT27" s="1"/>
      <c r="BU27" s="59" t="str">
        <f t="shared" si="15"/>
        <v/>
      </c>
    </row>
    <row r="28" spans="1:73" x14ac:dyDescent="0.3">
      <c r="A28" s="2" t="s">
        <v>13</v>
      </c>
      <c r="B28" s="2" t="str">
        <f t="shared" si="0"/>
        <v>£/</v>
      </c>
      <c r="C28" s="2"/>
      <c r="G28" s="59" t="str">
        <f t="shared" si="1"/>
        <v/>
      </c>
      <c r="K28" s="59" t="str">
        <f t="shared" si="2"/>
        <v/>
      </c>
      <c r="O28" s="59" t="str">
        <f t="shared" si="3"/>
        <v/>
      </c>
      <c r="S28" s="59" t="str">
        <f t="shared" si="4"/>
        <v/>
      </c>
      <c r="W28" s="59" t="str">
        <f t="shared" si="5"/>
        <v/>
      </c>
      <c r="AB28" s="59" t="str">
        <f t="shared" si="6"/>
        <v/>
      </c>
      <c r="AG28" s="59" t="str">
        <f t="shared" si="7"/>
        <v/>
      </c>
      <c r="AL28" s="59" t="str">
        <f t="shared" si="8"/>
        <v/>
      </c>
      <c r="AQ28" s="59" t="str">
        <f t="shared" si="9"/>
        <v/>
      </c>
      <c r="AV28" s="59" t="str">
        <f t="shared" si="10"/>
        <v/>
      </c>
      <c r="BA28" s="59" t="str">
        <f t="shared" si="11"/>
        <v/>
      </c>
      <c r="BF28" s="59" t="str">
        <f t="shared" si="12"/>
        <v/>
      </c>
      <c r="BK28" s="59" t="str">
        <f t="shared" si="13"/>
        <v/>
      </c>
      <c r="BL28" s="1" t="s">
        <v>9</v>
      </c>
      <c r="BM28" s="1">
        <v>5</v>
      </c>
      <c r="BN28" s="1">
        <v>12</v>
      </c>
      <c r="BO28" s="1">
        <v>9</v>
      </c>
      <c r="BP28" s="59">
        <f t="shared" si="14"/>
        <v>5.6374999999999993</v>
      </c>
      <c r="BQ28" s="1" t="s">
        <v>9</v>
      </c>
      <c r="BR28" s="3">
        <v>4</v>
      </c>
      <c r="BS28" s="3">
        <v>13</v>
      </c>
      <c r="BT28" s="3">
        <v>4</v>
      </c>
      <c r="BU28" s="59">
        <f t="shared" si="15"/>
        <v>4.666666666666667</v>
      </c>
    </row>
    <row r="29" spans="1:73" x14ac:dyDescent="0.3">
      <c r="A29" s="2" t="s">
        <v>163</v>
      </c>
      <c r="B29" s="2" t="str">
        <f t="shared" si="0"/>
        <v>£/</v>
      </c>
      <c r="C29" s="2"/>
      <c r="G29" s="59" t="str">
        <f t="shared" si="1"/>
        <v/>
      </c>
      <c r="K29" s="59" t="str">
        <f t="shared" si="2"/>
        <v/>
      </c>
      <c r="O29" s="59" t="str">
        <f t="shared" si="3"/>
        <v/>
      </c>
      <c r="S29" s="59" t="str">
        <f t="shared" si="4"/>
        <v/>
      </c>
      <c r="W29" s="59" t="str">
        <f t="shared" si="5"/>
        <v/>
      </c>
      <c r="AB29" s="59" t="str">
        <f t="shared" si="6"/>
        <v/>
      </c>
      <c r="AG29" s="59" t="str">
        <f t="shared" si="7"/>
        <v/>
      </c>
      <c r="AL29" s="59" t="str">
        <f t="shared" si="8"/>
        <v/>
      </c>
      <c r="AQ29" s="59" t="str">
        <f t="shared" si="9"/>
        <v/>
      </c>
      <c r="AV29" s="59" t="str">
        <f t="shared" si="10"/>
        <v/>
      </c>
      <c r="BA29" s="59" t="str">
        <f t="shared" si="11"/>
        <v/>
      </c>
      <c r="BF29" s="59" t="str">
        <f t="shared" si="12"/>
        <v/>
      </c>
      <c r="BK29" s="59" t="str">
        <f t="shared" si="13"/>
        <v/>
      </c>
      <c r="BL29" s="1"/>
      <c r="BM29" s="1"/>
      <c r="BN29" s="1"/>
      <c r="BO29" s="1"/>
      <c r="BP29" s="59" t="str">
        <f t="shared" si="14"/>
        <v/>
      </c>
      <c r="BQ29" s="1"/>
      <c r="BR29" s="1"/>
      <c r="BS29" s="1"/>
      <c r="BT29" s="1"/>
      <c r="BU29" s="59" t="str">
        <f t="shared" si="15"/>
        <v/>
      </c>
    </row>
    <row r="30" spans="1:73" x14ac:dyDescent="0.3">
      <c r="A30" s="2" t="s">
        <v>14</v>
      </c>
      <c r="B30" s="2" t="str">
        <f t="shared" si="0"/>
        <v>£/</v>
      </c>
      <c r="C30" s="2"/>
      <c r="G30" s="59" t="str">
        <f t="shared" si="1"/>
        <v/>
      </c>
      <c r="K30" s="59" t="str">
        <f t="shared" si="2"/>
        <v/>
      </c>
      <c r="O30" s="59" t="str">
        <f t="shared" si="3"/>
        <v/>
      </c>
      <c r="S30" s="59" t="str">
        <f t="shared" si="4"/>
        <v/>
      </c>
      <c r="W30" s="59" t="str">
        <f t="shared" si="5"/>
        <v/>
      </c>
      <c r="AB30" s="59" t="str">
        <f t="shared" si="6"/>
        <v/>
      </c>
      <c r="AG30" s="59" t="str">
        <f t="shared" si="7"/>
        <v/>
      </c>
      <c r="AL30" s="59" t="str">
        <f t="shared" si="8"/>
        <v/>
      </c>
      <c r="AQ30" s="59" t="str">
        <f t="shared" si="9"/>
        <v/>
      </c>
      <c r="AV30" s="59" t="str">
        <f t="shared" si="10"/>
        <v/>
      </c>
      <c r="BA30" s="59" t="str">
        <f t="shared" si="11"/>
        <v/>
      </c>
      <c r="BF30" s="59" t="str">
        <f t="shared" si="12"/>
        <v/>
      </c>
      <c r="BK30" s="59" t="str">
        <f t="shared" si="13"/>
        <v/>
      </c>
      <c r="BL30" s="1"/>
      <c r="BM30" s="1"/>
      <c r="BN30" s="1"/>
      <c r="BO30" s="1"/>
      <c r="BP30" s="59" t="str">
        <f t="shared" si="14"/>
        <v/>
      </c>
      <c r="BQ30" s="1"/>
      <c r="BR30" s="1"/>
      <c r="BS30" s="1"/>
      <c r="BT30" s="1"/>
      <c r="BU30" s="59" t="str">
        <f t="shared" si="15"/>
        <v/>
      </c>
    </row>
    <row r="31" spans="1:73" x14ac:dyDescent="0.3">
      <c r="A31" s="2" t="s">
        <v>15</v>
      </c>
      <c r="B31" s="2" t="str">
        <f t="shared" si="0"/>
        <v>£/</v>
      </c>
      <c r="C31" s="2"/>
      <c r="G31" s="59" t="str">
        <f t="shared" si="1"/>
        <v/>
      </c>
      <c r="K31" s="59" t="str">
        <f t="shared" si="2"/>
        <v/>
      </c>
      <c r="O31" s="59" t="str">
        <f t="shared" si="3"/>
        <v/>
      </c>
      <c r="S31" s="59" t="str">
        <f t="shared" si="4"/>
        <v/>
      </c>
      <c r="W31" s="59" t="str">
        <f t="shared" si="5"/>
        <v/>
      </c>
      <c r="AB31" s="59" t="str">
        <f t="shared" si="6"/>
        <v/>
      </c>
      <c r="AG31" s="59" t="str">
        <f t="shared" si="7"/>
        <v/>
      </c>
      <c r="AL31" s="59" t="str">
        <f t="shared" si="8"/>
        <v/>
      </c>
      <c r="AQ31" s="59" t="str">
        <f t="shared" si="9"/>
        <v/>
      </c>
      <c r="AV31" s="59" t="str">
        <f t="shared" si="10"/>
        <v/>
      </c>
      <c r="BA31" s="59" t="str">
        <f t="shared" si="11"/>
        <v/>
      </c>
      <c r="BF31" s="59" t="str">
        <f t="shared" si="12"/>
        <v/>
      </c>
      <c r="BK31" s="59" t="str">
        <f t="shared" si="13"/>
        <v/>
      </c>
      <c r="BL31" s="1"/>
      <c r="BM31" s="1"/>
      <c r="BN31" s="1"/>
      <c r="BO31" s="1"/>
      <c r="BP31" s="59" t="str">
        <f t="shared" si="14"/>
        <v/>
      </c>
      <c r="BQ31" s="1"/>
      <c r="BR31" s="1"/>
      <c r="BS31" s="1"/>
      <c r="BT31" s="1"/>
      <c r="BU31" s="59" t="str">
        <f t="shared" si="15"/>
        <v/>
      </c>
    </row>
    <row r="32" spans="1:73" x14ac:dyDescent="0.3">
      <c r="A32" s="2" t="s">
        <v>16</v>
      </c>
      <c r="B32" s="2" t="str">
        <f t="shared" si="0"/>
        <v>£/</v>
      </c>
      <c r="C32" s="2"/>
      <c r="G32" s="59" t="str">
        <f t="shared" si="1"/>
        <v/>
      </c>
      <c r="K32" s="59" t="str">
        <f t="shared" si="2"/>
        <v/>
      </c>
      <c r="O32" s="59" t="str">
        <f t="shared" si="3"/>
        <v/>
      </c>
      <c r="S32" s="59" t="str">
        <f t="shared" si="4"/>
        <v/>
      </c>
      <c r="W32" s="59" t="str">
        <f t="shared" si="5"/>
        <v/>
      </c>
      <c r="AB32" s="59" t="str">
        <f t="shared" si="6"/>
        <v/>
      </c>
      <c r="AG32" s="59" t="str">
        <f t="shared" si="7"/>
        <v/>
      </c>
      <c r="AL32" s="59" t="str">
        <f t="shared" si="8"/>
        <v/>
      </c>
      <c r="AQ32" s="59" t="str">
        <f t="shared" si="9"/>
        <v/>
      </c>
      <c r="AV32" s="59" t="str">
        <f t="shared" si="10"/>
        <v/>
      </c>
      <c r="BA32" s="59" t="str">
        <f t="shared" si="11"/>
        <v/>
      </c>
      <c r="BF32" s="59" t="str">
        <f t="shared" si="12"/>
        <v/>
      </c>
      <c r="BK32" s="59" t="str">
        <f t="shared" si="13"/>
        <v/>
      </c>
      <c r="BL32" s="1"/>
      <c r="BM32" s="1"/>
      <c r="BN32" s="1"/>
      <c r="BO32" s="1"/>
      <c r="BP32" s="59" t="str">
        <f t="shared" si="14"/>
        <v/>
      </c>
      <c r="BQ32" s="1"/>
      <c r="BR32" s="1"/>
      <c r="BS32" s="1"/>
      <c r="BT32" s="1"/>
      <c r="BU32" s="59" t="str">
        <f t="shared" si="15"/>
        <v/>
      </c>
    </row>
    <row r="33" spans="1:73" x14ac:dyDescent="0.3">
      <c r="A33" s="2" t="s">
        <v>164</v>
      </c>
      <c r="B33" s="2" t="str">
        <f t="shared" si="0"/>
        <v>£/</v>
      </c>
      <c r="C33" s="2"/>
      <c r="G33" s="59" t="str">
        <f t="shared" si="1"/>
        <v/>
      </c>
      <c r="K33" s="59" t="str">
        <f t="shared" si="2"/>
        <v/>
      </c>
      <c r="O33" s="59" t="str">
        <f t="shared" si="3"/>
        <v/>
      </c>
      <c r="S33" s="59" t="str">
        <f t="shared" si="4"/>
        <v/>
      </c>
      <c r="W33" s="59" t="str">
        <f t="shared" si="5"/>
        <v/>
      </c>
      <c r="AB33" s="59" t="str">
        <f t="shared" si="6"/>
        <v/>
      </c>
      <c r="AG33" s="59" t="str">
        <f t="shared" si="7"/>
        <v/>
      </c>
      <c r="AL33" s="59" t="str">
        <f t="shared" si="8"/>
        <v/>
      </c>
      <c r="AQ33" s="59" t="str">
        <f t="shared" si="9"/>
        <v/>
      </c>
      <c r="AV33" s="59" t="str">
        <f t="shared" si="10"/>
        <v/>
      </c>
      <c r="BA33" s="59" t="str">
        <f t="shared" si="11"/>
        <v/>
      </c>
      <c r="BF33" s="59" t="str">
        <f t="shared" si="12"/>
        <v/>
      </c>
      <c r="BK33" s="59" t="str">
        <f t="shared" si="13"/>
        <v/>
      </c>
      <c r="BL33" s="1"/>
      <c r="BM33" s="1"/>
      <c r="BN33" s="1"/>
      <c r="BO33" s="1"/>
      <c r="BP33" s="59" t="str">
        <f t="shared" si="14"/>
        <v/>
      </c>
      <c r="BQ33" s="1"/>
      <c r="BR33" s="1"/>
      <c r="BS33" s="1"/>
      <c r="BT33" s="1"/>
      <c r="BU33" s="59" t="str">
        <f t="shared" si="15"/>
        <v/>
      </c>
    </row>
    <row r="34" spans="1:73" x14ac:dyDescent="0.3">
      <c r="A34" s="2" t="s">
        <v>165</v>
      </c>
      <c r="B34" s="2" t="str">
        <f t="shared" si="0"/>
        <v>£/</v>
      </c>
      <c r="C34" s="2"/>
      <c r="G34" s="59" t="str">
        <f t="shared" si="1"/>
        <v/>
      </c>
      <c r="K34" s="59" t="str">
        <f t="shared" si="2"/>
        <v/>
      </c>
      <c r="O34" s="59" t="str">
        <f t="shared" si="3"/>
        <v/>
      </c>
      <c r="S34" s="59" t="str">
        <f t="shared" si="4"/>
        <v/>
      </c>
      <c r="W34" s="59" t="str">
        <f t="shared" si="5"/>
        <v/>
      </c>
      <c r="AB34" s="59" t="str">
        <f t="shared" si="6"/>
        <v/>
      </c>
      <c r="AG34" s="59" t="str">
        <f t="shared" si="7"/>
        <v/>
      </c>
      <c r="AL34" s="59" t="str">
        <f t="shared" si="8"/>
        <v/>
      </c>
      <c r="AQ34" s="59" t="str">
        <f t="shared" si="9"/>
        <v/>
      </c>
      <c r="AV34" s="59" t="str">
        <f t="shared" si="10"/>
        <v/>
      </c>
      <c r="BA34" s="59" t="str">
        <f t="shared" si="11"/>
        <v/>
      </c>
      <c r="BF34" s="59" t="str">
        <f t="shared" si="12"/>
        <v/>
      </c>
      <c r="BK34" s="59" t="str">
        <f t="shared" si="13"/>
        <v/>
      </c>
      <c r="BL34" s="1" t="s">
        <v>9</v>
      </c>
      <c r="BM34" s="1">
        <v>6</v>
      </c>
      <c r="BN34" s="1">
        <v>0</v>
      </c>
      <c r="BO34" s="1">
        <v>0</v>
      </c>
      <c r="BP34" s="59">
        <f t="shared" si="14"/>
        <v>6</v>
      </c>
      <c r="BQ34" s="1" t="s">
        <v>9</v>
      </c>
      <c r="BR34" s="1">
        <v>5</v>
      </c>
      <c r="BS34" s="1">
        <v>0</v>
      </c>
      <c r="BT34" s="1">
        <v>0</v>
      </c>
      <c r="BU34" s="59">
        <f t="shared" si="15"/>
        <v>5</v>
      </c>
    </row>
    <row r="35" spans="1:73" x14ac:dyDescent="0.3">
      <c r="A35" s="4" t="s">
        <v>17</v>
      </c>
      <c r="B35" s="2" t="str">
        <f t="shared" si="0"/>
        <v>£/</v>
      </c>
      <c r="C35" s="4"/>
      <c r="D35" s="4"/>
      <c r="E35" s="4"/>
      <c r="F35" s="4"/>
      <c r="G35" s="59" t="str">
        <f t="shared" si="1"/>
        <v/>
      </c>
      <c r="H35" s="4"/>
      <c r="I35" s="4"/>
      <c r="J35" s="4"/>
      <c r="K35" s="59" t="str">
        <f t="shared" si="2"/>
        <v/>
      </c>
      <c r="L35" s="4"/>
      <c r="M35" s="4"/>
      <c r="N35" s="4"/>
      <c r="O35" s="59" t="str">
        <f t="shared" si="3"/>
        <v/>
      </c>
      <c r="P35" s="4"/>
      <c r="Q35" s="4"/>
      <c r="R35" s="4"/>
      <c r="S35" s="59" t="str">
        <f t="shared" si="4"/>
        <v/>
      </c>
      <c r="T35" s="4"/>
      <c r="U35" s="4"/>
      <c r="V35" s="4"/>
      <c r="W35" s="59" t="str">
        <f t="shared" si="5"/>
        <v/>
      </c>
      <c r="X35" s="1" t="s">
        <v>18</v>
      </c>
      <c r="Y35" s="1">
        <v>3</v>
      </c>
      <c r="Z35" s="1">
        <v>0</v>
      </c>
      <c r="AA35" s="1">
        <v>0</v>
      </c>
      <c r="AB35" s="59">
        <f t="shared" si="6"/>
        <v>3</v>
      </c>
      <c r="AC35" s="1" t="s">
        <v>18</v>
      </c>
      <c r="AD35" s="1">
        <v>3</v>
      </c>
      <c r="AE35" s="1">
        <v>0</v>
      </c>
      <c r="AF35" s="1">
        <v>0</v>
      </c>
      <c r="AG35" s="59">
        <f t="shared" si="7"/>
        <v>3</v>
      </c>
      <c r="AH35" s="1" t="s">
        <v>18</v>
      </c>
      <c r="AI35" s="1">
        <v>3</v>
      </c>
      <c r="AJ35" s="1">
        <v>0</v>
      </c>
      <c r="AK35" s="1">
        <v>0</v>
      </c>
      <c r="AL35" s="59">
        <f t="shared" si="8"/>
        <v>3</v>
      </c>
      <c r="AM35" s="1"/>
      <c r="AN35" s="1"/>
      <c r="AO35" s="1"/>
      <c r="AP35" s="1"/>
      <c r="AQ35" s="59" t="str">
        <f t="shared" si="9"/>
        <v/>
      </c>
      <c r="AR35" s="1" t="s">
        <v>18</v>
      </c>
      <c r="AS35" s="1">
        <v>3</v>
      </c>
      <c r="AT35" s="1">
        <v>0</v>
      </c>
      <c r="AU35" s="1">
        <v>0</v>
      </c>
      <c r="AV35" s="59">
        <f t="shared" si="10"/>
        <v>3</v>
      </c>
      <c r="AW35" s="1" t="s">
        <v>19</v>
      </c>
      <c r="AX35" s="1">
        <v>3</v>
      </c>
      <c r="AY35" s="1">
        <v>0</v>
      </c>
      <c r="AZ35" s="1">
        <v>0</v>
      </c>
      <c r="BA35" s="59">
        <f t="shared" si="11"/>
        <v>3</v>
      </c>
      <c r="BB35" s="1" t="s">
        <v>19</v>
      </c>
      <c r="BC35" s="1">
        <v>3</v>
      </c>
      <c r="BD35" s="1">
        <v>0</v>
      </c>
      <c r="BE35" s="1">
        <v>0</v>
      </c>
      <c r="BF35" s="59">
        <f t="shared" si="12"/>
        <v>3</v>
      </c>
      <c r="BG35" s="1" t="s">
        <v>18</v>
      </c>
      <c r="BH35" s="1">
        <v>2</v>
      </c>
      <c r="BI35" s="1">
        <v>0</v>
      </c>
      <c r="BJ35" s="1">
        <v>0</v>
      </c>
      <c r="BK35" s="59">
        <f t="shared" si="13"/>
        <v>2</v>
      </c>
      <c r="BL35" s="1" t="s">
        <v>9</v>
      </c>
      <c r="BM35" s="3">
        <v>1</v>
      </c>
      <c r="BN35" s="3">
        <v>13</v>
      </c>
      <c r="BO35" s="3">
        <v>4</v>
      </c>
      <c r="BP35" s="59">
        <f t="shared" si="14"/>
        <v>1.6666666666666665</v>
      </c>
      <c r="BQ35" s="1" t="s">
        <v>9</v>
      </c>
      <c r="BR35" s="3">
        <v>1</v>
      </c>
      <c r="BS35" s="3">
        <v>6</v>
      </c>
      <c r="BT35" s="3">
        <v>8</v>
      </c>
      <c r="BU35" s="59">
        <f t="shared" si="15"/>
        <v>1.3333333333333335</v>
      </c>
    </row>
    <row r="36" spans="1:73" x14ac:dyDescent="0.3">
      <c r="A36" s="4" t="s">
        <v>20</v>
      </c>
      <c r="B36" s="2" t="str">
        <f t="shared" si="0"/>
        <v>£/</v>
      </c>
      <c r="C36" s="4"/>
      <c r="D36" s="4"/>
      <c r="E36" s="4"/>
      <c r="F36" s="4"/>
      <c r="G36" s="59" t="str">
        <f t="shared" si="1"/>
        <v/>
      </c>
      <c r="H36" s="4"/>
      <c r="I36" s="4"/>
      <c r="J36" s="4"/>
      <c r="K36" s="59" t="str">
        <f t="shared" si="2"/>
        <v/>
      </c>
      <c r="L36" s="4"/>
      <c r="M36" s="4"/>
      <c r="N36" s="4"/>
      <c r="O36" s="59" t="str">
        <f t="shared" si="3"/>
        <v/>
      </c>
      <c r="P36" s="4"/>
      <c r="Q36" s="4"/>
      <c r="R36" s="4"/>
      <c r="S36" s="59" t="str">
        <f t="shared" si="4"/>
        <v/>
      </c>
      <c r="T36" s="4"/>
      <c r="U36" s="4"/>
      <c r="V36" s="4"/>
      <c r="W36" s="59" t="str">
        <f t="shared" si="5"/>
        <v/>
      </c>
      <c r="X36" s="1"/>
      <c r="Y36" s="1"/>
      <c r="Z36" s="1"/>
      <c r="AA36" s="1"/>
      <c r="AB36" s="59" t="str">
        <f t="shared" si="6"/>
        <v/>
      </c>
      <c r="AC36" s="1"/>
      <c r="AD36" s="1"/>
      <c r="AE36" s="1"/>
      <c r="AF36" s="1"/>
      <c r="AG36" s="59" t="str">
        <f t="shared" si="7"/>
        <v/>
      </c>
      <c r="AH36" s="1"/>
      <c r="AI36" s="1"/>
      <c r="AJ36" s="1"/>
      <c r="AK36" s="1"/>
      <c r="AL36" s="59" t="str">
        <f t="shared" si="8"/>
        <v/>
      </c>
      <c r="AM36" s="1"/>
      <c r="AN36" s="1"/>
      <c r="AO36" s="1"/>
      <c r="AP36" s="1"/>
      <c r="AQ36" s="59" t="str">
        <f t="shared" si="9"/>
        <v/>
      </c>
      <c r="AR36" s="1"/>
      <c r="AS36" s="1"/>
      <c r="AT36" s="1"/>
      <c r="AU36" s="1"/>
      <c r="AV36" s="59" t="str">
        <f t="shared" si="10"/>
        <v/>
      </c>
      <c r="AW36" s="1"/>
      <c r="AX36" s="1"/>
      <c r="AY36" s="1"/>
      <c r="AZ36" s="1"/>
      <c r="BA36" s="59" t="str">
        <f t="shared" si="11"/>
        <v/>
      </c>
      <c r="BB36" s="1"/>
      <c r="BC36" s="1"/>
      <c r="BD36" s="1"/>
      <c r="BE36" s="1"/>
      <c r="BF36" s="59" t="str">
        <f t="shared" si="12"/>
        <v/>
      </c>
      <c r="BG36" s="1"/>
      <c r="BH36" s="1"/>
      <c r="BI36" s="1"/>
      <c r="BJ36" s="1"/>
      <c r="BK36" s="59" t="str">
        <f t="shared" si="13"/>
        <v/>
      </c>
      <c r="BL36" s="1"/>
      <c r="BM36" s="1"/>
      <c r="BN36" s="1"/>
      <c r="BO36" s="1"/>
      <c r="BP36" s="59" t="str">
        <f t="shared" si="14"/>
        <v/>
      </c>
      <c r="BQ36" s="1"/>
      <c r="BR36" s="1"/>
      <c r="BS36" s="1"/>
      <c r="BT36" s="1"/>
      <c r="BU36" s="59" t="str">
        <f t="shared" si="15"/>
        <v/>
      </c>
    </row>
    <row r="37" spans="1:73" x14ac:dyDescent="0.3">
      <c r="A37" s="14" t="s">
        <v>166</v>
      </c>
      <c r="B37" s="2" t="str">
        <f t="shared" si="0"/>
        <v>£/</v>
      </c>
      <c r="C37" s="14"/>
      <c r="D37" s="4"/>
      <c r="E37" s="4"/>
      <c r="F37" s="4"/>
      <c r="G37" s="59" t="str">
        <f t="shared" si="1"/>
        <v/>
      </c>
      <c r="H37" s="4"/>
      <c r="I37" s="4"/>
      <c r="J37" s="4"/>
      <c r="K37" s="59" t="str">
        <f t="shared" si="2"/>
        <v/>
      </c>
      <c r="L37" s="4"/>
      <c r="M37" s="4"/>
      <c r="N37" s="4"/>
      <c r="O37" s="59" t="str">
        <f t="shared" si="3"/>
        <v/>
      </c>
      <c r="P37" s="4"/>
      <c r="Q37" s="4"/>
      <c r="R37" s="4"/>
      <c r="S37" s="59" t="str">
        <f t="shared" si="4"/>
        <v/>
      </c>
      <c r="T37" s="4"/>
      <c r="U37" s="4"/>
      <c r="V37" s="4"/>
      <c r="W37" s="59" t="str">
        <f t="shared" si="5"/>
        <v/>
      </c>
      <c r="X37" s="1"/>
      <c r="Y37" s="1"/>
      <c r="Z37" s="1"/>
      <c r="AA37" s="1"/>
      <c r="AB37" s="59" t="str">
        <f t="shared" si="6"/>
        <v/>
      </c>
      <c r="AC37" s="1"/>
      <c r="AD37" s="1"/>
      <c r="AE37" s="1"/>
      <c r="AF37" s="1"/>
      <c r="AG37" s="59" t="str">
        <f t="shared" si="7"/>
        <v/>
      </c>
      <c r="AH37" s="1"/>
      <c r="AI37" s="1"/>
      <c r="AJ37" s="1"/>
      <c r="AK37" s="1"/>
      <c r="AL37" s="59" t="str">
        <f t="shared" si="8"/>
        <v/>
      </c>
      <c r="AM37" s="1"/>
      <c r="AN37" s="1"/>
      <c r="AO37" s="1"/>
      <c r="AP37" s="1"/>
      <c r="AQ37" s="59" t="str">
        <f t="shared" si="9"/>
        <v/>
      </c>
      <c r="AR37" s="1"/>
      <c r="AS37" s="1"/>
      <c r="AT37" s="1"/>
      <c r="AU37" s="1"/>
      <c r="AV37" s="59" t="str">
        <f t="shared" si="10"/>
        <v/>
      </c>
      <c r="AW37" s="1"/>
      <c r="AX37" s="1"/>
      <c r="AY37" s="1"/>
      <c r="AZ37" s="1"/>
      <c r="BA37" s="59" t="str">
        <f t="shared" si="11"/>
        <v/>
      </c>
      <c r="BB37" s="1"/>
      <c r="BC37" s="1"/>
      <c r="BD37" s="1"/>
      <c r="BE37" s="1"/>
      <c r="BF37" s="59" t="str">
        <f t="shared" si="12"/>
        <v/>
      </c>
      <c r="BG37" s="1"/>
      <c r="BH37" s="1"/>
      <c r="BI37" s="1"/>
      <c r="BJ37" s="1"/>
      <c r="BK37" s="59" t="str">
        <f t="shared" si="13"/>
        <v/>
      </c>
      <c r="BL37" s="1"/>
      <c r="BM37" s="1"/>
      <c r="BN37" s="1"/>
      <c r="BO37" s="1"/>
      <c r="BP37" s="59" t="str">
        <f t="shared" si="14"/>
        <v/>
      </c>
      <c r="BQ37" s="1"/>
      <c r="BR37" s="1"/>
      <c r="BS37" s="1"/>
      <c r="BT37" s="1"/>
      <c r="BU37" s="59" t="str">
        <f t="shared" si="15"/>
        <v/>
      </c>
    </row>
    <row r="38" spans="1:73" x14ac:dyDescent="0.3">
      <c r="A38" s="14" t="s">
        <v>167</v>
      </c>
      <c r="B38" s="2" t="str">
        <f t="shared" si="0"/>
        <v>£/</v>
      </c>
      <c r="C38" s="14"/>
      <c r="D38" s="4"/>
      <c r="E38" s="4"/>
      <c r="F38" s="4"/>
      <c r="G38" s="59" t="str">
        <f t="shared" si="1"/>
        <v/>
      </c>
      <c r="H38" s="4"/>
      <c r="I38" s="4"/>
      <c r="J38" s="4"/>
      <c r="K38" s="59" t="str">
        <f t="shared" si="2"/>
        <v/>
      </c>
      <c r="L38" s="4"/>
      <c r="M38" s="4"/>
      <c r="N38" s="4"/>
      <c r="O38" s="59" t="str">
        <f t="shared" si="3"/>
        <v/>
      </c>
      <c r="P38" s="4"/>
      <c r="Q38" s="4"/>
      <c r="R38" s="4"/>
      <c r="S38" s="59" t="str">
        <f t="shared" si="4"/>
        <v/>
      </c>
      <c r="T38" s="4"/>
      <c r="U38" s="4"/>
      <c r="V38" s="4"/>
      <c r="W38" s="59" t="str">
        <f t="shared" si="5"/>
        <v/>
      </c>
      <c r="X38" s="1"/>
      <c r="Y38" s="1"/>
      <c r="Z38" s="1"/>
      <c r="AA38" s="1"/>
      <c r="AB38" s="59" t="str">
        <f t="shared" si="6"/>
        <v/>
      </c>
      <c r="AC38" s="1"/>
      <c r="AD38" s="1"/>
      <c r="AE38" s="1"/>
      <c r="AF38" s="1"/>
      <c r="AG38" s="59" t="str">
        <f t="shared" si="7"/>
        <v/>
      </c>
      <c r="AH38" s="1"/>
      <c r="AI38" s="1"/>
      <c r="AJ38" s="1"/>
      <c r="AK38" s="1"/>
      <c r="AL38" s="59" t="str">
        <f t="shared" si="8"/>
        <v/>
      </c>
      <c r="AM38" s="1"/>
      <c r="AN38" s="1"/>
      <c r="AO38" s="1"/>
      <c r="AP38" s="1"/>
      <c r="AQ38" s="59" t="str">
        <f t="shared" si="9"/>
        <v/>
      </c>
      <c r="AR38" s="1"/>
      <c r="AS38" s="1"/>
      <c r="AT38" s="1"/>
      <c r="AU38" s="1"/>
      <c r="AV38" s="59" t="str">
        <f t="shared" si="10"/>
        <v/>
      </c>
      <c r="AW38" s="1"/>
      <c r="AX38" s="1"/>
      <c r="AY38" s="1"/>
      <c r="AZ38" s="1"/>
      <c r="BA38" s="59" t="str">
        <f t="shared" si="11"/>
        <v/>
      </c>
      <c r="BB38" s="1"/>
      <c r="BC38" s="1"/>
      <c r="BD38" s="1"/>
      <c r="BE38" s="1"/>
      <c r="BF38" s="59" t="str">
        <f t="shared" si="12"/>
        <v/>
      </c>
      <c r="BG38" s="1"/>
      <c r="BH38" s="1"/>
      <c r="BI38" s="1"/>
      <c r="BJ38" s="1"/>
      <c r="BK38" s="59" t="str">
        <f t="shared" si="13"/>
        <v/>
      </c>
      <c r="BL38" s="1" t="s">
        <v>9</v>
      </c>
      <c r="BM38" s="1">
        <v>5</v>
      </c>
      <c r="BN38" s="1">
        <v>0</v>
      </c>
      <c r="BO38" s="1">
        <v>0</v>
      </c>
      <c r="BP38" s="59">
        <f t="shared" si="14"/>
        <v>5</v>
      </c>
      <c r="BQ38" s="1"/>
      <c r="BR38" s="1"/>
      <c r="BS38" s="1"/>
      <c r="BT38" s="1"/>
      <c r="BU38" s="59" t="str">
        <f t="shared" si="15"/>
        <v/>
      </c>
    </row>
    <row r="39" spans="1:73" x14ac:dyDescent="0.3">
      <c r="A39" s="14" t="s">
        <v>168</v>
      </c>
      <c r="B39" s="2" t="str">
        <f t="shared" si="0"/>
        <v>£/</v>
      </c>
      <c r="C39" s="14"/>
      <c r="D39" s="4"/>
      <c r="E39" s="4"/>
      <c r="F39" s="4"/>
      <c r="G39" s="59" t="str">
        <f t="shared" si="1"/>
        <v/>
      </c>
      <c r="H39" s="4"/>
      <c r="I39" s="4"/>
      <c r="J39" s="4"/>
      <c r="K39" s="59" t="str">
        <f t="shared" si="2"/>
        <v/>
      </c>
      <c r="L39" s="4"/>
      <c r="M39" s="4"/>
      <c r="N39" s="4"/>
      <c r="O39" s="59" t="str">
        <f t="shared" si="3"/>
        <v/>
      </c>
      <c r="P39" s="4"/>
      <c r="Q39" s="4"/>
      <c r="R39" s="4"/>
      <c r="S39" s="59" t="str">
        <f t="shared" si="4"/>
        <v/>
      </c>
      <c r="T39" s="4"/>
      <c r="U39" s="4"/>
      <c r="V39" s="4"/>
      <c r="W39" s="59" t="str">
        <f t="shared" si="5"/>
        <v/>
      </c>
      <c r="X39" s="1"/>
      <c r="Y39" s="1"/>
      <c r="Z39" s="1"/>
      <c r="AA39" s="1"/>
      <c r="AB39" s="59" t="str">
        <f t="shared" si="6"/>
        <v/>
      </c>
      <c r="AC39" s="1"/>
      <c r="AD39" s="1"/>
      <c r="AE39" s="1"/>
      <c r="AF39" s="1"/>
      <c r="AG39" s="59" t="str">
        <f t="shared" si="7"/>
        <v/>
      </c>
      <c r="AH39" s="1"/>
      <c r="AI39" s="1"/>
      <c r="AJ39" s="1"/>
      <c r="AK39" s="1"/>
      <c r="AL39" s="59" t="str">
        <f t="shared" si="8"/>
        <v/>
      </c>
      <c r="AM39" s="1"/>
      <c r="AN39" s="1"/>
      <c r="AO39" s="1"/>
      <c r="AP39" s="1"/>
      <c r="AQ39" s="59" t="str">
        <f t="shared" si="9"/>
        <v/>
      </c>
      <c r="AR39" s="1"/>
      <c r="AS39" s="1"/>
      <c r="AT39" s="1"/>
      <c r="AU39" s="1"/>
      <c r="AV39" s="59" t="str">
        <f t="shared" si="10"/>
        <v/>
      </c>
      <c r="AW39" s="1"/>
      <c r="AX39" s="1"/>
      <c r="AY39" s="1"/>
      <c r="AZ39" s="1"/>
      <c r="BA39" s="59" t="str">
        <f t="shared" si="11"/>
        <v/>
      </c>
      <c r="BB39" s="1"/>
      <c r="BC39" s="1"/>
      <c r="BD39" s="1"/>
      <c r="BE39" s="1"/>
      <c r="BF39" s="59" t="str">
        <f t="shared" si="12"/>
        <v/>
      </c>
      <c r="BG39" s="1"/>
      <c r="BH39" s="1"/>
      <c r="BI39" s="1"/>
      <c r="BJ39" s="1"/>
      <c r="BK39" s="59" t="str">
        <f t="shared" si="13"/>
        <v/>
      </c>
      <c r="BL39" s="1"/>
      <c r="BM39" s="1"/>
      <c r="BN39" s="1"/>
      <c r="BO39" s="1"/>
      <c r="BP39" s="59" t="str">
        <f t="shared" si="14"/>
        <v/>
      </c>
      <c r="BQ39" s="1" t="s">
        <v>9</v>
      </c>
      <c r="BR39" s="3">
        <v>6</v>
      </c>
      <c r="BS39" s="3">
        <v>13</v>
      </c>
      <c r="BT39" s="3">
        <v>4</v>
      </c>
      <c r="BU39" s="59">
        <f t="shared" si="15"/>
        <v>6.666666666666667</v>
      </c>
    </row>
    <row r="40" spans="1:73" x14ac:dyDescent="0.3">
      <c r="A40" s="4" t="s">
        <v>15</v>
      </c>
      <c r="B40" s="2" t="str">
        <f t="shared" si="0"/>
        <v>£/</v>
      </c>
      <c r="C40" s="4"/>
      <c r="D40" s="4"/>
      <c r="E40" s="4"/>
      <c r="F40" s="4"/>
      <c r="G40" s="59" t="str">
        <f t="shared" si="1"/>
        <v/>
      </c>
      <c r="H40" s="4"/>
      <c r="I40" s="4"/>
      <c r="J40" s="4"/>
      <c r="K40" s="59" t="str">
        <f t="shared" si="2"/>
        <v/>
      </c>
      <c r="L40" s="4"/>
      <c r="M40" s="4"/>
      <c r="N40" s="4"/>
      <c r="O40" s="59" t="str">
        <f t="shared" si="3"/>
        <v/>
      </c>
      <c r="P40" s="4"/>
      <c r="Q40" s="4"/>
      <c r="R40" s="4"/>
      <c r="S40" s="59" t="str">
        <f t="shared" si="4"/>
        <v/>
      </c>
      <c r="T40" s="4"/>
      <c r="U40" s="4"/>
      <c r="V40" s="4"/>
      <c r="W40" s="59" t="str">
        <f t="shared" si="5"/>
        <v/>
      </c>
      <c r="X40" s="1"/>
      <c r="Y40" s="1"/>
      <c r="Z40" s="1"/>
      <c r="AA40" s="1"/>
      <c r="AB40" s="59" t="str">
        <f t="shared" si="6"/>
        <v/>
      </c>
      <c r="AC40" s="1"/>
      <c r="AD40" s="1"/>
      <c r="AE40" s="1"/>
      <c r="AF40" s="1"/>
      <c r="AG40" s="59" t="str">
        <f t="shared" si="7"/>
        <v/>
      </c>
      <c r="AH40" s="1"/>
      <c r="AI40" s="1"/>
      <c r="AJ40" s="1"/>
      <c r="AK40" s="1"/>
      <c r="AL40" s="59" t="str">
        <f t="shared" si="8"/>
        <v/>
      </c>
      <c r="AM40" s="1"/>
      <c r="AN40" s="1"/>
      <c r="AO40" s="1"/>
      <c r="AP40" s="1"/>
      <c r="AQ40" s="59" t="str">
        <f t="shared" si="9"/>
        <v/>
      </c>
      <c r="AR40" s="1"/>
      <c r="AS40" s="1"/>
      <c r="AT40" s="1"/>
      <c r="AU40" s="1"/>
      <c r="AV40" s="59" t="str">
        <f t="shared" si="10"/>
        <v/>
      </c>
      <c r="AW40" s="1"/>
      <c r="AX40" s="1"/>
      <c r="AY40" s="1"/>
      <c r="AZ40" s="1"/>
      <c r="BA40" s="59" t="str">
        <f t="shared" si="11"/>
        <v/>
      </c>
      <c r="BB40" s="1"/>
      <c r="BC40" s="1"/>
      <c r="BD40" s="1"/>
      <c r="BE40" s="1"/>
      <c r="BF40" s="59" t="str">
        <f t="shared" si="12"/>
        <v/>
      </c>
      <c r="BG40" s="1"/>
      <c r="BH40" s="1"/>
      <c r="BI40" s="1"/>
      <c r="BJ40" s="1"/>
      <c r="BK40" s="59" t="str">
        <f t="shared" si="13"/>
        <v/>
      </c>
      <c r="BL40" s="1" t="s">
        <v>9</v>
      </c>
      <c r="BM40" s="1">
        <v>3</v>
      </c>
      <c r="BN40" s="1">
        <v>0</v>
      </c>
      <c r="BO40" s="1">
        <v>0</v>
      </c>
      <c r="BP40" s="59">
        <f t="shared" si="14"/>
        <v>3</v>
      </c>
      <c r="BQ40" s="1" t="s">
        <v>9</v>
      </c>
      <c r="BR40" s="1">
        <v>3</v>
      </c>
      <c r="BS40" s="1">
        <v>0</v>
      </c>
      <c r="BT40" s="1">
        <v>0</v>
      </c>
      <c r="BU40" s="59">
        <f t="shared" si="15"/>
        <v>3</v>
      </c>
    </row>
    <row r="41" spans="1:73" x14ac:dyDescent="0.3">
      <c r="A41" s="4" t="s">
        <v>154</v>
      </c>
      <c r="B41" s="2" t="str">
        <f t="shared" si="0"/>
        <v>£/</v>
      </c>
      <c r="C41" s="4"/>
      <c r="D41" s="4"/>
      <c r="E41" s="4"/>
      <c r="F41" s="4"/>
      <c r="G41" s="59" t="str">
        <f t="shared" si="1"/>
        <v/>
      </c>
      <c r="H41" s="4"/>
      <c r="I41" s="4"/>
      <c r="J41" s="4"/>
      <c r="K41" s="59" t="str">
        <f t="shared" si="2"/>
        <v/>
      </c>
      <c r="L41" s="4"/>
      <c r="M41" s="4"/>
      <c r="N41" s="4"/>
      <c r="O41" s="59" t="str">
        <f t="shared" si="3"/>
        <v/>
      </c>
      <c r="P41" s="4"/>
      <c r="Q41" s="4"/>
      <c r="R41" s="4"/>
      <c r="S41" s="59" t="str">
        <f t="shared" si="4"/>
        <v/>
      </c>
      <c r="T41" s="4"/>
      <c r="U41" s="4"/>
      <c r="V41" s="4"/>
      <c r="W41" s="59" t="str">
        <f t="shared" si="5"/>
        <v/>
      </c>
      <c r="X41" s="1"/>
      <c r="Y41" s="1"/>
      <c r="Z41" s="1"/>
      <c r="AA41" s="1"/>
      <c r="AB41" s="59" t="str">
        <f t="shared" si="6"/>
        <v/>
      </c>
      <c r="AC41" s="1"/>
      <c r="AD41" s="1"/>
      <c r="AE41" s="1"/>
      <c r="AF41" s="1"/>
      <c r="AG41" s="59" t="str">
        <f t="shared" si="7"/>
        <v/>
      </c>
      <c r="AH41" s="1"/>
      <c r="AI41" s="1"/>
      <c r="AJ41" s="1"/>
      <c r="AK41" s="1"/>
      <c r="AL41" s="59" t="str">
        <f t="shared" si="8"/>
        <v/>
      </c>
      <c r="AM41" s="1"/>
      <c r="AN41" s="1"/>
      <c r="AO41" s="1"/>
      <c r="AP41" s="1"/>
      <c r="AQ41" s="59" t="str">
        <f t="shared" si="9"/>
        <v/>
      </c>
      <c r="AR41" s="5" t="s">
        <v>21</v>
      </c>
      <c r="AS41" s="1">
        <v>4</v>
      </c>
      <c r="AT41" s="1">
        <v>0</v>
      </c>
      <c r="AU41" s="1">
        <v>0</v>
      </c>
      <c r="AV41" s="59">
        <f t="shared" si="10"/>
        <v>4</v>
      </c>
      <c r="AW41" s="1" t="s">
        <v>21</v>
      </c>
      <c r="AX41" s="1">
        <v>4</v>
      </c>
      <c r="AY41" s="1">
        <v>0</v>
      </c>
      <c r="AZ41" s="1">
        <v>0</v>
      </c>
      <c r="BA41" s="59">
        <f t="shared" si="11"/>
        <v>4</v>
      </c>
      <c r="BB41" s="1"/>
      <c r="BC41" s="1"/>
      <c r="BD41" s="1"/>
      <c r="BE41" s="1"/>
      <c r="BF41" s="59" t="str">
        <f t="shared" si="12"/>
        <v/>
      </c>
      <c r="BG41" s="1"/>
      <c r="BH41" s="1"/>
      <c r="BI41" s="1"/>
      <c r="BJ41" s="1"/>
      <c r="BK41" s="59" t="str">
        <f t="shared" si="13"/>
        <v/>
      </c>
      <c r="BL41" s="1" t="s">
        <v>9</v>
      </c>
      <c r="BM41" s="3">
        <v>0</v>
      </c>
      <c r="BN41" s="3">
        <v>18</v>
      </c>
      <c r="BO41" s="3">
        <v>2</v>
      </c>
      <c r="BP41" s="59">
        <f t="shared" si="14"/>
        <v>0.90833333333333333</v>
      </c>
      <c r="BQ41" s="1" t="s">
        <v>9</v>
      </c>
      <c r="BR41" s="3">
        <v>0</v>
      </c>
      <c r="BS41" s="3">
        <v>14</v>
      </c>
      <c r="BT41" s="3">
        <v>3</v>
      </c>
      <c r="BU41" s="59">
        <f t="shared" si="15"/>
        <v>0.71249999999999991</v>
      </c>
    </row>
    <row r="42" spans="1:73" x14ac:dyDescent="0.3">
      <c r="A42" s="14" t="s">
        <v>169</v>
      </c>
      <c r="B42" s="2" t="str">
        <f t="shared" si="0"/>
        <v>£/</v>
      </c>
      <c r="C42" s="14"/>
      <c r="D42" s="4"/>
      <c r="E42" s="4"/>
      <c r="F42" s="4"/>
      <c r="G42" s="59" t="str">
        <f t="shared" si="1"/>
        <v/>
      </c>
      <c r="H42" s="4"/>
      <c r="I42" s="4"/>
      <c r="J42" s="4"/>
      <c r="K42" s="59" t="str">
        <f t="shared" si="2"/>
        <v/>
      </c>
      <c r="L42" s="4"/>
      <c r="M42" s="4"/>
      <c r="N42" s="4"/>
      <c r="O42" s="59" t="str">
        <f t="shared" si="3"/>
        <v/>
      </c>
      <c r="P42" s="4"/>
      <c r="Q42" s="4"/>
      <c r="R42" s="4"/>
      <c r="S42" s="59" t="str">
        <f t="shared" si="4"/>
        <v/>
      </c>
      <c r="T42" s="4"/>
      <c r="U42" s="4"/>
      <c r="V42" s="4"/>
      <c r="W42" s="59" t="str">
        <f t="shared" si="5"/>
        <v/>
      </c>
      <c r="X42" s="1"/>
      <c r="Y42" s="1"/>
      <c r="Z42" s="1"/>
      <c r="AA42" s="1"/>
      <c r="AB42" s="59" t="str">
        <f t="shared" si="6"/>
        <v/>
      </c>
      <c r="AC42" s="1"/>
      <c r="AD42" s="1"/>
      <c r="AE42" s="1"/>
      <c r="AF42" s="1"/>
      <c r="AG42" s="59" t="str">
        <f t="shared" si="7"/>
        <v/>
      </c>
      <c r="AH42" s="1"/>
      <c r="AI42" s="1"/>
      <c r="AJ42" s="1"/>
      <c r="AK42" s="1"/>
      <c r="AL42" s="59" t="str">
        <f t="shared" si="8"/>
        <v/>
      </c>
      <c r="AM42" s="1"/>
      <c r="AN42" s="1"/>
      <c r="AO42" s="1"/>
      <c r="AP42" s="1"/>
      <c r="AQ42" s="59" t="str">
        <f t="shared" si="9"/>
        <v/>
      </c>
      <c r="AR42" s="1"/>
      <c r="AS42" s="1"/>
      <c r="AT42" s="1"/>
      <c r="AU42" s="1"/>
      <c r="AV42" s="59" t="str">
        <f t="shared" si="10"/>
        <v/>
      </c>
      <c r="AW42" s="1"/>
      <c r="AX42" s="1"/>
      <c r="AY42" s="1"/>
      <c r="AZ42" s="1"/>
      <c r="BA42" s="59" t="str">
        <f t="shared" si="11"/>
        <v/>
      </c>
      <c r="BB42" s="1"/>
      <c r="BC42" s="1"/>
      <c r="BD42" s="1"/>
      <c r="BE42" s="1"/>
      <c r="BF42" s="59" t="str">
        <f t="shared" si="12"/>
        <v/>
      </c>
      <c r="BG42" s="1"/>
      <c r="BH42" s="1"/>
      <c r="BI42" s="1"/>
      <c r="BJ42" s="1"/>
      <c r="BK42" s="59" t="str">
        <f t="shared" si="13"/>
        <v/>
      </c>
      <c r="BL42" s="1" t="s">
        <v>9</v>
      </c>
      <c r="BM42" s="1">
        <v>5</v>
      </c>
      <c r="BN42" s="1">
        <v>10</v>
      </c>
      <c r="BO42" s="1">
        <v>0</v>
      </c>
      <c r="BP42" s="59">
        <f t="shared" si="14"/>
        <v>5.5</v>
      </c>
      <c r="BQ42" s="1" t="s">
        <v>9</v>
      </c>
      <c r="BR42" s="1">
        <v>4</v>
      </c>
      <c r="BS42" s="1">
        <v>10</v>
      </c>
      <c r="BT42" s="1">
        <v>0</v>
      </c>
      <c r="BU42" s="59">
        <f t="shared" si="15"/>
        <v>4.5</v>
      </c>
    </row>
    <row r="43" spans="1:73" x14ac:dyDescent="0.3">
      <c r="A43" s="14" t="s">
        <v>170</v>
      </c>
      <c r="B43" s="2" t="str">
        <f t="shared" si="0"/>
        <v>£/</v>
      </c>
      <c r="C43" s="14"/>
      <c r="D43" s="4"/>
      <c r="E43" s="4"/>
      <c r="F43" s="4"/>
      <c r="G43" s="59" t="str">
        <f t="shared" si="1"/>
        <v/>
      </c>
      <c r="H43" s="4"/>
      <c r="I43" s="4"/>
      <c r="J43" s="4"/>
      <c r="K43" s="59" t="str">
        <f t="shared" si="2"/>
        <v/>
      </c>
      <c r="L43" s="4"/>
      <c r="M43" s="4"/>
      <c r="N43" s="4"/>
      <c r="O43" s="59" t="str">
        <f t="shared" si="3"/>
        <v/>
      </c>
      <c r="P43" s="4"/>
      <c r="Q43" s="4"/>
      <c r="R43" s="4"/>
      <c r="S43" s="59" t="str">
        <f t="shared" si="4"/>
        <v/>
      </c>
      <c r="T43" s="4"/>
      <c r="U43" s="4"/>
      <c r="V43" s="4"/>
      <c r="W43" s="59" t="str">
        <f t="shared" si="5"/>
        <v/>
      </c>
      <c r="X43" s="1"/>
      <c r="Y43" s="1"/>
      <c r="Z43" s="1"/>
      <c r="AA43" s="1"/>
      <c r="AB43" s="59" t="str">
        <f t="shared" si="6"/>
        <v/>
      </c>
      <c r="AC43" s="1"/>
      <c r="AD43" s="1"/>
      <c r="AE43" s="1"/>
      <c r="AF43" s="1"/>
      <c r="AG43" s="59" t="str">
        <f t="shared" si="7"/>
        <v/>
      </c>
      <c r="AH43" s="1"/>
      <c r="AI43" s="1"/>
      <c r="AJ43" s="1"/>
      <c r="AK43" s="1"/>
      <c r="AL43" s="59" t="str">
        <f t="shared" si="8"/>
        <v/>
      </c>
      <c r="AM43" s="1"/>
      <c r="AN43" s="1"/>
      <c r="AO43" s="1"/>
      <c r="AP43" s="1"/>
      <c r="AQ43" s="59" t="str">
        <f t="shared" si="9"/>
        <v/>
      </c>
      <c r="AR43" s="1"/>
      <c r="AS43" s="1"/>
      <c r="AT43" s="1"/>
      <c r="AU43" s="1"/>
      <c r="AV43" s="59" t="str">
        <f t="shared" si="10"/>
        <v/>
      </c>
      <c r="AW43" s="1"/>
      <c r="AX43" s="1"/>
      <c r="AY43" s="1"/>
      <c r="AZ43" s="1"/>
      <c r="BA43" s="59" t="str">
        <f t="shared" si="11"/>
        <v/>
      </c>
      <c r="BB43" s="1"/>
      <c r="BC43" s="1"/>
      <c r="BD43" s="1"/>
      <c r="BE43" s="1"/>
      <c r="BF43" s="59" t="str">
        <f t="shared" si="12"/>
        <v/>
      </c>
      <c r="BG43" s="1"/>
      <c r="BH43" s="1"/>
      <c r="BI43" s="1"/>
      <c r="BJ43" s="1"/>
      <c r="BK43" s="59" t="str">
        <f t="shared" si="13"/>
        <v/>
      </c>
      <c r="BL43" s="1" t="s">
        <v>9</v>
      </c>
      <c r="BM43" s="1">
        <v>1</v>
      </c>
      <c r="BN43" s="1">
        <v>0</v>
      </c>
      <c r="BO43" s="1">
        <v>0</v>
      </c>
      <c r="BP43" s="59">
        <f t="shared" si="14"/>
        <v>1</v>
      </c>
      <c r="BQ43" s="1" t="s">
        <v>9</v>
      </c>
      <c r="BR43" s="1">
        <v>2</v>
      </c>
      <c r="BS43" s="1">
        <v>0</v>
      </c>
      <c r="BT43" s="1">
        <v>0</v>
      </c>
      <c r="BU43" s="59">
        <f t="shared" si="15"/>
        <v>2</v>
      </c>
    </row>
    <row r="44" spans="1:73" x14ac:dyDescent="0.3">
      <c r="A44" s="4" t="s">
        <v>22</v>
      </c>
      <c r="B44" s="2" t="str">
        <f t="shared" si="0"/>
        <v>£/</v>
      </c>
      <c r="C44" s="4"/>
      <c r="D44" s="4"/>
      <c r="E44" s="4"/>
      <c r="F44" s="4"/>
      <c r="G44" s="59" t="str">
        <f t="shared" si="1"/>
        <v/>
      </c>
      <c r="H44" s="4"/>
      <c r="I44" s="4"/>
      <c r="J44" s="4"/>
      <c r="K44" s="59" t="str">
        <f t="shared" si="2"/>
        <v/>
      </c>
      <c r="L44" s="4"/>
      <c r="M44" s="4"/>
      <c r="N44" s="4"/>
      <c r="O44" s="59" t="str">
        <f t="shared" si="3"/>
        <v/>
      </c>
      <c r="P44" s="4"/>
      <c r="Q44" s="4"/>
      <c r="R44" s="4"/>
      <c r="S44" s="59" t="str">
        <f t="shared" si="4"/>
        <v/>
      </c>
      <c r="T44" s="4"/>
      <c r="U44" s="4"/>
      <c r="V44" s="4"/>
      <c r="W44" s="59" t="str">
        <f t="shared" si="5"/>
        <v/>
      </c>
      <c r="X44" s="1"/>
      <c r="Y44" s="1"/>
      <c r="Z44" s="1"/>
      <c r="AA44" s="1"/>
      <c r="AB44" s="59" t="str">
        <f t="shared" si="6"/>
        <v/>
      </c>
      <c r="AC44" s="1"/>
      <c r="AD44" s="1"/>
      <c r="AE44" s="1"/>
      <c r="AF44" s="1"/>
      <c r="AG44" s="59" t="str">
        <f t="shared" si="7"/>
        <v/>
      </c>
      <c r="AH44" s="1"/>
      <c r="AI44" s="1"/>
      <c r="AJ44" s="1"/>
      <c r="AK44" s="1"/>
      <c r="AL44" s="59" t="str">
        <f t="shared" si="8"/>
        <v/>
      </c>
      <c r="AM44" s="1"/>
      <c r="AN44" s="1"/>
      <c r="AO44" s="1"/>
      <c r="AP44" s="1"/>
      <c r="AQ44" s="59" t="str">
        <f t="shared" si="9"/>
        <v/>
      </c>
      <c r="AR44" s="1"/>
      <c r="AS44" s="1"/>
      <c r="AT44" s="1"/>
      <c r="AU44" s="1"/>
      <c r="AV44" s="59" t="str">
        <f t="shared" si="10"/>
        <v/>
      </c>
      <c r="AW44" s="1"/>
      <c r="AX44" s="1"/>
      <c r="AY44" s="1"/>
      <c r="AZ44" s="1"/>
      <c r="BA44" s="59" t="str">
        <f t="shared" si="11"/>
        <v/>
      </c>
      <c r="BB44" s="1"/>
      <c r="BC44" s="1"/>
      <c r="BD44" s="1"/>
      <c r="BE44" s="1"/>
      <c r="BF44" s="59" t="str">
        <f t="shared" si="12"/>
        <v/>
      </c>
      <c r="BG44" s="1"/>
      <c r="BH44" s="1"/>
      <c r="BI44" s="1"/>
      <c r="BJ44" s="1"/>
      <c r="BK44" s="59" t="str">
        <f t="shared" si="13"/>
        <v/>
      </c>
      <c r="BL44" s="1"/>
      <c r="BM44" s="1"/>
      <c r="BN44" s="1"/>
      <c r="BO44" s="1"/>
      <c r="BP44" s="59" t="str">
        <f t="shared" si="14"/>
        <v/>
      </c>
      <c r="BQ44" s="1" t="s">
        <v>23</v>
      </c>
      <c r="BR44" s="1">
        <v>35</v>
      </c>
      <c r="BS44" s="1">
        <v>0</v>
      </c>
      <c r="BT44" s="1">
        <v>0</v>
      </c>
      <c r="BU44" s="59">
        <f t="shared" si="15"/>
        <v>35</v>
      </c>
    </row>
    <row r="45" spans="1:73" x14ac:dyDescent="0.3">
      <c r="A45" s="4" t="s">
        <v>24</v>
      </c>
      <c r="B45" s="2" t="str">
        <f t="shared" si="0"/>
        <v>£/</v>
      </c>
      <c r="C45" s="4"/>
      <c r="D45" s="4"/>
      <c r="E45" s="4"/>
      <c r="F45" s="4"/>
      <c r="G45" s="59" t="str">
        <f t="shared" si="1"/>
        <v/>
      </c>
      <c r="H45" s="4"/>
      <c r="I45" s="4"/>
      <c r="J45" s="4"/>
      <c r="K45" s="59" t="str">
        <f t="shared" si="2"/>
        <v/>
      </c>
      <c r="L45" s="4"/>
      <c r="M45" s="4"/>
      <c r="N45" s="4"/>
      <c r="O45" s="59" t="str">
        <f t="shared" si="3"/>
        <v/>
      </c>
      <c r="P45" s="4"/>
      <c r="Q45" s="4"/>
      <c r="R45" s="4"/>
      <c r="S45" s="59" t="str">
        <f t="shared" si="4"/>
        <v/>
      </c>
      <c r="T45" s="4"/>
      <c r="U45" s="4"/>
      <c r="V45" s="4"/>
      <c r="W45" s="59" t="str">
        <f t="shared" si="5"/>
        <v/>
      </c>
      <c r="X45" s="1"/>
      <c r="Y45" s="1"/>
      <c r="Z45" s="1"/>
      <c r="AA45" s="1"/>
      <c r="AB45" s="59" t="str">
        <f t="shared" si="6"/>
        <v/>
      </c>
      <c r="AC45" s="1"/>
      <c r="AD45" s="1"/>
      <c r="AE45" s="1"/>
      <c r="AF45" s="1"/>
      <c r="AG45" s="59" t="str">
        <f t="shared" si="7"/>
        <v/>
      </c>
      <c r="AH45" s="1"/>
      <c r="AI45" s="1"/>
      <c r="AJ45" s="1"/>
      <c r="AK45" s="1"/>
      <c r="AL45" s="59" t="str">
        <f t="shared" si="8"/>
        <v/>
      </c>
      <c r="AM45" s="1"/>
      <c r="AN45" s="1"/>
      <c r="AO45" s="1"/>
      <c r="AP45" s="1"/>
      <c r="AQ45" s="59" t="str">
        <f t="shared" si="9"/>
        <v/>
      </c>
      <c r="AR45" s="1"/>
      <c r="AS45" s="1"/>
      <c r="AT45" s="1"/>
      <c r="AU45" s="1"/>
      <c r="AV45" s="59" t="str">
        <f t="shared" si="10"/>
        <v/>
      </c>
      <c r="AW45" s="1"/>
      <c r="AX45" s="1"/>
      <c r="AY45" s="1"/>
      <c r="AZ45" s="1"/>
      <c r="BA45" s="59" t="str">
        <f t="shared" si="11"/>
        <v/>
      </c>
      <c r="BB45" s="1"/>
      <c r="BC45" s="1"/>
      <c r="BD45" s="1"/>
      <c r="BE45" s="1"/>
      <c r="BF45" s="59" t="str">
        <f t="shared" si="12"/>
        <v/>
      </c>
      <c r="BG45" s="1"/>
      <c r="BH45" s="1"/>
      <c r="BI45" s="1"/>
      <c r="BJ45" s="1"/>
      <c r="BK45" s="59" t="str">
        <f t="shared" si="13"/>
        <v/>
      </c>
      <c r="BL45" s="1" t="s">
        <v>9</v>
      </c>
      <c r="BM45" s="3">
        <v>2</v>
      </c>
      <c r="BN45" s="3">
        <v>1</v>
      </c>
      <c r="BO45" s="3">
        <v>0</v>
      </c>
      <c r="BP45" s="59">
        <f t="shared" si="14"/>
        <v>2.0499999999999998</v>
      </c>
      <c r="BQ45" s="1" t="s">
        <v>9</v>
      </c>
      <c r="BR45" s="3">
        <v>1</v>
      </c>
      <c r="BS45" s="3">
        <v>19</v>
      </c>
      <c r="BT45" s="3">
        <v>1</v>
      </c>
      <c r="BU45" s="59">
        <f t="shared" si="15"/>
        <v>1.9541666666666666</v>
      </c>
    </row>
    <row r="46" spans="1:73" x14ac:dyDescent="0.3">
      <c r="A46" s="4" t="s">
        <v>25</v>
      </c>
      <c r="B46" s="2" t="str">
        <f t="shared" si="0"/>
        <v>£/</v>
      </c>
      <c r="C46" s="4"/>
      <c r="D46" s="4"/>
      <c r="E46" s="4"/>
      <c r="F46" s="4"/>
      <c r="G46" s="59" t="str">
        <f t="shared" si="1"/>
        <v/>
      </c>
      <c r="H46" s="4"/>
      <c r="I46" s="4"/>
      <c r="J46" s="4"/>
      <c r="K46" s="59" t="str">
        <f t="shared" si="2"/>
        <v/>
      </c>
      <c r="L46" s="4"/>
      <c r="M46" s="4"/>
      <c r="N46" s="4"/>
      <c r="O46" s="59" t="str">
        <f t="shared" si="3"/>
        <v/>
      </c>
      <c r="P46" s="4"/>
      <c r="Q46" s="4"/>
      <c r="R46" s="4"/>
      <c r="S46" s="59" t="str">
        <f t="shared" si="4"/>
        <v/>
      </c>
      <c r="T46" s="4"/>
      <c r="U46" s="4"/>
      <c r="V46" s="4"/>
      <c r="W46" s="59" t="str">
        <f t="shared" si="5"/>
        <v/>
      </c>
      <c r="X46" s="1"/>
      <c r="Y46" s="1"/>
      <c r="Z46" s="1"/>
      <c r="AA46" s="1"/>
      <c r="AB46" s="59" t="str">
        <f t="shared" si="6"/>
        <v/>
      </c>
      <c r="AC46" s="1"/>
      <c r="AD46" s="1"/>
      <c r="AE46" s="1"/>
      <c r="AF46" s="1"/>
      <c r="AG46" s="59" t="str">
        <f t="shared" si="7"/>
        <v/>
      </c>
      <c r="AH46" s="1"/>
      <c r="AI46" s="1"/>
      <c r="AJ46" s="1"/>
      <c r="AK46" s="1"/>
      <c r="AL46" s="59" t="str">
        <f t="shared" si="8"/>
        <v/>
      </c>
      <c r="AM46" s="1"/>
      <c r="AN46" s="1"/>
      <c r="AO46" s="1"/>
      <c r="AP46" s="1"/>
      <c r="AQ46" s="59" t="str">
        <f t="shared" si="9"/>
        <v/>
      </c>
      <c r="AR46" s="1"/>
      <c r="AS46" s="1"/>
      <c r="AT46" s="1"/>
      <c r="AU46" s="1"/>
      <c r="AV46" s="59" t="str">
        <f t="shared" si="10"/>
        <v/>
      </c>
      <c r="AW46" s="1"/>
      <c r="AX46" s="1"/>
      <c r="AY46" s="1"/>
      <c r="AZ46" s="1"/>
      <c r="BA46" s="59" t="str">
        <f t="shared" si="11"/>
        <v/>
      </c>
      <c r="BB46" s="1"/>
      <c r="BC46" s="1"/>
      <c r="BD46" s="1"/>
      <c r="BE46" s="1"/>
      <c r="BF46" s="59" t="str">
        <f t="shared" si="12"/>
        <v/>
      </c>
      <c r="BG46" s="1"/>
      <c r="BH46" s="1"/>
      <c r="BI46" s="1"/>
      <c r="BJ46" s="1"/>
      <c r="BK46" s="59" t="str">
        <f t="shared" si="13"/>
        <v/>
      </c>
      <c r="BL46" s="1"/>
      <c r="BM46" s="1"/>
      <c r="BN46" s="1"/>
      <c r="BO46" s="1"/>
      <c r="BP46" s="59" t="str">
        <f t="shared" si="14"/>
        <v/>
      </c>
      <c r="BQ46" s="1" t="s">
        <v>9</v>
      </c>
      <c r="BR46" s="1">
        <v>2</v>
      </c>
      <c r="BS46" s="1">
        <v>10</v>
      </c>
      <c r="BT46" s="1">
        <v>0</v>
      </c>
      <c r="BU46" s="59">
        <f t="shared" si="15"/>
        <v>2.5</v>
      </c>
    </row>
    <row r="47" spans="1:73" x14ac:dyDescent="0.3">
      <c r="A47" s="4" t="s">
        <v>26</v>
      </c>
      <c r="B47" s="2" t="str">
        <f t="shared" si="0"/>
        <v>£/</v>
      </c>
      <c r="C47" s="4"/>
      <c r="D47" s="4"/>
      <c r="E47" s="4"/>
      <c r="F47" s="4"/>
      <c r="G47" s="59" t="str">
        <f t="shared" si="1"/>
        <v/>
      </c>
      <c r="H47" s="4"/>
      <c r="I47" s="4"/>
      <c r="J47" s="4"/>
      <c r="K47" s="59" t="str">
        <f t="shared" si="2"/>
        <v/>
      </c>
      <c r="L47" s="4"/>
      <c r="M47" s="4"/>
      <c r="N47" s="4"/>
      <c r="O47" s="59" t="str">
        <f t="shared" si="3"/>
        <v/>
      </c>
      <c r="P47" s="4"/>
      <c r="Q47" s="4"/>
      <c r="R47" s="4"/>
      <c r="S47" s="59" t="str">
        <f t="shared" si="4"/>
        <v/>
      </c>
      <c r="T47" s="4"/>
      <c r="U47" s="4"/>
      <c r="V47" s="4"/>
      <c r="W47" s="59" t="str">
        <f t="shared" si="5"/>
        <v/>
      </c>
      <c r="X47" s="1"/>
      <c r="Y47" s="1"/>
      <c r="Z47" s="1"/>
      <c r="AA47" s="1"/>
      <c r="AB47" s="59" t="str">
        <f t="shared" si="6"/>
        <v/>
      </c>
      <c r="AC47" s="1"/>
      <c r="AD47" s="1"/>
      <c r="AE47" s="1"/>
      <c r="AF47" s="1"/>
      <c r="AG47" s="59" t="str">
        <f t="shared" si="7"/>
        <v/>
      </c>
      <c r="AH47" s="1"/>
      <c r="AI47" s="1"/>
      <c r="AJ47" s="1"/>
      <c r="AK47" s="1"/>
      <c r="AL47" s="59" t="str">
        <f t="shared" si="8"/>
        <v/>
      </c>
      <c r="AM47" s="1"/>
      <c r="AN47" s="1"/>
      <c r="AO47" s="1"/>
      <c r="AP47" s="1"/>
      <c r="AQ47" s="59" t="str">
        <f t="shared" si="9"/>
        <v/>
      </c>
      <c r="AR47" s="1"/>
      <c r="AS47" s="1"/>
      <c r="AT47" s="1"/>
      <c r="AU47" s="1"/>
      <c r="AV47" s="59" t="str">
        <f t="shared" si="10"/>
        <v/>
      </c>
      <c r="AW47" s="1"/>
      <c r="AX47" s="1"/>
      <c r="AY47" s="1"/>
      <c r="AZ47" s="1"/>
      <c r="BA47" s="59" t="str">
        <f t="shared" si="11"/>
        <v/>
      </c>
      <c r="BB47" s="1"/>
      <c r="BC47" s="1"/>
      <c r="BD47" s="1"/>
      <c r="BE47" s="1"/>
      <c r="BF47" s="59" t="str">
        <f t="shared" si="12"/>
        <v/>
      </c>
      <c r="BG47" s="1"/>
      <c r="BH47" s="1"/>
      <c r="BI47" s="1"/>
      <c r="BJ47" s="1"/>
      <c r="BK47" s="59" t="str">
        <f t="shared" si="13"/>
        <v/>
      </c>
      <c r="BL47" s="1"/>
      <c r="BM47" s="1"/>
      <c r="BN47" s="1"/>
      <c r="BO47" s="1"/>
      <c r="BP47" s="59" t="str">
        <f t="shared" si="14"/>
        <v/>
      </c>
      <c r="BQ47" s="1" t="s">
        <v>9</v>
      </c>
      <c r="BR47" s="1">
        <v>10</v>
      </c>
      <c r="BS47" s="1">
        <v>0</v>
      </c>
      <c r="BT47" s="1">
        <v>0</v>
      </c>
      <c r="BU47" s="59">
        <f t="shared" si="15"/>
        <v>10</v>
      </c>
    </row>
    <row r="48" spans="1:73" x14ac:dyDescent="0.3">
      <c r="A48" s="14" t="s">
        <v>171</v>
      </c>
      <c r="B48" s="2" t="str">
        <f t="shared" si="0"/>
        <v>£/</v>
      </c>
      <c r="C48" s="14"/>
      <c r="D48" s="4"/>
      <c r="E48" s="4"/>
      <c r="F48" s="4"/>
      <c r="G48" s="59" t="str">
        <f t="shared" si="1"/>
        <v/>
      </c>
      <c r="H48" s="4"/>
      <c r="I48" s="4"/>
      <c r="J48" s="4"/>
      <c r="K48" s="59" t="str">
        <f t="shared" si="2"/>
        <v/>
      </c>
      <c r="L48" s="4"/>
      <c r="M48" s="4"/>
      <c r="N48" s="4"/>
      <c r="O48" s="59" t="str">
        <f t="shared" si="3"/>
        <v/>
      </c>
      <c r="P48" s="4"/>
      <c r="Q48" s="4"/>
      <c r="R48" s="4"/>
      <c r="S48" s="59" t="str">
        <f t="shared" si="4"/>
        <v/>
      </c>
      <c r="T48" s="4"/>
      <c r="U48" s="4"/>
      <c r="V48" s="4"/>
      <c r="W48" s="59" t="str">
        <f t="shared" si="5"/>
        <v/>
      </c>
      <c r="X48" s="1"/>
      <c r="Y48" s="1"/>
      <c r="Z48" s="1"/>
      <c r="AA48" s="1"/>
      <c r="AB48" s="59" t="str">
        <f t="shared" si="6"/>
        <v/>
      </c>
      <c r="AC48" s="1"/>
      <c r="AD48" s="1"/>
      <c r="AE48" s="1"/>
      <c r="AF48" s="1"/>
      <c r="AG48" s="59" t="str">
        <f t="shared" si="7"/>
        <v/>
      </c>
      <c r="AH48" s="1"/>
      <c r="AI48" s="1"/>
      <c r="AJ48" s="1"/>
      <c r="AK48" s="1"/>
      <c r="AL48" s="59" t="str">
        <f t="shared" si="8"/>
        <v/>
      </c>
      <c r="AM48" s="1"/>
      <c r="AN48" s="1"/>
      <c r="AO48" s="1"/>
      <c r="AP48" s="1"/>
      <c r="AQ48" s="59" t="str">
        <f t="shared" si="9"/>
        <v/>
      </c>
      <c r="AR48" s="1"/>
      <c r="AS48" s="1"/>
      <c r="AT48" s="1"/>
      <c r="AU48" s="1"/>
      <c r="AV48" s="59" t="str">
        <f t="shared" si="10"/>
        <v/>
      </c>
      <c r="AW48" s="1"/>
      <c r="AX48" s="1"/>
      <c r="AY48" s="1"/>
      <c r="AZ48" s="1"/>
      <c r="BA48" s="59" t="str">
        <f t="shared" si="11"/>
        <v/>
      </c>
      <c r="BB48" s="1"/>
      <c r="BC48" s="1"/>
      <c r="BD48" s="1"/>
      <c r="BE48" s="1"/>
      <c r="BF48" s="59" t="str">
        <f t="shared" si="12"/>
        <v/>
      </c>
      <c r="BG48" s="1"/>
      <c r="BH48" s="1"/>
      <c r="BI48" s="1"/>
      <c r="BJ48" s="1"/>
      <c r="BK48" s="59" t="str">
        <f t="shared" si="13"/>
        <v/>
      </c>
      <c r="BL48" s="1"/>
      <c r="BM48" s="1"/>
      <c r="BN48" s="1"/>
      <c r="BO48" s="1"/>
      <c r="BP48" s="59" t="str">
        <f t="shared" si="14"/>
        <v/>
      </c>
      <c r="BQ48" s="1"/>
      <c r="BR48" s="1"/>
      <c r="BS48" s="1"/>
      <c r="BT48" s="1"/>
      <c r="BU48" s="59" t="str">
        <f t="shared" si="15"/>
        <v/>
      </c>
    </row>
    <row r="49" spans="1:103" x14ac:dyDescent="0.3">
      <c r="A49" s="14" t="s">
        <v>172</v>
      </c>
      <c r="B49" s="2" t="str">
        <f t="shared" si="0"/>
        <v>£/</v>
      </c>
      <c r="C49" s="14"/>
      <c r="D49" s="4"/>
      <c r="E49" s="4"/>
      <c r="F49" s="4"/>
      <c r="G49" s="59" t="str">
        <f t="shared" si="1"/>
        <v/>
      </c>
      <c r="H49" s="4"/>
      <c r="I49" s="4"/>
      <c r="J49" s="4"/>
      <c r="K49" s="59" t="str">
        <f t="shared" si="2"/>
        <v/>
      </c>
      <c r="L49" s="4"/>
      <c r="M49" s="4"/>
      <c r="N49" s="4"/>
      <c r="O49" s="59" t="str">
        <f t="shared" si="3"/>
        <v/>
      </c>
      <c r="P49" s="4"/>
      <c r="Q49" s="4"/>
      <c r="R49" s="4"/>
      <c r="S49" s="59" t="str">
        <f t="shared" si="4"/>
        <v/>
      </c>
      <c r="T49" s="4"/>
      <c r="U49" s="4"/>
      <c r="V49" s="4"/>
      <c r="W49" s="59" t="str">
        <f t="shared" si="5"/>
        <v/>
      </c>
      <c r="X49" s="1"/>
      <c r="Y49" s="1"/>
      <c r="Z49" s="1"/>
      <c r="AA49" s="1"/>
      <c r="AB49" s="59" t="str">
        <f t="shared" si="6"/>
        <v/>
      </c>
      <c r="AC49" s="1"/>
      <c r="AD49" s="1"/>
      <c r="AE49" s="1"/>
      <c r="AF49" s="1"/>
      <c r="AG49" s="59" t="str">
        <f t="shared" si="7"/>
        <v/>
      </c>
      <c r="AH49" s="1"/>
      <c r="AI49" s="1"/>
      <c r="AJ49" s="1"/>
      <c r="AK49" s="1"/>
      <c r="AL49" s="59" t="str">
        <f t="shared" si="8"/>
        <v/>
      </c>
      <c r="AM49" s="1"/>
      <c r="AN49" s="1"/>
      <c r="AO49" s="1"/>
      <c r="AP49" s="1"/>
      <c r="AQ49" s="59" t="str">
        <f t="shared" si="9"/>
        <v/>
      </c>
      <c r="AR49" s="1"/>
      <c r="AS49" s="1"/>
      <c r="AT49" s="1"/>
      <c r="AU49" s="1"/>
      <c r="AV49" s="59" t="str">
        <f t="shared" si="10"/>
        <v/>
      </c>
      <c r="AW49" s="1"/>
      <c r="AX49" s="1"/>
      <c r="AY49" s="1"/>
      <c r="AZ49" s="1"/>
      <c r="BA49" s="59" t="str">
        <f t="shared" si="11"/>
        <v/>
      </c>
      <c r="BB49" s="1"/>
      <c r="BC49" s="1"/>
      <c r="BD49" s="1"/>
      <c r="BE49" s="1"/>
      <c r="BF49" s="59" t="str">
        <f t="shared" si="12"/>
        <v/>
      </c>
      <c r="BG49" s="1"/>
      <c r="BH49" s="1"/>
      <c r="BI49" s="1"/>
      <c r="BJ49" s="1"/>
      <c r="BK49" s="59" t="str">
        <f t="shared" si="13"/>
        <v/>
      </c>
      <c r="BL49" s="1"/>
      <c r="BM49" s="1"/>
      <c r="BN49" s="1"/>
      <c r="BO49" s="1"/>
      <c r="BP49" s="59" t="str">
        <f t="shared" si="14"/>
        <v/>
      </c>
      <c r="BQ49" s="1"/>
      <c r="BR49" s="1"/>
      <c r="BS49" s="1"/>
      <c r="BT49" s="1"/>
      <c r="BU49" s="59" t="str">
        <f t="shared" si="15"/>
        <v/>
      </c>
    </row>
    <row r="50" spans="1:103" x14ac:dyDescent="0.3">
      <c r="A50" s="4" t="s">
        <v>27</v>
      </c>
      <c r="B50" s="2" t="str">
        <f t="shared" si="0"/>
        <v>£/</v>
      </c>
      <c r="C50" s="4"/>
      <c r="D50" s="4"/>
      <c r="E50" s="4"/>
      <c r="F50" s="4"/>
      <c r="G50" s="59" t="str">
        <f t="shared" si="1"/>
        <v/>
      </c>
      <c r="H50" s="4"/>
      <c r="I50" s="4"/>
      <c r="J50" s="4"/>
      <c r="K50" s="59" t="str">
        <f t="shared" si="2"/>
        <v/>
      </c>
      <c r="L50" s="4"/>
      <c r="M50" s="4"/>
      <c r="N50" s="4"/>
      <c r="O50" s="59" t="str">
        <f t="shared" si="3"/>
        <v/>
      </c>
      <c r="P50" s="4"/>
      <c r="Q50" s="4"/>
      <c r="R50" s="4"/>
      <c r="S50" s="59" t="str">
        <f t="shared" si="4"/>
        <v/>
      </c>
      <c r="T50" s="4"/>
      <c r="U50" s="4"/>
      <c r="V50" s="4"/>
      <c r="W50" s="59" t="str">
        <f t="shared" si="5"/>
        <v/>
      </c>
      <c r="X50" s="1"/>
      <c r="Y50" s="1"/>
      <c r="Z50" s="1"/>
      <c r="AA50" s="1"/>
      <c r="AB50" s="59" t="str">
        <f t="shared" si="6"/>
        <v/>
      </c>
      <c r="AC50" s="1"/>
      <c r="AD50" s="1"/>
      <c r="AE50" s="1"/>
      <c r="AF50" s="1"/>
      <c r="AG50" s="59" t="str">
        <f t="shared" si="7"/>
        <v/>
      </c>
      <c r="AH50" s="1"/>
      <c r="AI50" s="1"/>
      <c r="AJ50" s="1"/>
      <c r="AK50" s="1"/>
      <c r="AL50" s="59" t="str">
        <f t="shared" si="8"/>
        <v/>
      </c>
      <c r="AM50" s="1"/>
      <c r="AN50" s="1"/>
      <c r="AO50" s="1"/>
      <c r="AP50" s="1"/>
      <c r="AQ50" s="59" t="str">
        <f t="shared" si="9"/>
        <v/>
      </c>
      <c r="AR50" s="1"/>
      <c r="AS50" s="1"/>
      <c r="AT50" s="1"/>
      <c r="AU50" s="1"/>
      <c r="AV50" s="59" t="str">
        <f t="shared" si="10"/>
        <v/>
      </c>
      <c r="AW50" s="1"/>
      <c r="AX50" s="1"/>
      <c r="AY50" s="1"/>
      <c r="AZ50" s="1"/>
      <c r="BA50" s="59" t="str">
        <f t="shared" si="11"/>
        <v/>
      </c>
      <c r="BB50" s="1"/>
      <c r="BC50" s="1"/>
      <c r="BD50" s="1"/>
      <c r="BE50" s="1"/>
      <c r="BF50" s="59" t="str">
        <f t="shared" si="12"/>
        <v/>
      </c>
      <c r="BG50" s="1"/>
      <c r="BH50" s="1"/>
      <c r="BI50" s="1"/>
      <c r="BJ50" s="1"/>
      <c r="BK50" s="59" t="str">
        <f t="shared" si="13"/>
        <v/>
      </c>
      <c r="BL50" s="1" t="s">
        <v>9</v>
      </c>
      <c r="BM50" s="3">
        <v>2</v>
      </c>
      <c r="BN50" s="3">
        <v>7</v>
      </c>
      <c r="BO50" s="3">
        <v>10</v>
      </c>
      <c r="BP50" s="59">
        <f t="shared" si="14"/>
        <v>2.3916666666666666</v>
      </c>
      <c r="BQ50" s="1" t="s">
        <v>9</v>
      </c>
      <c r="BR50" s="3">
        <v>4</v>
      </c>
      <c r="BS50" s="3">
        <v>13</v>
      </c>
      <c r="BT50" s="3">
        <v>10</v>
      </c>
      <c r="BU50" s="59">
        <f t="shared" si="15"/>
        <v>4.6916666666666673</v>
      </c>
    </row>
    <row r="51" spans="1:103" x14ac:dyDescent="0.3">
      <c r="A51" s="4" t="s">
        <v>28</v>
      </c>
      <c r="B51" s="2" t="str">
        <f t="shared" si="0"/>
        <v>£/</v>
      </c>
      <c r="C51" s="4"/>
      <c r="D51" s="4"/>
      <c r="E51" s="4"/>
      <c r="F51" s="4"/>
      <c r="G51" s="59" t="str">
        <f t="shared" si="1"/>
        <v/>
      </c>
      <c r="H51" s="4"/>
      <c r="I51" s="4"/>
      <c r="J51" s="4"/>
      <c r="K51" s="59" t="str">
        <f t="shared" si="2"/>
        <v/>
      </c>
      <c r="L51" s="4"/>
      <c r="M51" s="4"/>
      <c r="N51" s="4"/>
      <c r="O51" s="59" t="str">
        <f t="shared" si="3"/>
        <v/>
      </c>
      <c r="P51" s="4"/>
      <c r="Q51" s="4"/>
      <c r="R51" s="4"/>
      <c r="S51" s="59" t="str">
        <f t="shared" si="4"/>
        <v/>
      </c>
      <c r="T51" s="4"/>
      <c r="U51" s="4"/>
      <c r="V51" s="4"/>
      <c r="W51" s="59" t="str">
        <f t="shared" si="5"/>
        <v/>
      </c>
      <c r="X51" s="1"/>
      <c r="Y51" s="1"/>
      <c r="Z51" s="1"/>
      <c r="AA51" s="1"/>
      <c r="AB51" s="59" t="str">
        <f t="shared" si="6"/>
        <v/>
      </c>
      <c r="AC51" s="1"/>
      <c r="AD51" s="1"/>
      <c r="AE51" s="1"/>
      <c r="AF51" s="1"/>
      <c r="AG51" s="59" t="str">
        <f t="shared" si="7"/>
        <v/>
      </c>
      <c r="AH51" s="1"/>
      <c r="AI51" s="1"/>
      <c r="AJ51" s="1"/>
      <c r="AK51" s="1"/>
      <c r="AL51" s="59" t="str">
        <f t="shared" si="8"/>
        <v/>
      </c>
      <c r="AM51" s="1"/>
      <c r="AN51" s="1"/>
      <c r="AO51" s="1"/>
      <c r="AP51" s="1"/>
      <c r="AQ51" s="59" t="str">
        <f t="shared" si="9"/>
        <v/>
      </c>
      <c r="AR51" s="1"/>
      <c r="AS51" s="1"/>
      <c r="AT51" s="1"/>
      <c r="AU51" s="1"/>
      <c r="AV51" s="59" t="str">
        <f t="shared" si="10"/>
        <v/>
      </c>
      <c r="AW51" s="1"/>
      <c r="AX51" s="1"/>
      <c r="AY51" s="1"/>
      <c r="AZ51" s="1"/>
      <c r="BA51" s="59" t="str">
        <f t="shared" si="11"/>
        <v/>
      </c>
      <c r="BB51" s="1"/>
      <c r="BC51" s="1"/>
      <c r="BD51" s="1"/>
      <c r="BE51" s="1"/>
      <c r="BF51" s="59" t="str">
        <f t="shared" si="12"/>
        <v/>
      </c>
      <c r="BG51" s="1"/>
      <c r="BH51" s="1"/>
      <c r="BI51" s="1"/>
      <c r="BJ51" s="1"/>
      <c r="BK51" s="59" t="str">
        <f t="shared" si="13"/>
        <v/>
      </c>
      <c r="BL51" s="1"/>
      <c r="BM51" s="1"/>
      <c r="BN51" s="1"/>
      <c r="BO51" s="1"/>
      <c r="BP51" s="59" t="str">
        <f t="shared" si="14"/>
        <v/>
      </c>
      <c r="BQ51" s="1"/>
      <c r="BR51" s="1"/>
      <c r="BS51" s="1"/>
      <c r="BT51" s="1"/>
      <c r="BU51" s="59" t="str">
        <f t="shared" si="15"/>
        <v/>
      </c>
    </row>
    <row r="52" spans="1:103" x14ac:dyDescent="0.3">
      <c r="A52" s="4" t="s">
        <v>29</v>
      </c>
      <c r="B52" s="2" t="str">
        <f t="shared" si="0"/>
        <v>£/</v>
      </c>
      <c r="C52" s="4"/>
      <c r="D52" s="1" t="s">
        <v>30</v>
      </c>
      <c r="E52" s="1">
        <v>7</v>
      </c>
      <c r="F52" s="1">
        <v>10</v>
      </c>
      <c r="G52" s="59">
        <f>IF((E52+F52/$D$64)=0,"",(E52+F52/$D$64))</f>
        <v>7.5</v>
      </c>
      <c r="H52" s="1" t="s">
        <v>30</v>
      </c>
      <c r="I52" s="1">
        <v>7</v>
      </c>
      <c r="J52" s="1">
        <v>10</v>
      </c>
      <c r="K52" s="59">
        <f>IF((I52+J52/$D$64)=0,"",(I52+J52/$D$64))</f>
        <v>7.5</v>
      </c>
      <c r="L52" s="1" t="s">
        <v>30</v>
      </c>
      <c r="M52" s="1">
        <v>7</v>
      </c>
      <c r="N52" s="1">
        <v>10</v>
      </c>
      <c r="O52" s="59">
        <f>IF((M52+N52/$D$64)=0,"",(M52+N52/$D$64))</f>
        <v>7.5</v>
      </c>
      <c r="P52" s="1" t="s">
        <v>30</v>
      </c>
      <c r="Q52" s="1">
        <v>7</v>
      </c>
      <c r="R52" s="1">
        <v>10</v>
      </c>
      <c r="S52" s="59">
        <f>IF((Q52+R52/$D$64)=0,"",(Q52+R52/$D$64))</f>
        <v>7.5</v>
      </c>
      <c r="T52" s="1" t="s">
        <v>30</v>
      </c>
      <c r="U52" s="1">
        <v>7</v>
      </c>
      <c r="V52" s="1">
        <v>10</v>
      </c>
      <c r="W52" s="59">
        <f>IF((U52+V52/$D$64)=0,"",(U52+V52/$D$64))</f>
        <v>7.5</v>
      </c>
      <c r="X52" s="1" t="s">
        <v>31</v>
      </c>
      <c r="Y52" s="1">
        <v>7</v>
      </c>
      <c r="Z52" s="1">
        <v>10</v>
      </c>
      <c r="AA52" s="1">
        <v>0</v>
      </c>
      <c r="AB52" s="59">
        <f>IF((Y52+Z52/$D$64+AA52/$F$64)=0,"",(Y52+Z52/$D$64+AA52/$F$64))</f>
        <v>7.5</v>
      </c>
      <c r="AC52" s="1" t="s">
        <v>31</v>
      </c>
      <c r="AD52" s="1">
        <v>7</v>
      </c>
      <c r="AE52" s="1">
        <v>10</v>
      </c>
      <c r="AF52" s="1">
        <v>0</v>
      </c>
      <c r="AG52" s="59">
        <f>IF((AD52+AE52/$D$64+AF52/$F$64)=0,"",(AD52+AE52/$D$64+AF52/$F$64))</f>
        <v>7.5</v>
      </c>
      <c r="AH52" s="1" t="s">
        <v>19</v>
      </c>
      <c r="AI52" s="1">
        <v>5</v>
      </c>
      <c r="AJ52" s="1">
        <v>0</v>
      </c>
      <c r="AK52" s="1">
        <v>0</v>
      </c>
      <c r="AL52" s="59">
        <f>IF((AI52+AJ52/$D$64+AK52/$F$64)=0,"",(AI52+AJ52/$D$64+AK52/$F$64))</f>
        <v>5</v>
      </c>
      <c r="AM52" s="1" t="s">
        <v>19</v>
      </c>
      <c r="AN52" s="1">
        <v>5</v>
      </c>
      <c r="AO52" s="1">
        <v>0</v>
      </c>
      <c r="AP52" s="1">
        <v>0</v>
      </c>
      <c r="AQ52" s="59">
        <f>IF((AN52+AO52/$D$64+AP52/$F$64)=0,"",(AN52+AO52/$D$64+AP52/$F$64))</f>
        <v>5</v>
      </c>
      <c r="AR52" s="1" t="s">
        <v>19</v>
      </c>
      <c r="AS52" s="1">
        <v>5</v>
      </c>
      <c r="AT52" s="1">
        <v>0</v>
      </c>
      <c r="AU52" s="1">
        <v>0</v>
      </c>
      <c r="AV52" s="59">
        <f>IF((AS52+AT52/$D$64+AU52/$F$64)=0,"",(AS52+AT52/$D$64+AU52/$F$64))</f>
        <v>5</v>
      </c>
      <c r="AW52" s="1" t="s">
        <v>19</v>
      </c>
      <c r="AX52" s="1">
        <v>5</v>
      </c>
      <c r="AY52" s="1">
        <v>0</v>
      </c>
      <c r="AZ52" s="1">
        <v>0</v>
      </c>
      <c r="BA52" s="59">
        <f>IF((AX52+AY52/$D$64+AZ52/$F$64)=0,"",(AX52+AY52/$D$64+AZ52/$F$64))</f>
        <v>5</v>
      </c>
      <c r="BB52" s="1"/>
      <c r="BC52" s="1"/>
      <c r="BD52" s="1"/>
      <c r="BE52" s="1"/>
      <c r="BF52" s="59" t="str">
        <f>IF((BC52+BD52/$D$64+BE52/$F$64)=0,"",(BC52+BD52/$D$64+BE52/$F$64))</f>
        <v/>
      </c>
      <c r="BG52" s="1"/>
      <c r="BH52" s="1"/>
      <c r="BI52" s="1"/>
      <c r="BJ52" s="1"/>
      <c r="BK52" s="59" t="str">
        <f>IF((BH52+BI52/$D$64+BJ52/$F$64)=0,"",(BH52+BI52/$D$64+BJ52/$F$64))</f>
        <v/>
      </c>
      <c r="BL52" s="1" t="s">
        <v>9</v>
      </c>
      <c r="BM52" s="3">
        <v>1</v>
      </c>
      <c r="BN52" s="3">
        <v>14</v>
      </c>
      <c r="BO52" s="3">
        <v>3</v>
      </c>
      <c r="BP52" s="59">
        <f>IF((BM52+BN52/$D$64+BO52/$F$64)=0,"",(BM52+BN52/$D$64+BO52/$F$64))</f>
        <v>1.7124999999999999</v>
      </c>
      <c r="BQ52" s="1" t="s">
        <v>9</v>
      </c>
      <c r="BR52" s="3">
        <v>1</v>
      </c>
      <c r="BS52" s="3">
        <v>6</v>
      </c>
      <c r="BT52" s="3">
        <v>8</v>
      </c>
      <c r="BU52" s="59">
        <f>IF((BR52+BS52/$D$64+BT52/$F$64)=0,"",(BR52+BS52/$D$64+BT52/$F$64))</f>
        <v>1.3333333333333335</v>
      </c>
    </row>
    <row r="53" spans="1:103" x14ac:dyDescent="0.3">
      <c r="A53" s="4" t="s">
        <v>32</v>
      </c>
      <c r="B53" s="2" t="str">
        <f t="shared" si="0"/>
        <v>£/</v>
      </c>
      <c r="C53" s="4"/>
      <c r="D53" s="1" t="s">
        <v>33</v>
      </c>
      <c r="E53" s="1">
        <v>10</v>
      </c>
      <c r="F53" s="1">
        <v>0</v>
      </c>
      <c r="G53" s="59">
        <f t="shared" si="1"/>
        <v>10</v>
      </c>
      <c r="H53" s="1" t="s">
        <v>33</v>
      </c>
      <c r="I53" s="1">
        <v>10</v>
      </c>
      <c r="J53" s="1">
        <v>0</v>
      </c>
      <c r="K53" s="59">
        <f t="shared" si="2"/>
        <v>10</v>
      </c>
      <c r="L53" s="1" t="s">
        <v>33</v>
      </c>
      <c r="M53" s="1">
        <v>10</v>
      </c>
      <c r="N53" s="1">
        <v>0</v>
      </c>
      <c r="O53" s="59">
        <f t="shared" si="3"/>
        <v>10</v>
      </c>
      <c r="P53" s="1" t="s">
        <v>33</v>
      </c>
      <c r="Q53" s="1">
        <v>10</v>
      </c>
      <c r="R53" s="1">
        <v>0</v>
      </c>
      <c r="S53" s="59">
        <f t="shared" si="4"/>
        <v>10</v>
      </c>
      <c r="T53" s="1" t="s">
        <v>33</v>
      </c>
      <c r="U53" s="1">
        <v>10</v>
      </c>
      <c r="V53" s="1">
        <v>0</v>
      </c>
      <c r="W53" s="59">
        <f t="shared" si="5"/>
        <v>10</v>
      </c>
      <c r="X53" s="1" t="s">
        <v>34</v>
      </c>
      <c r="Y53" s="1">
        <v>10</v>
      </c>
      <c r="Z53" s="1">
        <v>0</v>
      </c>
      <c r="AA53" s="1">
        <v>0</v>
      </c>
      <c r="AB53" s="59">
        <f t="shared" si="6"/>
        <v>10</v>
      </c>
      <c r="AC53" s="1" t="s">
        <v>34</v>
      </c>
      <c r="AD53" s="1">
        <v>10</v>
      </c>
      <c r="AE53" s="1">
        <v>0</v>
      </c>
      <c r="AF53" s="1">
        <v>0</v>
      </c>
      <c r="AG53" s="59">
        <f t="shared" si="7"/>
        <v>10</v>
      </c>
      <c r="AH53" s="1" t="s">
        <v>35</v>
      </c>
      <c r="AI53" s="1">
        <v>10</v>
      </c>
      <c r="AJ53" s="1">
        <v>0</v>
      </c>
      <c r="AK53" s="1">
        <v>0</v>
      </c>
      <c r="AL53" s="59">
        <f t="shared" si="8"/>
        <v>10</v>
      </c>
      <c r="AM53" s="1" t="s">
        <v>35</v>
      </c>
      <c r="AN53" s="1">
        <v>10</v>
      </c>
      <c r="AO53" s="1">
        <v>0</v>
      </c>
      <c r="AP53" s="1">
        <v>0</v>
      </c>
      <c r="AQ53" s="59">
        <f t="shared" si="9"/>
        <v>10</v>
      </c>
      <c r="AR53" s="1" t="s">
        <v>34</v>
      </c>
      <c r="AS53" s="1">
        <v>8</v>
      </c>
      <c r="AT53" s="1">
        <v>0</v>
      </c>
      <c r="AU53" s="1">
        <v>0</v>
      </c>
      <c r="AV53" s="59">
        <f t="shared" si="10"/>
        <v>8</v>
      </c>
      <c r="AW53" s="1" t="s">
        <v>34</v>
      </c>
      <c r="AX53" s="1">
        <v>8</v>
      </c>
      <c r="AY53" s="1">
        <v>0</v>
      </c>
      <c r="AZ53" s="1">
        <v>0</v>
      </c>
      <c r="BA53" s="59">
        <f t="shared" si="11"/>
        <v>8</v>
      </c>
      <c r="BB53" s="1" t="s">
        <v>34</v>
      </c>
      <c r="BC53" s="1">
        <v>8</v>
      </c>
      <c r="BD53" s="1">
        <v>0</v>
      </c>
      <c r="BE53" s="1">
        <v>0</v>
      </c>
      <c r="BF53" s="59">
        <f t="shared" si="12"/>
        <v>8</v>
      </c>
      <c r="BG53" s="1" t="s">
        <v>34</v>
      </c>
      <c r="BH53" s="1">
        <v>8</v>
      </c>
      <c r="BI53" s="1">
        <v>0</v>
      </c>
      <c r="BJ53" s="1">
        <v>0</v>
      </c>
      <c r="BK53" s="59">
        <f t="shared" si="13"/>
        <v>8</v>
      </c>
      <c r="BL53" s="1" t="s">
        <v>9</v>
      </c>
      <c r="BM53" s="3">
        <v>12</v>
      </c>
      <c r="BN53" s="3">
        <v>7</v>
      </c>
      <c r="BO53" s="3">
        <v>12</v>
      </c>
      <c r="BP53" s="59">
        <f t="shared" si="14"/>
        <v>12.4</v>
      </c>
      <c r="BQ53" s="1" t="s">
        <v>9</v>
      </c>
      <c r="BR53" s="3">
        <v>8</v>
      </c>
      <c r="BS53" s="3">
        <v>14</v>
      </c>
      <c r="BT53" s="3">
        <v>3</v>
      </c>
      <c r="BU53" s="59">
        <f t="shared" si="15"/>
        <v>8.7124999999999986</v>
      </c>
    </row>
    <row r="54" spans="1:103" x14ac:dyDescent="0.3">
      <c r="A54" s="4" t="s">
        <v>36</v>
      </c>
      <c r="B54" s="2" t="str">
        <f t="shared" si="0"/>
        <v>£/</v>
      </c>
      <c r="C54" s="4"/>
      <c r="D54" s="1"/>
      <c r="E54" s="1"/>
      <c r="F54" s="1"/>
      <c r="G54" s="59" t="str">
        <f t="shared" si="1"/>
        <v/>
      </c>
      <c r="H54" s="1"/>
      <c r="I54" s="1"/>
      <c r="J54" s="1"/>
      <c r="K54" s="59" t="str">
        <f t="shared" si="2"/>
        <v/>
      </c>
      <c r="L54" s="1"/>
      <c r="M54" s="1"/>
      <c r="N54" s="1"/>
      <c r="O54" s="59" t="str">
        <f t="shared" si="3"/>
        <v/>
      </c>
      <c r="P54" s="1"/>
      <c r="Q54" s="1"/>
      <c r="R54" s="1"/>
      <c r="S54" s="59" t="str">
        <f t="shared" si="4"/>
        <v/>
      </c>
      <c r="T54" s="1"/>
      <c r="U54" s="1"/>
      <c r="V54" s="1"/>
      <c r="W54" s="59" t="str">
        <f t="shared" si="5"/>
        <v/>
      </c>
      <c r="X54" s="1"/>
      <c r="Y54" s="1"/>
      <c r="Z54" s="1"/>
      <c r="AA54" s="1"/>
      <c r="AB54" s="59" t="str">
        <f t="shared" si="6"/>
        <v/>
      </c>
      <c r="AC54" s="1"/>
      <c r="AD54" s="1"/>
      <c r="AE54" s="1"/>
      <c r="AF54" s="1"/>
      <c r="AG54" s="59" t="str">
        <f t="shared" si="7"/>
        <v/>
      </c>
      <c r="AH54" s="1"/>
      <c r="AI54" s="1"/>
      <c r="AJ54" s="1"/>
      <c r="AK54" s="1"/>
      <c r="AL54" s="59" t="str">
        <f t="shared" si="8"/>
        <v/>
      </c>
      <c r="AM54" s="1"/>
      <c r="AN54" s="1"/>
      <c r="AO54" s="1"/>
      <c r="AP54" s="1"/>
      <c r="AQ54" s="59" t="str">
        <f t="shared" si="9"/>
        <v/>
      </c>
      <c r="AR54" s="1"/>
      <c r="AS54" s="1"/>
      <c r="AT54" s="1"/>
      <c r="AU54" s="1"/>
      <c r="AV54" s="59" t="str">
        <f t="shared" si="10"/>
        <v/>
      </c>
      <c r="AW54" s="1"/>
      <c r="AX54" s="1"/>
      <c r="AY54" s="1"/>
      <c r="AZ54" s="1"/>
      <c r="BA54" s="59" t="str">
        <f t="shared" si="11"/>
        <v/>
      </c>
      <c r="BB54" s="1"/>
      <c r="BC54" s="1"/>
      <c r="BD54" s="1"/>
      <c r="BE54" s="1"/>
      <c r="BF54" s="59" t="str">
        <f t="shared" si="12"/>
        <v/>
      </c>
      <c r="BG54" s="1"/>
      <c r="BH54" s="1"/>
      <c r="BI54" s="1"/>
      <c r="BJ54" s="1"/>
      <c r="BK54" s="59" t="str">
        <f t="shared" si="13"/>
        <v/>
      </c>
      <c r="BL54" s="1"/>
      <c r="BM54" s="1"/>
      <c r="BN54" s="1"/>
      <c r="BO54" s="1"/>
      <c r="BP54" s="59" t="str">
        <f t="shared" si="14"/>
        <v/>
      </c>
      <c r="BQ54" s="1" t="s">
        <v>9</v>
      </c>
      <c r="BR54" s="3">
        <v>48</v>
      </c>
      <c r="BS54" s="3">
        <v>13</v>
      </c>
      <c r="BT54" s="3">
        <v>11</v>
      </c>
      <c r="BU54" s="59">
        <f t="shared" si="15"/>
        <v>48.695833333333333</v>
      </c>
    </row>
    <row r="55" spans="1:103" x14ac:dyDescent="0.3">
      <c r="A55" s="14" t="s">
        <v>173</v>
      </c>
      <c r="B55" s="2" t="str">
        <f t="shared" si="0"/>
        <v>£/</v>
      </c>
      <c r="C55" s="14"/>
      <c r="D55" s="1"/>
      <c r="E55" s="1"/>
      <c r="F55" s="1"/>
      <c r="G55" s="59" t="str">
        <f t="shared" si="1"/>
        <v/>
      </c>
      <c r="H55" s="1"/>
      <c r="I55" s="1"/>
      <c r="J55" s="1"/>
      <c r="K55" s="59" t="str">
        <f t="shared" si="2"/>
        <v/>
      </c>
      <c r="L55" s="1"/>
      <c r="M55" s="1"/>
      <c r="N55" s="1"/>
      <c r="O55" s="59" t="str">
        <f t="shared" si="3"/>
        <v/>
      </c>
      <c r="P55" s="1"/>
      <c r="Q55" s="1"/>
      <c r="R55" s="1"/>
      <c r="S55" s="59" t="str">
        <f t="shared" si="4"/>
        <v/>
      </c>
      <c r="T55" s="1"/>
      <c r="U55" s="1"/>
      <c r="V55" s="1"/>
      <c r="W55" s="59" t="str">
        <f t="shared" si="5"/>
        <v/>
      </c>
      <c r="X55" s="1"/>
      <c r="Y55" s="1"/>
      <c r="Z55" s="1"/>
      <c r="AA55" s="1"/>
      <c r="AB55" s="59" t="str">
        <f t="shared" si="6"/>
        <v/>
      </c>
      <c r="AC55" s="1"/>
      <c r="AD55" s="1"/>
      <c r="AE55" s="1"/>
      <c r="AF55" s="1"/>
      <c r="AG55" s="59" t="str">
        <f t="shared" si="7"/>
        <v/>
      </c>
      <c r="AH55" s="1"/>
      <c r="AI55" s="1"/>
      <c r="AJ55" s="1"/>
      <c r="AK55" s="1"/>
      <c r="AL55" s="59" t="str">
        <f t="shared" si="8"/>
        <v/>
      </c>
      <c r="AM55" s="1"/>
      <c r="AN55" s="1"/>
      <c r="AO55" s="1"/>
      <c r="AP55" s="1"/>
      <c r="AQ55" s="59" t="str">
        <f t="shared" si="9"/>
        <v/>
      </c>
      <c r="AR55" s="1"/>
      <c r="AS55" s="1"/>
      <c r="AT55" s="1"/>
      <c r="AU55" s="1"/>
      <c r="AV55" s="59" t="str">
        <f t="shared" si="10"/>
        <v/>
      </c>
      <c r="AW55" s="1"/>
      <c r="AX55" s="1"/>
      <c r="AY55" s="1"/>
      <c r="AZ55" s="1"/>
      <c r="BA55" s="59" t="str">
        <f t="shared" si="11"/>
        <v/>
      </c>
      <c r="BB55" s="1"/>
      <c r="BC55" s="1"/>
      <c r="BD55" s="1"/>
      <c r="BE55" s="1"/>
      <c r="BF55" s="59" t="str">
        <f t="shared" si="12"/>
        <v/>
      </c>
      <c r="BG55" s="1"/>
      <c r="BH55" s="1"/>
      <c r="BI55" s="1"/>
      <c r="BJ55" s="1"/>
      <c r="BK55" s="59" t="str">
        <f t="shared" si="13"/>
        <v/>
      </c>
      <c r="BL55" s="1" t="s">
        <v>9</v>
      </c>
      <c r="BM55" s="3">
        <v>0</v>
      </c>
      <c r="BN55" s="3">
        <v>9</v>
      </c>
      <c r="BO55" s="3">
        <v>4</v>
      </c>
      <c r="BP55" s="59">
        <f t="shared" si="14"/>
        <v>0.46666666666666667</v>
      </c>
      <c r="BQ55" s="1" t="s">
        <v>9</v>
      </c>
      <c r="BR55" s="3">
        <v>0</v>
      </c>
      <c r="BS55" s="3">
        <v>11</v>
      </c>
      <c r="BT55" s="3">
        <v>3</v>
      </c>
      <c r="BU55" s="59">
        <f t="shared" si="15"/>
        <v>0.5625</v>
      </c>
    </row>
    <row r="56" spans="1:103" x14ac:dyDescent="0.3">
      <c r="A56" s="4" t="s">
        <v>37</v>
      </c>
      <c r="B56" s="2" t="str">
        <f t="shared" si="0"/>
        <v>£/</v>
      </c>
      <c r="C56" s="4"/>
      <c r="D56" s="1"/>
      <c r="E56" s="1"/>
      <c r="F56" s="1"/>
      <c r="G56" s="59" t="str">
        <f t="shared" si="1"/>
        <v/>
      </c>
      <c r="H56" s="1"/>
      <c r="I56" s="1"/>
      <c r="J56" s="1"/>
      <c r="K56" s="59" t="str">
        <f t="shared" si="2"/>
        <v/>
      </c>
      <c r="L56" s="1"/>
      <c r="M56" s="1"/>
      <c r="N56" s="1"/>
      <c r="O56" s="59" t="str">
        <f t="shared" si="3"/>
        <v/>
      </c>
      <c r="P56" s="1"/>
      <c r="Q56" s="1"/>
      <c r="R56" s="1"/>
      <c r="S56" s="59" t="str">
        <f t="shared" si="4"/>
        <v/>
      </c>
      <c r="T56" s="1"/>
      <c r="U56" s="1"/>
      <c r="V56" s="1"/>
      <c r="W56" s="59" t="str">
        <f t="shared" si="5"/>
        <v/>
      </c>
      <c r="X56" s="1"/>
      <c r="Y56" s="1"/>
      <c r="Z56" s="1"/>
      <c r="AA56" s="1"/>
      <c r="AB56" s="59" t="str">
        <f t="shared" si="6"/>
        <v/>
      </c>
      <c r="AC56" s="1"/>
      <c r="AD56" s="1"/>
      <c r="AE56" s="1"/>
      <c r="AF56" s="1"/>
      <c r="AG56" s="59" t="str">
        <f t="shared" si="7"/>
        <v/>
      </c>
      <c r="AH56" s="1"/>
      <c r="AI56" s="1"/>
      <c r="AJ56" s="1"/>
      <c r="AK56" s="1"/>
      <c r="AL56" s="59" t="str">
        <f t="shared" si="8"/>
        <v/>
      </c>
      <c r="AM56" s="1"/>
      <c r="AN56" s="1"/>
      <c r="AO56" s="1"/>
      <c r="AP56" s="1"/>
      <c r="AQ56" s="59" t="str">
        <f t="shared" si="9"/>
        <v/>
      </c>
      <c r="AR56" s="1"/>
      <c r="AS56" s="1"/>
      <c r="AT56" s="1"/>
      <c r="AU56" s="1"/>
      <c r="AV56" s="59" t="str">
        <f t="shared" si="10"/>
        <v/>
      </c>
      <c r="AW56" s="1"/>
      <c r="AX56" s="1"/>
      <c r="AY56" s="1"/>
      <c r="AZ56" s="1"/>
      <c r="BA56" s="59" t="str">
        <f t="shared" si="11"/>
        <v/>
      </c>
      <c r="BB56" s="1"/>
      <c r="BC56" s="1"/>
      <c r="BD56" s="1"/>
      <c r="BE56" s="1"/>
      <c r="BF56" s="59" t="str">
        <f t="shared" si="12"/>
        <v/>
      </c>
      <c r="BG56" s="1"/>
      <c r="BH56" s="1"/>
      <c r="BI56" s="1"/>
      <c r="BJ56" s="1"/>
      <c r="BK56" s="59" t="str">
        <f t="shared" si="13"/>
        <v/>
      </c>
      <c r="BL56" s="1" t="s">
        <v>9</v>
      </c>
      <c r="BM56" s="3">
        <v>1</v>
      </c>
      <c r="BN56" s="3">
        <v>5</v>
      </c>
      <c r="BO56" s="3">
        <v>10</v>
      </c>
      <c r="BP56" s="59">
        <f t="shared" si="14"/>
        <v>1.2916666666666667</v>
      </c>
      <c r="BQ56" s="1"/>
      <c r="BR56" s="1"/>
      <c r="BS56" s="1"/>
      <c r="BT56" s="1"/>
      <c r="BU56" s="59" t="str">
        <f t="shared" si="15"/>
        <v/>
      </c>
    </row>
    <row r="57" spans="1:103" x14ac:dyDescent="0.3">
      <c r="A57" s="14" t="s">
        <v>174</v>
      </c>
      <c r="B57" s="2" t="str">
        <f t="shared" si="0"/>
        <v>£/</v>
      </c>
      <c r="C57" s="14"/>
      <c r="D57" s="1"/>
      <c r="E57" s="1"/>
      <c r="F57" s="1"/>
      <c r="G57" s="59" t="str">
        <f t="shared" si="1"/>
        <v/>
      </c>
      <c r="H57" s="1"/>
      <c r="I57" s="1"/>
      <c r="J57" s="1"/>
      <c r="K57" s="59" t="str">
        <f t="shared" si="2"/>
        <v/>
      </c>
      <c r="L57" s="1"/>
      <c r="M57" s="1"/>
      <c r="N57" s="1"/>
      <c r="O57" s="59" t="str">
        <f t="shared" si="3"/>
        <v/>
      </c>
      <c r="P57" s="1"/>
      <c r="Q57" s="1"/>
      <c r="R57" s="1"/>
      <c r="S57" s="59" t="str">
        <f t="shared" si="4"/>
        <v/>
      </c>
      <c r="T57" s="1"/>
      <c r="U57" s="1"/>
      <c r="V57" s="1"/>
      <c r="W57" s="59" t="str">
        <f t="shared" si="5"/>
        <v/>
      </c>
      <c r="X57" s="1"/>
      <c r="Y57" s="1"/>
      <c r="Z57" s="1"/>
      <c r="AA57" s="1"/>
      <c r="AB57" s="59" t="str">
        <f t="shared" si="6"/>
        <v/>
      </c>
      <c r="AC57" s="1"/>
      <c r="AD57" s="1"/>
      <c r="AE57" s="1"/>
      <c r="AF57" s="1"/>
      <c r="AG57" s="59" t="str">
        <f t="shared" si="7"/>
        <v/>
      </c>
      <c r="AH57" s="1"/>
      <c r="AI57" s="1"/>
      <c r="AJ57" s="1"/>
      <c r="AK57" s="1"/>
      <c r="AL57" s="59" t="str">
        <f t="shared" si="8"/>
        <v/>
      </c>
      <c r="AM57" s="1"/>
      <c r="AN57" s="1"/>
      <c r="AO57" s="1"/>
      <c r="AP57" s="1"/>
      <c r="AQ57" s="59" t="str">
        <f t="shared" si="9"/>
        <v/>
      </c>
      <c r="AR57" s="1"/>
      <c r="AS57" s="1"/>
      <c r="AT57" s="1"/>
      <c r="AU57" s="1"/>
      <c r="AV57" s="59" t="str">
        <f t="shared" si="10"/>
        <v/>
      </c>
      <c r="AW57" s="1"/>
      <c r="AX57" s="1"/>
      <c r="AY57" s="1"/>
      <c r="AZ57" s="1"/>
      <c r="BA57" s="59" t="str">
        <f t="shared" si="11"/>
        <v/>
      </c>
      <c r="BB57" s="1"/>
      <c r="BC57" s="1"/>
      <c r="BD57" s="1"/>
      <c r="BE57" s="1"/>
      <c r="BF57" s="59" t="str">
        <f t="shared" si="12"/>
        <v/>
      </c>
      <c r="BG57" s="1"/>
      <c r="BH57" s="1"/>
      <c r="BI57" s="1"/>
      <c r="BJ57" s="1"/>
      <c r="BK57" s="59" t="str">
        <f t="shared" si="13"/>
        <v/>
      </c>
      <c r="BL57" s="1"/>
      <c r="BM57" s="1"/>
      <c r="BN57" s="1"/>
      <c r="BO57" s="1"/>
      <c r="BP57" s="59" t="str">
        <f t="shared" si="14"/>
        <v/>
      </c>
      <c r="BQ57" s="1"/>
      <c r="BR57" s="1"/>
      <c r="BS57" s="1"/>
      <c r="BT57" s="1"/>
      <c r="BU57" s="59" t="str">
        <f t="shared" si="15"/>
        <v/>
      </c>
    </row>
    <row r="58" spans="1:103" x14ac:dyDescent="0.3">
      <c r="A58" s="4" t="s">
        <v>38</v>
      </c>
      <c r="B58" s="2" t="str">
        <f t="shared" si="0"/>
        <v>£/</v>
      </c>
      <c r="C58" s="4"/>
      <c r="D58" s="1"/>
      <c r="E58" s="1"/>
      <c r="F58" s="1"/>
      <c r="G58" s="59" t="str">
        <f t="shared" si="1"/>
        <v/>
      </c>
      <c r="H58" s="1"/>
      <c r="I58" s="1"/>
      <c r="J58" s="1"/>
      <c r="K58" s="59" t="str">
        <f t="shared" si="2"/>
        <v/>
      </c>
      <c r="L58" s="1"/>
      <c r="M58" s="1"/>
      <c r="N58" s="1"/>
      <c r="O58" s="59" t="str">
        <f t="shared" si="3"/>
        <v/>
      </c>
      <c r="P58" s="1"/>
      <c r="Q58" s="1"/>
      <c r="R58" s="1"/>
      <c r="S58" s="59" t="str">
        <f t="shared" si="4"/>
        <v/>
      </c>
      <c r="T58" s="1"/>
      <c r="U58" s="1"/>
      <c r="V58" s="1"/>
      <c r="W58" s="59" t="str">
        <f t="shared" si="5"/>
        <v/>
      </c>
      <c r="X58" s="1"/>
      <c r="Y58" s="1"/>
      <c r="Z58" s="1"/>
      <c r="AA58" s="1"/>
      <c r="AB58" s="59" t="str">
        <f>IF((Y58+Z58/$D$64+AA58/$F$64)=0,"",(Y58+Z58/$D$64+AA58/$F$64))</f>
        <v/>
      </c>
      <c r="AC58" s="1"/>
      <c r="AD58" s="1"/>
      <c r="AE58" s="1"/>
      <c r="AF58" s="1"/>
      <c r="AG58" s="59" t="str">
        <f>IF((AD58+AE58/$D$64+AF58/$F$64)=0,"",(AD58+AE58/$D$64+AF58/$F$64))</f>
        <v/>
      </c>
      <c r="AH58" s="1"/>
      <c r="AI58" s="1"/>
      <c r="AJ58" s="1"/>
      <c r="AK58" s="1"/>
      <c r="AL58" s="59" t="str">
        <f>IF((AI58+AJ58/$D$64+AK58/$F$64)=0,"",(AI58+AJ58/$D$64+AK58/$F$64))</f>
        <v/>
      </c>
      <c r="AM58" s="1"/>
      <c r="AN58" s="1"/>
      <c r="AO58" s="1"/>
      <c r="AP58" s="1"/>
      <c r="AQ58" s="59" t="str">
        <f>IF((AN58+AO58/$D$64+AP58/$F$64)=0,"",(AN58+AO58/$D$64+AP58/$F$64))</f>
        <v/>
      </c>
      <c r="AR58" s="1"/>
      <c r="AS58" s="1"/>
      <c r="AT58" s="1"/>
      <c r="AU58" s="1"/>
      <c r="AV58" s="59" t="str">
        <f>IF((AS58+AT58/$D$64+AU58/$F$64)=0,"",(AS58+AT58/$D$64+AU58/$F$64))</f>
        <v/>
      </c>
      <c r="AW58" s="1"/>
      <c r="AX58" s="1"/>
      <c r="AY58" s="1"/>
      <c r="AZ58" s="1"/>
      <c r="BA58" s="59" t="str">
        <f>IF((AX58+AY58/$D$64+AZ58/$F$64)=0,"",(AX58+AY58/$D$64+AZ58/$F$64))</f>
        <v/>
      </c>
      <c r="BB58" s="1"/>
      <c r="BC58" s="1"/>
      <c r="BD58" s="1"/>
      <c r="BE58" s="1"/>
      <c r="BF58" s="59" t="str">
        <f>IF((BC58+BD58/$D$64+BE58/$F$64)=0,"",(BC58+BD58/$D$64+BE58/$F$64))</f>
        <v/>
      </c>
      <c r="BG58" s="1"/>
      <c r="BH58" s="1"/>
      <c r="BI58" s="1"/>
      <c r="BJ58" s="1"/>
      <c r="BK58" s="59" t="str">
        <f>IF((BH58+BI58/$D$64+BJ58/$F$64)=0,"",(BH58+BI58/$D$64+BJ58/$F$64))</f>
        <v/>
      </c>
      <c r="BL58" s="1"/>
      <c r="BM58" s="1"/>
      <c r="BN58" s="1"/>
      <c r="BO58" s="1"/>
      <c r="BP58" s="59" t="str">
        <f>IF((BM58+BN58/$D$64+BO58/$F$64)=0,"",(BM58+BN58/$D$64+BO58/$F$64))</f>
        <v/>
      </c>
      <c r="BQ58" s="1"/>
      <c r="BR58" s="1"/>
      <c r="BS58" s="1"/>
      <c r="BT58" s="1"/>
      <c r="BU58" s="59" t="str">
        <f>IF((BR58+BS58/$D$64+BT58/$F$64)=0,"",(BR58+BS58/$D$64+BT58/$F$64))</f>
        <v/>
      </c>
    </row>
    <row r="59" spans="1:103" x14ac:dyDescent="0.3">
      <c r="A59" s="4"/>
      <c r="B59" s="4"/>
      <c r="C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59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4"/>
      <c r="BQ59" s="1"/>
      <c r="BR59" s="1"/>
      <c r="BS59" s="1"/>
      <c r="BT59" s="1"/>
      <c r="BU59" s="4"/>
    </row>
    <row r="60" spans="1:103" x14ac:dyDescent="0.3">
      <c r="A60" s="25" t="s">
        <v>175</v>
      </c>
      <c r="B60" s="25"/>
      <c r="C60" s="25"/>
      <c r="BN60"/>
      <c r="BP60" s="6"/>
      <c r="BS60"/>
      <c r="BU60" s="6"/>
    </row>
    <row r="63" spans="1:103" s="29" customFormat="1" x14ac:dyDescent="0.3">
      <c r="A63" s="27" t="s">
        <v>198</v>
      </c>
      <c r="B63" s="28"/>
      <c r="F63" s="30"/>
      <c r="G63" s="28"/>
      <c r="L63" s="30"/>
      <c r="O63" s="28"/>
      <c r="P63" s="28"/>
      <c r="R63" s="30"/>
      <c r="X63" s="30"/>
      <c r="AD63" s="30"/>
      <c r="AH63" s="30"/>
      <c r="AJ63" s="28"/>
      <c r="AM63" s="30"/>
      <c r="AR63" s="30"/>
      <c r="AV63" s="30"/>
      <c r="BB63" s="30"/>
      <c r="BD63" s="30"/>
      <c r="BG63" s="28"/>
      <c r="BJ63" s="30"/>
      <c r="BO63" s="30"/>
      <c r="BU63" s="30"/>
      <c r="BY63" s="30"/>
      <c r="CE63" s="30"/>
      <c r="CH63" s="30"/>
      <c r="CL63" s="30"/>
      <c r="CO63" s="30"/>
      <c r="CR63" s="30"/>
      <c r="CV63" s="30"/>
      <c r="CY63" s="30"/>
    </row>
    <row r="64" spans="1:103" s="29" customFormat="1" x14ac:dyDescent="0.3">
      <c r="A64" s="27"/>
      <c r="B64" s="28">
        <v>1</v>
      </c>
      <c r="C64" s="30" t="s">
        <v>2</v>
      </c>
      <c r="D64" s="29">
        <v>20</v>
      </c>
      <c r="E64" s="30" t="s">
        <v>3</v>
      </c>
      <c r="F64" s="29">
        <v>240</v>
      </c>
      <c r="G64" s="30" t="s">
        <v>4</v>
      </c>
      <c r="L64" s="30"/>
      <c r="O64" s="28"/>
      <c r="P64" s="28"/>
      <c r="R64" s="30"/>
      <c r="X64" s="30"/>
      <c r="AD64" s="30"/>
      <c r="AH64" s="30"/>
      <c r="AJ64" s="28"/>
      <c r="AM64" s="30"/>
      <c r="AR64" s="30"/>
      <c r="AV64" s="30"/>
      <c r="BB64" s="30"/>
      <c r="BD64" s="30"/>
      <c r="BG64" s="28"/>
      <c r="BJ64" s="30"/>
      <c r="BO64" s="30"/>
      <c r="BU64" s="30"/>
      <c r="BY64" s="30"/>
      <c r="CE64" s="30"/>
      <c r="CH64" s="30"/>
      <c r="CL64" s="30"/>
      <c r="CO64" s="30"/>
      <c r="CR64" s="30"/>
      <c r="CV64" s="30"/>
      <c r="CY64" s="30"/>
    </row>
    <row r="65" spans="1:102" s="28" customFormat="1" x14ac:dyDescent="0.3">
      <c r="A65" s="28" t="s">
        <v>199</v>
      </c>
      <c r="B65" s="28">
        <v>1</v>
      </c>
      <c r="C65" s="30" t="s">
        <v>200</v>
      </c>
      <c r="D65" s="31">
        <v>108</v>
      </c>
      <c r="E65" s="30" t="s">
        <v>201</v>
      </c>
      <c r="F65" s="32">
        <f>D65/F75</f>
        <v>4.8214285714285716E-2</v>
      </c>
      <c r="G65" s="33" t="s">
        <v>58</v>
      </c>
      <c r="H65" s="31"/>
      <c r="I65" s="30"/>
      <c r="J65" s="30"/>
      <c r="K65" s="30"/>
      <c r="M65" s="34"/>
      <c r="O65" s="30"/>
      <c r="P65" s="30"/>
      <c r="Q65" s="30"/>
      <c r="S65" s="31"/>
      <c r="T65" s="35"/>
      <c r="U65" s="30"/>
      <c r="V65" s="30"/>
      <c r="W65" s="30"/>
      <c r="X65" s="36"/>
      <c r="Z65" s="31"/>
      <c r="AA65" s="31"/>
      <c r="AB65" s="30"/>
      <c r="AC65" s="30"/>
      <c r="AF65" s="30"/>
      <c r="AG65" s="30"/>
      <c r="AI65" s="30"/>
      <c r="AJ65" s="31"/>
      <c r="AK65" s="30"/>
      <c r="AL65" s="30"/>
      <c r="AP65" s="30"/>
      <c r="AQ65" s="30"/>
      <c r="AS65" s="30"/>
      <c r="AT65" s="31"/>
      <c r="AU65" s="30"/>
      <c r="AW65" s="30"/>
      <c r="AY65" s="31"/>
      <c r="AZ65" s="30"/>
      <c r="BA65" s="30"/>
      <c r="BE65" s="30"/>
      <c r="BG65" s="31"/>
      <c r="BH65" s="30"/>
      <c r="BI65" s="30"/>
      <c r="BL65" s="30"/>
      <c r="BM65" s="31"/>
      <c r="BN65" s="30"/>
      <c r="BP65" s="30"/>
      <c r="BR65" s="31"/>
      <c r="BS65" s="30"/>
      <c r="BT65" s="30"/>
      <c r="BW65" s="30"/>
      <c r="BX65" s="30"/>
      <c r="BZ65" s="30"/>
      <c r="CA65" s="31"/>
      <c r="CC65" s="30"/>
      <c r="CD65" s="30"/>
      <c r="CF65" s="31"/>
      <c r="CG65" s="30"/>
      <c r="CK65" s="30"/>
      <c r="CN65" s="30"/>
      <c r="CQ65" s="30"/>
      <c r="CU65" s="30"/>
      <c r="CX65" s="30"/>
    </row>
    <row r="66" spans="1:102" s="28" customFormat="1" x14ac:dyDescent="0.3">
      <c r="A66" s="28" t="s">
        <v>199</v>
      </c>
      <c r="B66" s="28">
        <v>1</v>
      </c>
      <c r="C66" s="30" t="s">
        <v>202</v>
      </c>
      <c r="D66" s="31">
        <v>32.5</v>
      </c>
      <c r="E66" s="30" t="s">
        <v>201</v>
      </c>
      <c r="H66" s="31"/>
      <c r="I66" s="30"/>
      <c r="J66" s="30"/>
      <c r="K66" s="30"/>
      <c r="O66" s="30"/>
      <c r="P66" s="30"/>
      <c r="Q66" s="30"/>
      <c r="R66" s="29"/>
      <c r="S66" s="31"/>
      <c r="U66" s="30"/>
      <c r="V66" s="30"/>
      <c r="W66" s="30"/>
      <c r="X66" s="36"/>
      <c r="Z66" s="31"/>
      <c r="AA66" s="31"/>
      <c r="AB66" s="30"/>
      <c r="AC66" s="30"/>
      <c r="AF66" s="30"/>
      <c r="AG66" s="30"/>
      <c r="AI66" s="30"/>
      <c r="AJ66" s="31"/>
      <c r="AK66" s="30"/>
      <c r="AL66" s="30"/>
      <c r="AP66" s="30"/>
      <c r="AQ66" s="30"/>
      <c r="AS66" s="30"/>
      <c r="AT66" s="31"/>
      <c r="AU66" s="30"/>
      <c r="AW66" s="30"/>
      <c r="AY66" s="31"/>
      <c r="AZ66" s="30"/>
      <c r="BA66" s="30"/>
      <c r="BE66" s="30"/>
      <c r="BG66" s="31"/>
      <c r="BH66" s="30"/>
      <c r="BI66" s="30"/>
      <c r="BL66" s="30"/>
      <c r="BM66" s="31"/>
      <c r="BN66" s="30"/>
      <c r="BP66" s="30"/>
      <c r="BR66" s="31"/>
      <c r="BS66" s="30"/>
      <c r="BT66" s="30"/>
      <c r="BW66" s="30"/>
      <c r="BX66" s="30"/>
      <c r="BZ66" s="30"/>
      <c r="CA66" s="31"/>
      <c r="CC66" s="30"/>
      <c r="CD66" s="30"/>
      <c r="CF66" s="31"/>
      <c r="CG66" s="30"/>
      <c r="CK66" s="30"/>
      <c r="CN66" s="30"/>
      <c r="CQ66" s="30"/>
      <c r="CU66" s="30"/>
      <c r="CX66" s="30"/>
    </row>
    <row r="67" spans="1:102" s="29" customFormat="1" x14ac:dyDescent="0.3">
      <c r="A67" s="28"/>
      <c r="B67" s="28">
        <v>1</v>
      </c>
      <c r="C67" s="30" t="s">
        <v>203</v>
      </c>
      <c r="D67" s="31">
        <v>6.5</v>
      </c>
      <c r="E67" s="33" t="s">
        <v>201</v>
      </c>
      <c r="F67" s="28"/>
      <c r="G67" s="30"/>
      <c r="H67" s="31"/>
      <c r="I67" s="30"/>
      <c r="J67" s="30"/>
      <c r="K67" s="33"/>
      <c r="L67" s="30"/>
      <c r="M67" s="31"/>
      <c r="N67" s="30"/>
      <c r="O67" s="30"/>
      <c r="P67" s="30"/>
      <c r="Q67" s="33"/>
      <c r="S67" s="31"/>
      <c r="U67" s="30"/>
      <c r="V67" s="30"/>
      <c r="W67" s="33"/>
      <c r="Z67" s="31"/>
      <c r="AA67" s="31"/>
      <c r="AB67" s="33"/>
      <c r="AC67" s="30"/>
      <c r="AE67" s="36"/>
      <c r="AF67" s="33"/>
      <c r="AG67" s="30"/>
      <c r="AI67" s="33"/>
      <c r="AJ67" s="31"/>
      <c r="AK67" s="30"/>
      <c r="AL67" s="33"/>
      <c r="AP67" s="33"/>
      <c r="AQ67" s="30"/>
      <c r="AS67" s="33"/>
      <c r="AT67" s="31"/>
      <c r="AU67" s="30"/>
      <c r="AW67" s="33"/>
      <c r="AY67" s="31"/>
      <c r="AZ67" s="30"/>
      <c r="BA67" s="33"/>
      <c r="BE67" s="33"/>
      <c r="BG67" s="31"/>
      <c r="BH67" s="30"/>
      <c r="BI67" s="33"/>
      <c r="BL67" s="33"/>
      <c r="BM67" s="31"/>
      <c r="BN67" s="30"/>
      <c r="BP67" s="33"/>
      <c r="BR67" s="31"/>
      <c r="BS67" s="33"/>
      <c r="BT67" s="30"/>
      <c r="BW67" s="33"/>
      <c r="BX67" s="30"/>
      <c r="BZ67" s="33"/>
      <c r="CA67" s="31"/>
      <c r="CC67" s="33"/>
      <c r="CD67" s="30"/>
      <c r="CF67" s="31"/>
      <c r="CG67" s="30"/>
      <c r="CK67" s="30"/>
      <c r="CN67" s="30"/>
      <c r="CQ67" s="30"/>
      <c r="CU67" s="30"/>
      <c r="CX67" s="30"/>
    </row>
    <row r="68" spans="1:102" s="29" customFormat="1" x14ac:dyDescent="0.3">
      <c r="A68" s="28"/>
      <c r="B68" s="28">
        <v>1</v>
      </c>
      <c r="C68" s="30" t="s">
        <v>9</v>
      </c>
      <c r="D68" s="31">
        <v>112</v>
      </c>
      <c r="E68" s="30" t="s">
        <v>204</v>
      </c>
      <c r="F68" s="28"/>
      <c r="G68" s="30"/>
      <c r="H68" s="31"/>
      <c r="I68" s="30"/>
      <c r="J68" s="30"/>
      <c r="K68" s="30"/>
      <c r="L68" s="30"/>
      <c r="M68" s="31"/>
      <c r="N68" s="30"/>
      <c r="O68" s="30"/>
      <c r="P68" s="30"/>
      <c r="Q68" s="30"/>
      <c r="S68" s="31"/>
      <c r="U68" s="30"/>
      <c r="V68" s="30"/>
      <c r="W68" s="30"/>
      <c r="Z68" s="31"/>
      <c r="AA68" s="31"/>
      <c r="AB68" s="30"/>
      <c r="AC68" s="30"/>
      <c r="AE68" s="36"/>
      <c r="AF68" s="30"/>
      <c r="AG68" s="30"/>
      <c r="AI68" s="30"/>
      <c r="AJ68" s="31"/>
      <c r="AK68" s="30"/>
      <c r="AL68" s="30"/>
      <c r="AP68" s="30"/>
      <c r="AQ68" s="30"/>
      <c r="AS68" s="30"/>
      <c r="AT68" s="31"/>
      <c r="AU68" s="30"/>
      <c r="AW68" s="30"/>
      <c r="AY68" s="31"/>
      <c r="AZ68" s="30"/>
      <c r="BA68" s="30"/>
      <c r="BE68" s="30"/>
      <c r="BG68" s="31"/>
      <c r="BH68" s="30"/>
      <c r="BI68" s="30"/>
      <c r="BL68" s="30"/>
      <c r="BM68" s="31"/>
      <c r="BN68" s="30"/>
      <c r="BP68" s="30"/>
      <c r="BR68" s="31"/>
      <c r="BS68" s="30"/>
      <c r="BT68" s="30"/>
      <c r="BW68" s="30"/>
      <c r="BX68" s="30"/>
      <c r="BZ68" s="30"/>
      <c r="CA68" s="31"/>
      <c r="CC68" s="30"/>
      <c r="CD68" s="30"/>
      <c r="CF68" s="31"/>
      <c r="CG68" s="30"/>
      <c r="CK68" s="30"/>
      <c r="CN68" s="30"/>
      <c r="CQ68" s="30"/>
      <c r="CU68" s="30"/>
      <c r="CX68" s="30"/>
    </row>
    <row r="69" spans="1:102" s="29" customFormat="1" x14ac:dyDescent="0.3">
      <c r="A69" s="28"/>
      <c r="B69" s="28">
        <v>1</v>
      </c>
      <c r="C69" s="30" t="s">
        <v>9</v>
      </c>
      <c r="D69" s="31">
        <f>D68/D67</f>
        <v>17.23076923076923</v>
      </c>
      <c r="E69" s="30" t="s">
        <v>203</v>
      </c>
      <c r="F69" s="28"/>
      <c r="G69" s="31"/>
      <c r="H69" s="31"/>
      <c r="I69" s="30"/>
      <c r="J69" s="30"/>
      <c r="K69" s="30"/>
      <c r="L69" s="31"/>
      <c r="N69" s="31"/>
      <c r="O69" s="30"/>
      <c r="P69" s="30"/>
      <c r="Q69" s="30"/>
      <c r="S69" s="31"/>
      <c r="T69" s="31"/>
      <c r="U69" s="30"/>
      <c r="V69" s="30"/>
      <c r="W69" s="30"/>
      <c r="Z69" s="31"/>
      <c r="AA69" s="31"/>
      <c r="AB69" s="30"/>
      <c r="AC69" s="30"/>
      <c r="AD69" s="36"/>
      <c r="AE69" s="28"/>
      <c r="AF69" s="30"/>
      <c r="AG69" s="30"/>
      <c r="AI69" s="30"/>
      <c r="AJ69" s="31"/>
      <c r="AK69" s="30"/>
      <c r="AL69" s="30"/>
      <c r="AP69" s="30"/>
      <c r="AQ69" s="30"/>
      <c r="AS69" s="30"/>
      <c r="AT69" s="31"/>
      <c r="AU69" s="30"/>
      <c r="AW69" s="30"/>
      <c r="AY69" s="31"/>
      <c r="AZ69" s="30"/>
      <c r="BA69" s="30"/>
      <c r="BC69" s="36"/>
      <c r="BE69" s="30"/>
      <c r="BG69" s="31"/>
      <c r="BH69" s="30"/>
      <c r="BI69" s="30"/>
      <c r="BL69" s="30"/>
      <c r="BM69" s="31"/>
      <c r="BN69" s="30"/>
      <c r="BP69" s="30"/>
      <c r="BR69" s="31"/>
      <c r="BS69" s="30"/>
      <c r="BT69" s="30"/>
      <c r="BW69" s="30"/>
      <c r="BX69" s="30"/>
      <c r="BZ69" s="30"/>
      <c r="CA69" s="31"/>
      <c r="CC69" s="30"/>
      <c r="CD69" s="30"/>
      <c r="CF69" s="31"/>
      <c r="CG69" s="30"/>
      <c r="CK69" s="30"/>
      <c r="CN69" s="30"/>
      <c r="CQ69" s="30"/>
      <c r="CU69" s="30"/>
      <c r="CX69" s="30"/>
    </row>
    <row r="70" spans="1:102" s="28" customFormat="1" ht="15" customHeight="1" x14ac:dyDescent="0.3">
      <c r="B70" s="100">
        <v>1</v>
      </c>
      <c r="C70" s="101" t="s">
        <v>205</v>
      </c>
      <c r="D70" s="102">
        <v>130</v>
      </c>
      <c r="E70" s="103" t="s">
        <v>201</v>
      </c>
      <c r="F70" s="37"/>
      <c r="G70" s="29"/>
      <c r="H70" s="38"/>
      <c r="I70" s="30"/>
      <c r="J70" s="30"/>
      <c r="K70" s="39"/>
      <c r="L70" s="29"/>
      <c r="M70" s="29"/>
      <c r="N70" s="29"/>
      <c r="O70" s="30"/>
      <c r="P70" s="30"/>
      <c r="Q70" s="39"/>
      <c r="R70" s="29"/>
      <c r="S70" s="38"/>
      <c r="T70" s="29"/>
      <c r="U70" s="30"/>
      <c r="V70" s="30"/>
      <c r="W70" s="39"/>
      <c r="X70" s="29"/>
      <c r="Y70" s="29"/>
      <c r="Z70" s="38"/>
      <c r="AA70" s="38"/>
      <c r="AB70" s="39"/>
      <c r="AC70" s="30"/>
      <c r="AD70" s="29"/>
      <c r="AF70" s="39"/>
      <c r="AG70" s="30"/>
      <c r="AI70" s="39"/>
      <c r="AJ70" s="38"/>
      <c r="AK70" s="30"/>
      <c r="AL70" s="39"/>
      <c r="AP70" s="39"/>
      <c r="AQ70" s="30"/>
      <c r="AS70" s="39"/>
      <c r="AT70" s="38"/>
      <c r="AU70" s="30"/>
      <c r="AW70" s="39"/>
      <c r="AY70" s="38"/>
      <c r="AZ70" s="30"/>
      <c r="BA70" s="39"/>
      <c r="BE70" s="39"/>
      <c r="BG70" s="38"/>
      <c r="BH70" s="30"/>
      <c r="BI70" s="39"/>
      <c r="BL70" s="39"/>
      <c r="BM70" s="38"/>
      <c r="BN70" s="30"/>
      <c r="BP70" s="39"/>
      <c r="BR70" s="38"/>
      <c r="BS70" s="39"/>
      <c r="BT70" s="30"/>
      <c r="BW70" s="39"/>
      <c r="BX70" s="30"/>
      <c r="BZ70" s="39"/>
      <c r="CA70" s="38"/>
      <c r="CC70" s="39"/>
      <c r="CD70" s="30"/>
      <c r="CF70" s="38"/>
      <c r="CG70" s="30"/>
      <c r="CK70" s="30"/>
      <c r="CN70" s="30"/>
      <c r="CQ70" s="30"/>
      <c r="CU70" s="30"/>
      <c r="CX70" s="30"/>
    </row>
    <row r="71" spans="1:102" s="28" customFormat="1" ht="28.8" customHeight="1" x14ac:dyDescent="0.3">
      <c r="B71" s="100"/>
      <c r="C71" s="101"/>
      <c r="D71" s="102"/>
      <c r="E71" s="103"/>
      <c r="H71" s="38"/>
      <c r="I71" s="29"/>
      <c r="J71" s="29"/>
      <c r="K71" s="39"/>
      <c r="O71" s="29"/>
      <c r="P71" s="29"/>
      <c r="Q71" s="39"/>
      <c r="S71" s="38"/>
      <c r="U71" s="29"/>
      <c r="V71" s="29"/>
      <c r="W71" s="39"/>
      <c r="Z71" s="38"/>
      <c r="AA71" s="38"/>
      <c r="AB71" s="39"/>
      <c r="AC71" s="29"/>
      <c r="AF71" s="39"/>
      <c r="AG71" s="29"/>
      <c r="AI71" s="39"/>
      <c r="AJ71" s="38"/>
      <c r="AK71" s="29"/>
      <c r="AL71" s="39"/>
      <c r="AP71" s="39"/>
      <c r="AQ71" s="29"/>
      <c r="AS71" s="39"/>
      <c r="AT71" s="38"/>
      <c r="AU71" s="29"/>
      <c r="AW71" s="39"/>
      <c r="AY71" s="38"/>
      <c r="AZ71" s="29"/>
      <c r="BA71" s="39"/>
      <c r="BE71" s="39"/>
      <c r="BG71" s="38"/>
      <c r="BH71" s="29"/>
      <c r="BI71" s="39"/>
      <c r="BL71" s="39"/>
      <c r="BM71" s="38"/>
      <c r="BN71" s="29"/>
      <c r="BP71" s="39"/>
      <c r="BR71" s="38"/>
      <c r="BS71" s="39"/>
      <c r="BT71" s="29"/>
      <c r="BW71" s="39"/>
      <c r="BX71" s="29"/>
      <c r="BZ71" s="39"/>
      <c r="CA71" s="38"/>
      <c r="CC71" s="39"/>
      <c r="CD71" s="29"/>
      <c r="CF71" s="38"/>
      <c r="CG71" s="29"/>
      <c r="CK71" s="29"/>
      <c r="CN71" s="29"/>
      <c r="CQ71" s="29"/>
      <c r="CU71" s="29"/>
      <c r="CX71" s="29"/>
    </row>
    <row r="72" spans="1:102" s="28" customFormat="1" x14ac:dyDescent="0.3">
      <c r="B72" s="40">
        <v>1</v>
      </c>
      <c r="C72" s="30" t="s">
        <v>206</v>
      </c>
      <c r="D72" s="31">
        <v>260</v>
      </c>
      <c r="E72" s="30" t="s">
        <v>201</v>
      </c>
      <c r="H72" s="31"/>
      <c r="I72" s="30"/>
      <c r="J72" s="30"/>
      <c r="K72" s="30"/>
      <c r="O72" s="30"/>
      <c r="P72" s="30"/>
      <c r="Q72" s="30"/>
      <c r="S72" s="31"/>
      <c r="U72" s="30"/>
      <c r="V72" s="30"/>
      <c r="W72" s="30"/>
      <c r="Z72" s="31"/>
      <c r="AA72" s="31"/>
      <c r="AB72" s="30"/>
      <c r="AC72" s="30"/>
      <c r="AF72" s="30"/>
      <c r="AG72" s="30"/>
      <c r="AI72" s="30"/>
      <c r="AJ72" s="31"/>
      <c r="AK72" s="30"/>
      <c r="AL72" s="30"/>
      <c r="AP72" s="30"/>
      <c r="AQ72" s="30"/>
      <c r="AS72" s="30"/>
      <c r="AT72" s="31"/>
      <c r="AU72" s="30"/>
      <c r="AW72" s="30"/>
      <c r="AY72" s="31"/>
      <c r="AZ72" s="30"/>
      <c r="BA72" s="30"/>
      <c r="BE72" s="30"/>
      <c r="BG72" s="31"/>
      <c r="BH72" s="30"/>
      <c r="BI72" s="30"/>
      <c r="BL72" s="30"/>
      <c r="BM72" s="31"/>
      <c r="BN72" s="30"/>
      <c r="BP72" s="30"/>
      <c r="BR72" s="31"/>
      <c r="BS72" s="30"/>
      <c r="BT72" s="30"/>
      <c r="BW72" s="30"/>
      <c r="BX72" s="30"/>
      <c r="BZ72" s="30"/>
      <c r="CA72" s="31"/>
      <c r="CC72" s="30"/>
      <c r="CD72" s="30"/>
      <c r="CF72" s="31"/>
      <c r="CG72" s="30"/>
      <c r="CK72" s="30"/>
      <c r="CN72" s="30"/>
      <c r="CQ72" s="30"/>
      <c r="CU72" s="30"/>
      <c r="CX72" s="30"/>
    </row>
    <row r="73" spans="1:102" s="28" customFormat="1" x14ac:dyDescent="0.3">
      <c r="B73" s="40">
        <v>1</v>
      </c>
      <c r="C73" s="30" t="s">
        <v>345</v>
      </c>
      <c r="D73" s="31">
        <f>D70/D68</f>
        <v>1.1607142857142858</v>
      </c>
      <c r="E73" s="30" t="s">
        <v>207</v>
      </c>
      <c r="H73" s="31"/>
      <c r="I73" s="30"/>
      <c r="J73" s="30"/>
      <c r="K73" s="30"/>
      <c r="O73" s="30"/>
      <c r="P73" s="30"/>
      <c r="Q73" s="30"/>
      <c r="S73" s="31"/>
      <c r="U73" s="30"/>
      <c r="V73" s="30"/>
      <c r="W73" s="30"/>
      <c r="Z73" s="31"/>
      <c r="AA73" s="31"/>
      <c r="AB73" s="30"/>
      <c r="AC73" s="30"/>
      <c r="AF73" s="30"/>
      <c r="AG73" s="30"/>
      <c r="AI73" s="30"/>
      <c r="AJ73" s="31"/>
      <c r="AK73" s="30"/>
      <c r="AL73" s="30"/>
      <c r="AP73" s="30"/>
      <c r="AQ73" s="30"/>
      <c r="AS73" s="30"/>
      <c r="AT73" s="31"/>
      <c r="AU73" s="30"/>
      <c r="AW73" s="30"/>
      <c r="AY73" s="31"/>
      <c r="AZ73" s="30"/>
      <c r="BA73" s="30"/>
      <c r="BE73" s="30"/>
      <c r="BG73" s="31"/>
      <c r="BH73" s="30"/>
      <c r="BI73" s="30"/>
      <c r="BL73" s="30"/>
      <c r="BM73" s="31"/>
      <c r="BN73" s="30"/>
      <c r="BP73" s="30"/>
      <c r="BR73" s="31"/>
      <c r="BS73" s="30"/>
      <c r="BT73" s="30"/>
      <c r="BW73" s="30"/>
      <c r="BX73" s="30"/>
      <c r="BZ73" s="30"/>
      <c r="CA73" s="31"/>
      <c r="CC73" s="30"/>
      <c r="CD73" s="30"/>
      <c r="CF73" s="31"/>
      <c r="CG73" s="30"/>
      <c r="CK73" s="30"/>
      <c r="CN73" s="30"/>
      <c r="CQ73" s="30"/>
      <c r="CU73" s="30"/>
      <c r="CX73" s="30"/>
    </row>
    <row r="74" spans="1:102" s="28" customFormat="1" x14ac:dyDescent="0.3">
      <c r="B74" s="40">
        <v>1</v>
      </c>
      <c r="C74" s="30" t="s">
        <v>206</v>
      </c>
      <c r="D74" s="31">
        <f>D72/D68</f>
        <v>2.3214285714285716</v>
      </c>
      <c r="E74" s="30" t="s">
        <v>207</v>
      </c>
      <c r="H74" s="31"/>
      <c r="I74" s="30"/>
      <c r="J74" s="30"/>
      <c r="K74" s="30"/>
      <c r="O74" s="30"/>
      <c r="P74" s="30"/>
      <c r="Q74" s="30"/>
      <c r="S74" s="31"/>
      <c r="U74" s="30"/>
      <c r="V74" s="30"/>
      <c r="W74" s="30"/>
      <c r="Z74" s="31"/>
      <c r="AA74" s="31"/>
      <c r="AB74" s="30"/>
      <c r="AC74" s="30"/>
      <c r="AF74" s="30"/>
      <c r="AG74" s="30"/>
      <c r="AI74" s="30"/>
      <c r="AJ74" s="31"/>
      <c r="AK74" s="30"/>
      <c r="AL74" s="30"/>
      <c r="AP74" s="30"/>
      <c r="AQ74" s="30"/>
      <c r="AS74" s="30"/>
      <c r="AT74" s="31"/>
      <c r="AU74" s="30"/>
      <c r="AW74" s="30"/>
      <c r="AY74" s="31"/>
      <c r="AZ74" s="30"/>
      <c r="BA74" s="30"/>
      <c r="BE74" s="30"/>
      <c r="BG74" s="31"/>
      <c r="BH74" s="30"/>
      <c r="BI74" s="30"/>
      <c r="BL74" s="30"/>
      <c r="BM74" s="31"/>
      <c r="BN74" s="30"/>
      <c r="BP74" s="30"/>
      <c r="BR74" s="31"/>
      <c r="BS74" s="30"/>
      <c r="BT74" s="30"/>
      <c r="BW74" s="30"/>
      <c r="BX74" s="30"/>
      <c r="BZ74" s="30"/>
      <c r="CA74" s="31"/>
      <c r="CC74" s="30"/>
      <c r="CD74" s="30"/>
      <c r="CF74" s="31"/>
      <c r="CG74" s="30"/>
      <c r="CK74" s="30"/>
      <c r="CN74" s="30"/>
      <c r="CQ74" s="30"/>
      <c r="CU74" s="30"/>
      <c r="CX74" s="30"/>
    </row>
    <row r="75" spans="1:102" s="29" customFormat="1" x14ac:dyDescent="0.3">
      <c r="A75" s="28"/>
      <c r="B75" s="40">
        <v>1</v>
      </c>
      <c r="C75" s="30" t="s">
        <v>208</v>
      </c>
      <c r="D75" s="31">
        <v>20</v>
      </c>
      <c r="E75" s="30" t="s">
        <v>207</v>
      </c>
      <c r="F75" s="32">
        <f>D75*D68</f>
        <v>2240</v>
      </c>
      <c r="G75" s="30" t="s">
        <v>201</v>
      </c>
      <c r="H75" s="32">
        <f>F75/D78</f>
        <v>420</v>
      </c>
      <c r="I75" s="41" t="s">
        <v>209</v>
      </c>
      <c r="J75" s="32">
        <f>F75/D77</f>
        <v>1016.048117135833</v>
      </c>
      <c r="K75" s="30" t="s">
        <v>210</v>
      </c>
      <c r="L75" s="39"/>
      <c r="O75" s="30"/>
      <c r="R75" s="39"/>
      <c r="U75" s="30"/>
      <c r="X75" s="39"/>
      <c r="Y75" s="39"/>
      <c r="Z75" s="30"/>
      <c r="AB75" s="28"/>
      <c r="AC75" s="39"/>
      <c r="AD75" s="30"/>
      <c r="AG75" s="30"/>
      <c r="AH75" s="39"/>
      <c r="AI75" s="36"/>
      <c r="AJ75" s="30"/>
      <c r="AK75" s="36"/>
      <c r="AM75" s="39"/>
      <c r="AN75" s="30"/>
      <c r="AQ75" s="30"/>
      <c r="AR75" s="39"/>
      <c r="AU75" s="30"/>
      <c r="AW75" s="39"/>
      <c r="AY75" s="30"/>
      <c r="BC75" s="30"/>
      <c r="BE75" s="39"/>
      <c r="BF75" s="36"/>
      <c r="BG75" s="30"/>
      <c r="BJ75" s="30"/>
      <c r="BK75" s="39"/>
      <c r="BN75" s="30"/>
      <c r="BP75" s="39"/>
      <c r="BQ75" s="30"/>
      <c r="BT75" s="39"/>
      <c r="BU75" s="30"/>
      <c r="BX75" s="30"/>
      <c r="BZ75" s="39"/>
      <c r="CA75" s="30"/>
      <c r="CD75" s="39"/>
      <c r="CH75" s="39"/>
      <c r="CK75" s="39"/>
      <c r="CN75" s="39"/>
      <c r="CR75" s="39"/>
      <c r="CU75" s="39"/>
    </row>
    <row r="76" spans="1:102" s="29" customFormat="1" x14ac:dyDescent="0.3">
      <c r="A76" s="28"/>
      <c r="B76" s="42">
        <v>1</v>
      </c>
      <c r="C76" s="30" t="s">
        <v>211</v>
      </c>
      <c r="D76" s="31">
        <v>0.25</v>
      </c>
      <c r="E76" s="30" t="s">
        <v>208</v>
      </c>
      <c r="F76" s="32">
        <f>D76*D75</f>
        <v>5</v>
      </c>
      <c r="G76" s="30" t="s">
        <v>207</v>
      </c>
      <c r="H76" s="32"/>
      <c r="I76" s="41"/>
      <c r="J76" s="32"/>
      <c r="K76" s="30"/>
      <c r="L76" s="39"/>
      <c r="O76" s="30"/>
      <c r="R76" s="39"/>
      <c r="U76" s="30"/>
      <c r="X76" s="39"/>
      <c r="Y76" s="39"/>
      <c r="Z76" s="30"/>
      <c r="AB76" s="28"/>
      <c r="AC76" s="39"/>
      <c r="AD76" s="30"/>
      <c r="AG76" s="30"/>
      <c r="AH76" s="39"/>
      <c r="AI76" s="36"/>
      <c r="AJ76" s="30"/>
      <c r="AK76" s="36"/>
      <c r="AM76" s="39"/>
      <c r="AN76" s="30"/>
      <c r="AQ76" s="30"/>
      <c r="AR76" s="39"/>
      <c r="AU76" s="30"/>
      <c r="AW76" s="39"/>
      <c r="AY76" s="30"/>
      <c r="BC76" s="30"/>
      <c r="BE76" s="39"/>
      <c r="BF76" s="36"/>
      <c r="BG76" s="30"/>
      <c r="BJ76" s="30"/>
      <c r="BK76" s="39"/>
      <c r="BN76" s="30"/>
      <c r="BP76" s="39"/>
      <c r="BQ76" s="30"/>
      <c r="BT76" s="39"/>
      <c r="BU76" s="30"/>
      <c r="BX76" s="30"/>
      <c r="BZ76" s="39"/>
      <c r="CA76" s="30"/>
      <c r="CD76" s="39"/>
      <c r="CH76" s="39"/>
      <c r="CK76" s="39"/>
      <c r="CN76" s="39"/>
      <c r="CR76" s="39"/>
      <c r="CU76" s="39"/>
    </row>
    <row r="77" spans="1:102" s="29" customFormat="1" x14ac:dyDescent="0.3">
      <c r="A77" s="28"/>
      <c r="B77" s="40">
        <v>1</v>
      </c>
      <c r="C77" s="30" t="s">
        <v>212</v>
      </c>
      <c r="D77" s="31">
        <v>2.2046199999999998</v>
      </c>
      <c r="E77" s="30" t="s">
        <v>201</v>
      </c>
      <c r="F77" s="32">
        <f>D77/D68</f>
        <v>1.9684107142857142E-2</v>
      </c>
      <c r="G77" s="41" t="s">
        <v>207</v>
      </c>
      <c r="I77" s="36"/>
      <c r="J77" s="36"/>
      <c r="L77" s="39"/>
      <c r="O77" s="30"/>
      <c r="R77" s="39"/>
      <c r="U77" s="30"/>
      <c r="X77" s="39"/>
      <c r="Y77" s="39"/>
      <c r="Z77" s="30"/>
      <c r="AB77" s="28"/>
      <c r="AC77" s="39"/>
      <c r="AD77" s="30"/>
      <c r="AG77" s="30"/>
      <c r="AH77" s="39"/>
      <c r="AI77" s="36"/>
      <c r="AJ77" s="30"/>
      <c r="AK77" s="36"/>
      <c r="AM77" s="39"/>
      <c r="AN77" s="30"/>
      <c r="AQ77" s="30"/>
      <c r="AR77" s="39"/>
      <c r="AU77" s="30"/>
      <c r="AW77" s="39"/>
      <c r="AY77" s="30"/>
      <c r="BC77" s="30"/>
      <c r="BE77" s="39"/>
      <c r="BF77" s="36"/>
      <c r="BG77" s="30"/>
      <c r="BJ77" s="30"/>
      <c r="BK77" s="39"/>
      <c r="BN77" s="30"/>
      <c r="BP77" s="39"/>
      <c r="BQ77" s="30"/>
      <c r="BT77" s="39"/>
      <c r="BU77" s="30"/>
      <c r="BX77" s="30"/>
      <c r="BZ77" s="39"/>
      <c r="CA77" s="30"/>
      <c r="CD77" s="39"/>
      <c r="CH77" s="39"/>
      <c r="CK77" s="39"/>
      <c r="CN77" s="39"/>
      <c r="CR77" s="39"/>
      <c r="CU77" s="39"/>
    </row>
    <row r="78" spans="1:102" s="29" customFormat="1" x14ac:dyDescent="0.3">
      <c r="A78" s="28"/>
      <c r="B78" s="40">
        <v>1</v>
      </c>
      <c r="C78" s="30" t="s">
        <v>213</v>
      </c>
      <c r="D78" s="31">
        <f>16/3</f>
        <v>5.333333333333333</v>
      </c>
      <c r="E78" s="30" t="s">
        <v>201</v>
      </c>
      <c r="F78" s="32">
        <f>D78/D68</f>
        <v>4.7619047619047616E-2</v>
      </c>
      <c r="G78" s="41" t="s">
        <v>207</v>
      </c>
      <c r="I78" s="36"/>
      <c r="J78" s="36"/>
      <c r="L78" s="30"/>
      <c r="O78" s="30"/>
      <c r="R78" s="30"/>
      <c r="U78" s="30"/>
      <c r="X78" s="30"/>
      <c r="Y78" s="30"/>
      <c r="Z78" s="30"/>
      <c r="AB78" s="28"/>
      <c r="AC78" s="30"/>
      <c r="AD78" s="30"/>
      <c r="AG78" s="30"/>
      <c r="AH78" s="30"/>
      <c r="AI78" s="36"/>
      <c r="AJ78" s="30"/>
      <c r="AK78" s="36"/>
      <c r="AM78" s="30"/>
      <c r="AN78" s="30"/>
      <c r="AQ78" s="30"/>
      <c r="AR78" s="30"/>
      <c r="AU78" s="30"/>
      <c r="AW78" s="30"/>
      <c r="AY78" s="30"/>
      <c r="BC78" s="30"/>
      <c r="BE78" s="30"/>
      <c r="BF78" s="36"/>
      <c r="BG78" s="30"/>
      <c r="BJ78" s="30"/>
      <c r="BK78" s="30"/>
      <c r="BN78" s="30"/>
      <c r="BP78" s="30"/>
      <c r="BQ78" s="30"/>
      <c r="BT78" s="30"/>
      <c r="BU78" s="30"/>
      <c r="BX78" s="30"/>
      <c r="BZ78" s="30"/>
      <c r="CA78" s="30"/>
      <c r="CD78" s="30"/>
      <c r="CH78" s="30"/>
      <c r="CK78" s="30"/>
      <c r="CN78" s="30"/>
      <c r="CR78" s="30"/>
      <c r="CU78" s="30"/>
    </row>
    <row r="79" spans="1:102" s="29" customFormat="1" x14ac:dyDescent="0.3">
      <c r="A79" s="28"/>
      <c r="B79" s="40">
        <v>1</v>
      </c>
      <c r="C79" s="30" t="s">
        <v>214</v>
      </c>
      <c r="D79" s="31">
        <v>100</v>
      </c>
      <c r="E79" s="30" t="s">
        <v>213</v>
      </c>
      <c r="F79" s="32">
        <f>D79*F78</f>
        <v>4.7619047619047619</v>
      </c>
      <c r="G79" s="41" t="s">
        <v>207</v>
      </c>
      <c r="H79" s="31">
        <f>F79/D75</f>
        <v>0.23809523809523808</v>
      </c>
      <c r="I79" s="41" t="s">
        <v>58</v>
      </c>
      <c r="J79" s="36"/>
      <c r="L79" s="30"/>
      <c r="O79" s="30"/>
      <c r="R79" s="30"/>
      <c r="U79" s="30"/>
      <c r="X79" s="30"/>
      <c r="Y79" s="30"/>
      <c r="Z79" s="30"/>
      <c r="AB79" s="28"/>
      <c r="AC79" s="30"/>
      <c r="AD79" s="30"/>
      <c r="AG79" s="30"/>
      <c r="AH79" s="30"/>
      <c r="AI79" s="36"/>
      <c r="AJ79" s="30"/>
      <c r="AK79" s="36"/>
      <c r="AM79" s="30"/>
      <c r="AN79" s="30"/>
      <c r="AQ79" s="30"/>
      <c r="AR79" s="30"/>
      <c r="AU79" s="30"/>
      <c r="AW79" s="30"/>
      <c r="AY79" s="30"/>
      <c r="BC79" s="30"/>
      <c r="BE79" s="30"/>
      <c r="BF79" s="36"/>
      <c r="BG79" s="30"/>
      <c r="BJ79" s="30"/>
      <c r="BK79" s="30"/>
      <c r="BN79" s="30"/>
      <c r="BP79" s="30"/>
      <c r="BQ79" s="30"/>
      <c r="BT79" s="30"/>
      <c r="BU79" s="30"/>
      <c r="BX79" s="30"/>
      <c r="BZ79" s="30"/>
      <c r="CA79" s="30"/>
      <c r="CD79" s="30"/>
      <c r="CH79" s="30"/>
      <c r="CK79" s="30"/>
      <c r="CN79" s="30"/>
      <c r="CR79" s="30"/>
      <c r="CU79" s="30"/>
    </row>
    <row r="80" spans="1:102" s="29" customFormat="1" x14ac:dyDescent="0.3">
      <c r="A80" s="28"/>
      <c r="B80" s="40">
        <v>1</v>
      </c>
      <c r="C80" s="30" t="s">
        <v>215</v>
      </c>
      <c r="D80" s="31">
        <f>D68/D78</f>
        <v>21</v>
      </c>
      <c r="E80" s="30" t="s">
        <v>213</v>
      </c>
      <c r="F80" s="32"/>
      <c r="G80" s="41"/>
      <c r="I80" s="30"/>
      <c r="J80" s="36"/>
      <c r="K80" s="30"/>
      <c r="L80" s="36"/>
      <c r="N80" s="30"/>
      <c r="Q80" s="30"/>
      <c r="T80" s="30"/>
      <c r="W80" s="30"/>
      <c r="Z80" s="30"/>
      <c r="AA80" s="30"/>
      <c r="AB80" s="30"/>
      <c r="AD80" s="28"/>
      <c r="AE80" s="30"/>
      <c r="AF80" s="30"/>
      <c r="AI80" s="30"/>
      <c r="AJ80" s="30"/>
      <c r="AK80" s="36"/>
      <c r="AL80" s="30"/>
      <c r="AM80" s="36"/>
      <c r="AO80" s="30"/>
      <c r="AP80" s="30"/>
      <c r="AS80" s="30"/>
      <c r="AT80" s="30"/>
      <c r="AW80" s="30"/>
      <c r="AY80" s="30"/>
      <c r="BA80" s="30"/>
      <c r="BE80" s="30"/>
      <c r="BG80" s="30"/>
      <c r="BH80" s="36"/>
      <c r="BI80" s="30"/>
      <c r="BL80" s="30"/>
      <c r="BM80" s="30"/>
      <c r="BP80" s="30"/>
      <c r="BR80" s="30"/>
      <c r="BS80" s="30"/>
      <c r="BV80" s="30"/>
      <c r="BW80" s="30"/>
      <c r="BZ80" s="30"/>
      <c r="CB80" s="30"/>
      <c r="CC80" s="30"/>
      <c r="CF80" s="30"/>
      <c r="CJ80" s="30"/>
      <c r="CM80" s="30"/>
      <c r="CP80" s="30"/>
      <c r="CT80" s="30"/>
      <c r="CW80" s="30"/>
    </row>
    <row r="81" spans="1:102" s="29" customFormat="1" x14ac:dyDescent="0.3">
      <c r="A81" s="28"/>
      <c r="B81" s="36"/>
      <c r="F81" s="36"/>
      <c r="G81" s="36"/>
      <c r="H81" s="36"/>
      <c r="I81" s="28"/>
      <c r="J81" s="28"/>
      <c r="M81" s="36"/>
      <c r="N81" s="36"/>
      <c r="O81" s="28"/>
      <c r="P81" s="28"/>
      <c r="U81" s="28"/>
      <c r="V81" s="28"/>
      <c r="AC81" s="28"/>
      <c r="AG81" s="28"/>
      <c r="AH81" s="28"/>
      <c r="AK81" s="28"/>
      <c r="AN81" s="36"/>
      <c r="AO81" s="36"/>
      <c r="AQ81" s="28"/>
      <c r="AU81" s="28"/>
      <c r="AZ81" s="28"/>
      <c r="BH81" s="28"/>
      <c r="BK81" s="36"/>
      <c r="BN81" s="28"/>
      <c r="BT81" s="28"/>
      <c r="BX81" s="28"/>
      <c r="CD81" s="28"/>
      <c r="CG81" s="28"/>
      <c r="CK81" s="28"/>
      <c r="CN81" s="28"/>
      <c r="CQ81" s="28"/>
      <c r="CU81" s="28"/>
      <c r="CX81" s="28"/>
    </row>
    <row r="82" spans="1:102" s="29" customFormat="1" x14ac:dyDescent="0.3">
      <c r="A82" s="28"/>
      <c r="B82" s="28">
        <v>1</v>
      </c>
      <c r="C82" s="30" t="s">
        <v>200</v>
      </c>
      <c r="D82" s="31">
        <v>108</v>
      </c>
      <c r="E82" s="30" t="s">
        <v>201</v>
      </c>
      <c r="H82" s="30"/>
      <c r="I82" s="30"/>
      <c r="J82" s="30"/>
      <c r="K82" s="30"/>
      <c r="L82" s="31"/>
      <c r="M82" s="31"/>
      <c r="N82" s="30"/>
      <c r="O82" s="30"/>
      <c r="P82" s="30"/>
      <c r="Q82" s="30"/>
      <c r="S82" s="43"/>
      <c r="T82" s="43"/>
      <c r="U82" s="30"/>
      <c r="V82" s="30"/>
      <c r="W82" s="30"/>
      <c r="X82" s="43"/>
      <c r="Y82" s="43"/>
      <c r="Z82" s="28"/>
      <c r="AA82" s="28"/>
      <c r="AB82" s="30"/>
      <c r="AC82" s="30"/>
      <c r="AD82" s="28"/>
      <c r="AE82" s="44"/>
      <c r="AF82" s="30"/>
      <c r="AG82" s="30"/>
      <c r="AH82" s="44"/>
      <c r="AI82" s="30"/>
      <c r="AJ82" s="44"/>
      <c r="AK82" s="30"/>
      <c r="AL82" s="30"/>
      <c r="AM82" s="36"/>
      <c r="AN82" s="28"/>
      <c r="AO82" s="28"/>
      <c r="AP82" s="30"/>
      <c r="AQ82" s="30"/>
      <c r="AR82" s="28"/>
      <c r="AS82" s="30"/>
      <c r="AT82" s="28"/>
      <c r="AU82" s="30"/>
      <c r="AW82" s="30"/>
      <c r="AZ82" s="30"/>
      <c r="BA82" s="30"/>
      <c r="BE82" s="30"/>
      <c r="BH82" s="30"/>
      <c r="BI82" s="30"/>
      <c r="BL82" s="30"/>
      <c r="BN82" s="30"/>
      <c r="BP82" s="30"/>
      <c r="BS82" s="30"/>
      <c r="BT82" s="30"/>
      <c r="BW82" s="30"/>
      <c r="BX82" s="30"/>
      <c r="BZ82" s="30"/>
      <c r="CC82" s="30"/>
      <c r="CD82" s="30"/>
      <c r="CG82" s="30"/>
      <c r="CK82" s="30"/>
      <c r="CN82" s="30"/>
      <c r="CQ82" s="30"/>
      <c r="CU82" s="30"/>
      <c r="CX82" s="30"/>
    </row>
    <row r="83" spans="1:102" s="29" customFormat="1" x14ac:dyDescent="0.3">
      <c r="A83" s="28"/>
      <c r="B83" s="28">
        <v>1</v>
      </c>
      <c r="C83" s="30" t="s">
        <v>202</v>
      </c>
      <c r="D83" s="31">
        <v>32.5</v>
      </c>
      <c r="E83" s="30" t="s">
        <v>201</v>
      </c>
      <c r="F83" s="28"/>
      <c r="G83" s="28"/>
      <c r="H83" s="30"/>
      <c r="I83" s="30"/>
      <c r="J83" s="30"/>
      <c r="K83" s="30"/>
      <c r="L83" s="31"/>
      <c r="M83" s="31"/>
      <c r="N83" s="30"/>
      <c r="O83" s="30"/>
      <c r="P83" s="30"/>
      <c r="Q83" s="30"/>
      <c r="S83" s="43"/>
      <c r="T83" s="43"/>
      <c r="U83" s="30"/>
      <c r="V83" s="30"/>
      <c r="W83" s="30"/>
      <c r="X83" s="43"/>
      <c r="Y83" s="43"/>
      <c r="Z83" s="28"/>
      <c r="AA83" s="28"/>
      <c r="AB83" s="30"/>
      <c r="AC83" s="30"/>
      <c r="AD83" s="28"/>
      <c r="AE83" s="44"/>
      <c r="AF83" s="30"/>
      <c r="AG83" s="30"/>
      <c r="AH83" s="44"/>
      <c r="AI83" s="30"/>
      <c r="AJ83" s="44"/>
      <c r="AK83" s="30"/>
      <c r="AL83" s="30"/>
      <c r="AM83" s="36"/>
      <c r="AN83" s="28"/>
      <c r="AO83" s="28"/>
      <c r="AP83" s="30"/>
      <c r="AQ83" s="30"/>
      <c r="AR83" s="28"/>
      <c r="AS83" s="30"/>
      <c r="AT83" s="28"/>
      <c r="AU83" s="30"/>
      <c r="AW83" s="30"/>
      <c r="AZ83" s="30"/>
      <c r="BA83" s="30"/>
      <c r="BE83" s="30"/>
      <c r="BH83" s="30"/>
      <c r="BI83" s="30"/>
      <c r="BL83" s="30"/>
      <c r="BN83" s="30"/>
      <c r="BP83" s="30"/>
      <c r="BS83" s="30"/>
      <c r="BT83" s="30"/>
      <c r="BW83" s="30"/>
      <c r="BX83" s="30"/>
      <c r="BZ83" s="30"/>
      <c r="CC83" s="30"/>
      <c r="CD83" s="30"/>
      <c r="CG83" s="30"/>
      <c r="CK83" s="30"/>
      <c r="CN83" s="30"/>
      <c r="CQ83" s="30"/>
      <c r="CU83" s="30"/>
      <c r="CX83" s="30"/>
    </row>
    <row r="84" spans="1:102" s="29" customFormat="1" x14ac:dyDescent="0.3">
      <c r="A84" s="28"/>
      <c r="B84" s="28">
        <v>1</v>
      </c>
      <c r="C84" s="30" t="s">
        <v>9</v>
      </c>
      <c r="D84" s="31">
        <v>112</v>
      </c>
      <c r="E84" s="30" t="s">
        <v>204</v>
      </c>
      <c r="H84" s="30"/>
      <c r="I84" s="30"/>
      <c r="J84" s="30"/>
      <c r="K84" s="30"/>
      <c r="L84" s="31"/>
      <c r="M84" s="31"/>
      <c r="N84" s="30"/>
      <c r="O84" s="30"/>
      <c r="P84" s="30"/>
      <c r="Q84" s="30"/>
      <c r="S84" s="43"/>
      <c r="T84" s="43"/>
      <c r="U84" s="30"/>
      <c r="V84" s="30"/>
      <c r="W84" s="30"/>
      <c r="X84" s="43"/>
      <c r="Y84" s="43"/>
      <c r="Z84" s="28"/>
      <c r="AA84" s="28"/>
      <c r="AB84" s="30"/>
      <c r="AC84" s="30"/>
      <c r="AD84" s="28"/>
      <c r="AE84" s="44"/>
      <c r="AF84" s="30"/>
      <c r="AG84" s="30"/>
      <c r="AH84" s="44"/>
      <c r="AI84" s="30"/>
      <c r="AJ84" s="44"/>
      <c r="AK84" s="30"/>
      <c r="AL84" s="30"/>
      <c r="AM84" s="36"/>
      <c r="AN84" s="28"/>
      <c r="AO84" s="28"/>
      <c r="AP84" s="30"/>
      <c r="AQ84" s="30"/>
      <c r="AR84" s="28"/>
      <c r="AS84" s="30"/>
      <c r="AT84" s="28"/>
      <c r="AU84" s="30"/>
      <c r="AW84" s="30"/>
      <c r="AZ84" s="30"/>
      <c r="BA84" s="30"/>
      <c r="BE84" s="30"/>
      <c r="BH84" s="30"/>
      <c r="BI84" s="30"/>
      <c r="BL84" s="30"/>
      <c r="BN84" s="30"/>
      <c r="BP84" s="30"/>
      <c r="BS84" s="30"/>
      <c r="BT84" s="30"/>
      <c r="BW84" s="30"/>
      <c r="BX84" s="30"/>
      <c r="BZ84" s="30"/>
      <c r="CC84" s="30"/>
      <c r="CD84" s="30"/>
      <c r="CG84" s="30"/>
      <c r="CK84" s="30"/>
      <c r="CN84" s="30"/>
      <c r="CQ84" s="30"/>
      <c r="CU84" s="30"/>
      <c r="CX84" s="30"/>
    </row>
    <row r="85" spans="1:102" s="29" customFormat="1" ht="14.4" customHeight="1" x14ac:dyDescent="0.3">
      <c r="A85" s="28"/>
      <c r="B85" s="100">
        <v>1</v>
      </c>
      <c r="C85" s="101" t="s">
        <v>205</v>
      </c>
      <c r="D85" s="102">
        <v>130</v>
      </c>
      <c r="E85" s="103" t="s">
        <v>201</v>
      </c>
      <c r="H85" s="30"/>
      <c r="I85" s="30"/>
      <c r="J85" s="30"/>
      <c r="K85" s="39"/>
      <c r="L85" s="31"/>
      <c r="M85" s="31"/>
      <c r="N85" s="30"/>
      <c r="O85" s="30"/>
      <c r="P85" s="30"/>
      <c r="Q85" s="39"/>
      <c r="S85" s="43"/>
      <c r="T85" s="43"/>
      <c r="U85" s="30"/>
      <c r="V85" s="30"/>
      <c r="W85" s="39"/>
      <c r="X85" s="43"/>
      <c r="Y85" s="43"/>
      <c r="Z85" s="28"/>
      <c r="AA85" s="28"/>
      <c r="AB85" s="39"/>
      <c r="AC85" s="30"/>
      <c r="AD85" s="28"/>
      <c r="AE85" s="44"/>
      <c r="AF85" s="39"/>
      <c r="AG85" s="30"/>
      <c r="AH85" s="44"/>
      <c r="AI85" s="39"/>
      <c r="AJ85" s="44"/>
      <c r="AK85" s="30"/>
      <c r="AL85" s="39"/>
      <c r="AM85" s="36"/>
      <c r="AN85" s="28"/>
      <c r="AO85" s="28"/>
      <c r="AP85" s="39"/>
      <c r="AQ85" s="30"/>
      <c r="AR85" s="28"/>
      <c r="AS85" s="39"/>
      <c r="AT85" s="28"/>
      <c r="AU85" s="30"/>
      <c r="AW85" s="39"/>
      <c r="AZ85" s="30"/>
      <c r="BA85" s="39"/>
      <c r="BE85" s="39"/>
      <c r="BH85" s="30"/>
      <c r="BI85" s="39"/>
      <c r="BL85" s="39"/>
      <c r="BN85" s="30"/>
      <c r="BP85" s="39"/>
      <c r="BS85" s="39"/>
      <c r="BT85" s="30"/>
      <c r="BW85" s="39"/>
      <c r="BX85" s="30"/>
      <c r="BZ85" s="39"/>
      <c r="CC85" s="39"/>
      <c r="CD85" s="30"/>
      <c r="CG85" s="30"/>
      <c r="CK85" s="30"/>
      <c r="CN85" s="30"/>
      <c r="CQ85" s="30"/>
      <c r="CU85" s="30"/>
      <c r="CX85" s="30"/>
    </row>
    <row r="86" spans="1:102" s="29" customFormat="1" ht="14.4" customHeight="1" x14ac:dyDescent="0.3">
      <c r="A86" s="28"/>
      <c r="B86" s="100"/>
      <c r="C86" s="101"/>
      <c r="D86" s="102"/>
      <c r="E86" s="103"/>
      <c r="F86" s="28"/>
      <c r="G86" s="28"/>
      <c r="H86" s="30"/>
      <c r="I86" s="30"/>
      <c r="J86" s="30"/>
      <c r="K86" s="39"/>
      <c r="L86" s="31"/>
      <c r="M86" s="31"/>
      <c r="N86" s="30"/>
      <c r="O86" s="30"/>
      <c r="P86" s="30"/>
      <c r="Q86" s="39"/>
      <c r="S86" s="43"/>
      <c r="T86" s="43"/>
      <c r="U86" s="30"/>
      <c r="V86" s="30"/>
      <c r="W86" s="39"/>
      <c r="X86" s="43"/>
      <c r="Y86" s="43"/>
      <c r="Z86" s="28"/>
      <c r="AA86" s="28"/>
      <c r="AB86" s="39"/>
      <c r="AC86" s="30"/>
      <c r="AD86" s="28"/>
      <c r="AE86" s="44"/>
      <c r="AF86" s="39"/>
      <c r="AG86" s="30"/>
      <c r="AH86" s="44"/>
      <c r="AI86" s="39"/>
      <c r="AJ86" s="44"/>
      <c r="AK86" s="30"/>
      <c r="AL86" s="39"/>
      <c r="AM86" s="36"/>
      <c r="AN86" s="28"/>
      <c r="AO86" s="28"/>
      <c r="AP86" s="39"/>
      <c r="AQ86" s="30"/>
      <c r="AR86" s="28"/>
      <c r="AS86" s="39"/>
      <c r="AT86" s="28"/>
      <c r="AU86" s="30"/>
      <c r="AW86" s="39"/>
      <c r="AZ86" s="30"/>
      <c r="BA86" s="39"/>
      <c r="BE86" s="39"/>
      <c r="BH86" s="30"/>
      <c r="BI86" s="39"/>
      <c r="BL86" s="39"/>
      <c r="BN86" s="30"/>
      <c r="BP86" s="39"/>
      <c r="BS86" s="39"/>
      <c r="BT86" s="30"/>
      <c r="BW86" s="39"/>
      <c r="BX86" s="30"/>
      <c r="BZ86" s="39"/>
      <c r="CC86" s="39"/>
      <c r="CD86" s="30"/>
      <c r="CG86" s="30"/>
      <c r="CK86" s="30"/>
      <c r="CN86" s="30"/>
      <c r="CQ86" s="30"/>
      <c r="CU86" s="30"/>
      <c r="CX86" s="30"/>
    </row>
    <row r="87" spans="1:102" s="29" customFormat="1" x14ac:dyDescent="0.3">
      <c r="A87" s="28"/>
      <c r="B87" s="40">
        <v>1</v>
      </c>
      <c r="C87" s="30" t="s">
        <v>206</v>
      </c>
      <c r="D87" s="31">
        <v>260</v>
      </c>
      <c r="E87" s="30" t="s">
        <v>201</v>
      </c>
      <c r="F87" s="28"/>
      <c r="G87" s="28"/>
      <c r="H87" s="30"/>
      <c r="I87" s="30"/>
      <c r="J87" s="30"/>
      <c r="K87" s="30"/>
      <c r="L87" s="31"/>
      <c r="M87" s="31"/>
      <c r="N87" s="30"/>
      <c r="O87" s="30"/>
      <c r="P87" s="30"/>
      <c r="Q87" s="30"/>
      <c r="S87" s="43"/>
      <c r="T87" s="43"/>
      <c r="U87" s="30"/>
      <c r="V87" s="30"/>
      <c r="W87" s="30"/>
      <c r="X87" s="43"/>
      <c r="Y87" s="43"/>
      <c r="Z87" s="28"/>
      <c r="AA87" s="28"/>
      <c r="AB87" s="30"/>
      <c r="AC87" s="30"/>
      <c r="AD87" s="28"/>
      <c r="AE87" s="44"/>
      <c r="AF87" s="30"/>
      <c r="AG87" s="30"/>
      <c r="AH87" s="44"/>
      <c r="AI87" s="30"/>
      <c r="AJ87" s="44"/>
      <c r="AK87" s="30"/>
      <c r="AL87" s="30"/>
      <c r="AM87" s="36"/>
      <c r="AN87" s="28"/>
      <c r="AO87" s="28"/>
      <c r="AP87" s="30"/>
      <c r="AQ87" s="30"/>
      <c r="AR87" s="28"/>
      <c r="AS87" s="30"/>
      <c r="AT87" s="28"/>
      <c r="AU87" s="30"/>
      <c r="AW87" s="30"/>
      <c r="AZ87" s="30"/>
      <c r="BA87" s="30"/>
      <c r="BE87" s="30"/>
      <c r="BH87" s="30"/>
      <c r="BI87" s="30"/>
      <c r="BL87" s="30"/>
      <c r="BN87" s="30"/>
      <c r="BP87" s="30"/>
      <c r="BS87" s="30"/>
      <c r="BT87" s="30"/>
      <c r="BW87" s="30"/>
      <c r="BX87" s="30"/>
      <c r="BZ87" s="30"/>
      <c r="CC87" s="30"/>
      <c r="CD87" s="30"/>
      <c r="CG87" s="30"/>
      <c r="CK87" s="30"/>
      <c r="CN87" s="30"/>
      <c r="CQ87" s="30"/>
      <c r="CU87" s="30"/>
      <c r="CX87" s="30"/>
    </row>
    <row r="88" spans="1:102" s="29" customFormat="1" x14ac:dyDescent="0.3">
      <c r="A88" s="28"/>
      <c r="B88" s="40">
        <v>1</v>
      </c>
      <c r="C88" s="30" t="s">
        <v>345</v>
      </c>
      <c r="D88" s="31">
        <f>D85/D84</f>
        <v>1.1607142857142858</v>
      </c>
      <c r="E88" s="30" t="s">
        <v>207</v>
      </c>
      <c r="F88" s="28"/>
      <c r="G88" s="28"/>
      <c r="H88" s="30"/>
      <c r="I88" s="30"/>
      <c r="J88" s="30"/>
      <c r="K88" s="30"/>
      <c r="L88" s="31"/>
      <c r="M88" s="31"/>
      <c r="N88" s="30"/>
      <c r="O88" s="30"/>
      <c r="P88" s="30"/>
      <c r="Q88" s="30"/>
      <c r="S88" s="43"/>
      <c r="T88" s="43"/>
      <c r="U88" s="30"/>
      <c r="V88" s="30"/>
      <c r="W88" s="30"/>
      <c r="X88" s="43"/>
      <c r="Y88" s="43"/>
      <c r="Z88" s="28"/>
      <c r="AA88" s="28"/>
      <c r="AB88" s="30"/>
      <c r="AC88" s="30"/>
      <c r="AD88" s="28"/>
      <c r="AE88" s="44"/>
      <c r="AF88" s="30"/>
      <c r="AG88" s="30"/>
      <c r="AH88" s="44"/>
      <c r="AI88" s="30"/>
      <c r="AJ88" s="44"/>
      <c r="AK88" s="30"/>
      <c r="AL88" s="30"/>
      <c r="AM88" s="36"/>
      <c r="AN88" s="28"/>
      <c r="AO88" s="28"/>
      <c r="AP88" s="30"/>
      <c r="AQ88" s="30"/>
      <c r="AR88" s="28"/>
      <c r="AS88" s="30"/>
      <c r="AT88" s="28"/>
      <c r="AU88" s="30"/>
      <c r="AW88" s="30"/>
      <c r="AZ88" s="30"/>
      <c r="BA88" s="30"/>
      <c r="BE88" s="30"/>
      <c r="BH88" s="30"/>
      <c r="BI88" s="30"/>
      <c r="BL88" s="30"/>
      <c r="BN88" s="30"/>
      <c r="BP88" s="30"/>
      <c r="BS88" s="30"/>
      <c r="BT88" s="30"/>
      <c r="BW88" s="30"/>
      <c r="BX88" s="30"/>
      <c r="BZ88" s="30"/>
      <c r="CC88" s="30"/>
      <c r="CD88" s="30"/>
      <c r="CG88" s="30"/>
      <c r="CK88" s="30"/>
      <c r="CN88" s="30"/>
      <c r="CQ88" s="30"/>
      <c r="CU88" s="30"/>
      <c r="CX88" s="30"/>
    </row>
    <row r="89" spans="1:102" s="29" customFormat="1" x14ac:dyDescent="0.3">
      <c r="A89" s="28"/>
      <c r="B89" s="40">
        <v>1</v>
      </c>
      <c r="C89" s="30" t="s">
        <v>206</v>
      </c>
      <c r="D89" s="31">
        <f>D87/D84</f>
        <v>2.3214285714285716</v>
      </c>
      <c r="E89" s="30" t="s">
        <v>207</v>
      </c>
      <c r="F89" s="28"/>
      <c r="G89" s="28"/>
      <c r="H89" s="30"/>
      <c r="I89" s="30"/>
      <c r="J89" s="30"/>
      <c r="K89" s="30"/>
      <c r="L89" s="31"/>
      <c r="M89" s="31"/>
      <c r="N89" s="30"/>
      <c r="O89" s="30"/>
      <c r="P89" s="30"/>
      <c r="Q89" s="30"/>
      <c r="S89" s="43"/>
      <c r="T89" s="43"/>
      <c r="U89" s="30"/>
      <c r="V89" s="30"/>
      <c r="W89" s="30"/>
      <c r="X89" s="43"/>
      <c r="Y89" s="43"/>
      <c r="Z89" s="28"/>
      <c r="AA89" s="28"/>
      <c r="AB89" s="30"/>
      <c r="AC89" s="30"/>
      <c r="AD89" s="28"/>
      <c r="AE89" s="44"/>
      <c r="AF89" s="30"/>
      <c r="AG89" s="30"/>
      <c r="AH89" s="44"/>
      <c r="AI89" s="30"/>
      <c r="AJ89" s="44"/>
      <c r="AK89" s="30"/>
      <c r="AL89" s="30"/>
      <c r="AM89" s="36"/>
      <c r="AN89" s="28"/>
      <c r="AO89" s="28"/>
      <c r="AP89" s="30"/>
      <c r="AQ89" s="30"/>
      <c r="AR89" s="28"/>
      <c r="AS89" s="30"/>
      <c r="AT89" s="28"/>
      <c r="AU89" s="30"/>
      <c r="AW89" s="30"/>
      <c r="AZ89" s="30"/>
      <c r="BA89" s="30"/>
      <c r="BE89" s="30"/>
      <c r="BH89" s="30"/>
      <c r="BI89" s="30"/>
      <c r="BL89" s="30"/>
      <c r="BN89" s="30"/>
      <c r="BP89" s="30"/>
      <c r="BS89" s="30"/>
      <c r="BT89" s="30"/>
      <c r="BW89" s="30"/>
      <c r="BX89" s="30"/>
      <c r="BZ89" s="30"/>
      <c r="CC89" s="30"/>
      <c r="CD89" s="30"/>
      <c r="CG89" s="30"/>
      <c r="CK89" s="30"/>
      <c r="CN89" s="30"/>
      <c r="CQ89" s="30"/>
      <c r="CU89" s="30"/>
      <c r="CX89" s="30"/>
    </row>
    <row r="90" spans="1:102" s="29" customFormat="1" x14ac:dyDescent="0.3">
      <c r="A90" s="28"/>
      <c r="B90" s="28"/>
      <c r="C90" s="28"/>
      <c r="D90" s="28"/>
      <c r="E90" s="28"/>
      <c r="F90" s="28"/>
      <c r="G90" s="28"/>
      <c r="H90" s="30"/>
      <c r="I90" s="30"/>
      <c r="J90" s="30"/>
      <c r="K90" s="28"/>
      <c r="L90" s="31"/>
      <c r="M90" s="31"/>
      <c r="N90" s="30"/>
      <c r="O90" s="30"/>
      <c r="P90" s="30"/>
      <c r="Q90" s="28"/>
      <c r="S90" s="43"/>
      <c r="T90" s="43"/>
      <c r="U90" s="30"/>
      <c r="V90" s="30"/>
      <c r="W90" s="28"/>
      <c r="X90" s="43"/>
      <c r="Y90" s="43"/>
      <c r="Z90" s="28"/>
      <c r="AA90" s="28"/>
      <c r="AB90" s="28"/>
      <c r="AC90" s="30"/>
      <c r="AD90" s="28"/>
      <c r="AE90" s="44"/>
      <c r="AF90" s="28"/>
      <c r="AG90" s="30"/>
      <c r="AH90" s="44"/>
      <c r="AI90" s="28"/>
      <c r="AJ90" s="44"/>
      <c r="AK90" s="30"/>
      <c r="AL90" s="28"/>
      <c r="AM90" s="36"/>
      <c r="AN90" s="28"/>
      <c r="AO90" s="28"/>
      <c r="AP90" s="28"/>
      <c r="AQ90" s="30"/>
      <c r="AR90" s="28"/>
      <c r="AS90" s="28"/>
      <c r="AT90" s="28"/>
      <c r="AU90" s="30"/>
      <c r="AW90" s="28"/>
      <c r="AZ90" s="30"/>
      <c r="BA90" s="28"/>
      <c r="BE90" s="28"/>
      <c r="BH90" s="30"/>
      <c r="BI90" s="28"/>
      <c r="BL90" s="28"/>
      <c r="BN90" s="30"/>
      <c r="BP90" s="28"/>
      <c r="BS90" s="28"/>
      <c r="BT90" s="30"/>
      <c r="BW90" s="28"/>
      <c r="BX90" s="30"/>
      <c r="BZ90" s="28"/>
      <c r="CC90" s="28"/>
      <c r="CD90" s="30"/>
      <c r="CG90" s="30"/>
      <c r="CK90" s="30"/>
      <c r="CN90" s="30"/>
      <c r="CQ90" s="30"/>
      <c r="CU90" s="30"/>
      <c r="CX90" s="30"/>
    </row>
    <row r="91" spans="1:102" s="29" customFormat="1" x14ac:dyDescent="0.3">
      <c r="A91" s="28" t="s">
        <v>216</v>
      </c>
      <c r="B91" s="28">
        <v>1</v>
      </c>
      <c r="C91" s="33" t="s">
        <v>217</v>
      </c>
      <c r="D91" s="28">
        <v>373.33</v>
      </c>
      <c r="E91" s="30" t="s">
        <v>201</v>
      </c>
      <c r="F91" s="32">
        <f>D91/D84</f>
        <v>3.3333035714285715</v>
      </c>
      <c r="G91" s="30" t="s">
        <v>207</v>
      </c>
      <c r="H91" s="30"/>
      <c r="I91" s="30"/>
      <c r="J91" s="30"/>
      <c r="K91" s="30"/>
      <c r="L91" s="31"/>
      <c r="M91" s="31"/>
      <c r="N91" s="30"/>
      <c r="O91" s="30"/>
      <c r="P91" s="30"/>
      <c r="Q91" s="30"/>
      <c r="S91" s="43"/>
      <c r="T91" s="43"/>
      <c r="U91" s="30"/>
      <c r="V91" s="30"/>
      <c r="W91" s="30"/>
      <c r="X91" s="43"/>
      <c r="Y91" s="43"/>
      <c r="Z91" s="28"/>
      <c r="AA91" s="28"/>
      <c r="AB91" s="30"/>
      <c r="AC91" s="30"/>
      <c r="AD91" s="28"/>
      <c r="AE91" s="44"/>
      <c r="AF91" s="30"/>
      <c r="AG91" s="30"/>
      <c r="AH91" s="44"/>
      <c r="AI91" s="30"/>
      <c r="AJ91" s="44"/>
      <c r="AK91" s="30"/>
      <c r="AL91" s="30"/>
      <c r="AM91" s="36"/>
      <c r="AN91" s="28"/>
      <c r="AO91" s="28"/>
      <c r="AP91" s="30"/>
      <c r="AQ91" s="30"/>
      <c r="AR91" s="28"/>
      <c r="AS91" s="30"/>
      <c r="AT91" s="28"/>
      <c r="AU91" s="30"/>
      <c r="AW91" s="30"/>
      <c r="AZ91" s="30"/>
      <c r="BA91" s="30"/>
      <c r="BE91" s="30"/>
      <c r="BH91" s="30"/>
      <c r="BI91" s="30"/>
      <c r="BL91" s="30"/>
      <c r="BN91" s="30"/>
      <c r="BP91" s="30"/>
      <c r="BS91" s="30"/>
      <c r="BT91" s="30"/>
      <c r="BW91" s="30"/>
      <c r="BX91" s="30"/>
      <c r="BZ91" s="30"/>
      <c r="CC91" s="30"/>
      <c r="CD91" s="30"/>
      <c r="CG91" s="30"/>
      <c r="CK91" s="30"/>
      <c r="CN91" s="30"/>
      <c r="CQ91" s="30"/>
      <c r="CU91" s="30"/>
      <c r="CX91" s="30"/>
    </row>
    <row r="92" spans="1:102" s="29" customFormat="1" x14ac:dyDescent="0.3">
      <c r="A92" s="28" t="s">
        <v>177</v>
      </c>
      <c r="B92" s="28">
        <v>1</v>
      </c>
      <c r="C92" s="33" t="s">
        <v>200</v>
      </c>
      <c r="D92" s="28">
        <v>0.5</v>
      </c>
      <c r="E92" s="30" t="s">
        <v>207</v>
      </c>
      <c r="F92" s="28"/>
      <c r="G92" s="28"/>
      <c r="H92" s="30"/>
      <c r="I92" s="30"/>
      <c r="J92" s="30"/>
      <c r="K92" s="30"/>
      <c r="L92" s="31"/>
      <c r="M92" s="31"/>
      <c r="N92" s="30"/>
      <c r="O92" s="30"/>
      <c r="P92" s="30"/>
      <c r="Q92" s="30"/>
      <c r="S92" s="43"/>
      <c r="T92" s="43"/>
      <c r="U92" s="30"/>
      <c r="V92" s="30"/>
      <c r="W92" s="30"/>
      <c r="X92" s="43"/>
      <c r="Y92" s="43"/>
      <c r="Z92" s="28"/>
      <c r="AA92" s="28"/>
      <c r="AB92" s="30"/>
      <c r="AC92" s="30"/>
      <c r="AD92" s="28"/>
      <c r="AE92" s="44"/>
      <c r="AF92" s="30"/>
      <c r="AG92" s="30"/>
      <c r="AH92" s="44"/>
      <c r="AI92" s="30"/>
      <c r="AJ92" s="44"/>
      <c r="AK92" s="30"/>
      <c r="AL92" s="30"/>
      <c r="AM92" s="36"/>
      <c r="AN92" s="28"/>
      <c r="AO92" s="28"/>
      <c r="AP92" s="30"/>
      <c r="AQ92" s="30"/>
      <c r="AR92" s="28"/>
      <c r="AS92" s="30"/>
      <c r="AT92" s="28"/>
      <c r="AU92" s="30"/>
      <c r="AW92" s="30"/>
      <c r="AZ92" s="30"/>
      <c r="BA92" s="30"/>
      <c r="BE92" s="30"/>
      <c r="BH92" s="30"/>
      <c r="BI92" s="30"/>
      <c r="BL92" s="30"/>
      <c r="BN92" s="30"/>
      <c r="BP92" s="30"/>
      <c r="BS92" s="30"/>
      <c r="BT92" s="30"/>
      <c r="BW92" s="30"/>
      <c r="BX92" s="30"/>
      <c r="BZ92" s="30"/>
      <c r="CC92" s="30"/>
      <c r="CD92" s="30"/>
      <c r="CG92" s="30"/>
      <c r="CK92" s="30"/>
      <c r="CN92" s="30"/>
      <c r="CQ92" s="30"/>
      <c r="CU92" s="30"/>
      <c r="CX92" s="30"/>
    </row>
    <row r="93" spans="1:102" s="29" customFormat="1" x14ac:dyDescent="0.3">
      <c r="A93" s="28" t="s">
        <v>181</v>
      </c>
      <c r="B93" s="28">
        <v>1</v>
      </c>
      <c r="C93" s="30" t="s">
        <v>218</v>
      </c>
      <c r="D93" s="31">
        <v>1.5</v>
      </c>
      <c r="E93" s="30" t="s">
        <v>207</v>
      </c>
      <c r="F93" s="31">
        <f>D93/D75</f>
        <v>7.4999999999999997E-2</v>
      </c>
      <c r="G93" s="30" t="s">
        <v>58</v>
      </c>
      <c r="H93" s="30"/>
      <c r="I93" s="30"/>
      <c r="J93" s="30"/>
      <c r="K93" s="30"/>
      <c r="L93" s="31"/>
      <c r="M93" s="31"/>
      <c r="N93" s="30"/>
      <c r="O93" s="30"/>
      <c r="P93" s="30"/>
      <c r="Q93" s="30"/>
      <c r="S93" s="43"/>
      <c r="T93" s="43"/>
      <c r="U93" s="30"/>
      <c r="V93" s="30"/>
      <c r="W93" s="30"/>
      <c r="X93" s="43"/>
      <c r="Y93" s="43"/>
      <c r="Z93" s="28"/>
      <c r="AA93" s="28"/>
      <c r="AB93" s="30"/>
      <c r="AC93" s="30"/>
      <c r="AD93" s="28"/>
      <c r="AE93" s="44"/>
      <c r="AF93" s="30"/>
      <c r="AG93" s="30"/>
      <c r="AH93" s="44"/>
      <c r="AI93" s="30"/>
      <c r="AJ93" s="44"/>
      <c r="AK93" s="30"/>
      <c r="AL93" s="30"/>
      <c r="AM93" s="36"/>
      <c r="AN93" s="28"/>
      <c r="AO93" s="28"/>
      <c r="AP93" s="30"/>
      <c r="AQ93" s="30"/>
      <c r="AR93" s="28"/>
      <c r="AS93" s="30"/>
      <c r="AT93" s="28"/>
      <c r="AU93" s="30"/>
      <c r="AW93" s="30"/>
      <c r="AZ93" s="30"/>
      <c r="BA93" s="30"/>
      <c r="BE93" s="30"/>
      <c r="BH93" s="30"/>
      <c r="BI93" s="30"/>
      <c r="BL93" s="30"/>
      <c r="BN93" s="30"/>
      <c r="BP93" s="30"/>
      <c r="BS93" s="30"/>
      <c r="BT93" s="30"/>
      <c r="BW93" s="30"/>
      <c r="BX93" s="30"/>
      <c r="BZ93" s="30"/>
      <c r="CC93" s="30"/>
      <c r="CD93" s="30"/>
      <c r="CG93" s="30"/>
      <c r="CK93" s="30"/>
      <c r="CN93" s="30"/>
      <c r="CQ93" s="30"/>
      <c r="CU93" s="30"/>
      <c r="CX93" s="30"/>
    </row>
    <row r="94" spans="1:102" s="29" customFormat="1" x14ac:dyDescent="0.3">
      <c r="A94" s="28" t="s">
        <v>219</v>
      </c>
      <c r="B94" s="28">
        <v>1</v>
      </c>
      <c r="C94" s="30" t="s">
        <v>218</v>
      </c>
      <c r="D94" s="31">
        <v>1.75</v>
      </c>
      <c r="E94" s="30" t="s">
        <v>207</v>
      </c>
      <c r="G94" s="30"/>
      <c r="H94" s="30"/>
      <c r="I94" s="30"/>
      <c r="J94" s="30"/>
      <c r="K94" s="30"/>
      <c r="L94" s="31"/>
      <c r="M94" s="31"/>
      <c r="N94" s="30"/>
      <c r="O94" s="30"/>
      <c r="P94" s="30"/>
      <c r="Q94" s="30"/>
      <c r="S94" s="43"/>
      <c r="T94" s="43"/>
      <c r="U94" s="30"/>
      <c r="V94" s="30"/>
      <c r="W94" s="30"/>
      <c r="X94" s="43"/>
      <c r="Y94" s="43"/>
      <c r="Z94" s="28"/>
      <c r="AA94" s="28"/>
      <c r="AB94" s="30"/>
      <c r="AC94" s="30"/>
      <c r="AD94" s="28"/>
      <c r="AE94" s="44"/>
      <c r="AF94" s="30"/>
      <c r="AG94" s="30"/>
      <c r="AH94" s="44"/>
      <c r="AI94" s="30"/>
      <c r="AJ94" s="44"/>
      <c r="AK94" s="30"/>
      <c r="AL94" s="30"/>
      <c r="AM94" s="36"/>
      <c r="AN94" s="28"/>
      <c r="AO94" s="28"/>
      <c r="AP94" s="30"/>
      <c r="AQ94" s="30"/>
      <c r="AR94" s="28"/>
      <c r="AS94" s="30"/>
      <c r="AT94" s="28"/>
      <c r="AU94" s="30"/>
      <c r="AW94" s="30"/>
      <c r="AZ94" s="30"/>
      <c r="BA94" s="30"/>
      <c r="BE94" s="30"/>
      <c r="BH94" s="30"/>
      <c r="BI94" s="30"/>
      <c r="BL94" s="30"/>
      <c r="BN94" s="30"/>
      <c r="BP94" s="30"/>
      <c r="BS94" s="30"/>
      <c r="BT94" s="30"/>
      <c r="BW94" s="30"/>
      <c r="BX94" s="30"/>
      <c r="BZ94" s="30"/>
      <c r="CC94" s="30"/>
      <c r="CD94" s="30"/>
      <c r="CG94" s="30"/>
      <c r="CK94" s="30"/>
      <c r="CN94" s="30"/>
      <c r="CQ94" s="30"/>
      <c r="CU94" s="30"/>
      <c r="CX94" s="30"/>
    </row>
    <row r="95" spans="1:102" s="29" customFormat="1" x14ac:dyDescent="0.3">
      <c r="A95" s="28" t="s">
        <v>220</v>
      </c>
      <c r="B95" s="28">
        <v>1</v>
      </c>
      <c r="C95" s="30" t="s">
        <v>218</v>
      </c>
      <c r="D95" s="31">
        <v>1.5</v>
      </c>
      <c r="E95" s="30" t="s">
        <v>207</v>
      </c>
      <c r="G95" s="30"/>
      <c r="H95" s="30"/>
      <c r="I95" s="30"/>
      <c r="J95" s="30"/>
      <c r="K95" s="30"/>
      <c r="L95" s="31"/>
      <c r="M95" s="31"/>
      <c r="N95" s="30"/>
      <c r="O95" s="30"/>
      <c r="P95" s="30"/>
      <c r="Q95" s="30"/>
      <c r="S95" s="43"/>
      <c r="T95" s="43"/>
      <c r="U95" s="30"/>
      <c r="V95" s="30"/>
      <c r="W95" s="30"/>
      <c r="X95" s="43"/>
      <c r="Y95" s="43"/>
      <c r="Z95" s="28"/>
      <c r="AA95" s="28"/>
      <c r="AB95" s="30"/>
      <c r="AC95" s="30"/>
      <c r="AD95" s="28"/>
      <c r="AE95" s="44"/>
      <c r="AF95" s="30"/>
      <c r="AG95" s="30"/>
      <c r="AH95" s="44"/>
      <c r="AI95" s="30"/>
      <c r="AJ95" s="44"/>
      <c r="AK95" s="30"/>
      <c r="AL95" s="30"/>
      <c r="AM95" s="36"/>
      <c r="AN95" s="28"/>
      <c r="AO95" s="28"/>
      <c r="AP95" s="30"/>
      <c r="AQ95" s="30"/>
      <c r="AR95" s="28"/>
      <c r="AS95" s="30"/>
      <c r="AT95" s="28"/>
      <c r="AU95" s="30"/>
      <c r="AW95" s="30"/>
      <c r="AZ95" s="30"/>
      <c r="BA95" s="30"/>
      <c r="BE95" s="30"/>
      <c r="BH95" s="30"/>
      <c r="BI95" s="30"/>
      <c r="BL95" s="30"/>
      <c r="BN95" s="30"/>
      <c r="BP95" s="30"/>
      <c r="BS95" s="30"/>
      <c r="BT95" s="30"/>
      <c r="BW95" s="30"/>
      <c r="BX95" s="30"/>
      <c r="BZ95" s="30"/>
      <c r="CC95" s="30"/>
      <c r="CD95" s="30"/>
      <c r="CG95" s="30"/>
      <c r="CK95" s="30"/>
      <c r="CN95" s="30"/>
      <c r="CQ95" s="30"/>
      <c r="CU95" s="30"/>
      <c r="CX95" s="30"/>
    </row>
    <row r="96" spans="1:102" s="29" customFormat="1" x14ac:dyDescent="0.3">
      <c r="A96" s="28" t="s">
        <v>178</v>
      </c>
      <c r="B96" s="28">
        <v>1</v>
      </c>
      <c r="C96" s="30" t="s">
        <v>217</v>
      </c>
      <c r="D96" s="31">
        <v>1.26</v>
      </c>
      <c r="E96" s="30" t="s">
        <v>207</v>
      </c>
      <c r="G96" s="30"/>
      <c r="H96" s="30"/>
      <c r="I96" s="30"/>
      <c r="J96" s="30"/>
      <c r="K96" s="30"/>
      <c r="L96" s="31"/>
      <c r="M96" s="31"/>
      <c r="N96" s="30"/>
      <c r="O96" s="30"/>
      <c r="P96" s="30"/>
      <c r="Q96" s="30"/>
      <c r="S96" s="43"/>
      <c r="T96" s="43"/>
      <c r="U96" s="30"/>
      <c r="V96" s="30"/>
      <c r="W96" s="30"/>
      <c r="X96" s="43"/>
      <c r="Y96" s="43"/>
      <c r="Z96" s="28"/>
      <c r="AA96" s="28"/>
      <c r="AB96" s="30"/>
      <c r="AC96" s="30"/>
      <c r="AD96" s="28"/>
      <c r="AE96" s="44"/>
      <c r="AF96" s="30"/>
      <c r="AG96" s="30"/>
      <c r="AH96" s="44"/>
      <c r="AI96" s="30"/>
      <c r="AJ96" s="44"/>
      <c r="AK96" s="30"/>
      <c r="AL96" s="30"/>
      <c r="AM96" s="36"/>
      <c r="AN96" s="28"/>
      <c r="AO96" s="28"/>
      <c r="AP96" s="30"/>
      <c r="AQ96" s="30"/>
      <c r="AR96" s="28"/>
      <c r="AS96" s="30"/>
      <c r="AT96" s="28"/>
      <c r="AU96" s="30"/>
      <c r="AW96" s="30"/>
      <c r="AZ96" s="30"/>
      <c r="BA96" s="30"/>
      <c r="BE96" s="30"/>
      <c r="BH96" s="30"/>
      <c r="BI96" s="30"/>
      <c r="BL96" s="30"/>
      <c r="BN96" s="30"/>
      <c r="BP96" s="30"/>
      <c r="BS96" s="30"/>
      <c r="BT96" s="30"/>
      <c r="BW96" s="30"/>
      <c r="BX96" s="30"/>
      <c r="BZ96" s="30"/>
      <c r="CC96" s="30"/>
      <c r="CD96" s="30"/>
      <c r="CG96" s="30"/>
      <c r="CK96" s="30"/>
      <c r="CN96" s="30"/>
      <c r="CQ96" s="30"/>
      <c r="CU96" s="30"/>
      <c r="CX96" s="30"/>
    </row>
    <row r="97" spans="1:102" s="29" customFormat="1" x14ac:dyDescent="0.3">
      <c r="A97" s="28" t="s">
        <v>221</v>
      </c>
      <c r="B97" s="28">
        <v>1</v>
      </c>
      <c r="C97" s="30" t="s">
        <v>222</v>
      </c>
      <c r="D97" s="31">
        <v>15.9</v>
      </c>
      <c r="E97" s="30" t="s">
        <v>207</v>
      </c>
      <c r="G97" s="30"/>
      <c r="H97" s="30"/>
      <c r="I97" s="30"/>
      <c r="J97" s="30"/>
      <c r="K97" s="30"/>
      <c r="L97" s="31"/>
      <c r="M97" s="31"/>
      <c r="N97" s="30"/>
      <c r="O97" s="30"/>
      <c r="P97" s="30"/>
      <c r="Q97" s="30"/>
      <c r="S97" s="43"/>
      <c r="T97" s="43"/>
      <c r="U97" s="30"/>
      <c r="V97" s="30"/>
      <c r="W97" s="30"/>
      <c r="X97" s="43"/>
      <c r="Y97" s="43"/>
      <c r="Z97" s="28"/>
      <c r="AA97" s="28"/>
      <c r="AB97" s="30"/>
      <c r="AC97" s="30"/>
      <c r="AD97" s="28"/>
      <c r="AE97" s="44"/>
      <c r="AF97" s="30"/>
      <c r="AG97" s="30"/>
      <c r="AH97" s="44"/>
      <c r="AI97" s="30"/>
      <c r="AJ97" s="44"/>
      <c r="AK97" s="30"/>
      <c r="AL97" s="30"/>
      <c r="AM97" s="36"/>
      <c r="AN97" s="28"/>
      <c r="AO97" s="28"/>
      <c r="AP97" s="30"/>
      <c r="AQ97" s="30"/>
      <c r="AR97" s="28"/>
      <c r="AS97" s="30"/>
      <c r="AT97" s="28"/>
      <c r="AU97" s="30"/>
      <c r="AW97" s="30"/>
      <c r="AZ97" s="30"/>
      <c r="BA97" s="30"/>
      <c r="BE97" s="30"/>
      <c r="BH97" s="30"/>
      <c r="BI97" s="30"/>
      <c r="BL97" s="30"/>
      <c r="BN97" s="30"/>
      <c r="BP97" s="30"/>
      <c r="BS97" s="30"/>
      <c r="BT97" s="30"/>
      <c r="BW97" s="30"/>
      <c r="BX97" s="30"/>
      <c r="BZ97" s="30"/>
      <c r="CC97" s="30"/>
      <c r="CD97" s="30"/>
      <c r="CG97" s="30"/>
      <c r="CK97" s="30"/>
      <c r="CN97" s="30"/>
      <c r="CQ97" s="30"/>
      <c r="CU97" s="30"/>
      <c r="CX97" s="30"/>
    </row>
    <row r="98" spans="1:102" s="29" customFormat="1" x14ac:dyDescent="0.3">
      <c r="A98" s="28" t="s">
        <v>61</v>
      </c>
      <c r="B98" s="28">
        <v>1</v>
      </c>
      <c r="C98" s="30" t="s">
        <v>223</v>
      </c>
      <c r="D98" s="31">
        <f>439.681/D84</f>
        <v>3.9257232142857141</v>
      </c>
      <c r="E98" s="30" t="s">
        <v>207</v>
      </c>
      <c r="F98" s="31">
        <f>D98/D75</f>
        <v>0.1962861607142857</v>
      </c>
      <c r="G98" s="30" t="s">
        <v>58</v>
      </c>
      <c r="I98" s="30"/>
      <c r="J98" s="30"/>
      <c r="K98" s="30"/>
      <c r="L98" s="31"/>
      <c r="M98" s="31"/>
      <c r="N98" s="30"/>
      <c r="O98" s="30"/>
      <c r="P98" s="30"/>
      <c r="Q98" s="30"/>
      <c r="S98" s="43"/>
      <c r="T98" s="43"/>
      <c r="U98" s="30"/>
      <c r="V98" s="30"/>
      <c r="W98" s="30"/>
      <c r="X98" s="43"/>
      <c r="Y98" s="43"/>
      <c r="Z98" s="28"/>
      <c r="AA98" s="28"/>
      <c r="AB98" s="30"/>
      <c r="AC98" s="30"/>
      <c r="AD98" s="28"/>
      <c r="AE98" s="44"/>
      <c r="AF98" s="30"/>
      <c r="AG98" s="30"/>
      <c r="AH98" s="44"/>
      <c r="AI98" s="30"/>
      <c r="AJ98" s="44"/>
      <c r="AK98" s="30"/>
      <c r="AL98" s="30"/>
      <c r="AM98" s="36"/>
      <c r="AN98" s="28"/>
      <c r="AO98" s="28"/>
      <c r="AP98" s="30"/>
      <c r="AQ98" s="30"/>
      <c r="AR98" s="28"/>
      <c r="AS98" s="30"/>
      <c r="AT98" s="28"/>
      <c r="AU98" s="30"/>
      <c r="AW98" s="30"/>
      <c r="AZ98" s="30"/>
      <c r="BA98" s="30"/>
      <c r="BE98" s="30"/>
      <c r="BH98" s="30"/>
      <c r="BI98" s="30"/>
      <c r="BL98" s="30"/>
      <c r="BN98" s="30"/>
      <c r="BP98" s="30"/>
      <c r="BS98" s="30"/>
      <c r="BT98" s="30"/>
      <c r="BW98" s="30"/>
      <c r="BX98" s="30"/>
      <c r="BZ98" s="30"/>
      <c r="CC98" s="30"/>
      <c r="CD98" s="30"/>
      <c r="CG98" s="30"/>
      <c r="CK98" s="30"/>
      <c r="CN98" s="30"/>
      <c r="CQ98" s="30"/>
      <c r="CU98" s="30"/>
      <c r="CX98" s="30"/>
    </row>
    <row r="99" spans="1:102" s="29" customFormat="1" x14ac:dyDescent="0.3">
      <c r="A99" s="99" t="s">
        <v>67</v>
      </c>
      <c r="B99" s="28">
        <v>1</v>
      </c>
      <c r="C99" s="30" t="s">
        <v>223</v>
      </c>
      <c r="D99" s="31">
        <v>3</v>
      </c>
      <c r="E99" s="30" t="s">
        <v>207</v>
      </c>
      <c r="G99" s="30"/>
      <c r="I99" s="30"/>
      <c r="J99" s="30"/>
      <c r="K99" s="30"/>
      <c r="O99" s="30"/>
      <c r="P99" s="30"/>
      <c r="Q99" s="30"/>
      <c r="S99" s="43"/>
      <c r="T99" s="43"/>
      <c r="U99" s="30"/>
      <c r="V99" s="30"/>
      <c r="W99" s="30"/>
      <c r="X99" s="43"/>
      <c r="Y99" s="43"/>
      <c r="Z99" s="36"/>
      <c r="AA99" s="36"/>
      <c r="AB99" s="30"/>
      <c r="AC99" s="30"/>
      <c r="AD99" s="36"/>
      <c r="AE99" s="44"/>
      <c r="AF99" s="30"/>
      <c r="AG99" s="30"/>
      <c r="AH99" s="44"/>
      <c r="AI99" s="30"/>
      <c r="AJ99" s="44"/>
      <c r="AK99" s="30"/>
      <c r="AL99" s="30"/>
      <c r="AM99" s="36"/>
      <c r="AN99" s="28"/>
      <c r="AO99" s="28"/>
      <c r="AP99" s="30"/>
      <c r="AQ99" s="30"/>
      <c r="AR99" s="28"/>
      <c r="AS99" s="30"/>
      <c r="AT99" s="28"/>
      <c r="AU99" s="30"/>
      <c r="AW99" s="30"/>
      <c r="AZ99" s="30"/>
      <c r="BA99" s="30"/>
      <c r="BE99" s="30"/>
      <c r="BH99" s="30"/>
      <c r="BI99" s="30"/>
      <c r="BL99" s="30"/>
      <c r="BN99" s="30"/>
      <c r="BP99" s="30"/>
      <c r="BS99" s="30"/>
      <c r="BT99" s="30"/>
      <c r="BW99" s="30"/>
      <c r="BX99" s="30"/>
      <c r="BZ99" s="30"/>
      <c r="CC99" s="30"/>
      <c r="CD99" s="30"/>
      <c r="CG99" s="30"/>
      <c r="CK99" s="30"/>
      <c r="CN99" s="30"/>
      <c r="CQ99" s="30"/>
      <c r="CU99" s="30"/>
      <c r="CX99" s="30"/>
    </row>
    <row r="100" spans="1:102" s="29" customFormat="1" x14ac:dyDescent="0.3">
      <c r="A100" s="99"/>
      <c r="B100" s="28">
        <v>1</v>
      </c>
      <c r="C100" s="30" t="s">
        <v>224</v>
      </c>
      <c r="D100" s="31">
        <v>2.0271699999999999</v>
      </c>
      <c r="E100" s="30" t="s">
        <v>8</v>
      </c>
      <c r="F100" s="31">
        <f>D100*D99</f>
        <v>6.0815099999999997</v>
      </c>
      <c r="G100" s="30" t="s">
        <v>207</v>
      </c>
      <c r="I100" s="30"/>
      <c r="J100" s="30"/>
      <c r="K100" s="30"/>
      <c r="O100" s="30"/>
      <c r="P100" s="30"/>
      <c r="Q100" s="30"/>
      <c r="S100" s="43"/>
      <c r="T100" s="43"/>
      <c r="U100" s="30"/>
      <c r="V100" s="30"/>
      <c r="W100" s="30"/>
      <c r="X100" s="43"/>
      <c r="Y100" s="43"/>
      <c r="Z100" s="36"/>
      <c r="AA100" s="36"/>
      <c r="AB100" s="30"/>
      <c r="AC100" s="30"/>
      <c r="AD100" s="36"/>
      <c r="AE100" s="44"/>
      <c r="AF100" s="30"/>
      <c r="AG100" s="30"/>
      <c r="AH100" s="44"/>
      <c r="AI100" s="30"/>
      <c r="AJ100" s="44"/>
      <c r="AK100" s="30"/>
      <c r="AL100" s="30"/>
      <c r="AM100" s="36"/>
      <c r="AN100" s="28"/>
      <c r="AO100" s="28"/>
      <c r="AP100" s="30"/>
      <c r="AQ100" s="30"/>
      <c r="AR100" s="28"/>
      <c r="AS100" s="30"/>
      <c r="AT100" s="28"/>
      <c r="AU100" s="30"/>
      <c r="AW100" s="30"/>
      <c r="AZ100" s="30"/>
      <c r="BA100" s="30"/>
      <c r="BE100" s="30"/>
      <c r="BH100" s="30"/>
      <c r="BI100" s="30"/>
      <c r="BL100" s="30"/>
      <c r="BN100" s="30"/>
      <c r="BP100" s="30"/>
      <c r="BS100" s="30"/>
      <c r="BT100" s="30"/>
      <c r="BW100" s="30"/>
      <c r="BX100" s="30"/>
      <c r="BZ100" s="30"/>
      <c r="CC100" s="30"/>
      <c r="CD100" s="30"/>
      <c r="CG100" s="30"/>
      <c r="CK100" s="30"/>
      <c r="CN100" s="30"/>
      <c r="CQ100" s="30"/>
      <c r="CU100" s="30"/>
      <c r="CX100" s="30"/>
    </row>
    <row r="101" spans="1:102" s="29" customFormat="1" x14ac:dyDescent="0.3">
      <c r="A101" s="104" t="s">
        <v>225</v>
      </c>
      <c r="B101" s="45">
        <v>1</v>
      </c>
      <c r="C101" s="30" t="s">
        <v>223</v>
      </c>
      <c r="D101" s="31">
        <v>334</v>
      </c>
      <c r="E101" s="30" t="s">
        <v>204</v>
      </c>
      <c r="F101" s="31">
        <f>D101/D84</f>
        <v>2.9821428571428572</v>
      </c>
      <c r="G101" s="30" t="s">
        <v>207</v>
      </c>
      <c r="H101" s="31">
        <f>F101/D75</f>
        <v>0.14910714285714285</v>
      </c>
      <c r="I101" s="30" t="s">
        <v>58</v>
      </c>
      <c r="J101" s="30"/>
      <c r="K101" s="30"/>
      <c r="O101" s="30"/>
      <c r="P101" s="30"/>
      <c r="Q101" s="30"/>
      <c r="S101" s="43"/>
      <c r="T101" s="43"/>
      <c r="U101" s="30"/>
      <c r="V101" s="30"/>
      <c r="W101" s="30"/>
      <c r="X101" s="43"/>
      <c r="Y101" s="43"/>
      <c r="Z101" s="36"/>
      <c r="AA101" s="36"/>
      <c r="AB101" s="30"/>
      <c r="AC101" s="30"/>
      <c r="AD101" s="36"/>
      <c r="AE101" s="44"/>
      <c r="AF101" s="30"/>
      <c r="AG101" s="30"/>
      <c r="AH101" s="44"/>
      <c r="AI101" s="30"/>
      <c r="AJ101" s="44"/>
      <c r="AK101" s="30"/>
      <c r="AL101" s="30"/>
      <c r="AM101" s="36"/>
      <c r="AN101" s="28"/>
      <c r="AO101" s="28"/>
      <c r="AP101" s="30"/>
      <c r="AQ101" s="30"/>
      <c r="AR101" s="28"/>
      <c r="AS101" s="30"/>
      <c r="AT101" s="28"/>
      <c r="AU101" s="30"/>
      <c r="AW101" s="30"/>
      <c r="AZ101" s="30"/>
      <c r="BA101" s="30"/>
      <c r="BE101" s="30"/>
      <c r="BH101" s="30"/>
      <c r="BI101" s="30"/>
      <c r="BL101" s="30"/>
      <c r="BN101" s="30"/>
      <c r="BP101" s="30"/>
      <c r="BS101" s="30"/>
      <c r="BT101" s="30"/>
      <c r="BW101" s="30"/>
      <c r="BX101" s="30"/>
      <c r="BZ101" s="30"/>
      <c r="CC101" s="30"/>
      <c r="CD101" s="30"/>
      <c r="CG101" s="30"/>
      <c r="CK101" s="30"/>
      <c r="CN101" s="30"/>
      <c r="CQ101" s="30"/>
      <c r="CU101" s="30"/>
      <c r="CX101" s="30"/>
    </row>
    <row r="102" spans="1:102" s="29" customFormat="1" x14ac:dyDescent="0.3">
      <c r="A102" s="99" t="s">
        <v>225</v>
      </c>
      <c r="B102" s="28">
        <v>1</v>
      </c>
      <c r="C102" s="30" t="s">
        <v>217</v>
      </c>
      <c r="D102" s="31">
        <v>400</v>
      </c>
      <c r="E102" s="30" t="s">
        <v>204</v>
      </c>
      <c r="F102" s="31">
        <f>D102/D84</f>
        <v>3.5714285714285716</v>
      </c>
      <c r="G102" s="30" t="s">
        <v>207</v>
      </c>
      <c r="H102" s="31">
        <f>F102/D103</f>
        <v>1.1984659635666348</v>
      </c>
      <c r="I102" s="30" t="s">
        <v>8</v>
      </c>
      <c r="J102" s="30"/>
      <c r="K102" s="30"/>
      <c r="O102" s="30"/>
      <c r="P102" s="30"/>
      <c r="Q102" s="30"/>
      <c r="S102" s="43"/>
      <c r="T102" s="43"/>
      <c r="U102" s="30"/>
      <c r="V102" s="30"/>
      <c r="W102" s="30"/>
      <c r="X102" s="43"/>
      <c r="Y102" s="43"/>
      <c r="Z102" s="36"/>
      <c r="AA102" s="36"/>
      <c r="AB102" s="30"/>
      <c r="AC102" s="30"/>
      <c r="AD102" s="36"/>
      <c r="AE102" s="44"/>
      <c r="AF102" s="30"/>
      <c r="AG102" s="30"/>
      <c r="AH102" s="44"/>
      <c r="AI102" s="30"/>
      <c r="AJ102" s="44"/>
      <c r="AK102" s="30"/>
      <c r="AL102" s="30"/>
      <c r="AM102" s="36"/>
      <c r="AN102" s="28"/>
      <c r="AO102" s="28"/>
      <c r="AP102" s="30"/>
      <c r="AQ102" s="30"/>
      <c r="AR102" s="28"/>
      <c r="AS102" s="30"/>
      <c r="AT102" s="28"/>
      <c r="AU102" s="30"/>
      <c r="AW102" s="30"/>
      <c r="AZ102" s="30"/>
      <c r="BA102" s="30"/>
      <c r="BE102" s="30"/>
      <c r="BH102" s="30"/>
      <c r="BI102" s="30"/>
      <c r="BL102" s="30"/>
      <c r="BN102" s="30"/>
      <c r="BP102" s="30"/>
      <c r="BS102" s="30"/>
      <c r="BT102" s="30"/>
      <c r="BW102" s="30"/>
      <c r="BX102" s="30"/>
      <c r="BZ102" s="30"/>
      <c r="CC102" s="30"/>
      <c r="CD102" s="30"/>
      <c r="CG102" s="30"/>
      <c r="CK102" s="30"/>
      <c r="CN102" s="30"/>
      <c r="CQ102" s="30"/>
      <c r="CU102" s="30"/>
      <c r="CX102" s="30"/>
    </row>
    <row r="103" spans="1:102" s="29" customFormat="1" x14ac:dyDescent="0.3">
      <c r="A103" s="99" t="s">
        <v>6</v>
      </c>
      <c r="B103" s="28">
        <v>1</v>
      </c>
      <c r="C103" s="30" t="s">
        <v>223</v>
      </c>
      <c r="D103" s="31">
        <v>2.98</v>
      </c>
      <c r="E103" s="30" t="s">
        <v>207</v>
      </c>
      <c r="G103" s="30"/>
      <c r="I103" s="30"/>
      <c r="J103" s="30"/>
      <c r="K103" s="30"/>
      <c r="O103" s="30"/>
      <c r="P103" s="30"/>
      <c r="Q103" s="30"/>
      <c r="S103" s="43"/>
      <c r="T103" s="43"/>
      <c r="U103" s="30"/>
      <c r="V103" s="30"/>
      <c r="W103" s="30"/>
      <c r="X103" s="43"/>
      <c r="Y103" s="43"/>
      <c r="Z103" s="36"/>
      <c r="AA103" s="36"/>
      <c r="AB103" s="30"/>
      <c r="AC103" s="30"/>
      <c r="AD103" s="36"/>
      <c r="AE103" s="44"/>
      <c r="AF103" s="30"/>
      <c r="AG103" s="30"/>
      <c r="AH103" s="44"/>
      <c r="AI103" s="30"/>
      <c r="AJ103" s="44"/>
      <c r="AK103" s="30"/>
      <c r="AL103" s="30"/>
      <c r="AM103" s="36"/>
      <c r="AN103" s="28"/>
      <c r="AO103" s="28"/>
      <c r="AP103" s="30"/>
      <c r="AQ103" s="30"/>
      <c r="AR103" s="28"/>
      <c r="AS103" s="30"/>
      <c r="AT103" s="28"/>
      <c r="AU103" s="30"/>
      <c r="AW103" s="30"/>
      <c r="AZ103" s="30"/>
      <c r="BA103" s="30"/>
      <c r="BE103" s="30"/>
      <c r="BH103" s="30"/>
      <c r="BI103" s="30"/>
      <c r="BL103" s="30"/>
      <c r="BN103" s="30"/>
      <c r="BP103" s="30"/>
      <c r="BS103" s="30"/>
      <c r="BT103" s="30"/>
      <c r="BW103" s="30"/>
      <c r="BX103" s="30"/>
      <c r="BZ103" s="30"/>
      <c r="CC103" s="30"/>
      <c r="CD103" s="30"/>
      <c r="CG103" s="30"/>
      <c r="CK103" s="30"/>
      <c r="CN103" s="30"/>
      <c r="CQ103" s="30"/>
      <c r="CU103" s="30"/>
      <c r="CX103" s="30"/>
    </row>
    <row r="104" spans="1:102" s="29" customFormat="1" x14ac:dyDescent="0.3">
      <c r="A104" s="99"/>
      <c r="B104" s="28">
        <v>1</v>
      </c>
      <c r="C104" s="30" t="s">
        <v>217</v>
      </c>
      <c r="D104" s="31">
        <v>1.5</v>
      </c>
      <c r="E104" s="30" t="s">
        <v>8</v>
      </c>
      <c r="F104" s="29">
        <f>D104*D103</f>
        <v>4.47</v>
      </c>
      <c r="G104" s="30" t="s">
        <v>207</v>
      </c>
      <c r="I104" s="30"/>
      <c r="J104" s="30"/>
      <c r="K104" s="30"/>
      <c r="O104" s="30"/>
      <c r="P104" s="30"/>
      <c r="Q104" s="30"/>
      <c r="S104" s="43"/>
      <c r="T104" s="43"/>
      <c r="U104" s="30"/>
      <c r="V104" s="30"/>
      <c r="W104" s="30"/>
      <c r="X104" s="43"/>
      <c r="Y104" s="43"/>
      <c r="Z104" s="36"/>
      <c r="AA104" s="36"/>
      <c r="AB104" s="30"/>
      <c r="AC104" s="30"/>
      <c r="AD104" s="36"/>
      <c r="AE104" s="44"/>
      <c r="AF104" s="30"/>
      <c r="AG104" s="30"/>
      <c r="AH104" s="44"/>
      <c r="AI104" s="30"/>
      <c r="AJ104" s="44"/>
      <c r="AK104" s="30"/>
      <c r="AL104" s="30"/>
      <c r="AM104" s="36"/>
      <c r="AN104" s="28"/>
      <c r="AO104" s="28"/>
      <c r="AP104" s="30"/>
      <c r="AQ104" s="30"/>
      <c r="AR104" s="28"/>
      <c r="AS104" s="30"/>
      <c r="AT104" s="28"/>
      <c r="AU104" s="30"/>
      <c r="AW104" s="30"/>
      <c r="AZ104" s="30"/>
      <c r="BA104" s="30"/>
      <c r="BE104" s="30"/>
      <c r="BH104" s="30"/>
      <c r="BI104" s="30"/>
      <c r="BL104" s="30"/>
      <c r="BN104" s="30"/>
      <c r="BP104" s="30"/>
      <c r="BS104" s="30"/>
      <c r="BT104" s="30"/>
      <c r="BW104" s="30"/>
      <c r="BX104" s="30"/>
      <c r="BZ104" s="30"/>
      <c r="CC104" s="30"/>
      <c r="CD104" s="30"/>
      <c r="CG104" s="30"/>
      <c r="CK104" s="30"/>
      <c r="CN104" s="30"/>
      <c r="CQ104" s="30"/>
      <c r="CU104" s="30"/>
      <c r="CX104" s="30"/>
    </row>
    <row r="105" spans="1:102" s="29" customFormat="1" x14ac:dyDescent="0.3">
      <c r="A105" s="28" t="s">
        <v>226</v>
      </c>
      <c r="B105" s="28">
        <v>1</v>
      </c>
      <c r="C105" s="30" t="s">
        <v>227</v>
      </c>
      <c r="D105" s="31">
        <v>9</v>
      </c>
      <c r="E105" s="30" t="s">
        <v>228</v>
      </c>
      <c r="G105" s="30"/>
      <c r="I105" s="30"/>
      <c r="J105" s="30"/>
      <c r="K105" s="30"/>
      <c r="O105" s="30"/>
      <c r="P105" s="30"/>
      <c r="Q105" s="30"/>
      <c r="S105" s="43"/>
      <c r="T105" s="43"/>
      <c r="U105" s="30"/>
      <c r="V105" s="30"/>
      <c r="W105" s="30"/>
      <c r="X105" s="43"/>
      <c r="Y105" s="43"/>
      <c r="Z105" s="36"/>
      <c r="AA105" s="36"/>
      <c r="AB105" s="30"/>
      <c r="AC105" s="30"/>
      <c r="AD105" s="36"/>
      <c r="AE105" s="44"/>
      <c r="AF105" s="30"/>
      <c r="AG105" s="30"/>
      <c r="AH105" s="44"/>
      <c r="AI105" s="30"/>
      <c r="AJ105" s="44"/>
      <c r="AK105" s="30"/>
      <c r="AL105" s="30"/>
      <c r="AM105" s="36"/>
      <c r="AN105" s="28"/>
      <c r="AO105" s="28"/>
      <c r="AP105" s="30"/>
      <c r="AQ105" s="30"/>
      <c r="AR105" s="28"/>
      <c r="AS105" s="30"/>
      <c r="AT105" s="28"/>
      <c r="AU105" s="30"/>
      <c r="AW105" s="30"/>
      <c r="AZ105" s="30"/>
      <c r="BA105" s="30"/>
      <c r="BE105" s="30"/>
      <c r="BH105" s="30"/>
      <c r="BI105" s="30"/>
      <c r="BL105" s="30"/>
      <c r="BN105" s="30"/>
      <c r="BP105" s="30"/>
      <c r="BS105" s="30"/>
      <c r="BT105" s="30"/>
      <c r="BW105" s="30"/>
      <c r="BX105" s="30"/>
      <c r="BZ105" s="30"/>
      <c r="CC105" s="30"/>
      <c r="CD105" s="30"/>
      <c r="CG105" s="30"/>
      <c r="CK105" s="30"/>
      <c r="CN105" s="30"/>
      <c r="CQ105" s="30"/>
      <c r="CU105" s="30"/>
      <c r="CX105" s="30"/>
    </row>
    <row r="106" spans="1:102" s="29" customFormat="1" x14ac:dyDescent="0.3">
      <c r="A106" s="28" t="s">
        <v>229</v>
      </c>
      <c r="B106" s="28">
        <v>1</v>
      </c>
      <c r="C106" s="30" t="s">
        <v>230</v>
      </c>
      <c r="D106" s="31">
        <v>9</v>
      </c>
      <c r="E106" s="30" t="s">
        <v>228</v>
      </c>
      <c r="G106" s="30"/>
      <c r="I106" s="30"/>
      <c r="J106" s="30"/>
      <c r="K106" s="30"/>
      <c r="O106" s="30"/>
      <c r="P106" s="30"/>
      <c r="Q106" s="30"/>
      <c r="S106" s="43"/>
      <c r="T106" s="43"/>
      <c r="U106" s="30"/>
      <c r="V106" s="30"/>
      <c r="W106" s="30"/>
      <c r="X106" s="43"/>
      <c r="Y106" s="43"/>
      <c r="Z106" s="36"/>
      <c r="AA106" s="36"/>
      <c r="AB106" s="30"/>
      <c r="AC106" s="30"/>
      <c r="AD106" s="36"/>
      <c r="AE106" s="44"/>
      <c r="AF106" s="30"/>
      <c r="AG106" s="30"/>
      <c r="AH106" s="44"/>
      <c r="AI106" s="30"/>
      <c r="AJ106" s="44"/>
      <c r="AK106" s="30"/>
      <c r="AL106" s="30"/>
      <c r="AM106" s="36"/>
      <c r="AN106" s="28"/>
      <c r="AO106" s="28"/>
      <c r="AP106" s="30"/>
      <c r="AQ106" s="30"/>
      <c r="AR106" s="28"/>
      <c r="AS106" s="30"/>
      <c r="AT106" s="28"/>
      <c r="AU106" s="30"/>
      <c r="AW106" s="30"/>
      <c r="AZ106" s="30"/>
      <c r="BA106" s="30"/>
      <c r="BE106" s="30"/>
      <c r="BH106" s="30"/>
      <c r="BI106" s="30"/>
      <c r="BL106" s="30"/>
      <c r="BN106" s="30"/>
      <c r="BP106" s="30"/>
      <c r="BS106" s="30"/>
      <c r="BT106" s="30"/>
      <c r="BW106" s="30"/>
      <c r="BX106" s="30"/>
      <c r="BZ106" s="30"/>
      <c r="CC106" s="30"/>
      <c r="CD106" s="30"/>
      <c r="CG106" s="30"/>
      <c r="CK106" s="30"/>
      <c r="CN106" s="30"/>
      <c r="CQ106" s="30"/>
      <c r="CU106" s="30"/>
      <c r="CX106" s="30"/>
    </row>
    <row r="107" spans="1:102" s="29" customFormat="1" x14ac:dyDescent="0.3">
      <c r="A107" s="28" t="s">
        <v>29</v>
      </c>
      <c r="B107" s="28">
        <v>1</v>
      </c>
      <c r="C107" s="30" t="s">
        <v>218</v>
      </c>
      <c r="D107" s="31">
        <v>1.75</v>
      </c>
      <c r="E107" s="30" t="s">
        <v>207</v>
      </c>
      <c r="F107" s="29">
        <f>D107*D84</f>
        <v>196</v>
      </c>
      <c r="G107" s="30" t="s">
        <v>201</v>
      </c>
      <c r="I107" s="30"/>
      <c r="J107" s="30"/>
      <c r="K107" s="30"/>
      <c r="O107" s="30"/>
      <c r="P107" s="30"/>
      <c r="Q107" s="30"/>
      <c r="S107" s="43"/>
      <c r="T107" s="43"/>
      <c r="U107" s="30"/>
      <c r="V107" s="30"/>
      <c r="W107" s="30"/>
      <c r="X107" s="43"/>
      <c r="Y107" s="43"/>
      <c r="Z107" s="36"/>
      <c r="AA107" s="36"/>
      <c r="AB107" s="30"/>
      <c r="AC107" s="30"/>
      <c r="AD107" s="36"/>
      <c r="AE107" s="44"/>
      <c r="AF107" s="30"/>
      <c r="AG107" s="30"/>
      <c r="AH107" s="44"/>
      <c r="AI107" s="30"/>
      <c r="AJ107" s="44"/>
      <c r="AK107" s="30"/>
      <c r="AL107" s="30"/>
      <c r="AM107" s="36"/>
      <c r="AN107" s="28"/>
      <c r="AO107" s="28"/>
      <c r="AP107" s="30"/>
      <c r="AQ107" s="30"/>
      <c r="AR107" s="28"/>
      <c r="AS107" s="30"/>
      <c r="AT107" s="28"/>
      <c r="AU107" s="30"/>
      <c r="AW107" s="30"/>
      <c r="AZ107" s="30"/>
      <c r="BA107" s="30"/>
      <c r="BE107" s="30"/>
      <c r="BH107" s="30"/>
      <c r="BI107" s="30"/>
      <c r="BL107" s="30"/>
      <c r="BN107" s="30"/>
      <c r="BP107" s="30"/>
      <c r="BS107" s="30"/>
      <c r="BT107" s="30"/>
      <c r="BW107" s="30"/>
      <c r="BX107" s="30"/>
      <c r="BZ107" s="30"/>
      <c r="CC107" s="30"/>
      <c r="CD107" s="30"/>
      <c r="CG107" s="30"/>
      <c r="CK107" s="30"/>
      <c r="CN107" s="30"/>
      <c r="CQ107" s="30"/>
      <c r="CU107" s="30"/>
      <c r="CX107" s="30"/>
    </row>
    <row r="108" spans="1:102" s="29" customFormat="1" x14ac:dyDescent="0.3">
      <c r="A108" s="28" t="s">
        <v>29</v>
      </c>
      <c r="B108" s="28">
        <v>1</v>
      </c>
      <c r="C108" s="30" t="s">
        <v>217</v>
      </c>
      <c r="D108" s="31">
        <v>175</v>
      </c>
      <c r="E108" s="30" t="s">
        <v>201</v>
      </c>
      <c r="F108" s="31">
        <f>D108/D84</f>
        <v>1.5625</v>
      </c>
      <c r="G108" s="30" t="s">
        <v>9</v>
      </c>
      <c r="H108" s="31">
        <f>F108/D75</f>
        <v>7.8125E-2</v>
      </c>
      <c r="I108" s="30" t="s">
        <v>58</v>
      </c>
      <c r="J108" s="30"/>
      <c r="K108" s="30"/>
      <c r="O108" s="30"/>
      <c r="P108" s="30"/>
      <c r="Q108" s="30"/>
      <c r="S108" s="43"/>
      <c r="T108" s="43"/>
      <c r="U108" s="30"/>
      <c r="V108" s="30"/>
      <c r="W108" s="30"/>
      <c r="X108" s="43"/>
      <c r="Y108" s="43"/>
      <c r="Z108" s="36"/>
      <c r="AA108" s="36"/>
      <c r="AB108" s="30"/>
      <c r="AC108" s="30"/>
      <c r="AD108" s="36"/>
      <c r="AE108" s="44"/>
      <c r="AF108" s="30"/>
      <c r="AG108" s="30"/>
      <c r="AH108" s="44"/>
      <c r="AI108" s="30"/>
      <c r="AJ108" s="44"/>
      <c r="AK108" s="30"/>
      <c r="AL108" s="30"/>
      <c r="AM108" s="36"/>
      <c r="AN108" s="28"/>
      <c r="AO108" s="28"/>
      <c r="AP108" s="30"/>
      <c r="AQ108" s="30"/>
      <c r="AR108" s="28"/>
      <c r="AS108" s="30"/>
      <c r="AT108" s="28"/>
      <c r="AU108" s="30"/>
      <c r="AW108" s="30"/>
      <c r="AZ108" s="30"/>
      <c r="BA108" s="30"/>
      <c r="BE108" s="30"/>
      <c r="BH108" s="30"/>
      <c r="BI108" s="30"/>
      <c r="BL108" s="30"/>
      <c r="BN108" s="30"/>
      <c r="BP108" s="30"/>
      <c r="BS108" s="30"/>
      <c r="BT108" s="30"/>
      <c r="BW108" s="30"/>
      <c r="BX108" s="30"/>
      <c r="BZ108" s="30"/>
      <c r="CC108" s="30"/>
      <c r="CD108" s="30"/>
      <c r="CG108" s="30"/>
      <c r="CK108" s="30"/>
      <c r="CN108" s="30"/>
      <c r="CQ108" s="30"/>
      <c r="CU108" s="30"/>
      <c r="CX108" s="30"/>
    </row>
    <row r="109" spans="1:102" s="29" customFormat="1" x14ac:dyDescent="0.3">
      <c r="A109" s="28" t="s">
        <v>231</v>
      </c>
      <c r="B109" s="28">
        <v>1</v>
      </c>
      <c r="C109" s="30" t="s">
        <v>232</v>
      </c>
      <c r="D109" s="31">
        <v>0.15175</v>
      </c>
      <c r="E109" s="30" t="s">
        <v>207</v>
      </c>
      <c r="F109" s="31">
        <v>16.997</v>
      </c>
      <c r="G109" s="30" t="s">
        <v>201</v>
      </c>
      <c r="I109" s="30"/>
      <c r="J109" s="30"/>
      <c r="K109" s="30"/>
      <c r="O109" s="30"/>
      <c r="P109" s="30"/>
      <c r="Q109" s="30"/>
      <c r="S109" s="43"/>
      <c r="T109" s="43"/>
      <c r="U109" s="30"/>
      <c r="V109" s="30"/>
      <c r="W109" s="30"/>
      <c r="X109" s="43"/>
      <c r="Y109" s="43"/>
      <c r="Z109" s="36"/>
      <c r="AA109" s="36"/>
      <c r="AB109" s="30"/>
      <c r="AC109" s="30"/>
      <c r="AD109" s="36"/>
      <c r="AE109" s="44"/>
      <c r="AF109" s="30"/>
      <c r="AG109" s="30"/>
      <c r="AH109" s="44"/>
      <c r="AI109" s="30"/>
      <c r="AJ109" s="44"/>
      <c r="AK109" s="30"/>
      <c r="AL109" s="30"/>
      <c r="AM109" s="36"/>
      <c r="AN109" s="28"/>
      <c r="AO109" s="28"/>
      <c r="AP109" s="30"/>
      <c r="AQ109" s="30"/>
      <c r="AR109" s="28"/>
      <c r="AS109" s="30"/>
      <c r="AT109" s="28"/>
      <c r="AU109" s="30"/>
      <c r="AW109" s="30"/>
      <c r="AZ109" s="30"/>
      <c r="BA109" s="30"/>
      <c r="BE109" s="30"/>
      <c r="BH109" s="30"/>
      <c r="BI109" s="30"/>
      <c r="BL109" s="30"/>
      <c r="BN109" s="30"/>
      <c r="BP109" s="30"/>
      <c r="BS109" s="30"/>
      <c r="BT109" s="30"/>
      <c r="BW109" s="30"/>
      <c r="BX109" s="30"/>
      <c r="BZ109" s="30"/>
      <c r="CC109" s="30"/>
      <c r="CD109" s="30"/>
      <c r="CG109" s="30"/>
      <c r="CK109" s="30"/>
      <c r="CN109" s="30"/>
      <c r="CQ109" s="30"/>
      <c r="CU109" s="30"/>
      <c r="CX109" s="30"/>
    </row>
    <row r="110" spans="1:102" s="29" customFormat="1" x14ac:dyDescent="0.3">
      <c r="A110" s="28" t="s">
        <v>233</v>
      </c>
      <c r="B110" s="28">
        <v>1</v>
      </c>
      <c r="C110" s="30" t="s">
        <v>218</v>
      </c>
      <c r="D110" s="31">
        <v>1.5</v>
      </c>
      <c r="E110" s="30" t="s">
        <v>207</v>
      </c>
      <c r="G110" s="30"/>
      <c r="I110" s="30"/>
      <c r="J110" s="30"/>
      <c r="K110" s="30"/>
      <c r="O110" s="30"/>
      <c r="P110" s="30"/>
      <c r="Q110" s="30"/>
      <c r="S110" s="43"/>
      <c r="T110" s="43"/>
      <c r="U110" s="30"/>
      <c r="V110" s="30"/>
      <c r="W110" s="30"/>
      <c r="X110" s="43"/>
      <c r="Y110" s="43"/>
      <c r="Z110" s="36"/>
      <c r="AA110" s="36"/>
      <c r="AB110" s="30"/>
      <c r="AC110" s="30"/>
      <c r="AD110" s="36"/>
      <c r="AE110" s="44"/>
      <c r="AF110" s="30"/>
      <c r="AG110" s="30"/>
      <c r="AH110" s="44"/>
      <c r="AI110" s="30"/>
      <c r="AJ110" s="44"/>
      <c r="AK110" s="30"/>
      <c r="AL110" s="30"/>
      <c r="AM110" s="36"/>
      <c r="AN110" s="28"/>
      <c r="AO110" s="28"/>
      <c r="AP110" s="30"/>
      <c r="AQ110" s="30"/>
      <c r="AR110" s="28"/>
      <c r="AS110" s="30"/>
      <c r="AT110" s="28"/>
      <c r="AU110" s="30"/>
      <c r="AW110" s="30"/>
      <c r="AZ110" s="30"/>
      <c r="BA110" s="30"/>
      <c r="BE110" s="30"/>
      <c r="BH110" s="30"/>
      <c r="BI110" s="30"/>
      <c r="BL110" s="30"/>
      <c r="BN110" s="30"/>
      <c r="BP110" s="30"/>
      <c r="BS110" s="30"/>
      <c r="BT110" s="30"/>
      <c r="BW110" s="30"/>
      <c r="BX110" s="30"/>
      <c r="BZ110" s="30"/>
      <c r="CC110" s="30"/>
      <c r="CD110" s="30"/>
      <c r="CG110" s="30"/>
      <c r="CK110" s="30"/>
      <c r="CN110" s="30"/>
      <c r="CQ110" s="30"/>
      <c r="CU110" s="30"/>
      <c r="CX110" s="30"/>
    </row>
    <row r="111" spans="1:102" s="29" customFormat="1" x14ac:dyDescent="0.3">
      <c r="A111" s="28" t="s">
        <v>234</v>
      </c>
      <c r="B111" s="28">
        <v>1</v>
      </c>
      <c r="C111" s="30" t="s">
        <v>218</v>
      </c>
      <c r="D111" s="31">
        <v>1.625</v>
      </c>
      <c r="E111" s="30" t="s">
        <v>207</v>
      </c>
      <c r="G111" s="30"/>
      <c r="I111" s="30"/>
      <c r="J111" s="30"/>
      <c r="K111" s="30"/>
      <c r="O111" s="30"/>
      <c r="P111" s="30"/>
      <c r="Q111" s="30"/>
      <c r="S111" s="43"/>
      <c r="T111" s="43"/>
      <c r="U111" s="30"/>
      <c r="V111" s="30"/>
      <c r="W111" s="30"/>
      <c r="X111" s="43"/>
      <c r="Y111" s="43"/>
      <c r="Z111" s="36"/>
      <c r="AA111" s="36"/>
      <c r="AB111" s="30"/>
      <c r="AC111" s="30"/>
      <c r="AD111" s="36"/>
      <c r="AE111" s="44"/>
      <c r="AF111" s="30"/>
      <c r="AG111" s="30"/>
      <c r="AH111" s="44"/>
      <c r="AI111" s="30"/>
      <c r="AJ111" s="44"/>
      <c r="AK111" s="30"/>
      <c r="AL111" s="30"/>
      <c r="AM111" s="36"/>
      <c r="AN111" s="28"/>
      <c r="AO111" s="28"/>
      <c r="AP111" s="30"/>
      <c r="AQ111" s="30"/>
      <c r="AR111" s="28"/>
      <c r="AS111" s="30"/>
      <c r="AT111" s="28"/>
      <c r="AU111" s="30"/>
      <c r="AW111" s="30"/>
      <c r="AZ111" s="30"/>
      <c r="BA111" s="30"/>
      <c r="BE111" s="30"/>
      <c r="BH111" s="30"/>
      <c r="BI111" s="30"/>
      <c r="BL111" s="30"/>
      <c r="BN111" s="30"/>
      <c r="BP111" s="30"/>
      <c r="BS111" s="30"/>
      <c r="BT111" s="30"/>
      <c r="BW111" s="30"/>
      <c r="BX111" s="30"/>
      <c r="BZ111" s="30"/>
      <c r="CC111" s="30"/>
      <c r="CD111" s="30"/>
      <c r="CG111" s="30"/>
      <c r="CK111" s="30"/>
      <c r="CN111" s="30"/>
      <c r="CQ111" s="30"/>
      <c r="CU111" s="30"/>
      <c r="CX111" s="30"/>
    </row>
    <row r="112" spans="1:102" s="29" customFormat="1" x14ac:dyDescent="0.3">
      <c r="A112" s="28" t="s">
        <v>235</v>
      </c>
      <c r="B112" s="28">
        <v>1</v>
      </c>
      <c r="C112" s="30" t="s">
        <v>218</v>
      </c>
      <c r="D112" s="31">
        <v>1.5</v>
      </c>
      <c r="E112" s="30" t="s">
        <v>207</v>
      </c>
      <c r="G112" s="30"/>
      <c r="I112" s="30"/>
      <c r="J112" s="30"/>
      <c r="K112" s="30"/>
      <c r="O112" s="30"/>
      <c r="P112" s="30"/>
      <c r="Q112" s="30"/>
      <c r="S112" s="43"/>
      <c r="T112" s="43"/>
      <c r="U112" s="30"/>
      <c r="V112" s="30"/>
      <c r="W112" s="30"/>
      <c r="X112" s="43"/>
      <c r="Y112" s="43"/>
      <c r="Z112" s="36"/>
      <c r="AA112" s="36"/>
      <c r="AB112" s="30"/>
      <c r="AC112" s="30"/>
      <c r="AD112" s="36"/>
      <c r="AE112" s="44"/>
      <c r="AF112" s="30"/>
      <c r="AG112" s="30"/>
      <c r="AH112" s="44"/>
      <c r="AI112" s="30"/>
      <c r="AJ112" s="44"/>
      <c r="AK112" s="30"/>
      <c r="AL112" s="30"/>
      <c r="AM112" s="36"/>
      <c r="AN112" s="28"/>
      <c r="AO112" s="28"/>
      <c r="AP112" s="30"/>
      <c r="AQ112" s="30"/>
      <c r="AR112" s="28"/>
      <c r="AS112" s="30"/>
      <c r="AT112" s="28"/>
      <c r="AU112" s="30"/>
      <c r="AW112" s="30"/>
      <c r="AZ112" s="30"/>
      <c r="BA112" s="30"/>
      <c r="BE112" s="30"/>
      <c r="BH112" s="30"/>
      <c r="BI112" s="30"/>
      <c r="BL112" s="30"/>
      <c r="BN112" s="30"/>
      <c r="BP112" s="30"/>
      <c r="BS112" s="30"/>
      <c r="BT112" s="30"/>
      <c r="BW112" s="30"/>
      <c r="BX112" s="30"/>
      <c r="BZ112" s="30"/>
      <c r="CC112" s="30"/>
      <c r="CD112" s="30"/>
      <c r="CG112" s="30"/>
      <c r="CK112" s="30"/>
      <c r="CN112" s="30"/>
      <c r="CQ112" s="30"/>
      <c r="CU112" s="30"/>
      <c r="CX112" s="30"/>
    </row>
    <row r="113" spans="1:102" s="29" customFormat="1" x14ac:dyDescent="0.3">
      <c r="A113" s="28" t="s">
        <v>236</v>
      </c>
      <c r="B113" s="28">
        <v>1</v>
      </c>
      <c r="C113" s="30" t="s">
        <v>218</v>
      </c>
      <c r="D113" s="31">
        <v>1.5</v>
      </c>
      <c r="E113" s="30" t="s">
        <v>207</v>
      </c>
      <c r="G113" s="30"/>
      <c r="I113" s="30"/>
      <c r="J113" s="30"/>
      <c r="K113" s="30"/>
      <c r="O113" s="30"/>
      <c r="P113" s="30"/>
      <c r="Q113" s="30"/>
      <c r="S113" s="43"/>
      <c r="T113" s="43"/>
      <c r="U113" s="30"/>
      <c r="V113" s="30"/>
      <c r="W113" s="30"/>
      <c r="X113" s="43"/>
      <c r="Y113" s="43"/>
      <c r="Z113" s="36"/>
      <c r="AA113" s="36"/>
      <c r="AB113" s="30"/>
      <c r="AC113" s="30"/>
      <c r="AD113" s="36"/>
      <c r="AE113" s="44"/>
      <c r="AF113" s="30"/>
      <c r="AG113" s="30"/>
      <c r="AH113" s="44"/>
      <c r="AI113" s="30"/>
      <c r="AJ113" s="44"/>
      <c r="AK113" s="30"/>
      <c r="AL113" s="30"/>
      <c r="AM113" s="36"/>
      <c r="AN113" s="28"/>
      <c r="AO113" s="28"/>
      <c r="AP113" s="30"/>
      <c r="AQ113" s="30"/>
      <c r="AR113" s="28"/>
      <c r="AS113" s="30"/>
      <c r="AT113" s="28"/>
      <c r="AU113" s="30"/>
      <c r="AW113" s="30"/>
      <c r="AZ113" s="30"/>
      <c r="BA113" s="30"/>
      <c r="BE113" s="30"/>
      <c r="BH113" s="30"/>
      <c r="BI113" s="30"/>
      <c r="BL113" s="30"/>
      <c r="BN113" s="30"/>
      <c r="BP113" s="30"/>
      <c r="BS113" s="30"/>
      <c r="BT113" s="30"/>
      <c r="BW113" s="30"/>
      <c r="BX113" s="30"/>
      <c r="BZ113" s="30"/>
      <c r="CC113" s="30"/>
      <c r="CD113" s="30"/>
      <c r="CG113" s="30"/>
      <c r="CK113" s="30"/>
      <c r="CN113" s="30"/>
      <c r="CQ113" s="30"/>
      <c r="CU113" s="30"/>
      <c r="CX113" s="30"/>
    </row>
    <row r="114" spans="1:102" s="29" customFormat="1" x14ac:dyDescent="0.3">
      <c r="A114" s="99" t="s">
        <v>237</v>
      </c>
      <c r="B114" s="28">
        <v>1</v>
      </c>
      <c r="C114" s="30" t="s">
        <v>238</v>
      </c>
      <c r="D114" s="31">
        <v>18.559999999999999</v>
      </c>
      <c r="E114" s="30" t="s">
        <v>228</v>
      </c>
      <c r="G114" s="30"/>
      <c r="I114" s="30"/>
      <c r="J114" s="30"/>
      <c r="K114" s="30"/>
      <c r="O114" s="30"/>
      <c r="P114" s="30"/>
      <c r="Q114" s="30"/>
      <c r="S114" s="43"/>
      <c r="T114" s="43"/>
      <c r="U114" s="30"/>
      <c r="V114" s="30"/>
      <c r="W114" s="30"/>
      <c r="X114" s="43"/>
      <c r="Y114" s="43"/>
      <c r="Z114" s="36"/>
      <c r="AA114" s="36"/>
      <c r="AB114" s="30"/>
      <c r="AC114" s="30"/>
      <c r="AD114" s="36"/>
      <c r="AE114" s="44"/>
      <c r="AF114" s="30"/>
      <c r="AG114" s="30"/>
      <c r="AH114" s="44"/>
      <c r="AI114" s="30"/>
      <c r="AJ114" s="44"/>
      <c r="AK114" s="30"/>
      <c r="AL114" s="30"/>
      <c r="AM114" s="36"/>
      <c r="AN114" s="28"/>
      <c r="AO114" s="28"/>
      <c r="AP114" s="30"/>
      <c r="AQ114" s="30"/>
      <c r="AR114" s="28"/>
      <c r="AS114" s="30"/>
      <c r="AT114" s="28"/>
      <c r="AU114" s="30"/>
      <c r="AW114" s="30"/>
      <c r="AZ114" s="30"/>
      <c r="BA114" s="30"/>
      <c r="BE114" s="30"/>
      <c r="BH114" s="30"/>
      <c r="BI114" s="30"/>
      <c r="BL114" s="30"/>
      <c r="BN114" s="30"/>
      <c r="BP114" s="30"/>
      <c r="BS114" s="30"/>
      <c r="BT114" s="30"/>
      <c r="BW114" s="30"/>
      <c r="BX114" s="30"/>
      <c r="BZ114" s="30"/>
      <c r="CC114" s="30"/>
      <c r="CD114" s="30"/>
      <c r="CG114" s="30"/>
      <c r="CK114" s="30"/>
      <c r="CN114" s="30"/>
      <c r="CQ114" s="30"/>
      <c r="CU114" s="30"/>
      <c r="CX114" s="30"/>
    </row>
    <row r="115" spans="1:102" s="29" customFormat="1" x14ac:dyDescent="0.3">
      <c r="A115" s="99"/>
      <c r="B115" s="28">
        <v>1</v>
      </c>
      <c r="C115" s="30" t="s">
        <v>239</v>
      </c>
      <c r="D115" s="31">
        <v>164</v>
      </c>
      <c r="E115" s="30" t="s">
        <v>201</v>
      </c>
      <c r="F115" s="31">
        <f>D115/D68</f>
        <v>1.4642857142857142</v>
      </c>
      <c r="G115" s="30" t="s">
        <v>207</v>
      </c>
      <c r="I115" s="33"/>
      <c r="J115" s="33"/>
      <c r="K115" s="30"/>
      <c r="O115" s="33"/>
      <c r="P115" s="33"/>
      <c r="Q115" s="30"/>
      <c r="S115" s="43"/>
      <c r="T115" s="43"/>
      <c r="U115" s="33"/>
      <c r="V115" s="33"/>
      <c r="W115" s="30"/>
      <c r="X115" s="43"/>
      <c r="Y115" s="43"/>
      <c r="Z115" s="36"/>
      <c r="AA115" s="36"/>
      <c r="AB115" s="30"/>
      <c r="AC115" s="33"/>
      <c r="AD115" s="36"/>
      <c r="AE115" s="44"/>
      <c r="AF115" s="30"/>
      <c r="AG115" s="33"/>
      <c r="AH115" s="44"/>
      <c r="AI115" s="30"/>
      <c r="AJ115" s="44"/>
      <c r="AK115" s="33"/>
      <c r="AL115" s="30"/>
      <c r="AM115" s="36"/>
      <c r="AN115" s="28"/>
      <c r="AO115" s="28"/>
      <c r="AP115" s="30"/>
      <c r="AQ115" s="33"/>
      <c r="AR115" s="28"/>
      <c r="AS115" s="30"/>
      <c r="AT115" s="28"/>
      <c r="AU115" s="33"/>
      <c r="AW115" s="30"/>
      <c r="AZ115" s="33"/>
      <c r="BA115" s="30"/>
      <c r="BE115" s="30"/>
      <c r="BH115" s="33"/>
      <c r="BI115" s="30"/>
      <c r="BL115" s="30"/>
      <c r="BN115" s="33"/>
      <c r="BP115" s="30"/>
      <c r="BS115" s="30"/>
      <c r="BT115" s="33"/>
      <c r="BW115" s="30"/>
      <c r="BX115" s="33"/>
      <c r="BZ115" s="30"/>
      <c r="CC115" s="30"/>
      <c r="CD115" s="33"/>
      <c r="CG115" s="33"/>
      <c r="CK115" s="33"/>
      <c r="CN115" s="33"/>
      <c r="CQ115" s="33"/>
      <c r="CU115" s="33"/>
      <c r="CX115" s="33"/>
    </row>
    <row r="116" spans="1:102" s="29" customFormat="1" x14ac:dyDescent="0.3">
      <c r="A116" s="99" t="s">
        <v>240</v>
      </c>
      <c r="B116" s="28">
        <v>1</v>
      </c>
      <c r="C116" s="30" t="s">
        <v>241</v>
      </c>
      <c r="D116" s="31">
        <v>336</v>
      </c>
      <c r="E116" s="30" t="s">
        <v>201</v>
      </c>
      <c r="F116" s="31">
        <v>3</v>
      </c>
      <c r="G116" s="30" t="s">
        <v>207</v>
      </c>
      <c r="I116" s="30"/>
      <c r="J116" s="30"/>
      <c r="K116" s="30"/>
      <c r="O116" s="30"/>
      <c r="P116" s="30"/>
      <c r="Q116" s="30"/>
      <c r="S116" s="43"/>
      <c r="T116" s="43"/>
      <c r="U116" s="30"/>
      <c r="V116" s="30"/>
      <c r="W116" s="30"/>
      <c r="X116" s="43"/>
      <c r="Y116" s="43"/>
      <c r="Z116" s="36"/>
      <c r="AA116" s="36"/>
      <c r="AB116" s="30"/>
      <c r="AC116" s="30"/>
      <c r="AD116" s="36"/>
      <c r="AE116" s="44"/>
      <c r="AF116" s="30"/>
      <c r="AG116" s="30"/>
      <c r="AH116" s="44"/>
      <c r="AI116" s="30"/>
      <c r="AJ116" s="44"/>
      <c r="AK116" s="30"/>
      <c r="AL116" s="30"/>
      <c r="AM116" s="36"/>
      <c r="AN116" s="28"/>
      <c r="AO116" s="28"/>
      <c r="AP116" s="30"/>
      <c r="AQ116" s="30"/>
      <c r="AR116" s="28"/>
      <c r="AS116" s="30"/>
      <c r="AT116" s="28"/>
      <c r="AU116" s="30"/>
      <c r="AW116" s="30"/>
      <c r="AZ116" s="30"/>
      <c r="BA116" s="30"/>
      <c r="BE116" s="30"/>
      <c r="BH116" s="30"/>
      <c r="BI116" s="30"/>
      <c r="BL116" s="30"/>
      <c r="BN116" s="30"/>
      <c r="BP116" s="30"/>
      <c r="BS116" s="30"/>
      <c r="BT116" s="30"/>
      <c r="BW116" s="30"/>
      <c r="BX116" s="30"/>
      <c r="BZ116" s="30"/>
      <c r="CC116" s="30"/>
      <c r="CD116" s="30"/>
      <c r="CG116" s="30"/>
      <c r="CK116" s="30"/>
      <c r="CN116" s="30"/>
      <c r="CQ116" s="30"/>
      <c r="CU116" s="30"/>
      <c r="CX116" s="30"/>
    </row>
    <row r="117" spans="1:102" s="29" customFormat="1" x14ac:dyDescent="0.3">
      <c r="A117" s="99"/>
      <c r="B117" s="28">
        <v>1</v>
      </c>
      <c r="C117" s="30" t="s">
        <v>242</v>
      </c>
      <c r="D117" s="31">
        <v>240</v>
      </c>
      <c r="E117" s="30" t="s">
        <v>201</v>
      </c>
      <c r="F117" s="31">
        <f>D117/D84</f>
        <v>2.1428571428571428</v>
      </c>
      <c r="G117" s="30" t="s">
        <v>207</v>
      </c>
      <c r="I117" s="30"/>
      <c r="J117" s="30"/>
      <c r="K117" s="30"/>
      <c r="O117" s="30"/>
      <c r="P117" s="30"/>
      <c r="Q117" s="30"/>
      <c r="S117" s="43"/>
      <c r="T117" s="43"/>
      <c r="U117" s="30"/>
      <c r="V117" s="30"/>
      <c r="W117" s="30"/>
      <c r="X117" s="43"/>
      <c r="Y117" s="43"/>
      <c r="Z117" s="36"/>
      <c r="AA117" s="36"/>
      <c r="AB117" s="30"/>
      <c r="AC117" s="30"/>
      <c r="AD117" s="36"/>
      <c r="AE117" s="44"/>
      <c r="AF117" s="30"/>
      <c r="AG117" s="30"/>
      <c r="AH117" s="44"/>
      <c r="AI117" s="30"/>
      <c r="AJ117" s="44"/>
      <c r="AK117" s="30"/>
      <c r="AL117" s="30"/>
      <c r="AM117" s="36"/>
      <c r="AN117" s="28"/>
      <c r="AO117" s="28"/>
      <c r="AP117" s="30"/>
      <c r="AQ117" s="30"/>
      <c r="AR117" s="28"/>
      <c r="AS117" s="30"/>
      <c r="AT117" s="28"/>
      <c r="AU117" s="30"/>
      <c r="AW117" s="30"/>
      <c r="AZ117" s="30"/>
      <c r="BA117" s="30"/>
      <c r="BE117" s="30"/>
      <c r="BH117" s="30"/>
      <c r="BI117" s="30"/>
      <c r="BL117" s="30"/>
      <c r="BN117" s="30"/>
      <c r="BP117" s="30"/>
      <c r="BS117" s="30"/>
      <c r="BT117" s="30"/>
      <c r="BW117" s="30"/>
      <c r="BX117" s="30"/>
      <c r="BZ117" s="30"/>
      <c r="CC117" s="30"/>
      <c r="CD117" s="30"/>
      <c r="CG117" s="30"/>
      <c r="CK117" s="30"/>
      <c r="CN117" s="30"/>
      <c r="CQ117" s="30"/>
      <c r="CU117" s="30"/>
      <c r="CX117" s="30"/>
    </row>
    <row r="118" spans="1:102" s="29" customFormat="1" x14ac:dyDescent="0.3">
      <c r="A118" s="99" t="s">
        <v>243</v>
      </c>
      <c r="B118" s="28">
        <v>1</v>
      </c>
      <c r="C118" s="30" t="s">
        <v>244</v>
      </c>
      <c r="D118" s="31">
        <v>3.40835</v>
      </c>
      <c r="E118" s="30" t="s">
        <v>218</v>
      </c>
      <c r="F118" s="31">
        <f>D118*D119/D84</f>
        <v>5.9646125000000003</v>
      </c>
      <c r="G118" s="30" t="s">
        <v>207</v>
      </c>
      <c r="I118" s="30"/>
      <c r="J118" s="30"/>
      <c r="K118" s="30"/>
      <c r="O118" s="30"/>
      <c r="P118" s="30"/>
      <c r="Q118" s="30"/>
      <c r="S118" s="43"/>
      <c r="T118" s="43"/>
      <c r="U118" s="30"/>
      <c r="V118" s="30"/>
      <c r="W118" s="30"/>
      <c r="X118" s="43"/>
      <c r="Y118" s="43"/>
      <c r="Z118" s="36"/>
      <c r="AA118" s="36"/>
      <c r="AB118" s="30"/>
      <c r="AC118" s="30"/>
      <c r="AD118" s="36"/>
      <c r="AE118" s="44"/>
      <c r="AF118" s="30"/>
      <c r="AG118" s="30"/>
      <c r="AH118" s="44"/>
      <c r="AI118" s="30"/>
      <c r="AJ118" s="44"/>
      <c r="AK118" s="30"/>
      <c r="AL118" s="30"/>
      <c r="AM118" s="36"/>
      <c r="AN118" s="28"/>
      <c r="AO118" s="28"/>
      <c r="AP118" s="30"/>
      <c r="AQ118" s="30"/>
      <c r="AR118" s="28"/>
      <c r="AS118" s="30"/>
      <c r="AT118" s="28"/>
      <c r="AU118" s="30"/>
      <c r="AW118" s="30"/>
      <c r="AZ118" s="30"/>
      <c r="BA118" s="30"/>
      <c r="BE118" s="30"/>
      <c r="BH118" s="30"/>
      <c r="BI118" s="30"/>
      <c r="BL118" s="30"/>
      <c r="BN118" s="30"/>
      <c r="BP118" s="30"/>
      <c r="BS118" s="30"/>
      <c r="BT118" s="30"/>
      <c r="BW118" s="30"/>
      <c r="BX118" s="30"/>
      <c r="BZ118" s="30"/>
      <c r="CC118" s="30"/>
      <c r="CD118" s="30"/>
      <c r="CG118" s="30"/>
      <c r="CK118" s="30"/>
      <c r="CN118" s="30"/>
      <c r="CQ118" s="30"/>
      <c r="CU118" s="30"/>
      <c r="CX118" s="30"/>
    </row>
    <row r="119" spans="1:102" s="29" customFormat="1" x14ac:dyDescent="0.3">
      <c r="A119" s="99"/>
      <c r="B119" s="28">
        <v>1</v>
      </c>
      <c r="C119" s="30" t="s">
        <v>218</v>
      </c>
      <c r="D119" s="32">
        <v>196</v>
      </c>
      <c r="E119" s="30" t="s">
        <v>201</v>
      </c>
      <c r="F119" s="31"/>
      <c r="G119" s="28"/>
      <c r="I119" s="30"/>
      <c r="J119" s="30"/>
      <c r="K119" s="30"/>
      <c r="O119" s="30"/>
      <c r="P119" s="30"/>
      <c r="Q119" s="30"/>
      <c r="S119" s="43"/>
      <c r="T119" s="43"/>
      <c r="U119" s="30"/>
      <c r="V119" s="30"/>
      <c r="W119" s="30"/>
      <c r="X119" s="43"/>
      <c r="Y119" s="43"/>
      <c r="Z119" s="36"/>
      <c r="AA119" s="36"/>
      <c r="AB119" s="30"/>
      <c r="AC119" s="30"/>
      <c r="AD119" s="36"/>
      <c r="AE119" s="44"/>
      <c r="AF119" s="30"/>
      <c r="AG119" s="30"/>
      <c r="AH119" s="44"/>
      <c r="AI119" s="30"/>
      <c r="AJ119" s="44"/>
      <c r="AK119" s="30"/>
      <c r="AL119" s="30"/>
      <c r="AM119" s="36"/>
      <c r="AN119" s="28"/>
      <c r="AO119" s="28"/>
      <c r="AP119" s="30"/>
      <c r="AQ119" s="30"/>
      <c r="AR119" s="28"/>
      <c r="AS119" s="30"/>
      <c r="AT119" s="28"/>
      <c r="AU119" s="30"/>
      <c r="AW119" s="30"/>
      <c r="AZ119" s="30"/>
      <c r="BA119" s="30"/>
      <c r="BE119" s="30"/>
      <c r="BH119" s="30"/>
      <c r="BI119" s="30"/>
      <c r="BL119" s="30"/>
      <c r="BN119" s="30"/>
      <c r="BP119" s="30"/>
      <c r="BS119" s="30"/>
      <c r="BT119" s="30"/>
      <c r="BW119" s="30"/>
      <c r="BX119" s="30"/>
      <c r="BZ119" s="30"/>
      <c r="CC119" s="30"/>
      <c r="CD119" s="30"/>
      <c r="CG119" s="30"/>
      <c r="CK119" s="30"/>
      <c r="CN119" s="30"/>
      <c r="CQ119" s="30"/>
      <c r="CU119" s="30"/>
      <c r="CX119" s="30"/>
    </row>
    <row r="120" spans="1:102" s="29" customFormat="1" x14ac:dyDescent="0.3">
      <c r="A120" s="99" t="s">
        <v>80</v>
      </c>
      <c r="B120" s="28">
        <v>1</v>
      </c>
      <c r="C120" s="30" t="s">
        <v>245</v>
      </c>
      <c r="D120" s="32">
        <v>1</v>
      </c>
      <c r="E120" s="30" t="s">
        <v>223</v>
      </c>
      <c r="F120" s="31">
        <f>F121</f>
        <v>3.0446428571428572</v>
      </c>
      <c r="G120" s="30" t="s">
        <v>207</v>
      </c>
      <c r="I120" s="30"/>
      <c r="J120" s="30"/>
      <c r="K120" s="30"/>
      <c r="O120" s="30"/>
      <c r="P120" s="30"/>
      <c r="Q120" s="30"/>
      <c r="S120" s="43"/>
      <c r="T120" s="43"/>
      <c r="U120" s="30"/>
      <c r="V120" s="30"/>
      <c r="W120" s="30"/>
      <c r="X120" s="43"/>
      <c r="Y120" s="43"/>
      <c r="Z120" s="36"/>
      <c r="AA120" s="36"/>
      <c r="AB120" s="30"/>
      <c r="AC120" s="30"/>
      <c r="AD120" s="36"/>
      <c r="AE120" s="44"/>
      <c r="AF120" s="30"/>
      <c r="AG120" s="30"/>
      <c r="AH120" s="44"/>
      <c r="AI120" s="30"/>
      <c r="AJ120" s="44"/>
      <c r="AK120" s="30"/>
      <c r="AL120" s="30"/>
      <c r="AM120" s="36"/>
      <c r="AN120" s="28"/>
      <c r="AO120" s="28"/>
      <c r="AP120" s="30"/>
      <c r="AQ120" s="30"/>
      <c r="AR120" s="28"/>
      <c r="AS120" s="30"/>
      <c r="AT120" s="28"/>
      <c r="AU120" s="30"/>
      <c r="AW120" s="30"/>
      <c r="AZ120" s="30"/>
      <c r="BA120" s="30"/>
      <c r="BE120" s="30"/>
      <c r="BH120" s="30"/>
      <c r="BI120" s="30"/>
      <c r="BL120" s="30"/>
      <c r="BN120" s="30"/>
      <c r="BP120" s="30"/>
      <c r="BS120" s="30"/>
      <c r="BT120" s="30"/>
      <c r="BW120" s="30"/>
      <c r="BX120" s="30"/>
      <c r="BZ120" s="30"/>
      <c r="CC120" s="30"/>
      <c r="CD120" s="30"/>
      <c r="CG120" s="30"/>
      <c r="CK120" s="30"/>
      <c r="CN120" s="30"/>
      <c r="CQ120" s="30"/>
      <c r="CU120" s="30"/>
      <c r="CX120" s="30"/>
    </row>
    <row r="121" spans="1:102" s="29" customFormat="1" x14ac:dyDescent="0.3">
      <c r="A121" s="99"/>
      <c r="B121" s="28">
        <v>1</v>
      </c>
      <c r="C121" s="30" t="s">
        <v>223</v>
      </c>
      <c r="D121" s="32">
        <f>(355+327)/2</f>
        <v>341</v>
      </c>
      <c r="E121" s="30" t="s">
        <v>201</v>
      </c>
      <c r="F121" s="31">
        <f>D121/D84</f>
        <v>3.0446428571428572</v>
      </c>
      <c r="G121" s="30" t="s">
        <v>207</v>
      </c>
      <c r="I121" s="30"/>
      <c r="J121" s="30"/>
      <c r="K121" s="30"/>
      <c r="O121" s="30"/>
      <c r="P121" s="30"/>
      <c r="Q121" s="30"/>
      <c r="S121" s="43"/>
      <c r="T121" s="43"/>
      <c r="U121" s="30"/>
      <c r="V121" s="30"/>
      <c r="W121" s="30"/>
      <c r="X121" s="43"/>
      <c r="Y121" s="43"/>
      <c r="Z121" s="36"/>
      <c r="AA121" s="36"/>
      <c r="AB121" s="30"/>
      <c r="AC121" s="30"/>
      <c r="AD121" s="36"/>
      <c r="AE121" s="44"/>
      <c r="AF121" s="30"/>
      <c r="AG121" s="30"/>
      <c r="AH121" s="44"/>
      <c r="AI121" s="30"/>
      <c r="AJ121" s="44"/>
      <c r="AK121" s="30"/>
      <c r="AL121" s="30"/>
      <c r="AM121" s="36"/>
      <c r="AN121" s="28"/>
      <c r="AO121" s="28"/>
      <c r="AP121" s="30"/>
      <c r="AQ121" s="30"/>
      <c r="AR121" s="28"/>
      <c r="AS121" s="30"/>
      <c r="AT121" s="28"/>
      <c r="AU121" s="30"/>
      <c r="AW121" s="30"/>
      <c r="AZ121" s="30"/>
      <c r="BA121" s="30"/>
      <c r="BE121" s="30"/>
      <c r="BH121" s="30"/>
      <c r="BI121" s="30"/>
      <c r="BL121" s="30"/>
      <c r="BN121" s="30"/>
      <c r="BP121" s="30"/>
      <c r="BS121" s="30"/>
      <c r="BT121" s="30"/>
      <c r="BW121" s="30"/>
      <c r="BX121" s="30"/>
      <c r="BZ121" s="30"/>
      <c r="CC121" s="30"/>
      <c r="CD121" s="30"/>
      <c r="CG121" s="30"/>
      <c r="CK121" s="30"/>
      <c r="CN121" s="30"/>
      <c r="CQ121" s="30"/>
      <c r="CU121" s="30"/>
      <c r="CX121" s="30"/>
    </row>
    <row r="122" spans="1:102" s="29" customFormat="1" x14ac:dyDescent="0.3">
      <c r="A122" s="99" t="s">
        <v>178</v>
      </c>
      <c r="B122" s="28">
        <v>1</v>
      </c>
      <c r="C122" s="33" t="s">
        <v>217</v>
      </c>
      <c r="D122" s="32">
        <v>140.63</v>
      </c>
      <c r="E122" s="30" t="s">
        <v>201</v>
      </c>
      <c r="F122" s="31">
        <f>D122/D84</f>
        <v>1.255625</v>
      </c>
      <c r="G122" s="30" t="s">
        <v>207</v>
      </c>
      <c r="I122" s="30"/>
      <c r="J122" s="30"/>
      <c r="K122" s="30"/>
      <c r="O122" s="30"/>
      <c r="P122" s="30"/>
      <c r="Q122" s="30"/>
      <c r="S122" s="43"/>
      <c r="T122" s="43"/>
      <c r="U122" s="30"/>
      <c r="V122" s="30"/>
      <c r="W122" s="30"/>
      <c r="X122" s="43"/>
      <c r="Y122" s="43"/>
      <c r="Z122" s="36"/>
      <c r="AA122" s="36"/>
      <c r="AB122" s="30"/>
      <c r="AC122" s="30"/>
      <c r="AD122" s="36"/>
      <c r="AE122" s="44"/>
      <c r="AF122" s="30"/>
      <c r="AG122" s="30"/>
      <c r="AH122" s="44"/>
      <c r="AI122" s="30"/>
      <c r="AJ122" s="44"/>
      <c r="AK122" s="30"/>
      <c r="AL122" s="30"/>
      <c r="AM122" s="36"/>
      <c r="AN122" s="28"/>
      <c r="AO122" s="28"/>
      <c r="AP122" s="30"/>
      <c r="AQ122" s="30"/>
      <c r="AR122" s="28"/>
      <c r="AS122" s="30"/>
      <c r="AT122" s="28"/>
      <c r="AU122" s="30"/>
      <c r="AW122" s="30"/>
      <c r="AZ122" s="30"/>
      <c r="BA122" s="30"/>
      <c r="BE122" s="30"/>
      <c r="BH122" s="30"/>
      <c r="BI122" s="30"/>
      <c r="BL122" s="30"/>
      <c r="BN122" s="30"/>
      <c r="BP122" s="30"/>
      <c r="BS122" s="30"/>
      <c r="BT122" s="30"/>
      <c r="BW122" s="30"/>
      <c r="BX122" s="30"/>
      <c r="BZ122" s="30"/>
      <c r="CC122" s="30"/>
      <c r="CD122" s="30"/>
      <c r="CG122" s="30"/>
      <c r="CK122" s="30"/>
      <c r="CN122" s="30"/>
      <c r="CQ122" s="30"/>
      <c r="CU122" s="30"/>
      <c r="CX122" s="30"/>
    </row>
    <row r="123" spans="1:102" s="29" customFormat="1" x14ac:dyDescent="0.3">
      <c r="A123" s="99"/>
      <c r="B123" s="28">
        <v>1</v>
      </c>
      <c r="C123" s="33" t="s">
        <v>246</v>
      </c>
      <c r="D123" s="32">
        <v>0.91576999999999997</v>
      </c>
      <c r="E123" s="30" t="s">
        <v>217</v>
      </c>
      <c r="F123" s="31">
        <f>F122*D123</f>
        <v>1.1498637062499999</v>
      </c>
      <c r="G123" s="30" t="s">
        <v>207</v>
      </c>
      <c r="I123" s="30"/>
      <c r="J123" s="30"/>
      <c r="K123" s="30"/>
      <c r="O123" s="30"/>
      <c r="P123" s="30"/>
      <c r="Q123" s="30"/>
      <c r="S123" s="43"/>
      <c r="T123" s="43"/>
      <c r="U123" s="30"/>
      <c r="V123" s="30"/>
      <c r="W123" s="30"/>
      <c r="X123" s="43"/>
      <c r="Y123" s="43"/>
      <c r="Z123" s="36"/>
      <c r="AA123" s="36"/>
      <c r="AB123" s="30"/>
      <c r="AC123" s="30"/>
      <c r="AD123" s="36"/>
      <c r="AE123" s="44"/>
      <c r="AF123" s="30"/>
      <c r="AG123" s="30"/>
      <c r="AH123" s="44"/>
      <c r="AI123" s="30"/>
      <c r="AJ123" s="44"/>
      <c r="AK123" s="30"/>
      <c r="AL123" s="30"/>
      <c r="AM123" s="36"/>
      <c r="AN123" s="28"/>
      <c r="AO123" s="28"/>
      <c r="AP123" s="30"/>
      <c r="AQ123" s="30"/>
      <c r="AR123" s="28"/>
      <c r="AS123" s="30"/>
      <c r="AT123" s="28"/>
      <c r="AU123" s="30"/>
      <c r="AW123" s="30"/>
      <c r="AZ123" s="30"/>
      <c r="BA123" s="30"/>
      <c r="BE123" s="30"/>
      <c r="BH123" s="30"/>
      <c r="BI123" s="30"/>
      <c r="BL123" s="30"/>
      <c r="BN123" s="30"/>
      <c r="BP123" s="30"/>
      <c r="BS123" s="30"/>
      <c r="BT123" s="30"/>
      <c r="BW123" s="30"/>
      <c r="BX123" s="30"/>
      <c r="BZ123" s="30"/>
      <c r="CC123" s="30"/>
      <c r="CD123" s="30"/>
      <c r="CG123" s="30"/>
      <c r="CK123" s="30"/>
      <c r="CN123" s="30"/>
      <c r="CQ123" s="30"/>
      <c r="CU123" s="30"/>
      <c r="CX123" s="30"/>
    </row>
    <row r="124" spans="1:102" s="29" customFormat="1" x14ac:dyDescent="0.3">
      <c r="A124" s="99" t="s">
        <v>247</v>
      </c>
      <c r="B124" s="28">
        <v>1</v>
      </c>
      <c r="C124" s="33" t="s">
        <v>223</v>
      </c>
      <c r="D124" s="32">
        <v>2.37609</v>
      </c>
      <c r="E124" s="33" t="s">
        <v>218</v>
      </c>
      <c r="F124" s="31">
        <f>D124*D125</f>
        <v>4.1366063637000003</v>
      </c>
      <c r="G124" s="30" t="s">
        <v>207</v>
      </c>
      <c r="I124" s="30"/>
      <c r="J124" s="30"/>
      <c r="K124" s="33"/>
      <c r="O124" s="30"/>
      <c r="P124" s="30"/>
      <c r="Q124" s="33"/>
      <c r="S124" s="43"/>
      <c r="T124" s="43"/>
      <c r="U124" s="30"/>
      <c r="V124" s="30"/>
      <c r="W124" s="33"/>
      <c r="X124" s="43"/>
      <c r="Y124" s="43"/>
      <c r="Z124" s="36"/>
      <c r="AA124" s="36"/>
      <c r="AB124" s="33"/>
      <c r="AC124" s="30"/>
      <c r="AD124" s="36"/>
      <c r="AE124" s="44"/>
      <c r="AF124" s="33"/>
      <c r="AG124" s="30"/>
      <c r="AH124" s="44"/>
      <c r="AI124" s="33"/>
      <c r="AJ124" s="44"/>
      <c r="AK124" s="30"/>
      <c r="AL124" s="33"/>
      <c r="AM124" s="36"/>
      <c r="AN124" s="28"/>
      <c r="AO124" s="28"/>
      <c r="AP124" s="33"/>
      <c r="AQ124" s="30"/>
      <c r="AR124" s="28"/>
      <c r="AS124" s="33"/>
      <c r="AT124" s="28"/>
      <c r="AU124" s="30"/>
      <c r="AW124" s="33"/>
      <c r="AZ124" s="30"/>
      <c r="BA124" s="33"/>
      <c r="BE124" s="33"/>
      <c r="BH124" s="30"/>
      <c r="BI124" s="33"/>
      <c r="BL124" s="33"/>
      <c r="BN124" s="30"/>
      <c r="BP124" s="33"/>
      <c r="BS124" s="33"/>
      <c r="BT124" s="30"/>
      <c r="BW124" s="33"/>
      <c r="BX124" s="30"/>
      <c r="BZ124" s="33"/>
      <c r="CC124" s="33"/>
      <c r="CD124" s="30"/>
      <c r="CG124" s="30"/>
      <c r="CK124" s="30"/>
      <c r="CN124" s="30"/>
      <c r="CQ124" s="30"/>
      <c r="CU124" s="30"/>
      <c r="CX124" s="30"/>
    </row>
    <row r="125" spans="1:102" s="29" customFormat="1" x14ac:dyDescent="0.3">
      <c r="A125" s="99"/>
      <c r="B125" s="28">
        <v>1</v>
      </c>
      <c r="C125" s="33" t="s">
        <v>218</v>
      </c>
      <c r="D125" s="32">
        <v>1.7409300000000001</v>
      </c>
      <c r="E125" s="30" t="s">
        <v>207</v>
      </c>
      <c r="F125" s="31"/>
      <c r="G125" s="30"/>
      <c r="I125" s="30"/>
      <c r="J125" s="30"/>
      <c r="K125" s="30"/>
      <c r="O125" s="30"/>
      <c r="P125" s="30"/>
      <c r="Q125" s="30"/>
      <c r="S125" s="43"/>
      <c r="T125" s="43"/>
      <c r="U125" s="30"/>
      <c r="V125" s="30"/>
      <c r="W125" s="30"/>
      <c r="X125" s="43"/>
      <c r="Y125" s="43"/>
      <c r="Z125" s="36"/>
      <c r="AA125" s="36"/>
      <c r="AB125" s="30"/>
      <c r="AC125" s="30"/>
      <c r="AD125" s="36"/>
      <c r="AE125" s="44"/>
      <c r="AF125" s="30"/>
      <c r="AG125" s="30"/>
      <c r="AH125" s="44"/>
      <c r="AI125" s="30"/>
      <c r="AJ125" s="44"/>
      <c r="AK125" s="30"/>
      <c r="AL125" s="30"/>
      <c r="AM125" s="36"/>
      <c r="AN125" s="28"/>
      <c r="AO125" s="28"/>
      <c r="AP125" s="30"/>
      <c r="AQ125" s="30"/>
      <c r="AR125" s="28"/>
      <c r="AS125" s="30"/>
      <c r="AT125" s="28"/>
      <c r="AU125" s="30"/>
      <c r="AW125" s="30"/>
      <c r="AZ125" s="30"/>
      <c r="BA125" s="30"/>
      <c r="BE125" s="30"/>
      <c r="BH125" s="30"/>
      <c r="BI125" s="30"/>
      <c r="BL125" s="30"/>
      <c r="BN125" s="30"/>
      <c r="BP125" s="30"/>
      <c r="BS125" s="30"/>
      <c r="BT125" s="30"/>
      <c r="BW125" s="30"/>
      <c r="BX125" s="30"/>
      <c r="BZ125" s="30"/>
      <c r="CC125" s="30"/>
      <c r="CD125" s="30"/>
      <c r="CG125" s="30"/>
      <c r="CK125" s="30"/>
      <c r="CN125" s="30"/>
      <c r="CQ125" s="30"/>
      <c r="CU125" s="30"/>
      <c r="CX125" s="30"/>
    </row>
    <row r="126" spans="1:102" s="29" customFormat="1" x14ac:dyDescent="0.3">
      <c r="A126" s="99" t="s">
        <v>248</v>
      </c>
      <c r="B126" s="28">
        <v>1</v>
      </c>
      <c r="C126" s="33" t="s">
        <v>223</v>
      </c>
      <c r="D126" s="32">
        <v>242</v>
      </c>
      <c r="E126" s="30" t="s">
        <v>201</v>
      </c>
      <c r="F126" s="31">
        <f>D126/D84</f>
        <v>2.1607142857142856</v>
      </c>
      <c r="G126" s="30" t="s">
        <v>207</v>
      </c>
      <c r="H126" s="31">
        <f>F126/D75</f>
        <v>0.10803571428571428</v>
      </c>
      <c r="I126" s="30" t="s">
        <v>58</v>
      </c>
      <c r="J126" s="30"/>
      <c r="K126" s="30"/>
      <c r="O126" s="30"/>
      <c r="P126" s="30"/>
      <c r="Q126" s="30"/>
      <c r="S126" s="43"/>
      <c r="T126" s="43"/>
      <c r="U126" s="30"/>
      <c r="V126" s="30"/>
      <c r="W126" s="30"/>
      <c r="X126" s="43"/>
      <c r="Y126" s="43"/>
      <c r="Z126" s="36"/>
      <c r="AA126" s="36"/>
      <c r="AB126" s="30"/>
      <c r="AC126" s="30"/>
      <c r="AD126" s="36"/>
      <c r="AE126" s="44"/>
      <c r="AF126" s="30"/>
      <c r="AG126" s="30"/>
      <c r="AH126" s="44"/>
      <c r="AI126" s="30"/>
      <c r="AJ126" s="44"/>
      <c r="AK126" s="30"/>
      <c r="AL126" s="30"/>
      <c r="AM126" s="36"/>
      <c r="AN126" s="28"/>
      <c r="AO126" s="28"/>
      <c r="AP126" s="30"/>
      <c r="AQ126" s="30"/>
      <c r="AR126" s="28"/>
      <c r="AS126" s="30"/>
      <c r="AT126" s="28"/>
      <c r="AU126" s="30"/>
      <c r="AW126" s="30"/>
      <c r="AZ126" s="30"/>
      <c r="BA126" s="30"/>
      <c r="BE126" s="30"/>
      <c r="BH126" s="30"/>
      <c r="BI126" s="30"/>
      <c r="BL126" s="30"/>
      <c r="BN126" s="30"/>
      <c r="BP126" s="30"/>
      <c r="BS126" s="30"/>
      <c r="BT126" s="30"/>
      <c r="BW126" s="30"/>
      <c r="BX126" s="30"/>
      <c r="BZ126" s="30"/>
      <c r="CC126" s="30"/>
      <c r="CD126" s="30"/>
      <c r="CG126" s="30"/>
      <c r="CK126" s="30"/>
      <c r="CN126" s="30"/>
      <c r="CQ126" s="30"/>
      <c r="CU126" s="30"/>
      <c r="CX126" s="30"/>
    </row>
    <row r="127" spans="1:102" s="29" customFormat="1" x14ac:dyDescent="0.3">
      <c r="A127" s="99"/>
      <c r="B127" s="28">
        <v>1</v>
      </c>
      <c r="C127" s="33" t="s">
        <v>217</v>
      </c>
      <c r="D127" s="31">
        <f>F129/D128</f>
        <v>4.400227973715972</v>
      </c>
      <c r="E127" s="30" t="s">
        <v>207</v>
      </c>
      <c r="F127" s="31">
        <f>D127/D75</f>
        <v>0.22001139868579861</v>
      </c>
      <c r="G127" s="30" t="s">
        <v>58</v>
      </c>
      <c r="I127" s="30"/>
      <c r="J127" s="30"/>
      <c r="K127" s="30"/>
      <c r="O127" s="30"/>
      <c r="P127" s="30"/>
      <c r="Q127" s="30"/>
      <c r="S127" s="43"/>
      <c r="T127" s="43"/>
      <c r="U127" s="30"/>
      <c r="V127" s="30"/>
      <c r="W127" s="30"/>
      <c r="X127" s="43"/>
      <c r="Y127" s="43"/>
      <c r="Z127" s="36"/>
      <c r="AA127" s="36"/>
      <c r="AB127" s="30"/>
      <c r="AC127" s="30"/>
      <c r="AD127" s="36"/>
      <c r="AE127" s="44"/>
      <c r="AF127" s="30"/>
      <c r="AG127" s="30"/>
      <c r="AH127" s="44"/>
      <c r="AI127" s="30"/>
      <c r="AJ127" s="44"/>
      <c r="AK127" s="30"/>
      <c r="AL127" s="30"/>
      <c r="AM127" s="36"/>
      <c r="AN127" s="28"/>
      <c r="AO127" s="28"/>
      <c r="AP127" s="30"/>
      <c r="AQ127" s="30"/>
      <c r="AR127" s="28"/>
      <c r="AS127" s="30"/>
      <c r="AT127" s="28"/>
      <c r="AU127" s="30"/>
      <c r="AW127" s="30"/>
      <c r="AZ127" s="30"/>
      <c r="BA127" s="30"/>
      <c r="BE127" s="30"/>
      <c r="BH127" s="30"/>
      <c r="BI127" s="30"/>
      <c r="BL127" s="30"/>
      <c r="BN127" s="30"/>
      <c r="BP127" s="30"/>
      <c r="BS127" s="30"/>
      <c r="BT127" s="30"/>
      <c r="BW127" s="30"/>
      <c r="BX127" s="30"/>
      <c r="BZ127" s="30"/>
      <c r="CC127" s="30"/>
      <c r="CD127" s="30"/>
      <c r="CG127" s="30"/>
      <c r="CK127" s="30"/>
      <c r="CN127" s="30"/>
      <c r="CQ127" s="30"/>
      <c r="CU127" s="30"/>
      <c r="CX127" s="30"/>
    </row>
    <row r="128" spans="1:102" s="29" customFormat="1" x14ac:dyDescent="0.3">
      <c r="A128" s="99"/>
      <c r="B128" s="28">
        <v>1</v>
      </c>
      <c r="C128" s="33" t="s">
        <v>224</v>
      </c>
      <c r="D128" s="32">
        <v>0.59655999999999998</v>
      </c>
      <c r="E128" s="30" t="s">
        <v>217</v>
      </c>
      <c r="I128" s="30"/>
      <c r="J128" s="30"/>
      <c r="K128" s="30"/>
      <c r="O128" s="30"/>
      <c r="P128" s="30"/>
      <c r="Q128" s="30"/>
      <c r="S128" s="43"/>
      <c r="T128" s="43"/>
      <c r="U128" s="30"/>
      <c r="V128" s="30"/>
      <c r="W128" s="30"/>
      <c r="X128" s="43"/>
      <c r="Y128" s="43"/>
      <c r="Z128" s="36"/>
      <c r="AA128" s="36"/>
      <c r="AB128" s="30"/>
      <c r="AC128" s="30"/>
      <c r="AD128" s="36"/>
      <c r="AE128" s="44"/>
      <c r="AF128" s="30"/>
      <c r="AG128" s="30"/>
      <c r="AH128" s="44"/>
      <c r="AI128" s="30"/>
      <c r="AJ128" s="44"/>
      <c r="AK128" s="30"/>
      <c r="AL128" s="30"/>
      <c r="AM128" s="36"/>
      <c r="AN128" s="28"/>
      <c r="AO128" s="28"/>
      <c r="AP128" s="30"/>
      <c r="AQ128" s="30"/>
      <c r="AR128" s="28"/>
      <c r="AS128" s="30"/>
      <c r="AT128" s="28"/>
      <c r="AU128" s="30"/>
      <c r="AW128" s="30"/>
      <c r="AZ128" s="30"/>
      <c r="BA128" s="30"/>
      <c r="BE128" s="30"/>
      <c r="BH128" s="30"/>
      <c r="BI128" s="30"/>
      <c r="BL128" s="30"/>
      <c r="BN128" s="30"/>
      <c r="BP128" s="30"/>
      <c r="BS128" s="30"/>
      <c r="BT128" s="30"/>
      <c r="BW128" s="30"/>
      <c r="BX128" s="30"/>
      <c r="BZ128" s="30"/>
      <c r="CC128" s="30"/>
      <c r="CD128" s="30"/>
      <c r="CG128" s="30"/>
      <c r="CK128" s="30"/>
      <c r="CN128" s="30"/>
      <c r="CQ128" s="30"/>
      <c r="CU128" s="30"/>
      <c r="CX128" s="30"/>
    </row>
    <row r="129" spans="1:102" s="29" customFormat="1" x14ac:dyDescent="0.3">
      <c r="A129" s="28" t="s">
        <v>249</v>
      </c>
      <c r="B129" s="28">
        <v>1</v>
      </c>
      <c r="C129" s="33" t="s">
        <v>224</v>
      </c>
      <c r="D129" s="32">
        <v>294</v>
      </c>
      <c r="E129" s="30" t="s">
        <v>201</v>
      </c>
      <c r="F129" s="31">
        <f>D129/D84</f>
        <v>2.625</v>
      </c>
      <c r="G129" s="30" t="s">
        <v>207</v>
      </c>
      <c r="H129" s="29">
        <f>F129/D75</f>
        <v>0.13125000000000001</v>
      </c>
      <c r="I129" s="30" t="s">
        <v>58</v>
      </c>
      <c r="J129" s="30"/>
      <c r="K129" s="30"/>
      <c r="O129" s="30"/>
      <c r="P129" s="30"/>
      <c r="Q129" s="30"/>
      <c r="S129" s="43"/>
      <c r="T129" s="43"/>
      <c r="U129" s="30"/>
      <c r="V129" s="30"/>
      <c r="W129" s="30"/>
      <c r="X129" s="43"/>
      <c r="Y129" s="43"/>
      <c r="Z129" s="36"/>
      <c r="AA129" s="36"/>
      <c r="AB129" s="30"/>
      <c r="AC129" s="30"/>
      <c r="AD129" s="36"/>
      <c r="AE129" s="44"/>
      <c r="AF129" s="30"/>
      <c r="AG129" s="30"/>
      <c r="AH129" s="44"/>
      <c r="AI129" s="30"/>
      <c r="AJ129" s="44"/>
      <c r="AK129" s="30"/>
      <c r="AL129" s="30"/>
      <c r="AM129" s="36"/>
      <c r="AN129" s="28"/>
      <c r="AO129" s="28"/>
      <c r="AP129" s="30"/>
      <c r="AQ129" s="30"/>
      <c r="AR129" s="28"/>
      <c r="AS129" s="30"/>
      <c r="AT129" s="28"/>
      <c r="AU129" s="30"/>
      <c r="AW129" s="30"/>
      <c r="AZ129" s="30"/>
      <c r="BA129" s="30"/>
      <c r="BE129" s="30"/>
      <c r="BH129" s="30"/>
      <c r="BI129" s="30"/>
      <c r="BL129" s="30"/>
      <c r="BN129" s="30"/>
      <c r="BP129" s="30"/>
      <c r="BS129" s="30"/>
      <c r="BT129" s="30"/>
      <c r="BW129" s="30"/>
      <c r="BX129" s="30"/>
      <c r="BZ129" s="30"/>
      <c r="CC129" s="30"/>
      <c r="CD129" s="30"/>
      <c r="CG129" s="30"/>
      <c r="CK129" s="30"/>
      <c r="CN129" s="30"/>
      <c r="CQ129" s="30"/>
      <c r="CU129" s="30"/>
      <c r="CX129" s="30"/>
    </row>
    <row r="130" spans="1:102" s="29" customFormat="1" x14ac:dyDescent="0.3">
      <c r="A130" s="28" t="s">
        <v>32</v>
      </c>
      <c r="B130" s="28">
        <v>1</v>
      </c>
      <c r="C130" s="33" t="s">
        <v>217</v>
      </c>
      <c r="D130" s="31">
        <v>0.88400000000000001</v>
      </c>
      <c r="E130" s="30" t="s">
        <v>207</v>
      </c>
      <c r="I130" s="30"/>
      <c r="J130" s="30"/>
      <c r="K130" s="30"/>
      <c r="O130" s="30"/>
      <c r="P130" s="30"/>
      <c r="Q130" s="30"/>
      <c r="S130" s="43"/>
      <c r="T130" s="43"/>
      <c r="U130" s="30"/>
      <c r="V130" s="30"/>
      <c r="W130" s="30"/>
      <c r="X130" s="43"/>
      <c r="Y130" s="43"/>
      <c r="Z130" s="36"/>
      <c r="AA130" s="36"/>
      <c r="AB130" s="30"/>
      <c r="AC130" s="30"/>
      <c r="AD130" s="36"/>
      <c r="AE130" s="44"/>
      <c r="AF130" s="30"/>
      <c r="AG130" s="30"/>
      <c r="AH130" s="44"/>
      <c r="AI130" s="30"/>
      <c r="AJ130" s="44"/>
      <c r="AK130" s="30"/>
      <c r="AL130" s="30"/>
      <c r="AM130" s="36"/>
      <c r="AN130" s="28"/>
      <c r="AO130" s="28"/>
      <c r="AP130" s="30"/>
      <c r="AQ130" s="30"/>
      <c r="AR130" s="28"/>
      <c r="AS130" s="30"/>
      <c r="AT130" s="28"/>
      <c r="AU130" s="30"/>
      <c r="AW130" s="30"/>
      <c r="AZ130" s="30"/>
      <c r="BA130" s="30"/>
      <c r="BE130" s="30"/>
      <c r="BH130" s="30"/>
      <c r="BI130" s="30"/>
      <c r="BL130" s="30"/>
      <c r="BN130" s="30"/>
      <c r="BP130" s="30"/>
      <c r="BS130" s="30"/>
      <c r="BT130" s="30"/>
      <c r="BW130" s="30"/>
      <c r="BX130" s="30"/>
      <c r="BZ130" s="30"/>
      <c r="CC130" s="30"/>
      <c r="CD130" s="30"/>
      <c r="CG130" s="30"/>
      <c r="CK130" s="30"/>
      <c r="CN130" s="30"/>
      <c r="CQ130" s="30"/>
      <c r="CU130" s="30"/>
      <c r="CX130" s="30"/>
    </row>
    <row r="131" spans="1:102" s="29" customFormat="1" x14ac:dyDescent="0.3">
      <c r="A131" s="28" t="s">
        <v>250</v>
      </c>
      <c r="B131" s="28">
        <v>1</v>
      </c>
      <c r="C131" s="33" t="s">
        <v>218</v>
      </c>
      <c r="D131" s="32">
        <v>149</v>
      </c>
      <c r="E131" s="30" t="s">
        <v>201</v>
      </c>
      <c r="F131" s="31">
        <f>D131/D84</f>
        <v>1.3303571428571428</v>
      </c>
      <c r="G131" s="30" t="s">
        <v>207</v>
      </c>
      <c r="I131" s="30"/>
      <c r="J131" s="30"/>
      <c r="K131" s="30"/>
      <c r="O131" s="30"/>
      <c r="P131" s="30"/>
      <c r="Q131" s="30"/>
      <c r="S131" s="43"/>
      <c r="T131" s="43"/>
      <c r="U131" s="30"/>
      <c r="V131" s="30"/>
      <c r="W131" s="30"/>
      <c r="X131" s="43"/>
      <c r="Y131" s="43"/>
      <c r="Z131" s="36"/>
      <c r="AA131" s="36"/>
      <c r="AB131" s="30"/>
      <c r="AC131" s="30"/>
      <c r="AD131" s="36"/>
      <c r="AE131" s="44"/>
      <c r="AF131" s="30"/>
      <c r="AG131" s="30"/>
      <c r="AH131" s="44"/>
      <c r="AI131" s="30"/>
      <c r="AJ131" s="44"/>
      <c r="AK131" s="30"/>
      <c r="AL131" s="30"/>
      <c r="AM131" s="36"/>
      <c r="AN131" s="28"/>
      <c r="AO131" s="28"/>
      <c r="AP131" s="30"/>
      <c r="AQ131" s="30"/>
      <c r="AR131" s="28"/>
      <c r="AS131" s="30"/>
      <c r="AT131" s="28"/>
      <c r="AU131" s="30"/>
      <c r="AW131" s="30"/>
      <c r="AZ131" s="30"/>
      <c r="BA131" s="30"/>
      <c r="BE131" s="30"/>
      <c r="BH131" s="30"/>
      <c r="BI131" s="30"/>
      <c r="BL131" s="30"/>
      <c r="BN131" s="30"/>
      <c r="BP131" s="30"/>
      <c r="BS131" s="30"/>
      <c r="BT131" s="30"/>
      <c r="BW131" s="30"/>
      <c r="BX131" s="30"/>
      <c r="BZ131" s="30"/>
      <c r="CC131" s="30"/>
      <c r="CD131" s="30"/>
      <c r="CG131" s="30"/>
      <c r="CK131" s="30"/>
      <c r="CN131" s="30"/>
      <c r="CQ131" s="30"/>
      <c r="CU131" s="30"/>
      <c r="CX131" s="30"/>
    </row>
    <row r="132" spans="1:102" s="29" customFormat="1" x14ac:dyDescent="0.3">
      <c r="A132" s="28" t="s">
        <v>237</v>
      </c>
      <c r="B132" s="28">
        <v>1</v>
      </c>
      <c r="C132" s="33" t="s">
        <v>217</v>
      </c>
      <c r="D132" s="32">
        <v>164</v>
      </c>
      <c r="E132" s="30" t="s">
        <v>201</v>
      </c>
      <c r="F132" s="31">
        <f>D132/D84</f>
        <v>1.4642857142857142</v>
      </c>
      <c r="G132" s="30" t="s">
        <v>207</v>
      </c>
      <c r="I132" s="30"/>
      <c r="J132" s="30"/>
      <c r="K132" s="30"/>
      <c r="O132" s="30"/>
      <c r="P132" s="30"/>
      <c r="Q132" s="30"/>
      <c r="S132" s="43"/>
      <c r="T132" s="43"/>
      <c r="U132" s="30"/>
      <c r="V132" s="30"/>
      <c r="W132" s="30"/>
      <c r="X132" s="43"/>
      <c r="Y132" s="43"/>
      <c r="Z132" s="36"/>
      <c r="AA132" s="36"/>
      <c r="AB132" s="30"/>
      <c r="AC132" s="30"/>
      <c r="AD132" s="36"/>
      <c r="AE132" s="44"/>
      <c r="AF132" s="30"/>
      <c r="AG132" s="30"/>
      <c r="AH132" s="44"/>
      <c r="AI132" s="30"/>
      <c r="AJ132" s="44"/>
      <c r="AK132" s="30"/>
      <c r="AL132" s="30"/>
      <c r="AM132" s="36"/>
      <c r="AN132" s="28"/>
      <c r="AO132" s="28"/>
      <c r="AP132" s="30"/>
      <c r="AQ132" s="30"/>
      <c r="AR132" s="28"/>
      <c r="AS132" s="30"/>
      <c r="AT132" s="28"/>
      <c r="AU132" s="30"/>
      <c r="AW132" s="30"/>
      <c r="AZ132" s="30"/>
      <c r="BA132" s="30"/>
      <c r="BE132" s="30"/>
      <c r="BH132" s="30"/>
      <c r="BI132" s="30"/>
      <c r="BL132" s="30"/>
      <c r="BN132" s="30"/>
      <c r="BP132" s="30"/>
      <c r="BS132" s="30"/>
      <c r="BT132" s="30"/>
      <c r="BW132" s="30"/>
      <c r="BX132" s="30"/>
      <c r="BZ132" s="30"/>
      <c r="CC132" s="30"/>
      <c r="CD132" s="30"/>
      <c r="CG132" s="30"/>
      <c r="CK132" s="30"/>
      <c r="CN132" s="30"/>
      <c r="CQ132" s="30"/>
      <c r="CU132" s="30"/>
      <c r="CX132" s="30"/>
    </row>
    <row r="133" spans="1:102" s="29" customFormat="1" x14ac:dyDescent="0.3">
      <c r="A133" s="99" t="s">
        <v>85</v>
      </c>
      <c r="B133" s="28">
        <v>1</v>
      </c>
      <c r="C133" s="33" t="s">
        <v>224</v>
      </c>
      <c r="D133" s="32">
        <v>2.0271699999999999</v>
      </c>
      <c r="E133" s="30" t="s">
        <v>223</v>
      </c>
      <c r="F133" s="31">
        <f>D134*D133/D84</f>
        <v>6.0815099999999997</v>
      </c>
      <c r="G133" s="30" t="s">
        <v>207</v>
      </c>
      <c r="I133" s="30"/>
      <c r="J133" s="30"/>
      <c r="K133" s="30"/>
      <c r="O133" s="30"/>
      <c r="P133" s="30"/>
      <c r="Q133" s="30"/>
      <c r="S133" s="43"/>
      <c r="T133" s="43"/>
      <c r="U133" s="30"/>
      <c r="V133" s="30"/>
      <c r="W133" s="30"/>
      <c r="X133" s="43"/>
      <c r="Y133" s="43"/>
      <c r="Z133" s="36"/>
      <c r="AA133" s="36"/>
      <c r="AB133" s="30"/>
      <c r="AC133" s="30"/>
      <c r="AD133" s="36"/>
      <c r="AE133" s="44"/>
      <c r="AF133" s="30"/>
      <c r="AG133" s="30"/>
      <c r="AH133" s="44"/>
      <c r="AI133" s="30"/>
      <c r="AJ133" s="44"/>
      <c r="AK133" s="30"/>
      <c r="AL133" s="30"/>
      <c r="AM133" s="36"/>
      <c r="AN133" s="28"/>
      <c r="AO133" s="28"/>
      <c r="AP133" s="30"/>
      <c r="AQ133" s="30"/>
      <c r="AR133" s="28"/>
      <c r="AS133" s="30"/>
      <c r="AT133" s="28"/>
      <c r="AU133" s="30"/>
      <c r="AW133" s="30"/>
      <c r="AZ133" s="30"/>
      <c r="BA133" s="30"/>
      <c r="BE133" s="30"/>
      <c r="BH133" s="30"/>
      <c r="BI133" s="30"/>
      <c r="BL133" s="30"/>
      <c r="BN133" s="30"/>
      <c r="BP133" s="30"/>
      <c r="BS133" s="30"/>
      <c r="BT133" s="30"/>
      <c r="BW133" s="30"/>
      <c r="BX133" s="30"/>
      <c r="BZ133" s="30"/>
      <c r="CC133" s="30"/>
      <c r="CD133" s="30"/>
      <c r="CG133" s="30"/>
      <c r="CK133" s="30"/>
      <c r="CN133" s="30"/>
      <c r="CQ133" s="30"/>
      <c r="CU133" s="30"/>
      <c r="CX133" s="30"/>
    </row>
    <row r="134" spans="1:102" s="29" customFormat="1" x14ac:dyDescent="0.3">
      <c r="A134" s="99"/>
      <c r="B134" s="28">
        <v>1</v>
      </c>
      <c r="C134" s="33" t="s">
        <v>223</v>
      </c>
      <c r="D134" s="32">
        <v>336</v>
      </c>
      <c r="E134" s="30" t="s">
        <v>201</v>
      </c>
      <c r="F134" s="31">
        <f>D134/D84</f>
        <v>3</v>
      </c>
      <c r="G134" s="30" t="s">
        <v>207</v>
      </c>
      <c r="H134" s="31">
        <f>F134/D75</f>
        <v>0.15</v>
      </c>
      <c r="I134" s="30" t="s">
        <v>58</v>
      </c>
      <c r="J134" s="30"/>
      <c r="K134" s="30"/>
      <c r="O134" s="30"/>
      <c r="P134" s="30"/>
      <c r="Q134" s="30"/>
      <c r="S134" s="43"/>
      <c r="T134" s="43"/>
      <c r="U134" s="30"/>
      <c r="V134" s="30"/>
      <c r="W134" s="30"/>
      <c r="X134" s="43"/>
      <c r="Y134" s="43"/>
      <c r="Z134" s="36"/>
      <c r="AA134" s="36"/>
      <c r="AB134" s="30"/>
      <c r="AC134" s="30"/>
      <c r="AD134" s="36"/>
      <c r="AE134" s="44"/>
      <c r="AF134" s="30"/>
      <c r="AG134" s="30"/>
      <c r="AH134" s="44"/>
      <c r="AI134" s="30"/>
      <c r="AJ134" s="44"/>
      <c r="AK134" s="30"/>
      <c r="AL134" s="30"/>
      <c r="AM134" s="36"/>
      <c r="AN134" s="28"/>
      <c r="AO134" s="28"/>
      <c r="AP134" s="30"/>
      <c r="AQ134" s="30"/>
      <c r="AR134" s="28"/>
      <c r="AS134" s="30"/>
      <c r="AT134" s="28"/>
      <c r="AU134" s="30"/>
      <c r="AW134" s="30"/>
      <c r="AZ134" s="30"/>
      <c r="BA134" s="30"/>
      <c r="BE134" s="30"/>
      <c r="BH134" s="30"/>
      <c r="BI134" s="30"/>
      <c r="BL134" s="30"/>
      <c r="BN134" s="30"/>
      <c r="BP134" s="30"/>
      <c r="BS134" s="30"/>
      <c r="BT134" s="30"/>
      <c r="BW134" s="30"/>
      <c r="BX134" s="30"/>
      <c r="BZ134" s="30"/>
      <c r="CC134" s="30"/>
      <c r="CD134" s="30"/>
      <c r="CG134" s="30"/>
      <c r="CK134" s="30"/>
      <c r="CN134" s="30"/>
      <c r="CQ134" s="30"/>
      <c r="CU134" s="30"/>
      <c r="CX134" s="30"/>
    </row>
    <row r="135" spans="1:102" s="29" customFormat="1" x14ac:dyDescent="0.3">
      <c r="A135" s="46" t="s">
        <v>251</v>
      </c>
      <c r="B135" s="28">
        <v>1</v>
      </c>
      <c r="C135" s="33" t="s">
        <v>217</v>
      </c>
      <c r="D135" s="32">
        <v>746.66700000000003</v>
      </c>
      <c r="E135" s="30" t="s">
        <v>201</v>
      </c>
      <c r="F135" s="31">
        <f>D135/D84</f>
        <v>6.6666696428571433</v>
      </c>
      <c r="G135" s="30" t="s">
        <v>207</v>
      </c>
      <c r="H135" s="31">
        <f>F135/D75</f>
        <v>0.33333348214285718</v>
      </c>
      <c r="I135" s="30" t="s">
        <v>58</v>
      </c>
      <c r="J135" s="30"/>
      <c r="K135" s="30"/>
      <c r="O135" s="30"/>
      <c r="P135" s="30"/>
      <c r="Q135" s="30"/>
      <c r="S135" s="43"/>
      <c r="T135" s="43"/>
      <c r="U135" s="30"/>
      <c r="V135" s="30"/>
      <c r="W135" s="30"/>
      <c r="X135" s="43"/>
      <c r="Y135" s="43"/>
      <c r="Z135" s="36"/>
      <c r="AA135" s="36"/>
      <c r="AB135" s="30"/>
      <c r="AC135" s="30"/>
      <c r="AD135" s="36"/>
      <c r="AE135" s="44"/>
      <c r="AF135" s="30"/>
      <c r="AG135" s="30"/>
      <c r="AH135" s="44"/>
      <c r="AI135" s="30"/>
      <c r="AJ135" s="44"/>
      <c r="AK135" s="30"/>
      <c r="AL135" s="30"/>
      <c r="AM135" s="36"/>
      <c r="AN135" s="28"/>
      <c r="AO135" s="28"/>
      <c r="AP135" s="30"/>
      <c r="AQ135" s="30"/>
      <c r="AR135" s="28"/>
      <c r="AS135" s="30"/>
      <c r="AT135" s="28"/>
      <c r="AU135" s="30"/>
      <c r="AW135" s="30"/>
      <c r="AZ135" s="30"/>
      <c r="BA135" s="30"/>
      <c r="BE135" s="30"/>
      <c r="BH135" s="30"/>
      <c r="BI135" s="30"/>
      <c r="BL135" s="30"/>
      <c r="BN135" s="30"/>
      <c r="BP135" s="30"/>
      <c r="BS135" s="30"/>
      <c r="BT135" s="30"/>
      <c r="BW135" s="30"/>
      <c r="BX135" s="30"/>
      <c r="BZ135" s="30"/>
      <c r="CC135" s="30"/>
      <c r="CD135" s="30"/>
      <c r="CG135" s="30"/>
      <c r="CK135" s="30"/>
      <c r="CN135" s="30"/>
      <c r="CQ135" s="30"/>
      <c r="CU135" s="30"/>
      <c r="CX135" s="30"/>
    </row>
    <row r="136" spans="1:102" s="29" customFormat="1" x14ac:dyDescent="0.3">
      <c r="A136" s="99" t="s">
        <v>252</v>
      </c>
      <c r="B136" s="28">
        <v>1</v>
      </c>
      <c r="C136" s="33" t="s">
        <v>246</v>
      </c>
      <c r="D136" s="32">
        <v>260</v>
      </c>
      <c r="E136" s="30" t="s">
        <v>201</v>
      </c>
      <c r="F136" s="31">
        <f>D136/D84</f>
        <v>2.3214285714285716</v>
      </c>
      <c r="G136" s="30" t="s">
        <v>207</v>
      </c>
      <c r="I136" s="30"/>
      <c r="J136" s="30"/>
      <c r="K136" s="30"/>
      <c r="O136" s="30"/>
      <c r="P136" s="30"/>
      <c r="Q136" s="30"/>
      <c r="U136" s="30"/>
      <c r="V136" s="30"/>
      <c r="W136" s="30"/>
      <c r="Z136" s="36"/>
      <c r="AA136" s="36"/>
      <c r="AB136" s="30"/>
      <c r="AC136" s="30"/>
      <c r="AD136" s="36"/>
      <c r="AE136" s="28"/>
      <c r="AF136" s="30"/>
      <c r="AG136" s="30"/>
      <c r="AH136" s="28"/>
      <c r="AI136" s="30"/>
      <c r="AJ136" s="28"/>
      <c r="AK136" s="30"/>
      <c r="AL136" s="30"/>
      <c r="AM136" s="36"/>
      <c r="AN136" s="28"/>
      <c r="AO136" s="28"/>
      <c r="AP136" s="30"/>
      <c r="AQ136" s="30"/>
      <c r="AR136" s="28"/>
      <c r="AS136" s="30"/>
      <c r="AT136" s="28"/>
      <c r="AU136" s="30"/>
      <c r="AW136" s="30"/>
      <c r="AZ136" s="30"/>
      <c r="BA136" s="30"/>
      <c r="BE136" s="30"/>
      <c r="BH136" s="30"/>
      <c r="BI136" s="30"/>
      <c r="BL136" s="30"/>
      <c r="BN136" s="30"/>
      <c r="BP136" s="30"/>
      <c r="BS136" s="30"/>
      <c r="BT136" s="30"/>
      <c r="BW136" s="30"/>
      <c r="BX136" s="30"/>
      <c r="BZ136" s="30"/>
      <c r="CC136" s="30"/>
      <c r="CD136" s="30"/>
      <c r="CG136" s="30"/>
      <c r="CK136" s="30"/>
      <c r="CN136" s="30"/>
      <c r="CQ136" s="30"/>
      <c r="CU136" s="30"/>
      <c r="CX136" s="30"/>
    </row>
    <row r="137" spans="1:102" s="29" customFormat="1" x14ac:dyDescent="0.3">
      <c r="A137" s="99"/>
      <c r="B137" s="28">
        <v>1</v>
      </c>
      <c r="C137" s="33" t="s">
        <v>217</v>
      </c>
      <c r="D137" s="32">
        <v>1.5662799999999999</v>
      </c>
      <c r="E137" s="30" t="s">
        <v>207</v>
      </c>
      <c r="F137" s="31">
        <f>D137/D75</f>
        <v>7.8313999999999995E-2</v>
      </c>
      <c r="G137" s="30" t="s">
        <v>58</v>
      </c>
      <c r="I137" s="30"/>
      <c r="J137" s="30"/>
      <c r="K137" s="30"/>
      <c r="O137" s="30"/>
      <c r="P137" s="30"/>
      <c r="Q137" s="30"/>
      <c r="U137" s="30"/>
      <c r="V137" s="30"/>
      <c r="W137" s="30"/>
      <c r="Z137" s="36"/>
      <c r="AA137" s="36"/>
      <c r="AB137" s="30"/>
      <c r="AC137" s="30"/>
      <c r="AD137" s="36"/>
      <c r="AE137" s="28"/>
      <c r="AF137" s="30"/>
      <c r="AG137" s="30"/>
      <c r="AH137" s="28"/>
      <c r="AI137" s="30"/>
      <c r="AJ137" s="28"/>
      <c r="AK137" s="30"/>
      <c r="AL137" s="30"/>
      <c r="AM137" s="36"/>
      <c r="AN137" s="28"/>
      <c r="AO137" s="28"/>
      <c r="AP137" s="30"/>
      <c r="AQ137" s="30"/>
      <c r="AR137" s="28"/>
      <c r="AS137" s="30"/>
      <c r="AT137" s="28"/>
      <c r="AU137" s="30"/>
      <c r="AW137" s="30"/>
      <c r="AZ137" s="30"/>
      <c r="BA137" s="30"/>
      <c r="BE137" s="30"/>
      <c r="BH137" s="30"/>
      <c r="BI137" s="30"/>
      <c r="BL137" s="30"/>
      <c r="BN137" s="30"/>
      <c r="BP137" s="30"/>
      <c r="BS137" s="30"/>
      <c r="BT137" s="30"/>
      <c r="BW137" s="30"/>
      <c r="BX137" s="30"/>
      <c r="BZ137" s="30"/>
      <c r="CC137" s="30"/>
      <c r="CD137" s="30"/>
      <c r="CG137" s="30"/>
      <c r="CK137" s="30"/>
      <c r="CN137" s="30"/>
      <c r="CQ137" s="30"/>
      <c r="CU137" s="30"/>
      <c r="CX137" s="30"/>
    </row>
    <row r="138" spans="1:102" s="29" customFormat="1" x14ac:dyDescent="0.3">
      <c r="A138" s="99"/>
      <c r="B138" s="28">
        <v>1</v>
      </c>
      <c r="C138" s="33" t="s">
        <v>200</v>
      </c>
      <c r="D138" s="32">
        <v>560</v>
      </c>
      <c r="E138" s="30" t="s">
        <v>201</v>
      </c>
      <c r="F138" s="31">
        <f>D138/D84</f>
        <v>5</v>
      </c>
      <c r="G138" s="30" t="s">
        <v>207</v>
      </c>
      <c r="H138" s="36"/>
      <c r="I138" s="30"/>
      <c r="J138" s="30"/>
      <c r="K138" s="30"/>
      <c r="M138" s="36"/>
      <c r="N138" s="36"/>
      <c r="O138" s="30"/>
      <c r="P138" s="30"/>
      <c r="Q138" s="30"/>
      <c r="U138" s="30"/>
      <c r="V138" s="30"/>
      <c r="W138" s="30"/>
      <c r="AB138" s="30"/>
      <c r="AC138" s="30"/>
      <c r="AF138" s="30"/>
      <c r="AG138" s="30"/>
      <c r="AH138" s="28"/>
      <c r="AI138" s="30"/>
      <c r="AK138" s="30"/>
      <c r="AL138" s="30"/>
      <c r="AN138" s="36"/>
      <c r="AO138" s="36"/>
      <c r="AP138" s="30"/>
      <c r="AQ138" s="30"/>
      <c r="AS138" s="30"/>
      <c r="AU138" s="30"/>
      <c r="AW138" s="30"/>
      <c r="AZ138" s="30"/>
      <c r="BA138" s="30"/>
      <c r="BE138" s="30"/>
      <c r="BH138" s="30"/>
      <c r="BI138" s="30"/>
      <c r="BK138" s="36"/>
      <c r="BL138" s="30"/>
      <c r="BN138" s="30"/>
      <c r="BP138" s="30"/>
      <c r="BS138" s="30"/>
      <c r="BT138" s="30"/>
      <c r="BW138" s="30"/>
      <c r="BX138" s="30"/>
      <c r="BZ138" s="30"/>
      <c r="CC138" s="30"/>
      <c r="CD138" s="30"/>
      <c r="CG138" s="30"/>
      <c r="CK138" s="30"/>
      <c r="CN138" s="30"/>
      <c r="CQ138" s="30"/>
      <c r="CU138" s="30"/>
      <c r="CX138" s="30"/>
    </row>
    <row r="139" spans="1:102" s="28" customFormat="1" x14ac:dyDescent="0.3">
      <c r="A139" s="99" t="s">
        <v>253</v>
      </c>
      <c r="B139" s="28">
        <v>1</v>
      </c>
      <c r="C139" s="30" t="s">
        <v>223</v>
      </c>
      <c r="D139" s="47">
        <v>80</v>
      </c>
      <c r="E139" s="30" t="s">
        <v>201</v>
      </c>
      <c r="F139" s="48">
        <f>D139/D140</f>
        <v>0.7142857142857143</v>
      </c>
      <c r="G139" s="30" t="s">
        <v>207</v>
      </c>
      <c r="H139" s="47"/>
      <c r="I139" s="30"/>
      <c r="J139" s="30"/>
      <c r="K139" s="30"/>
      <c r="L139" s="47"/>
      <c r="M139" s="47"/>
      <c r="N139" s="47"/>
      <c r="O139" s="30"/>
      <c r="P139" s="30"/>
      <c r="Q139" s="30"/>
      <c r="R139" s="47"/>
      <c r="S139" s="47"/>
      <c r="U139" s="30"/>
      <c r="V139" s="30"/>
      <c r="W139" s="30"/>
      <c r="AB139" s="30"/>
      <c r="AC139" s="30"/>
      <c r="AF139" s="30"/>
      <c r="AG139" s="30"/>
      <c r="AI139" s="30"/>
      <c r="AK139" s="30"/>
      <c r="AL139" s="30"/>
      <c r="AP139" s="30"/>
      <c r="AQ139" s="30"/>
      <c r="AS139" s="30"/>
      <c r="AU139" s="30"/>
      <c r="AW139" s="30"/>
      <c r="AZ139" s="30"/>
      <c r="BA139" s="30"/>
      <c r="BE139" s="30"/>
      <c r="BH139" s="30"/>
      <c r="BI139" s="30"/>
      <c r="BL139" s="30"/>
      <c r="BN139" s="30"/>
      <c r="BP139" s="30"/>
      <c r="BS139" s="30"/>
      <c r="BT139" s="30"/>
      <c r="BW139" s="30"/>
      <c r="BX139" s="30"/>
      <c r="BZ139" s="30"/>
      <c r="CC139" s="30"/>
      <c r="CD139" s="30"/>
      <c r="CG139" s="30"/>
      <c r="CK139" s="30"/>
      <c r="CN139" s="30"/>
      <c r="CQ139" s="30"/>
      <c r="CU139" s="30"/>
      <c r="CX139" s="30"/>
    </row>
    <row r="140" spans="1:102" s="28" customFormat="1" x14ac:dyDescent="0.3">
      <c r="A140" s="99"/>
      <c r="B140" s="28">
        <v>1</v>
      </c>
      <c r="C140" s="30" t="s">
        <v>207</v>
      </c>
      <c r="D140" s="47">
        <v>112</v>
      </c>
      <c r="E140" s="30" t="s">
        <v>201</v>
      </c>
      <c r="F140" s="47"/>
      <c r="G140" s="47"/>
      <c r="H140" s="47"/>
      <c r="I140" s="30"/>
      <c r="J140" s="30"/>
      <c r="K140" s="30"/>
      <c r="L140" s="47"/>
      <c r="M140" s="47"/>
      <c r="N140" s="47"/>
      <c r="O140" s="30"/>
      <c r="P140" s="30"/>
      <c r="Q140" s="30"/>
      <c r="R140" s="47"/>
      <c r="S140" s="47"/>
      <c r="U140" s="30"/>
      <c r="V140" s="30"/>
      <c r="W140" s="30"/>
      <c r="AB140" s="30"/>
      <c r="AC140" s="30"/>
      <c r="AF140" s="30"/>
      <c r="AG140" s="30"/>
      <c r="AI140" s="30"/>
      <c r="AK140" s="30"/>
      <c r="AL140" s="30"/>
      <c r="AP140" s="30"/>
      <c r="AQ140" s="30"/>
      <c r="AS140" s="30"/>
      <c r="AU140" s="30"/>
      <c r="AW140" s="30"/>
      <c r="AZ140" s="30"/>
      <c r="BA140" s="30"/>
      <c r="BE140" s="30"/>
      <c r="BH140" s="30"/>
      <c r="BI140" s="30"/>
      <c r="BL140" s="30"/>
      <c r="BN140" s="30"/>
      <c r="BP140" s="30"/>
      <c r="BS140" s="30"/>
      <c r="BT140" s="30"/>
      <c r="BW140" s="30"/>
      <c r="BX140" s="30"/>
      <c r="BZ140" s="30"/>
      <c r="CC140" s="30"/>
      <c r="CD140" s="30"/>
      <c r="CG140" s="30"/>
      <c r="CK140" s="30"/>
      <c r="CN140" s="30"/>
      <c r="CQ140" s="30"/>
      <c r="CU140" s="30"/>
      <c r="CX140" s="30"/>
    </row>
    <row r="141" spans="1:102" s="28" customFormat="1" x14ac:dyDescent="0.3">
      <c r="A141" s="46" t="s">
        <v>254</v>
      </c>
      <c r="B141" s="28">
        <v>1</v>
      </c>
      <c r="C141" s="33" t="s">
        <v>223</v>
      </c>
      <c r="D141" s="32">
        <v>336</v>
      </c>
      <c r="E141" s="30" t="s">
        <v>201</v>
      </c>
      <c r="F141" s="31">
        <f>D141/D140</f>
        <v>3</v>
      </c>
      <c r="G141" s="30" t="s">
        <v>207</v>
      </c>
      <c r="H141" s="47"/>
      <c r="I141" s="30"/>
      <c r="J141" s="30"/>
      <c r="K141" s="30"/>
      <c r="L141" s="47"/>
      <c r="M141" s="47"/>
      <c r="N141" s="47"/>
      <c r="O141" s="30"/>
      <c r="P141" s="30"/>
      <c r="Q141" s="30"/>
      <c r="R141" s="47"/>
      <c r="S141" s="47"/>
      <c r="U141" s="30"/>
      <c r="V141" s="30"/>
      <c r="W141" s="30"/>
      <c r="AB141" s="30"/>
      <c r="AC141" s="30"/>
      <c r="AF141" s="30"/>
      <c r="AG141" s="30"/>
      <c r="AI141" s="30"/>
      <c r="AK141" s="30"/>
      <c r="AL141" s="30"/>
      <c r="AP141" s="30"/>
      <c r="AQ141" s="30"/>
      <c r="AS141" s="30"/>
      <c r="AU141" s="30"/>
      <c r="AW141" s="30"/>
      <c r="AZ141" s="30"/>
      <c r="BA141" s="30"/>
      <c r="BE141" s="30"/>
      <c r="BH141" s="30"/>
      <c r="BI141" s="30"/>
      <c r="BL141" s="30"/>
      <c r="BN141" s="30"/>
      <c r="BP141" s="30"/>
      <c r="BS141" s="30"/>
      <c r="BT141" s="30"/>
      <c r="BW141" s="30"/>
      <c r="BX141" s="30"/>
      <c r="BZ141" s="30"/>
      <c r="CC141" s="30"/>
      <c r="CD141" s="30"/>
      <c r="CG141" s="30"/>
      <c r="CK141" s="30"/>
      <c r="CN141" s="30"/>
      <c r="CQ141" s="30"/>
      <c r="CU141" s="30"/>
      <c r="CX141" s="30"/>
    </row>
    <row r="142" spans="1:102" s="28" customFormat="1" x14ac:dyDescent="0.3">
      <c r="A142" s="28" t="s">
        <v>255</v>
      </c>
      <c r="B142" s="28">
        <v>1</v>
      </c>
      <c r="C142" s="33" t="s">
        <v>256</v>
      </c>
      <c r="D142" s="32">
        <v>9</v>
      </c>
      <c r="E142" s="30" t="s">
        <v>228</v>
      </c>
      <c r="F142" s="47"/>
      <c r="G142" s="47"/>
      <c r="H142" s="47"/>
      <c r="I142" s="30"/>
      <c r="J142" s="30"/>
      <c r="K142" s="30"/>
      <c r="L142" s="47"/>
      <c r="M142" s="47"/>
      <c r="N142" s="47"/>
      <c r="O142" s="30"/>
      <c r="P142" s="30"/>
      <c r="Q142" s="30"/>
      <c r="R142" s="47"/>
      <c r="S142" s="47"/>
      <c r="U142" s="30"/>
      <c r="V142" s="30"/>
      <c r="W142" s="30"/>
      <c r="AB142" s="30"/>
      <c r="AC142" s="30"/>
      <c r="AF142" s="30"/>
      <c r="AG142" s="30"/>
      <c r="AI142" s="30"/>
      <c r="AK142" s="30"/>
      <c r="AL142" s="30"/>
      <c r="AP142" s="30"/>
      <c r="AQ142" s="30"/>
      <c r="AS142" s="30"/>
      <c r="AU142" s="30"/>
      <c r="AW142" s="30"/>
      <c r="AZ142" s="30"/>
      <c r="BA142" s="30"/>
      <c r="BE142" s="30"/>
      <c r="BH142" s="30"/>
      <c r="BI142" s="30"/>
      <c r="BL142" s="30"/>
      <c r="BN142" s="30"/>
      <c r="BP142" s="30"/>
      <c r="BS142" s="30"/>
      <c r="BT142" s="30"/>
      <c r="BW142" s="30"/>
      <c r="BX142" s="30"/>
      <c r="BZ142" s="30"/>
      <c r="CC142" s="30"/>
      <c r="CD142" s="30"/>
      <c r="CG142" s="30"/>
      <c r="CK142" s="30"/>
      <c r="CN142" s="30"/>
      <c r="CQ142" s="30"/>
      <c r="CU142" s="30"/>
      <c r="CX142" s="30"/>
    </row>
    <row r="143" spans="1:102" s="28" customFormat="1" x14ac:dyDescent="0.3">
      <c r="A143" s="28" t="s">
        <v>5</v>
      </c>
      <c r="B143" s="28">
        <v>1</v>
      </c>
      <c r="C143" s="33" t="s">
        <v>217</v>
      </c>
      <c r="D143" s="32">
        <f>756/3720</f>
        <v>0.20322580645161289</v>
      </c>
      <c r="E143" s="30" t="s">
        <v>207</v>
      </c>
      <c r="F143" s="48">
        <f>D143/D75</f>
        <v>1.0161290322580644E-2</v>
      </c>
      <c r="G143" s="49" t="s">
        <v>58</v>
      </c>
      <c r="H143" s="47"/>
      <c r="I143" s="30"/>
      <c r="J143" s="30"/>
      <c r="K143" s="30"/>
      <c r="L143" s="47"/>
      <c r="M143" s="47"/>
      <c r="N143" s="47"/>
      <c r="O143" s="30"/>
      <c r="P143" s="30"/>
      <c r="Q143" s="30"/>
      <c r="R143" s="47"/>
      <c r="S143" s="47"/>
      <c r="U143" s="30"/>
      <c r="V143" s="30"/>
      <c r="W143" s="30"/>
      <c r="AB143" s="30"/>
      <c r="AC143" s="30"/>
      <c r="AF143" s="30"/>
      <c r="AG143" s="30"/>
      <c r="AI143" s="30"/>
      <c r="AK143" s="30"/>
      <c r="AL143" s="30"/>
      <c r="AP143" s="30"/>
      <c r="AQ143" s="30"/>
      <c r="AS143" s="30"/>
      <c r="AU143" s="30"/>
      <c r="AW143" s="30"/>
      <c r="AZ143" s="30"/>
      <c r="BA143" s="30"/>
      <c r="BE143" s="30"/>
      <c r="BH143" s="30"/>
      <c r="BI143" s="30"/>
      <c r="BL143" s="30"/>
      <c r="BN143" s="30"/>
      <c r="BP143" s="30"/>
      <c r="BS143" s="30"/>
      <c r="BT143" s="30"/>
      <c r="BW143" s="30"/>
      <c r="BX143" s="30"/>
      <c r="BZ143" s="30"/>
      <c r="CC143" s="30"/>
      <c r="CD143" s="30"/>
      <c r="CG143" s="30"/>
      <c r="CK143" s="30"/>
      <c r="CN143" s="30"/>
      <c r="CQ143" s="30"/>
      <c r="CU143" s="30"/>
      <c r="CX143" s="30"/>
    </row>
    <row r="144" spans="1:102" s="28" customFormat="1" x14ac:dyDescent="0.3">
      <c r="A144" s="28" t="s">
        <v>27</v>
      </c>
      <c r="B144" s="28">
        <v>1</v>
      </c>
      <c r="C144" s="33" t="s">
        <v>218</v>
      </c>
      <c r="D144" s="32">
        <f>600/400</f>
        <v>1.5</v>
      </c>
      <c r="E144" s="30" t="s">
        <v>207</v>
      </c>
      <c r="F144" s="48">
        <f>D144/D75</f>
        <v>7.4999999999999997E-2</v>
      </c>
      <c r="G144" s="49" t="s">
        <v>58</v>
      </c>
      <c r="H144" s="47"/>
      <c r="I144" s="30"/>
      <c r="J144" s="30"/>
      <c r="K144" s="30"/>
      <c r="L144" s="47"/>
      <c r="M144" s="47"/>
      <c r="N144" s="47"/>
      <c r="O144" s="30"/>
      <c r="P144" s="30"/>
      <c r="Q144" s="30"/>
      <c r="R144" s="47"/>
      <c r="S144" s="47"/>
      <c r="U144" s="30"/>
      <c r="V144" s="30"/>
      <c r="W144" s="30"/>
      <c r="AB144" s="30"/>
      <c r="AC144" s="30"/>
      <c r="AF144" s="30"/>
      <c r="AG144" s="30"/>
      <c r="AI144" s="30"/>
      <c r="AK144" s="30"/>
      <c r="AL144" s="30"/>
      <c r="AP144" s="30"/>
      <c r="AQ144" s="30"/>
      <c r="AS144" s="30"/>
      <c r="AU144" s="30"/>
      <c r="AW144" s="30"/>
      <c r="AZ144" s="30"/>
      <c r="BA144" s="30"/>
      <c r="BE144" s="30"/>
      <c r="BH144" s="30"/>
      <c r="BI144" s="30"/>
      <c r="BL144" s="30"/>
      <c r="BN144" s="30"/>
      <c r="BP144" s="30"/>
      <c r="BS144" s="30"/>
      <c r="BT144" s="30"/>
      <c r="BW144" s="30"/>
      <c r="BX144" s="30"/>
      <c r="BZ144" s="30"/>
      <c r="CC144" s="30"/>
      <c r="CD144" s="30"/>
      <c r="CG144" s="30"/>
      <c r="CK144" s="30"/>
      <c r="CN144" s="30"/>
      <c r="CQ144" s="30"/>
      <c r="CU144" s="30"/>
      <c r="CX144" s="30"/>
    </row>
    <row r="145" spans="1:102" s="28" customFormat="1" x14ac:dyDescent="0.3">
      <c r="A145" s="28" t="s">
        <v>257</v>
      </c>
      <c r="B145" s="28">
        <v>1</v>
      </c>
      <c r="C145" s="33" t="s">
        <v>223</v>
      </c>
      <c r="D145" s="32">
        <f>600/400</f>
        <v>1.5</v>
      </c>
      <c r="E145" s="30" t="s">
        <v>207</v>
      </c>
      <c r="F145" s="47"/>
      <c r="G145" s="47"/>
      <c r="H145" s="47"/>
      <c r="I145" s="30"/>
      <c r="J145" s="30"/>
      <c r="K145" s="30"/>
      <c r="L145" s="47"/>
      <c r="M145" s="47"/>
      <c r="N145" s="47"/>
      <c r="O145" s="30"/>
      <c r="P145" s="30"/>
      <c r="Q145" s="30"/>
      <c r="R145" s="47"/>
      <c r="S145" s="47"/>
      <c r="U145" s="30"/>
      <c r="V145" s="30"/>
      <c r="W145" s="30"/>
      <c r="AB145" s="30"/>
      <c r="AC145" s="30"/>
      <c r="AF145" s="30"/>
      <c r="AG145" s="30"/>
      <c r="AI145" s="30"/>
      <c r="AK145" s="30"/>
      <c r="AL145" s="30"/>
      <c r="AP145" s="30"/>
      <c r="AQ145" s="30"/>
      <c r="AS145" s="30"/>
      <c r="AU145" s="30"/>
      <c r="AW145" s="30"/>
      <c r="AZ145" s="30"/>
      <c r="BA145" s="30"/>
      <c r="BE145" s="30"/>
      <c r="BH145" s="30"/>
      <c r="BI145" s="30"/>
      <c r="BL145" s="30"/>
      <c r="BN145" s="30"/>
      <c r="BP145" s="30"/>
      <c r="BS145" s="30"/>
      <c r="BT145" s="30"/>
      <c r="BW145" s="30"/>
      <c r="BX145" s="30"/>
      <c r="BZ145" s="30"/>
      <c r="CC145" s="30"/>
      <c r="CD145" s="30"/>
      <c r="CG145" s="30"/>
      <c r="CK145" s="30"/>
      <c r="CN145" s="30"/>
      <c r="CQ145" s="30"/>
      <c r="CU145" s="30"/>
      <c r="CX145" s="30"/>
    </row>
    <row r="146" spans="1:102" s="28" customFormat="1" x14ac:dyDescent="0.3">
      <c r="A146" s="28" t="s">
        <v>17</v>
      </c>
      <c r="B146" s="28">
        <v>1</v>
      </c>
      <c r="C146" s="33" t="s">
        <v>217</v>
      </c>
      <c r="D146" s="32">
        <f>3600/2400</f>
        <v>1.5</v>
      </c>
      <c r="E146" s="30" t="s">
        <v>207</v>
      </c>
      <c r="F146" s="48">
        <f>D146/D75</f>
        <v>7.4999999999999997E-2</v>
      </c>
      <c r="G146" s="49" t="s">
        <v>58</v>
      </c>
      <c r="H146" s="47"/>
      <c r="I146" s="30"/>
      <c r="J146" s="30"/>
      <c r="K146" s="30"/>
      <c r="L146" s="47"/>
      <c r="M146" s="47"/>
      <c r="N146" s="47"/>
      <c r="O146" s="30"/>
      <c r="P146" s="30"/>
      <c r="Q146" s="30"/>
      <c r="R146" s="47"/>
      <c r="S146" s="47"/>
      <c r="U146" s="30"/>
      <c r="V146" s="30"/>
      <c r="W146" s="30"/>
      <c r="AB146" s="30"/>
      <c r="AC146" s="30"/>
      <c r="AF146" s="30"/>
      <c r="AG146" s="30"/>
      <c r="AI146" s="30"/>
      <c r="AK146" s="30"/>
      <c r="AL146" s="30"/>
      <c r="AP146" s="30"/>
      <c r="AQ146" s="30"/>
      <c r="AS146" s="30"/>
      <c r="AU146" s="30"/>
      <c r="AW146" s="30"/>
      <c r="AZ146" s="30"/>
      <c r="BA146" s="30"/>
      <c r="BE146" s="30"/>
      <c r="BH146" s="30"/>
      <c r="BI146" s="30"/>
      <c r="BL146" s="30"/>
      <c r="BN146" s="30"/>
      <c r="BP146" s="30"/>
      <c r="BS146" s="30"/>
      <c r="BT146" s="30"/>
      <c r="BW146" s="30"/>
      <c r="BX146" s="30"/>
      <c r="BZ146" s="30"/>
      <c r="CC146" s="30"/>
      <c r="CD146" s="30"/>
      <c r="CG146" s="30"/>
      <c r="CK146" s="30"/>
      <c r="CN146" s="30"/>
      <c r="CQ146" s="30"/>
      <c r="CU146" s="30"/>
      <c r="CX146" s="30"/>
    </row>
    <row r="147" spans="1:102" s="29" customFormat="1" x14ac:dyDescent="0.3">
      <c r="A147" s="28" t="s">
        <v>155</v>
      </c>
      <c r="B147" s="28">
        <v>1</v>
      </c>
      <c r="C147" s="33" t="s">
        <v>217</v>
      </c>
      <c r="D147" s="29">
        <v>153.125</v>
      </c>
      <c r="E147" s="30" t="s">
        <v>201</v>
      </c>
      <c r="F147" s="31">
        <f>D147/D84</f>
        <v>1.3671875</v>
      </c>
      <c r="G147" s="30" t="s">
        <v>207</v>
      </c>
      <c r="H147" s="36"/>
      <c r="K147" s="30"/>
      <c r="M147" s="36"/>
      <c r="N147" s="36"/>
      <c r="Q147" s="30"/>
      <c r="W147" s="30"/>
      <c r="AB147" s="30"/>
      <c r="AF147" s="30"/>
      <c r="AH147" s="28"/>
      <c r="AI147" s="30"/>
      <c r="AL147" s="30"/>
      <c r="AN147" s="36"/>
      <c r="AO147" s="36"/>
      <c r="AP147" s="30"/>
      <c r="AS147" s="30"/>
      <c r="AW147" s="30"/>
      <c r="BA147" s="30"/>
      <c r="BE147" s="30"/>
      <c r="BI147" s="30"/>
      <c r="BK147" s="36"/>
      <c r="BL147" s="30"/>
      <c r="BP147" s="30"/>
      <c r="BS147" s="30"/>
      <c r="BW147" s="30"/>
      <c r="BZ147" s="30"/>
      <c r="CC147" s="30"/>
    </row>
    <row r="148" spans="1:102" s="28" customFormat="1" x14ac:dyDescent="0.3">
      <c r="A148" s="99" t="s">
        <v>80</v>
      </c>
      <c r="B148" s="28">
        <v>1</v>
      </c>
      <c r="C148" s="30" t="s">
        <v>245</v>
      </c>
      <c r="D148" s="32">
        <v>1</v>
      </c>
      <c r="E148" s="30" t="s">
        <v>223</v>
      </c>
      <c r="F148" s="31">
        <f>F149</f>
        <v>3.0446428571428572</v>
      </c>
      <c r="G148" s="30" t="s">
        <v>207</v>
      </c>
      <c r="I148" s="29"/>
      <c r="J148" s="29"/>
      <c r="K148" s="30"/>
      <c r="O148" s="29"/>
      <c r="P148" s="29"/>
      <c r="Q148" s="30"/>
      <c r="U148" s="29"/>
      <c r="V148" s="29"/>
      <c r="W148" s="30"/>
      <c r="AB148" s="30"/>
      <c r="AC148" s="29"/>
      <c r="AF148" s="30"/>
      <c r="AG148" s="29"/>
      <c r="AI148" s="30"/>
      <c r="AK148" s="29"/>
      <c r="AL148" s="30"/>
      <c r="AP148" s="30"/>
      <c r="AQ148" s="29"/>
      <c r="AS148" s="30"/>
      <c r="AU148" s="29"/>
      <c r="AW148" s="30"/>
      <c r="AZ148" s="29"/>
      <c r="BA148" s="30"/>
      <c r="BE148" s="30"/>
      <c r="BH148" s="29"/>
      <c r="BI148" s="30"/>
      <c r="BL148" s="30"/>
      <c r="BN148" s="29"/>
      <c r="BP148" s="30"/>
      <c r="BS148" s="30"/>
      <c r="BT148" s="29"/>
      <c r="BW148" s="30"/>
      <c r="BX148" s="29"/>
      <c r="BZ148" s="30"/>
      <c r="CC148" s="30"/>
      <c r="CD148" s="29"/>
      <c r="CG148" s="29"/>
      <c r="CK148" s="29"/>
      <c r="CN148" s="29"/>
      <c r="CQ148" s="29"/>
      <c r="CU148" s="29"/>
      <c r="CX148" s="29"/>
    </row>
    <row r="149" spans="1:102" s="28" customFormat="1" x14ac:dyDescent="0.3">
      <c r="A149" s="99"/>
      <c r="B149" s="28">
        <v>1</v>
      </c>
      <c r="C149" s="30" t="s">
        <v>223</v>
      </c>
      <c r="D149" s="32">
        <f>(355+327)/2</f>
        <v>341</v>
      </c>
      <c r="E149" s="30" t="s">
        <v>201</v>
      </c>
      <c r="F149" s="31">
        <f>D149/D84</f>
        <v>3.0446428571428572</v>
      </c>
      <c r="G149" s="30" t="s">
        <v>207</v>
      </c>
      <c r="I149" s="29"/>
      <c r="J149" s="29"/>
      <c r="K149" s="30"/>
      <c r="O149" s="29"/>
      <c r="P149" s="29"/>
      <c r="Q149" s="30"/>
      <c r="U149" s="29"/>
      <c r="V149" s="29"/>
      <c r="W149" s="30"/>
      <c r="AB149" s="30"/>
      <c r="AC149" s="29"/>
      <c r="AF149" s="30"/>
      <c r="AG149" s="29"/>
      <c r="AI149" s="30"/>
      <c r="AK149" s="29"/>
      <c r="AL149" s="30"/>
      <c r="AP149" s="30"/>
      <c r="AQ149" s="29"/>
      <c r="AS149" s="30"/>
      <c r="AU149" s="29"/>
      <c r="AW149" s="30"/>
      <c r="AZ149" s="29"/>
      <c r="BA149" s="30"/>
      <c r="BE149" s="30"/>
      <c r="BH149" s="29"/>
      <c r="BI149" s="30"/>
      <c r="BL149" s="30"/>
      <c r="BN149" s="29"/>
      <c r="BP149" s="30"/>
      <c r="BS149" s="30"/>
      <c r="BT149" s="29"/>
      <c r="BW149" s="30"/>
      <c r="BX149" s="29"/>
      <c r="BZ149" s="30"/>
      <c r="CC149" s="30"/>
      <c r="CD149" s="29"/>
      <c r="CG149" s="29"/>
      <c r="CK149" s="29"/>
      <c r="CN149" s="29"/>
      <c r="CQ149" s="29"/>
      <c r="CU149" s="29"/>
      <c r="CX149" s="29"/>
    </row>
    <row r="150" spans="1:102" s="28" customFormat="1" x14ac:dyDescent="0.3">
      <c r="A150" s="99"/>
      <c r="B150" s="28">
        <v>1</v>
      </c>
      <c r="C150" s="33" t="s">
        <v>258</v>
      </c>
      <c r="D150" s="32">
        <f>(2.2+2.5)/2</f>
        <v>2.35</v>
      </c>
      <c r="E150" s="30" t="s">
        <v>201</v>
      </c>
      <c r="F150" s="31">
        <f>D150/D84</f>
        <v>2.0982142857142859E-2</v>
      </c>
      <c r="G150" s="30" t="s">
        <v>207</v>
      </c>
      <c r="I150" s="29"/>
      <c r="J150" s="29"/>
      <c r="K150" s="30"/>
      <c r="O150" s="29"/>
      <c r="P150" s="29"/>
      <c r="Q150" s="30"/>
      <c r="U150" s="29"/>
      <c r="V150" s="29"/>
      <c r="W150" s="30"/>
      <c r="AB150" s="30"/>
      <c r="AC150" s="29"/>
      <c r="AF150" s="30"/>
      <c r="AG150" s="29"/>
      <c r="AI150" s="30"/>
      <c r="AK150" s="29"/>
      <c r="AL150" s="30"/>
      <c r="AP150" s="30"/>
      <c r="AQ150" s="29"/>
      <c r="AS150" s="30"/>
      <c r="AU150" s="29"/>
      <c r="AW150" s="30"/>
      <c r="AZ150" s="29"/>
      <c r="BA150" s="30"/>
      <c r="BE150" s="30"/>
      <c r="BH150" s="29"/>
      <c r="BI150" s="30"/>
      <c r="BL150" s="30"/>
      <c r="BN150" s="29"/>
      <c r="BP150" s="30"/>
      <c r="BS150" s="30"/>
      <c r="BT150" s="29"/>
      <c r="BW150" s="30"/>
      <c r="BX150" s="29"/>
      <c r="BZ150" s="30"/>
      <c r="CC150" s="30"/>
      <c r="CD150" s="29"/>
      <c r="CG150" s="29"/>
      <c r="CK150" s="29"/>
      <c r="CN150" s="29"/>
      <c r="CQ150" s="29"/>
      <c r="CU150" s="29"/>
      <c r="CX150" s="29"/>
    </row>
    <row r="151" spans="1:102" s="54" customFormat="1" x14ac:dyDescent="0.3">
      <c r="A151" s="28" t="s">
        <v>259</v>
      </c>
      <c r="B151" s="28">
        <v>1</v>
      </c>
      <c r="C151" s="33" t="s">
        <v>245</v>
      </c>
      <c r="D151" s="32">
        <v>640</v>
      </c>
      <c r="E151" s="30" t="s">
        <v>201</v>
      </c>
      <c r="F151" s="31">
        <f>D151/D84</f>
        <v>5.7142857142857144</v>
      </c>
      <c r="G151" s="30" t="s">
        <v>207</v>
      </c>
      <c r="H151" s="50"/>
      <c r="I151" s="29"/>
      <c r="J151" s="29"/>
      <c r="K151" s="30"/>
      <c r="L151" s="51"/>
      <c r="M151" s="50"/>
      <c r="N151" s="50"/>
      <c r="O151" s="29"/>
      <c r="P151" s="29"/>
      <c r="Q151" s="30"/>
      <c r="R151" s="51"/>
      <c r="S151" s="50"/>
      <c r="T151" s="50"/>
      <c r="U151" s="29"/>
      <c r="V151" s="29"/>
      <c r="W151" s="30"/>
      <c r="X151" s="50"/>
      <c r="Y151" s="51"/>
      <c r="Z151" s="50"/>
      <c r="AA151" s="50"/>
      <c r="AB151" s="30"/>
      <c r="AC151" s="29"/>
      <c r="AD151" s="50"/>
      <c r="AE151" s="50"/>
      <c r="AF151" s="30"/>
      <c r="AG151" s="29"/>
      <c r="AH151" s="51"/>
      <c r="AI151" s="30"/>
      <c r="AJ151" s="50"/>
      <c r="AK151" s="29"/>
      <c r="AL151" s="30"/>
      <c r="AM151" s="52"/>
      <c r="AN151" s="50"/>
      <c r="AO151" s="53"/>
      <c r="AP151" s="30"/>
      <c r="AQ151" s="29"/>
      <c r="AR151" s="50"/>
      <c r="AS151" s="30"/>
      <c r="AT151" s="51"/>
      <c r="AU151" s="29"/>
      <c r="AV151" s="50"/>
      <c r="AW151" s="30"/>
      <c r="AX151" s="50"/>
      <c r="AY151" s="50"/>
      <c r="AZ151" s="29"/>
      <c r="BA151" s="30"/>
      <c r="BB151" s="51"/>
      <c r="BC151" s="50"/>
      <c r="BD151" s="50"/>
      <c r="BE151" s="30"/>
      <c r="BF151" s="51"/>
      <c r="BG151" s="50"/>
      <c r="BH151" s="29"/>
      <c r="BI151" s="30"/>
      <c r="BJ151" s="51"/>
      <c r="BK151" s="50"/>
      <c r="BL151" s="30"/>
      <c r="BM151" s="51"/>
      <c r="BN151" s="29"/>
      <c r="BO151" s="50"/>
      <c r="BP151" s="30"/>
      <c r="BQ151" s="53"/>
      <c r="BR151" s="50"/>
      <c r="BS151" s="30"/>
      <c r="BT151" s="29"/>
      <c r="BW151" s="30"/>
      <c r="BX151" s="29"/>
      <c r="BZ151" s="30"/>
      <c r="CC151" s="30"/>
      <c r="CD151" s="29"/>
      <c r="CG151" s="29"/>
      <c r="CK151" s="29"/>
      <c r="CN151" s="29"/>
      <c r="CQ151" s="29"/>
      <c r="CU151" s="29"/>
      <c r="CX151" s="29"/>
    </row>
    <row r="152" spans="1:102" s="54" customFormat="1" x14ac:dyDescent="0.3">
      <c r="A152" s="99" t="s">
        <v>260</v>
      </c>
      <c r="B152" s="28">
        <v>1</v>
      </c>
      <c r="C152" s="33" t="s">
        <v>261</v>
      </c>
      <c r="D152" s="32">
        <v>196</v>
      </c>
      <c r="E152" s="30" t="s">
        <v>201</v>
      </c>
      <c r="F152" s="31">
        <f>D152/D84</f>
        <v>1.75</v>
      </c>
      <c r="G152" s="30" t="s">
        <v>207</v>
      </c>
      <c r="H152" s="50"/>
      <c r="I152" s="29"/>
      <c r="J152" s="29"/>
      <c r="K152" s="30"/>
      <c r="L152" s="50"/>
      <c r="M152" s="53"/>
      <c r="N152" s="50"/>
      <c r="O152" s="29"/>
      <c r="P152" s="29"/>
      <c r="Q152" s="30"/>
      <c r="R152" s="50"/>
      <c r="S152" s="53"/>
      <c r="T152" s="50"/>
      <c r="U152" s="29"/>
      <c r="V152" s="29"/>
      <c r="W152" s="30"/>
      <c r="X152" s="50"/>
      <c r="Y152" s="50"/>
      <c r="Z152" s="53"/>
      <c r="AA152" s="53"/>
      <c r="AB152" s="30"/>
      <c r="AC152" s="29"/>
      <c r="AD152" s="50"/>
      <c r="AE152" s="50"/>
      <c r="AF152" s="30"/>
      <c r="AG152" s="29"/>
      <c r="AH152" s="50"/>
      <c r="AI152" s="30"/>
      <c r="AJ152" s="53"/>
      <c r="AK152" s="29"/>
      <c r="AL152" s="30"/>
      <c r="AM152" s="50"/>
      <c r="AO152" s="50"/>
      <c r="AP152" s="30"/>
      <c r="AQ152" s="29"/>
      <c r="AR152" s="53"/>
      <c r="AS152" s="30"/>
      <c r="AT152" s="50"/>
      <c r="AU152" s="29"/>
      <c r="AV152" s="53"/>
      <c r="AW152" s="30"/>
      <c r="AX152" s="50"/>
      <c r="AY152" s="50"/>
      <c r="AZ152" s="29"/>
      <c r="BA152" s="30"/>
      <c r="BB152" s="50"/>
      <c r="BC152" s="53"/>
      <c r="BD152" s="53"/>
      <c r="BE152" s="30"/>
      <c r="BF152" s="50"/>
      <c r="BG152" s="53"/>
      <c r="BH152" s="29"/>
      <c r="BI152" s="30"/>
      <c r="BJ152" s="50"/>
      <c r="BK152" s="51"/>
      <c r="BL152" s="30"/>
      <c r="BM152" s="50"/>
      <c r="BN152" s="29"/>
      <c r="BO152" s="53"/>
      <c r="BP152" s="30"/>
      <c r="BQ152" s="50"/>
      <c r="BR152" s="53"/>
      <c r="BS152" s="30"/>
      <c r="BT152" s="29"/>
      <c r="BU152" s="50"/>
      <c r="BW152" s="30"/>
      <c r="BX152" s="29"/>
      <c r="BZ152" s="30"/>
      <c r="CC152" s="30"/>
      <c r="CD152" s="29"/>
      <c r="CG152" s="29"/>
      <c r="CK152" s="29"/>
      <c r="CN152" s="29"/>
      <c r="CQ152" s="29"/>
      <c r="CU152" s="29"/>
      <c r="CX152" s="29"/>
    </row>
    <row r="153" spans="1:102" s="29" customFormat="1" ht="13.8" customHeight="1" x14ac:dyDescent="0.3">
      <c r="A153" s="99"/>
      <c r="B153" s="28">
        <v>1</v>
      </c>
      <c r="C153" s="33" t="s">
        <v>262</v>
      </c>
      <c r="D153" s="32">
        <v>280</v>
      </c>
      <c r="E153" s="30" t="s">
        <v>201</v>
      </c>
      <c r="F153" s="31">
        <f>D153/D84</f>
        <v>2.5</v>
      </c>
      <c r="G153" s="30" t="s">
        <v>207</v>
      </c>
      <c r="K153" s="30"/>
      <c r="Q153" s="30"/>
      <c r="W153" s="30"/>
      <c r="AB153" s="30"/>
      <c r="AF153" s="30"/>
      <c r="AI153" s="30"/>
      <c r="AL153" s="30"/>
      <c r="AP153" s="30"/>
      <c r="AS153" s="30"/>
      <c r="AW153" s="30"/>
      <c r="BA153" s="30"/>
      <c r="BE153" s="30"/>
      <c r="BI153" s="30"/>
      <c r="BL153" s="30"/>
      <c r="BP153" s="30"/>
      <c r="BS153" s="30"/>
      <c r="BW153" s="30"/>
      <c r="BZ153" s="30"/>
      <c r="CC153" s="30"/>
    </row>
    <row r="154" spans="1:102" s="29" customFormat="1" x14ac:dyDescent="0.3">
      <c r="A154" s="42" t="s">
        <v>263</v>
      </c>
      <c r="B154" s="28">
        <v>1</v>
      </c>
      <c r="C154" s="33" t="s">
        <v>218</v>
      </c>
      <c r="D154" s="32">
        <v>112</v>
      </c>
      <c r="E154" s="30" t="s">
        <v>201</v>
      </c>
      <c r="F154" s="31">
        <f>D154/D84</f>
        <v>1</v>
      </c>
      <c r="G154" s="30" t="s">
        <v>207</v>
      </c>
      <c r="H154" s="48">
        <f>F154/D75</f>
        <v>0.05</v>
      </c>
      <c r="I154" s="49" t="s">
        <v>58</v>
      </c>
      <c r="K154" s="30"/>
      <c r="Q154" s="30"/>
      <c r="W154" s="30"/>
      <c r="AB154" s="30"/>
      <c r="AF154" s="30"/>
      <c r="AI154" s="30"/>
      <c r="AL154" s="30"/>
      <c r="AP154" s="30"/>
      <c r="AS154" s="30"/>
      <c r="AW154" s="30"/>
      <c r="BA154" s="30"/>
      <c r="BE154" s="30"/>
      <c r="BI154" s="30"/>
      <c r="BL154" s="30"/>
      <c r="BP154" s="30"/>
      <c r="BS154" s="30"/>
      <c r="BW154" s="30"/>
      <c r="BZ154" s="30"/>
      <c r="CC154" s="30"/>
    </row>
    <row r="155" spans="1:102" s="29" customFormat="1" x14ac:dyDescent="0.3">
      <c r="A155" s="40" t="s">
        <v>16</v>
      </c>
      <c r="B155" s="28">
        <v>1</v>
      </c>
      <c r="C155" s="33" t="s">
        <v>223</v>
      </c>
      <c r="D155" s="32">
        <v>0.67513000000000001</v>
      </c>
      <c r="E155" s="30" t="s">
        <v>207</v>
      </c>
      <c r="F155" s="31">
        <f>D155/D75</f>
        <v>3.3756500000000002E-2</v>
      </c>
      <c r="G155" s="30" t="s">
        <v>58</v>
      </c>
      <c r="K155" s="30"/>
      <c r="Q155" s="30"/>
      <c r="W155" s="30"/>
      <c r="AB155" s="30"/>
      <c r="AF155" s="30"/>
      <c r="AI155" s="30"/>
      <c r="AL155" s="30"/>
      <c r="AP155" s="30"/>
      <c r="AS155" s="30"/>
      <c r="AW155" s="30"/>
      <c r="BA155" s="30"/>
      <c r="BE155" s="30"/>
      <c r="BI155" s="30"/>
      <c r="BL155" s="30"/>
      <c r="BP155" s="30"/>
      <c r="BS155" s="30"/>
      <c r="BW155" s="30"/>
      <c r="BZ155" s="30"/>
      <c r="CC155" s="30"/>
    </row>
    <row r="156" spans="1:102" s="29" customFormat="1" x14ac:dyDescent="0.3">
      <c r="A156" s="55" t="s">
        <v>264</v>
      </c>
      <c r="B156" s="28">
        <v>1</v>
      </c>
      <c r="C156" s="33" t="s">
        <v>224</v>
      </c>
      <c r="D156" s="32">
        <v>2.39975</v>
      </c>
      <c r="E156" s="30" t="s">
        <v>207</v>
      </c>
      <c r="F156" s="31"/>
      <c r="G156" s="30"/>
      <c r="K156" s="30"/>
      <c r="Q156" s="30"/>
      <c r="W156" s="30"/>
      <c r="AB156" s="30"/>
      <c r="AF156" s="30"/>
      <c r="AI156" s="30"/>
      <c r="AL156" s="30"/>
      <c r="AP156" s="30"/>
      <c r="AS156" s="30"/>
      <c r="AW156" s="30"/>
      <c r="BA156" s="30"/>
      <c r="BE156" s="30"/>
      <c r="BI156" s="30"/>
      <c r="BL156" s="30"/>
      <c r="BP156" s="30"/>
      <c r="BS156" s="30"/>
      <c r="BW156" s="30"/>
      <c r="BZ156" s="30"/>
      <c r="CC156" s="30"/>
    </row>
    <row r="157" spans="1:102" s="29" customFormat="1" x14ac:dyDescent="0.3">
      <c r="A157" s="40" t="s">
        <v>13</v>
      </c>
      <c r="B157" s="28">
        <v>1</v>
      </c>
      <c r="C157" s="33" t="s">
        <v>217</v>
      </c>
      <c r="D157" s="32">
        <v>746.66600000000005</v>
      </c>
      <c r="E157" s="30" t="s">
        <v>201</v>
      </c>
      <c r="F157" s="31">
        <f>D157/D84</f>
        <v>6.6666607142857144</v>
      </c>
      <c r="G157" s="30" t="s">
        <v>207</v>
      </c>
      <c r="K157" s="30"/>
      <c r="Q157" s="30"/>
      <c r="W157" s="30"/>
      <c r="AB157" s="30"/>
      <c r="AF157" s="30"/>
      <c r="AI157" s="30"/>
      <c r="AL157" s="30"/>
      <c r="AP157" s="30"/>
      <c r="AS157" s="30"/>
      <c r="AW157" s="30"/>
      <c r="BA157" s="30"/>
      <c r="BE157" s="30"/>
      <c r="BI157" s="30"/>
      <c r="BL157" s="30"/>
      <c r="BP157" s="30"/>
      <c r="BS157" s="30"/>
      <c r="BW157" s="30"/>
      <c r="BZ157" s="30"/>
      <c r="CC157" s="30"/>
    </row>
    <row r="158" spans="1:102" s="29" customFormat="1" x14ac:dyDescent="0.3">
      <c r="A158" s="40" t="s">
        <v>265</v>
      </c>
      <c r="B158" s="28">
        <v>1</v>
      </c>
      <c r="C158" s="33" t="s">
        <v>223</v>
      </c>
      <c r="D158" s="32">
        <v>250</v>
      </c>
      <c r="E158" s="30" t="s">
        <v>201</v>
      </c>
      <c r="F158" s="31">
        <f>D158/D84</f>
        <v>2.2321428571428572</v>
      </c>
      <c r="G158" s="30" t="s">
        <v>207</v>
      </c>
      <c r="K158" s="30"/>
      <c r="Q158" s="30"/>
      <c r="W158" s="30"/>
      <c r="AB158" s="30"/>
      <c r="AF158" s="30"/>
      <c r="AI158" s="30"/>
      <c r="AL158" s="30"/>
      <c r="AP158" s="30"/>
      <c r="AS158" s="30"/>
      <c r="AW158" s="30"/>
      <c r="BA158" s="30"/>
      <c r="BE158" s="30"/>
      <c r="BI158" s="30"/>
      <c r="BL158" s="30"/>
      <c r="BP158" s="30"/>
      <c r="BS158" s="30"/>
      <c r="BW158" s="30"/>
      <c r="BZ158" s="30"/>
      <c r="CC158" s="30"/>
    </row>
    <row r="159" spans="1:102" s="29" customFormat="1" x14ac:dyDescent="0.3">
      <c r="A159" s="40" t="s">
        <v>266</v>
      </c>
      <c r="B159" s="28">
        <v>1</v>
      </c>
      <c r="C159" s="33" t="s">
        <v>218</v>
      </c>
      <c r="D159" s="32">
        <v>112</v>
      </c>
      <c r="E159" s="30" t="s">
        <v>201</v>
      </c>
      <c r="F159" s="31">
        <f>D159/D84</f>
        <v>1</v>
      </c>
      <c r="G159" s="30" t="s">
        <v>207</v>
      </c>
      <c r="K159" s="30"/>
      <c r="Q159" s="30"/>
      <c r="W159" s="30"/>
      <c r="AB159" s="30"/>
      <c r="AF159" s="30"/>
      <c r="AI159" s="30"/>
      <c r="AL159" s="30"/>
      <c r="AP159" s="30"/>
      <c r="AS159" s="30"/>
      <c r="AW159" s="30"/>
      <c r="BA159" s="30"/>
      <c r="BE159" s="30"/>
      <c r="BI159" s="30"/>
      <c r="BL159" s="30"/>
      <c r="BP159" s="30"/>
      <c r="BS159" s="30"/>
      <c r="BW159" s="30"/>
      <c r="BZ159" s="30"/>
      <c r="CC159" s="30"/>
    </row>
    <row r="160" spans="1:102" s="29" customFormat="1" x14ac:dyDescent="0.3">
      <c r="A160" s="105" t="s">
        <v>267</v>
      </c>
      <c r="B160" s="28">
        <v>1</v>
      </c>
      <c r="C160" s="33" t="s">
        <v>223</v>
      </c>
      <c r="D160" s="32">
        <v>227</v>
      </c>
      <c r="E160" s="30" t="s">
        <v>201</v>
      </c>
      <c r="F160" s="31">
        <f>D160/D84</f>
        <v>2.0267857142857144</v>
      </c>
      <c r="G160" s="30" t="s">
        <v>207</v>
      </c>
      <c r="K160" s="30"/>
      <c r="Q160" s="30"/>
      <c r="W160" s="30"/>
      <c r="AB160" s="30"/>
      <c r="AF160" s="30"/>
      <c r="AI160" s="30"/>
      <c r="AL160" s="30"/>
      <c r="AP160" s="30"/>
      <c r="AS160" s="30"/>
      <c r="AW160" s="30"/>
      <c r="BA160" s="30"/>
      <c r="BE160" s="30"/>
      <c r="BI160" s="30"/>
      <c r="BL160" s="30"/>
      <c r="BP160" s="30"/>
      <c r="BS160" s="30"/>
      <c r="BW160" s="30"/>
      <c r="BZ160" s="30"/>
      <c r="CC160" s="30"/>
    </row>
    <row r="161" spans="1:81" s="29" customFormat="1" x14ac:dyDescent="0.3">
      <c r="A161" s="105"/>
      <c r="B161" s="28">
        <v>1</v>
      </c>
      <c r="C161" s="30" t="s">
        <v>224</v>
      </c>
      <c r="D161" s="29">
        <v>746.66700000000003</v>
      </c>
      <c r="E161" s="30" t="s">
        <v>201</v>
      </c>
      <c r="F161" s="32">
        <f>D161/D84</f>
        <v>6.6666696428571433</v>
      </c>
      <c r="G161" s="30" t="s">
        <v>207</v>
      </c>
      <c r="H161" s="28"/>
      <c r="K161" s="36"/>
      <c r="L161" s="28"/>
      <c r="M161" s="28"/>
      <c r="N161" s="28"/>
      <c r="Q161" s="36"/>
      <c r="W161" s="36"/>
      <c r="AB161" s="36"/>
      <c r="AF161" s="36"/>
      <c r="AI161" s="36"/>
      <c r="AL161" s="36"/>
      <c r="AP161" s="36"/>
      <c r="AS161" s="36"/>
      <c r="AW161" s="36"/>
      <c r="BA161" s="36"/>
      <c r="BE161" s="36"/>
      <c r="BI161" s="36"/>
      <c r="BL161" s="36"/>
      <c r="BP161" s="36"/>
      <c r="BS161" s="36"/>
      <c r="BW161" s="36"/>
      <c r="BZ161" s="36"/>
      <c r="CC161" s="36"/>
    </row>
    <row r="162" spans="1:81" s="29" customFormat="1" x14ac:dyDescent="0.3">
      <c r="A162" s="105"/>
      <c r="B162" s="28">
        <v>1</v>
      </c>
      <c r="C162" s="30" t="s">
        <v>217</v>
      </c>
      <c r="D162" s="32">
        <v>0.75087000000000004</v>
      </c>
      <c r="E162" s="30" t="s">
        <v>8</v>
      </c>
      <c r="F162" s="32">
        <f>D162*F160</f>
        <v>1.5218525892857144</v>
      </c>
      <c r="G162" s="30" t="s">
        <v>207</v>
      </c>
      <c r="H162" s="28"/>
      <c r="K162" s="36"/>
      <c r="L162" s="28"/>
      <c r="M162" s="28"/>
      <c r="N162" s="28"/>
      <c r="Q162" s="36"/>
      <c r="W162" s="36"/>
      <c r="AB162" s="36"/>
      <c r="AF162" s="36"/>
      <c r="AI162" s="36"/>
      <c r="AL162" s="36"/>
      <c r="AP162" s="36"/>
      <c r="AS162" s="36"/>
      <c r="AW162" s="36"/>
      <c r="BA162" s="36"/>
      <c r="BE162" s="36"/>
      <c r="BI162" s="36"/>
      <c r="BL162" s="36"/>
      <c r="BP162" s="36"/>
      <c r="BS162" s="36"/>
      <c r="BW162" s="36"/>
      <c r="BZ162" s="36"/>
      <c r="CC162" s="36"/>
    </row>
    <row r="163" spans="1:81" x14ac:dyDescent="0.3">
      <c r="A163" s="40" t="s">
        <v>268</v>
      </c>
      <c r="B163" s="45">
        <v>1</v>
      </c>
      <c r="C163" s="33" t="s">
        <v>245</v>
      </c>
      <c r="D163" s="32">
        <v>9.3939999999999996E-2</v>
      </c>
      <c r="E163" s="30" t="s">
        <v>58</v>
      </c>
      <c r="F163" s="31"/>
      <c r="G163" s="30"/>
      <c r="BN163"/>
      <c r="BS163"/>
    </row>
  </sheetData>
  <mergeCells count="54">
    <mergeCell ref="AX2:BA2"/>
    <mergeCell ref="BC2:BF2"/>
    <mergeCell ref="BH2:BK2"/>
    <mergeCell ref="BM2:BP2"/>
    <mergeCell ref="BR2:BU2"/>
    <mergeCell ref="Y2:AB2"/>
    <mergeCell ref="AD2:AG2"/>
    <mergeCell ref="AI2:AL2"/>
    <mergeCell ref="AN2:AQ2"/>
    <mergeCell ref="AS2:AV2"/>
    <mergeCell ref="E2:G2"/>
    <mergeCell ref="I2:K2"/>
    <mergeCell ref="M2:O2"/>
    <mergeCell ref="Q2:S2"/>
    <mergeCell ref="U2:W2"/>
    <mergeCell ref="AX1:BA1"/>
    <mergeCell ref="BC1:BF1"/>
    <mergeCell ref="BH1:BK1"/>
    <mergeCell ref="BM1:BP1"/>
    <mergeCell ref="BR1:BU1"/>
    <mergeCell ref="Y1:AB1"/>
    <mergeCell ref="AD1:AG1"/>
    <mergeCell ref="AI1:AL1"/>
    <mergeCell ref="AN1:AQ1"/>
    <mergeCell ref="AS1:AV1"/>
    <mergeCell ref="E1:G1"/>
    <mergeCell ref="I1:K1"/>
    <mergeCell ref="M1:O1"/>
    <mergeCell ref="Q1:S1"/>
    <mergeCell ref="U1:W1"/>
    <mergeCell ref="A160:A162"/>
    <mergeCell ref="B70:B71"/>
    <mergeCell ref="C70:C71"/>
    <mergeCell ref="D70:D71"/>
    <mergeCell ref="E70:E71"/>
    <mergeCell ref="B85:B86"/>
    <mergeCell ref="C85:C86"/>
    <mergeCell ref="D85:D86"/>
    <mergeCell ref="E85:E86"/>
    <mergeCell ref="A133:A134"/>
    <mergeCell ref="A136:A138"/>
    <mergeCell ref="A139:A140"/>
    <mergeCell ref="A148:A150"/>
    <mergeCell ref="A152:A153"/>
    <mergeCell ref="A118:A119"/>
    <mergeCell ref="A120:A121"/>
    <mergeCell ref="A122:A123"/>
    <mergeCell ref="A124:A125"/>
    <mergeCell ref="A126:A128"/>
    <mergeCell ref="A99:A100"/>
    <mergeCell ref="A101:A102"/>
    <mergeCell ref="A103:A104"/>
    <mergeCell ref="A114:A115"/>
    <mergeCell ref="A116:A117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63"/>
  <sheetViews>
    <sheetView zoomScale="58" zoomScaleNormal="58" workbookViewId="0">
      <pane xSplit="3" ySplit="3" topLeftCell="D117" activePane="bottomRight" state="frozen"/>
      <selection activeCell="AB4" sqref="AB4"/>
      <selection pane="topRight" activeCell="AB4" sqref="AB4"/>
      <selection pane="bottomLeft" activeCell="AB4" sqref="AB4"/>
      <selection pane="bottomRight" activeCell="G117" sqref="G117"/>
    </sheetView>
  </sheetViews>
  <sheetFormatPr defaultRowHeight="14.4" x14ac:dyDescent="0.3"/>
  <cols>
    <col min="1" max="1" width="30.21875" style="6" bestFit="1" customWidth="1"/>
    <col min="2" max="65" width="14.6640625" customWidth="1"/>
    <col min="66" max="66" width="14.6640625" style="6" customWidth="1"/>
    <col min="67" max="70" width="14.6640625" customWidth="1"/>
    <col min="71" max="71" width="14.6640625" style="6" customWidth="1"/>
    <col min="72" max="72" width="8.88671875" customWidth="1"/>
    <col min="73" max="73" width="16.5546875" bestFit="1" customWidth="1"/>
  </cols>
  <sheetData>
    <row r="1" spans="1:74" x14ac:dyDescent="0.3">
      <c r="A1" s="23" t="s">
        <v>87</v>
      </c>
      <c r="B1" s="56" t="s">
        <v>269</v>
      </c>
      <c r="C1" s="23"/>
      <c r="D1" s="23"/>
      <c r="E1" s="98" t="s">
        <v>88</v>
      </c>
      <c r="F1" s="98"/>
      <c r="G1" s="98"/>
      <c r="H1" s="12"/>
      <c r="I1" s="98" t="s">
        <v>88</v>
      </c>
      <c r="J1" s="98"/>
      <c r="K1" s="98"/>
      <c r="L1" s="15"/>
      <c r="M1" s="98" t="s">
        <v>88</v>
      </c>
      <c r="N1" s="98"/>
      <c r="O1" s="98"/>
      <c r="P1" s="15"/>
      <c r="Q1" s="98" t="s">
        <v>88</v>
      </c>
      <c r="R1" s="98"/>
      <c r="S1" s="98"/>
      <c r="T1" s="15"/>
      <c r="U1" s="98" t="s">
        <v>88</v>
      </c>
      <c r="V1" s="98"/>
      <c r="W1" s="98"/>
      <c r="X1" s="15"/>
      <c r="Y1" s="98" t="s">
        <v>89</v>
      </c>
      <c r="Z1" s="98"/>
      <c r="AA1" s="98"/>
      <c r="AB1" s="98"/>
      <c r="AC1" s="15"/>
      <c r="AD1" s="98" t="s">
        <v>90</v>
      </c>
      <c r="AE1" s="98"/>
      <c r="AF1" s="98"/>
      <c r="AG1" s="98"/>
      <c r="AH1" s="15"/>
      <c r="AI1" s="98" t="s">
        <v>91</v>
      </c>
      <c r="AJ1" s="98"/>
      <c r="AK1" s="98"/>
      <c r="AL1" s="98"/>
      <c r="AM1" s="15"/>
      <c r="AN1" s="98" t="s">
        <v>91</v>
      </c>
      <c r="AO1" s="98"/>
      <c r="AP1" s="98"/>
      <c r="AQ1" s="98"/>
      <c r="AR1" s="15"/>
      <c r="AS1" s="98" t="s">
        <v>92</v>
      </c>
      <c r="AT1" s="98"/>
      <c r="AU1" s="98"/>
      <c r="AV1" s="98"/>
      <c r="AW1" s="15"/>
      <c r="AX1" s="98" t="s">
        <v>93</v>
      </c>
      <c r="AY1" s="98"/>
      <c r="AZ1" s="98"/>
      <c r="BA1" s="98"/>
      <c r="BB1" s="15"/>
      <c r="BC1" s="98" t="s">
        <v>94</v>
      </c>
      <c r="BD1" s="98"/>
      <c r="BE1" s="98"/>
      <c r="BF1" s="98"/>
      <c r="BG1" s="15"/>
      <c r="BH1" s="98" t="s">
        <v>270</v>
      </c>
      <c r="BI1" s="98"/>
      <c r="BJ1" s="98"/>
      <c r="BK1" s="98"/>
      <c r="BL1" s="15"/>
      <c r="BM1" s="98" t="s">
        <v>96</v>
      </c>
      <c r="BN1" s="98"/>
      <c r="BO1" s="98"/>
      <c r="BP1" s="98"/>
      <c r="BQ1" s="15"/>
      <c r="BR1" s="98" t="s">
        <v>97</v>
      </c>
      <c r="BS1" s="98"/>
      <c r="BT1" s="98"/>
      <c r="BU1" s="98"/>
      <c r="BV1" s="15"/>
    </row>
    <row r="2" spans="1:74" x14ac:dyDescent="0.3">
      <c r="A2" s="2"/>
      <c r="B2" s="23"/>
      <c r="C2" s="23"/>
      <c r="D2" s="2"/>
      <c r="E2" s="98" t="s">
        <v>120</v>
      </c>
      <c r="F2" s="98"/>
      <c r="G2" s="98"/>
      <c r="H2" s="13"/>
      <c r="I2" s="98" t="s">
        <v>121</v>
      </c>
      <c r="J2" s="98"/>
      <c r="K2" s="98"/>
      <c r="L2" s="13"/>
      <c r="M2" s="98" t="s">
        <v>122</v>
      </c>
      <c r="N2" s="98"/>
      <c r="O2" s="98"/>
      <c r="P2" s="13"/>
      <c r="Q2" s="98" t="s">
        <v>123</v>
      </c>
      <c r="R2" s="98"/>
      <c r="S2" s="98"/>
      <c r="T2" s="13"/>
      <c r="U2" s="98" t="s">
        <v>124</v>
      </c>
      <c r="V2" s="98"/>
      <c r="W2" s="98"/>
      <c r="X2" s="13"/>
      <c r="Y2" s="98" t="s">
        <v>125</v>
      </c>
      <c r="Z2" s="98"/>
      <c r="AA2" s="98"/>
      <c r="AB2" s="98"/>
      <c r="AC2" s="13"/>
      <c r="AD2" s="98" t="s">
        <v>126</v>
      </c>
      <c r="AE2" s="98"/>
      <c r="AF2" s="98"/>
      <c r="AG2" s="98"/>
      <c r="AH2" s="13"/>
      <c r="AI2" s="98" t="s">
        <v>127</v>
      </c>
      <c r="AJ2" s="98"/>
      <c r="AK2" s="98"/>
      <c r="AL2" s="98"/>
      <c r="AM2" s="13"/>
      <c r="AN2" s="98" t="s">
        <v>128</v>
      </c>
      <c r="AO2" s="98"/>
      <c r="AP2" s="98"/>
      <c r="AQ2" s="98"/>
      <c r="AR2" s="13"/>
      <c r="AS2" s="98" t="s">
        <v>129</v>
      </c>
      <c r="AT2" s="98"/>
      <c r="AU2" s="98"/>
      <c r="AV2" s="98"/>
      <c r="AW2" s="13"/>
      <c r="AX2" s="98" t="s">
        <v>130</v>
      </c>
      <c r="AY2" s="98"/>
      <c r="AZ2" s="98"/>
      <c r="BA2" s="98"/>
      <c r="BB2" s="13"/>
      <c r="BC2" s="98" t="s">
        <v>131</v>
      </c>
      <c r="BD2" s="98"/>
      <c r="BE2" s="98"/>
      <c r="BF2" s="98"/>
      <c r="BG2" s="13"/>
      <c r="BH2" s="98" t="s">
        <v>132</v>
      </c>
      <c r="BI2" s="98"/>
      <c r="BJ2" s="98"/>
      <c r="BK2" s="98"/>
      <c r="BL2" s="13"/>
      <c r="BM2" s="98" t="s">
        <v>133</v>
      </c>
      <c r="BN2" s="98"/>
      <c r="BO2" s="98"/>
      <c r="BP2" s="98"/>
      <c r="BQ2" s="13"/>
      <c r="BR2" s="98" t="s">
        <v>134</v>
      </c>
      <c r="BS2" s="98"/>
      <c r="BT2" s="98"/>
      <c r="BU2" s="98"/>
      <c r="BV2" s="13"/>
    </row>
    <row r="3" spans="1:74" s="58" customFormat="1" x14ac:dyDescent="0.3">
      <c r="A3" s="24" t="s">
        <v>0</v>
      </c>
      <c r="B3" s="56" t="s">
        <v>271</v>
      </c>
      <c r="C3" s="12" t="s">
        <v>274</v>
      </c>
      <c r="D3" s="56" t="s">
        <v>1</v>
      </c>
      <c r="E3" s="56" t="s">
        <v>2</v>
      </c>
      <c r="F3" s="56" t="s">
        <v>3</v>
      </c>
      <c r="G3" s="57" t="s">
        <v>176</v>
      </c>
      <c r="H3" s="56" t="s">
        <v>1</v>
      </c>
      <c r="I3" s="56" t="s">
        <v>2</v>
      </c>
      <c r="J3" s="56" t="s">
        <v>3</v>
      </c>
      <c r="K3" s="57" t="s">
        <v>176</v>
      </c>
      <c r="L3" s="56" t="s">
        <v>1</v>
      </c>
      <c r="M3" s="56" t="s">
        <v>2</v>
      </c>
      <c r="N3" s="56" t="s">
        <v>3</v>
      </c>
      <c r="O3" s="57" t="s">
        <v>176</v>
      </c>
      <c r="P3" s="56" t="s">
        <v>1</v>
      </c>
      <c r="Q3" s="56" t="s">
        <v>2</v>
      </c>
      <c r="R3" s="56" t="s">
        <v>3</v>
      </c>
      <c r="S3" s="57" t="s">
        <v>176</v>
      </c>
      <c r="T3" s="56" t="s">
        <v>1</v>
      </c>
      <c r="U3" s="56" t="s">
        <v>2</v>
      </c>
      <c r="V3" s="56" t="s">
        <v>3</v>
      </c>
      <c r="W3" s="57" t="s">
        <v>176</v>
      </c>
      <c r="X3" s="56" t="s">
        <v>1</v>
      </c>
      <c r="Y3" s="56" t="s">
        <v>2</v>
      </c>
      <c r="Z3" s="56" t="s">
        <v>3</v>
      </c>
      <c r="AA3" s="56" t="s">
        <v>4</v>
      </c>
      <c r="AB3" s="57" t="s">
        <v>176</v>
      </c>
      <c r="AC3" s="56" t="s">
        <v>1</v>
      </c>
      <c r="AD3" s="56" t="s">
        <v>2</v>
      </c>
      <c r="AE3" s="56" t="s">
        <v>3</v>
      </c>
      <c r="AF3" s="56" t="s">
        <v>4</v>
      </c>
      <c r="AG3" s="57" t="s">
        <v>176</v>
      </c>
      <c r="AH3" s="56" t="s">
        <v>1</v>
      </c>
      <c r="AI3" s="56" t="s">
        <v>2</v>
      </c>
      <c r="AJ3" s="56" t="s">
        <v>3</v>
      </c>
      <c r="AK3" s="56" t="s">
        <v>4</v>
      </c>
      <c r="AL3" s="57" t="s">
        <v>176</v>
      </c>
      <c r="AM3" s="56" t="s">
        <v>1</v>
      </c>
      <c r="AN3" s="56" t="s">
        <v>2</v>
      </c>
      <c r="AO3" s="56" t="s">
        <v>3</v>
      </c>
      <c r="AP3" s="56" t="s">
        <v>4</v>
      </c>
      <c r="AQ3" s="57" t="s">
        <v>176</v>
      </c>
      <c r="AR3" s="56" t="s">
        <v>1</v>
      </c>
      <c r="AS3" s="56" t="s">
        <v>2</v>
      </c>
      <c r="AT3" s="56" t="s">
        <v>3</v>
      </c>
      <c r="AU3" s="56" t="s">
        <v>4</v>
      </c>
      <c r="AV3" s="57" t="s">
        <v>176</v>
      </c>
      <c r="AW3" s="56" t="s">
        <v>1</v>
      </c>
      <c r="AX3" s="56" t="s">
        <v>2</v>
      </c>
      <c r="AY3" s="56" t="s">
        <v>3</v>
      </c>
      <c r="AZ3" s="56" t="s">
        <v>4</v>
      </c>
      <c r="BA3" s="57" t="s">
        <v>176</v>
      </c>
      <c r="BB3" s="56" t="s">
        <v>1</v>
      </c>
      <c r="BC3" s="56" t="s">
        <v>2</v>
      </c>
      <c r="BD3" s="56" t="s">
        <v>3</v>
      </c>
      <c r="BE3" s="56" t="s">
        <v>4</v>
      </c>
      <c r="BF3" s="57" t="s">
        <v>176</v>
      </c>
      <c r="BG3" s="56" t="s">
        <v>1</v>
      </c>
      <c r="BH3" s="56" t="s">
        <v>2</v>
      </c>
      <c r="BI3" s="56" t="s">
        <v>3</v>
      </c>
      <c r="BJ3" s="56" t="s">
        <v>4</v>
      </c>
      <c r="BK3" s="57" t="s">
        <v>176</v>
      </c>
      <c r="BL3" s="56" t="s">
        <v>1</v>
      </c>
      <c r="BM3" s="56" t="s">
        <v>2</v>
      </c>
      <c r="BN3" s="56" t="s">
        <v>3</v>
      </c>
      <c r="BO3" s="56" t="s">
        <v>4</v>
      </c>
      <c r="BP3" s="57" t="s">
        <v>176</v>
      </c>
      <c r="BQ3" s="56" t="s">
        <v>1</v>
      </c>
      <c r="BR3" s="56" t="s">
        <v>2</v>
      </c>
      <c r="BS3" s="56" t="s">
        <v>3</v>
      </c>
      <c r="BT3" s="56" t="s">
        <v>4</v>
      </c>
      <c r="BU3" s="57" t="s">
        <v>176</v>
      </c>
    </row>
    <row r="4" spans="1:74" x14ac:dyDescent="0.3">
      <c r="A4" s="2" t="s">
        <v>5</v>
      </c>
      <c r="B4" s="2" t="str">
        <f>CONCATENATE($B$1,C4)</f>
        <v>£/Cwt.</v>
      </c>
      <c r="C4" s="14" t="s">
        <v>272</v>
      </c>
      <c r="D4" s="2"/>
      <c r="E4" s="2"/>
      <c r="F4" s="2"/>
      <c r="G4" s="59" t="str">
        <f>IF((E4+F4/$D$64)=0,"",(E4+F4/$D$64))</f>
        <v/>
      </c>
      <c r="H4" s="2"/>
      <c r="I4" s="2"/>
      <c r="J4" s="2"/>
      <c r="K4" s="59" t="str">
        <f>IF((I4+J4/$D$64)=0,"",(I4+J4/$D$64))</f>
        <v/>
      </c>
      <c r="L4" s="2"/>
      <c r="M4" s="2"/>
      <c r="N4" s="2"/>
      <c r="O4" s="59" t="str">
        <f>IF((M4+N4/$D$64)=0,"",(M4+N4/$D$64))</f>
        <v/>
      </c>
      <c r="P4" s="2"/>
      <c r="Q4" s="2"/>
      <c r="R4" s="2"/>
      <c r="S4" s="59" t="str">
        <f>IF((Q4+R4/$D$64)=0,"",(Q4+R4/$D$64))</f>
        <v/>
      </c>
      <c r="T4" s="2"/>
      <c r="U4" s="2"/>
      <c r="V4" s="2"/>
      <c r="W4" s="59" t="str">
        <f>IF((U4+V4/$D$64)=0,"",(U4+V4/$D$64))</f>
        <v/>
      </c>
      <c r="X4" s="2"/>
      <c r="Y4" s="2"/>
      <c r="Z4" s="2"/>
      <c r="AA4" s="2"/>
      <c r="AB4" s="59" t="str">
        <f>IF((Y4+Z4/$D$64+AA4/$F$64)=0,"",(Y4+Z4/$D$64+AA4/$F$64))</f>
        <v/>
      </c>
      <c r="AC4" s="2"/>
      <c r="AD4" s="2"/>
      <c r="AE4" s="2"/>
      <c r="AF4" s="2"/>
      <c r="AG4" s="59" t="str">
        <f>IF((AD4+AE4/$D$64+AF4/$F$64)=0,"",(AD4+AE4/$D$64+AF4/$F$64))</f>
        <v/>
      </c>
      <c r="AH4" s="2"/>
      <c r="AI4" s="2"/>
      <c r="AJ4" s="2"/>
      <c r="AK4" s="2"/>
      <c r="AL4" s="59" t="str">
        <f>IF((AI4+AJ4/$D$64+AK4/$F$64)=0,"",(AI4+AJ4/$D$64+AK4/$F$64))</f>
        <v/>
      </c>
      <c r="AM4" s="2"/>
      <c r="AN4" s="2"/>
      <c r="AO4" s="2"/>
      <c r="AP4" s="2"/>
      <c r="AQ4" s="59" t="str">
        <f>IF((AN4+AO4/$D$64+AP4/$F$64)=0,"",(AN4+AO4/$D$64+AP4/$F$64))</f>
        <v/>
      </c>
      <c r="AR4" s="1"/>
      <c r="AS4" s="1"/>
      <c r="AT4" s="1"/>
      <c r="AU4" s="1"/>
      <c r="AV4" s="59" t="str">
        <f>IF((AS4+AT4/$D$64+AU4/$F$64)=0,"",(AS4+AT4/$D$64+AU4/$F$64))</f>
        <v/>
      </c>
      <c r="AW4" s="1"/>
      <c r="AX4" s="1"/>
      <c r="AY4" s="1"/>
      <c r="AZ4" s="1"/>
      <c r="BA4" s="59" t="str">
        <f>IF((AX4+AY4/$D$64+AZ4/$F$64)=0,"",(AX4+AY4/$D$64+AZ4/$F$64))</f>
        <v/>
      </c>
      <c r="BB4" s="1"/>
      <c r="BC4" s="1"/>
      <c r="BD4" s="1"/>
      <c r="BE4" s="1"/>
      <c r="BF4" s="59" t="str">
        <f>IF((BC4+BD4/$D$64+BE4/$F$64)=0,"",(BC4+BD4/$D$64+BE4/$F$64))</f>
        <v/>
      </c>
      <c r="BG4" s="1"/>
      <c r="BH4" s="1"/>
      <c r="BI4" s="1"/>
      <c r="BJ4" s="1"/>
      <c r="BK4" s="59" t="str">
        <f>IF((BH4+BI4/$D$64+BJ4/$F$64)=0,"",(BH4+BI4/$D$64+BJ4/$F$64))</f>
        <v/>
      </c>
      <c r="BL4" s="1"/>
      <c r="BM4" s="1"/>
      <c r="BN4" s="1"/>
      <c r="BO4" s="1"/>
      <c r="BP4" s="59" t="str">
        <f>IF((BM4+BN4/$D$64+BO4/$F$64)=0,"",(BM4+BN4/$D$64+BO4/$F$64))</f>
        <v/>
      </c>
      <c r="BQ4" s="1"/>
      <c r="BR4" s="1"/>
      <c r="BS4" s="1"/>
      <c r="BT4" s="1"/>
      <c r="BU4" s="59" t="str">
        <f>IF((BR4+BS4/$D$64+BT4/$F$64)=0,"",(BR4+BS4/$D$64+BT4/$F$64))</f>
        <v/>
      </c>
    </row>
    <row r="5" spans="1:74" x14ac:dyDescent="0.3">
      <c r="A5" s="2" t="s">
        <v>6</v>
      </c>
      <c r="B5" s="2" t="str">
        <f t="shared" ref="B5:B58" si="0">CONCATENATE($B$1,C5)</f>
        <v>£/Cwt.</v>
      </c>
      <c r="C5" s="14" t="s">
        <v>272</v>
      </c>
      <c r="D5" s="2"/>
      <c r="E5" s="2"/>
      <c r="F5" s="2"/>
      <c r="G5" s="59" t="str">
        <f t="shared" ref="G5:G58" si="1">IF((E5+F5/$D$64)=0,"",(E5+F5/$D$64))</f>
        <v/>
      </c>
      <c r="H5" s="2"/>
      <c r="I5" s="2"/>
      <c r="J5" s="2"/>
      <c r="K5" s="59" t="str">
        <f t="shared" ref="K5:K58" si="2">IF((I5+J5/$D$64)=0,"",(I5+J5/$D$64))</f>
        <v/>
      </c>
      <c r="L5" s="2"/>
      <c r="M5" s="2"/>
      <c r="N5" s="2"/>
      <c r="O5" s="59" t="str">
        <f t="shared" ref="O5:O58" si="3">IF((M5+N5/$D$64)=0,"",(M5+N5/$D$64))</f>
        <v/>
      </c>
      <c r="P5" s="2"/>
      <c r="Q5" s="2"/>
      <c r="R5" s="2"/>
      <c r="S5" s="59" t="str">
        <f t="shared" ref="S5:S58" si="4">IF((Q5+R5/$D$64)=0,"",(Q5+R5/$D$64))</f>
        <v/>
      </c>
      <c r="T5" s="2"/>
      <c r="U5" s="2"/>
      <c r="V5" s="2"/>
      <c r="W5" s="59" t="str">
        <f t="shared" ref="W5:W58" si="5">IF((U5+V5/$D$64)=0,"",(U5+V5/$D$64))</f>
        <v/>
      </c>
      <c r="X5" s="2"/>
      <c r="Y5" s="2"/>
      <c r="Z5" s="2"/>
      <c r="AA5" s="2"/>
      <c r="AB5" s="59" t="str">
        <f t="shared" ref="AB5:AB57" si="6">IF((Y5+Z5/$D$64+AA5/$F$64)=0,"",(Y5+Z5/$D$64+AA5/$F$64))</f>
        <v/>
      </c>
      <c r="AC5" s="2"/>
      <c r="AD5" s="2"/>
      <c r="AE5" s="2"/>
      <c r="AF5" s="2"/>
      <c r="AG5" s="59" t="str">
        <f t="shared" ref="AG5:AG57" si="7">IF((AD5+AE5/$D$64+AF5/$F$64)=0,"",(AD5+AE5/$D$64+AF5/$F$64))</f>
        <v/>
      </c>
      <c r="AH5" s="2"/>
      <c r="AI5" s="2"/>
      <c r="AJ5" s="2"/>
      <c r="AK5" s="2"/>
      <c r="AL5" s="59" t="str">
        <f t="shared" ref="AL5:AL57" si="8">IF((AI5+AJ5/$D$64+AK5/$F$64)=0,"",(AI5+AJ5/$D$64+AK5/$F$64))</f>
        <v/>
      </c>
      <c r="AM5" s="2"/>
      <c r="AN5" s="2"/>
      <c r="AO5" s="2"/>
      <c r="AP5" s="2"/>
      <c r="AQ5" s="59" t="str">
        <f t="shared" ref="AQ5:AQ57" si="9">IF((AN5+AO5/$D$64+AP5/$F$64)=0,"",(AN5+AO5/$D$64+AP5/$F$64))</f>
        <v/>
      </c>
      <c r="AR5" s="12" t="s">
        <v>273</v>
      </c>
      <c r="AS5" s="1">
        <v>100</v>
      </c>
      <c r="AT5" s="1">
        <v>0</v>
      </c>
      <c r="AU5" s="1">
        <v>0</v>
      </c>
      <c r="AV5" s="59">
        <f>(IF((AS5+AT5/$D$64+AU5/$F$64)=0,"",(AS5+AT5/$D$64+AU5/$F$64)))/2</f>
        <v>50</v>
      </c>
      <c r="AW5" s="12" t="s">
        <v>273</v>
      </c>
      <c r="AX5" s="1">
        <v>50</v>
      </c>
      <c r="AY5" s="1">
        <v>0</v>
      </c>
      <c r="AZ5" s="1">
        <v>0</v>
      </c>
      <c r="BA5" s="59">
        <f>(IF((AX5+AY5/$D$64+AZ5/$F$64)=0,"",(AX5+AY5/$D$64+AZ5/$F$64)))/2</f>
        <v>25</v>
      </c>
      <c r="BB5" s="12" t="s">
        <v>273</v>
      </c>
      <c r="BC5" s="1">
        <v>50</v>
      </c>
      <c r="BD5" s="1">
        <v>0</v>
      </c>
      <c r="BE5" s="1">
        <v>0</v>
      </c>
      <c r="BF5" s="59">
        <f>(IF((BC5+BD5/$D$64+BE5/$F$64)=0,"",(BC5+BD5/$D$64+BE5/$F$64)))/2</f>
        <v>25</v>
      </c>
      <c r="BG5" s="12" t="s">
        <v>273</v>
      </c>
      <c r="BH5" s="1">
        <v>80</v>
      </c>
      <c r="BI5" s="1">
        <v>0</v>
      </c>
      <c r="BJ5" s="1">
        <v>0</v>
      </c>
      <c r="BK5" s="59">
        <f>(IF((BH5+BI5/$D$64+BJ5/$F$64)=0,"",(BH5+BI5/$D$64+BJ5/$F$64)))/2</f>
        <v>40</v>
      </c>
      <c r="BL5" s="1"/>
      <c r="BM5" s="1"/>
      <c r="BN5" s="1"/>
      <c r="BO5" s="1"/>
      <c r="BP5" s="59" t="str">
        <f t="shared" ref="BP5:BP57" si="10">IF((BM5+BN5/$D$64+BO5/$F$64)=0,"",(BM5+BN5/$D$64+BO5/$F$64))</f>
        <v/>
      </c>
      <c r="BQ5" s="1"/>
      <c r="BR5" s="1"/>
      <c r="BS5" s="1"/>
      <c r="BT5" s="1"/>
      <c r="BU5" s="59" t="str">
        <f t="shared" ref="BU5:BU57" si="11">IF((BR5+BS5/$D$64+BT5/$F$64)=0,"",(BR5+BS5/$D$64+BT5/$F$64))</f>
        <v/>
      </c>
    </row>
    <row r="6" spans="1:74" x14ac:dyDescent="0.3">
      <c r="A6" s="2" t="s">
        <v>144</v>
      </c>
      <c r="B6" s="2" t="str">
        <f t="shared" si="0"/>
        <v>£/Cwt.</v>
      </c>
      <c r="C6" s="14" t="s">
        <v>272</v>
      </c>
      <c r="D6" s="2"/>
      <c r="E6" s="2"/>
      <c r="F6" s="2"/>
      <c r="G6" s="59" t="str">
        <f t="shared" si="1"/>
        <v/>
      </c>
      <c r="H6" s="2"/>
      <c r="I6" s="2"/>
      <c r="J6" s="2"/>
      <c r="K6" s="59" t="str">
        <f t="shared" si="2"/>
        <v/>
      </c>
      <c r="L6" s="2"/>
      <c r="M6" s="2"/>
      <c r="N6" s="2"/>
      <c r="O6" s="59" t="str">
        <f t="shared" si="3"/>
        <v/>
      </c>
      <c r="P6" s="2"/>
      <c r="Q6" s="2"/>
      <c r="R6" s="2"/>
      <c r="S6" s="59" t="str">
        <f t="shared" si="4"/>
        <v/>
      </c>
      <c r="T6" s="2"/>
      <c r="U6" s="2"/>
      <c r="V6" s="2"/>
      <c r="W6" s="59" t="str">
        <f t="shared" si="5"/>
        <v/>
      </c>
      <c r="X6" s="2"/>
      <c r="Y6" s="2"/>
      <c r="Z6" s="2"/>
      <c r="AA6" s="2"/>
      <c r="AB6" s="59" t="str">
        <f t="shared" si="6"/>
        <v/>
      </c>
      <c r="AC6" s="2"/>
      <c r="AD6" s="2"/>
      <c r="AE6" s="2"/>
      <c r="AF6" s="2"/>
      <c r="AG6" s="59" t="str">
        <f t="shared" si="7"/>
        <v/>
      </c>
      <c r="AH6" s="2"/>
      <c r="AI6" s="2"/>
      <c r="AJ6" s="2"/>
      <c r="AK6" s="2"/>
      <c r="AL6" s="59" t="str">
        <f t="shared" si="8"/>
        <v/>
      </c>
      <c r="AM6" s="2"/>
      <c r="AN6" s="2"/>
      <c r="AO6" s="2"/>
      <c r="AP6" s="2"/>
      <c r="AQ6" s="59" t="str">
        <f t="shared" si="9"/>
        <v/>
      </c>
      <c r="AR6" s="1"/>
      <c r="AS6" s="1"/>
      <c r="AT6" s="1"/>
      <c r="AU6" s="1"/>
      <c r="AV6" s="59" t="str">
        <f t="shared" ref="AV6:AV57" si="12">IF((AS6+AT6/$D$64+AU6/$F$64)=0,"",(AS6+AT6/$D$64+AU6/$F$64))</f>
        <v/>
      </c>
      <c r="AW6" s="1"/>
      <c r="AX6" s="1"/>
      <c r="AY6" s="1"/>
      <c r="AZ6" s="1"/>
      <c r="BA6" s="59" t="str">
        <f t="shared" ref="BA6:BA57" si="13">IF((AX6+AY6/$D$64+AZ6/$F$64)=0,"",(AX6+AY6/$D$64+AZ6/$F$64))</f>
        <v/>
      </c>
      <c r="BB6" s="1"/>
      <c r="BC6" s="1"/>
      <c r="BD6" s="1"/>
      <c r="BE6" s="1"/>
      <c r="BF6" s="59" t="str">
        <f t="shared" ref="BF6:BF57" si="14">IF((BC6+BD6/$D$64+BE6/$F$64)=0,"",(BC6+BD6/$D$64+BE6/$F$64))</f>
        <v/>
      </c>
      <c r="BG6" s="1"/>
      <c r="BH6" s="1"/>
      <c r="BI6" s="1"/>
      <c r="BJ6" s="1"/>
      <c r="BK6" s="59" t="str">
        <f t="shared" ref="BK6:BK57" si="15">IF((BH6+BI6/$D$64+BJ6/$F$64)=0,"",(BH6+BI6/$D$64+BJ6/$F$64))</f>
        <v/>
      </c>
      <c r="BL6" s="1" t="s">
        <v>9</v>
      </c>
      <c r="BM6" s="3">
        <v>4</v>
      </c>
      <c r="BN6" s="3">
        <v>8</v>
      </c>
      <c r="BO6" s="3">
        <v>11</v>
      </c>
      <c r="BP6" s="59">
        <f t="shared" si="10"/>
        <v>4.4458333333333337</v>
      </c>
      <c r="BQ6" s="1" t="s">
        <v>9</v>
      </c>
      <c r="BR6" s="3">
        <v>4</v>
      </c>
      <c r="BS6" s="3">
        <v>6</v>
      </c>
      <c r="BT6" s="3">
        <v>8</v>
      </c>
      <c r="BU6" s="59">
        <f t="shared" si="11"/>
        <v>4.333333333333333</v>
      </c>
    </row>
    <row r="7" spans="1:74" x14ac:dyDescent="0.3">
      <c r="A7" s="2" t="s">
        <v>156</v>
      </c>
      <c r="B7" s="2" t="str">
        <f t="shared" si="0"/>
        <v>£/Cwt.</v>
      </c>
      <c r="C7" s="14" t="s">
        <v>272</v>
      </c>
      <c r="D7" s="2"/>
      <c r="E7" s="2"/>
      <c r="F7" s="2"/>
      <c r="G7" s="59" t="str">
        <f t="shared" si="1"/>
        <v/>
      </c>
      <c r="H7" s="2"/>
      <c r="I7" s="2"/>
      <c r="J7" s="2"/>
      <c r="K7" s="59" t="str">
        <f t="shared" si="2"/>
        <v/>
      </c>
      <c r="L7" s="2"/>
      <c r="M7" s="2"/>
      <c r="N7" s="2"/>
      <c r="O7" s="59" t="str">
        <f t="shared" si="3"/>
        <v/>
      </c>
      <c r="P7" s="2"/>
      <c r="Q7" s="2"/>
      <c r="R7" s="2"/>
      <c r="S7" s="59" t="str">
        <f t="shared" si="4"/>
        <v/>
      </c>
      <c r="T7" s="2"/>
      <c r="U7" s="2"/>
      <c r="V7" s="2"/>
      <c r="W7" s="59" t="str">
        <f t="shared" si="5"/>
        <v/>
      </c>
      <c r="X7" s="2"/>
      <c r="Y7" s="2"/>
      <c r="Z7" s="2"/>
      <c r="AA7" s="2"/>
      <c r="AB7" s="59" t="str">
        <f t="shared" si="6"/>
        <v/>
      </c>
      <c r="AC7" s="2"/>
      <c r="AD7" s="2"/>
      <c r="AE7" s="2"/>
      <c r="AF7" s="2"/>
      <c r="AG7" s="59" t="str">
        <f t="shared" si="7"/>
        <v/>
      </c>
      <c r="AH7" s="2"/>
      <c r="AI7" s="2"/>
      <c r="AJ7" s="2"/>
      <c r="AK7" s="2"/>
      <c r="AL7" s="59" t="str">
        <f t="shared" si="8"/>
        <v/>
      </c>
      <c r="AM7" s="2"/>
      <c r="AN7" s="2"/>
      <c r="AO7" s="2"/>
      <c r="AP7" s="2"/>
      <c r="AQ7" s="59" t="str">
        <f t="shared" si="9"/>
        <v/>
      </c>
      <c r="AR7" s="1"/>
      <c r="AS7" s="1"/>
      <c r="AT7" s="1"/>
      <c r="AU7" s="1"/>
      <c r="AV7" s="59" t="str">
        <f t="shared" si="12"/>
        <v/>
      </c>
      <c r="AW7" s="1"/>
      <c r="AX7" s="1"/>
      <c r="AY7" s="1"/>
      <c r="AZ7" s="1"/>
      <c r="BA7" s="59" t="str">
        <f t="shared" si="13"/>
        <v/>
      </c>
      <c r="BB7" s="1"/>
      <c r="BC7" s="1"/>
      <c r="BD7" s="1"/>
      <c r="BE7" s="1"/>
      <c r="BF7" s="59" t="str">
        <f t="shared" si="14"/>
        <v/>
      </c>
      <c r="BG7" s="1"/>
      <c r="BH7" s="1"/>
      <c r="BI7" s="1"/>
      <c r="BJ7" s="1"/>
      <c r="BK7" s="59" t="str">
        <f t="shared" si="15"/>
        <v/>
      </c>
      <c r="BL7" s="1" t="s">
        <v>9</v>
      </c>
      <c r="BM7" s="3">
        <v>13</v>
      </c>
      <c r="BN7" s="3">
        <v>6</v>
      </c>
      <c r="BO7" s="3">
        <v>7</v>
      </c>
      <c r="BP7" s="59">
        <f t="shared" si="10"/>
        <v>13.329166666666667</v>
      </c>
      <c r="BQ7" s="1" t="s">
        <v>9</v>
      </c>
      <c r="BR7" s="3">
        <v>12</v>
      </c>
      <c r="BS7" s="3">
        <v>17</v>
      </c>
      <c r="BT7" s="3">
        <v>9</v>
      </c>
      <c r="BU7" s="59">
        <f t="shared" si="11"/>
        <v>12.887499999999999</v>
      </c>
    </row>
    <row r="8" spans="1:74" x14ac:dyDescent="0.3">
      <c r="A8" s="2" t="s">
        <v>145</v>
      </c>
      <c r="B8" s="2" t="str">
        <f t="shared" si="0"/>
        <v>£/Cwt.</v>
      </c>
      <c r="C8" s="14" t="s">
        <v>272</v>
      </c>
      <c r="D8" s="2"/>
      <c r="E8" s="2"/>
      <c r="F8" s="2"/>
      <c r="G8" s="59" t="str">
        <f t="shared" si="1"/>
        <v/>
      </c>
      <c r="H8" s="2"/>
      <c r="I8" s="2"/>
      <c r="J8" s="2"/>
      <c r="K8" s="59" t="str">
        <f t="shared" si="2"/>
        <v/>
      </c>
      <c r="L8" s="2"/>
      <c r="M8" s="2"/>
      <c r="N8" s="2"/>
      <c r="O8" s="59" t="str">
        <f t="shared" si="3"/>
        <v/>
      </c>
      <c r="P8" s="2"/>
      <c r="Q8" s="2"/>
      <c r="R8" s="2"/>
      <c r="S8" s="59" t="str">
        <f t="shared" si="4"/>
        <v/>
      </c>
      <c r="T8" s="2"/>
      <c r="U8" s="2"/>
      <c r="V8" s="2"/>
      <c r="W8" s="59" t="str">
        <f t="shared" si="5"/>
        <v/>
      </c>
      <c r="X8" s="2"/>
      <c r="Y8" s="2"/>
      <c r="Z8" s="2"/>
      <c r="AA8" s="2"/>
      <c r="AB8" s="59" t="str">
        <f t="shared" si="6"/>
        <v/>
      </c>
      <c r="AC8" s="2"/>
      <c r="AD8" s="2"/>
      <c r="AE8" s="2"/>
      <c r="AF8" s="2"/>
      <c r="AG8" s="59" t="str">
        <f t="shared" si="7"/>
        <v/>
      </c>
      <c r="AH8" s="2"/>
      <c r="AI8" s="2"/>
      <c r="AJ8" s="2"/>
      <c r="AK8" s="2"/>
      <c r="AL8" s="59" t="str">
        <f t="shared" si="8"/>
        <v/>
      </c>
      <c r="AM8" s="2"/>
      <c r="AN8" s="2"/>
      <c r="AO8" s="2"/>
      <c r="AP8" s="2"/>
      <c r="AQ8" s="59" t="str">
        <f t="shared" si="9"/>
        <v/>
      </c>
      <c r="AR8" s="1"/>
      <c r="AS8" s="1"/>
      <c r="AT8" s="1"/>
      <c r="AU8" s="1"/>
      <c r="AV8" s="59" t="str">
        <f t="shared" si="12"/>
        <v/>
      </c>
      <c r="AW8" s="1"/>
      <c r="AX8" s="1"/>
      <c r="AY8" s="1"/>
      <c r="AZ8" s="1"/>
      <c r="BA8" s="59" t="str">
        <f t="shared" si="13"/>
        <v/>
      </c>
      <c r="BB8" s="1"/>
      <c r="BC8" s="1"/>
      <c r="BD8" s="1"/>
      <c r="BE8" s="1"/>
      <c r="BF8" s="59" t="str">
        <f t="shared" si="14"/>
        <v/>
      </c>
      <c r="BG8" s="1"/>
      <c r="BH8" s="1"/>
      <c r="BI8" s="1"/>
      <c r="BJ8" s="1"/>
      <c r="BK8" s="59" t="str">
        <f t="shared" si="15"/>
        <v/>
      </c>
      <c r="BL8" s="1" t="s">
        <v>9</v>
      </c>
      <c r="BM8" s="3">
        <v>12</v>
      </c>
      <c r="BN8" s="3">
        <v>0</v>
      </c>
      <c r="BO8" s="3">
        <v>0</v>
      </c>
      <c r="BP8" s="59">
        <f t="shared" si="10"/>
        <v>12</v>
      </c>
      <c r="BQ8" s="1"/>
      <c r="BR8" s="1"/>
      <c r="BS8" s="1"/>
      <c r="BT8" s="1"/>
      <c r="BU8" s="59" t="str">
        <f t="shared" si="11"/>
        <v/>
      </c>
    </row>
    <row r="9" spans="1:74" x14ac:dyDescent="0.3">
      <c r="A9" s="2" t="s">
        <v>146</v>
      </c>
      <c r="B9" s="2" t="str">
        <f t="shared" si="0"/>
        <v>£/Cwt.</v>
      </c>
      <c r="C9" s="14" t="s">
        <v>272</v>
      </c>
      <c r="D9" s="2"/>
      <c r="E9" s="2"/>
      <c r="F9" s="2"/>
      <c r="G9" s="59" t="str">
        <f t="shared" si="1"/>
        <v/>
      </c>
      <c r="H9" s="2"/>
      <c r="I9" s="2"/>
      <c r="J9" s="2"/>
      <c r="K9" s="59" t="str">
        <f t="shared" si="2"/>
        <v/>
      </c>
      <c r="L9" s="2"/>
      <c r="M9" s="2"/>
      <c r="N9" s="2"/>
      <c r="O9" s="59" t="str">
        <f t="shared" si="3"/>
        <v/>
      </c>
      <c r="P9" s="2"/>
      <c r="Q9" s="2"/>
      <c r="R9" s="2"/>
      <c r="S9" s="59" t="str">
        <f t="shared" si="4"/>
        <v/>
      </c>
      <c r="T9" s="2"/>
      <c r="U9" s="2"/>
      <c r="V9" s="2"/>
      <c r="W9" s="59" t="str">
        <f t="shared" si="5"/>
        <v/>
      </c>
      <c r="X9" s="2"/>
      <c r="Y9" s="2"/>
      <c r="Z9" s="2"/>
      <c r="AA9" s="2"/>
      <c r="AB9" s="59" t="str">
        <f t="shared" si="6"/>
        <v/>
      </c>
      <c r="AC9" s="2"/>
      <c r="AD9" s="2"/>
      <c r="AE9" s="2"/>
      <c r="AF9" s="2"/>
      <c r="AG9" s="59" t="str">
        <f t="shared" si="7"/>
        <v/>
      </c>
      <c r="AH9" s="2"/>
      <c r="AI9" s="2"/>
      <c r="AJ9" s="2"/>
      <c r="AK9" s="2"/>
      <c r="AL9" s="59" t="str">
        <f t="shared" si="8"/>
        <v/>
      </c>
      <c r="AM9" s="2"/>
      <c r="AN9" s="2"/>
      <c r="AO9" s="2"/>
      <c r="AP9" s="2"/>
      <c r="AQ9" s="59" t="str">
        <f t="shared" si="9"/>
        <v/>
      </c>
      <c r="AR9" s="1"/>
      <c r="AS9" s="1"/>
      <c r="AT9" s="1"/>
      <c r="AU9" s="1"/>
      <c r="AV9" s="59" t="str">
        <f t="shared" si="12"/>
        <v/>
      </c>
      <c r="AW9" s="1"/>
      <c r="AX9" s="1"/>
      <c r="AY9" s="1"/>
      <c r="AZ9" s="1"/>
      <c r="BA9" s="59" t="str">
        <f t="shared" si="13"/>
        <v/>
      </c>
      <c r="BB9" s="1"/>
      <c r="BC9" s="1"/>
      <c r="BD9" s="1"/>
      <c r="BE9" s="1"/>
      <c r="BF9" s="59" t="str">
        <f t="shared" si="14"/>
        <v/>
      </c>
      <c r="BG9" s="1"/>
      <c r="BH9" s="1"/>
      <c r="BI9" s="1"/>
      <c r="BJ9" s="1"/>
      <c r="BK9" s="59" t="str">
        <f t="shared" si="15"/>
        <v/>
      </c>
      <c r="BL9" s="1"/>
      <c r="BM9" s="1"/>
      <c r="BN9" s="1"/>
      <c r="BO9" s="1"/>
      <c r="BP9" s="59" t="str">
        <f t="shared" si="10"/>
        <v/>
      </c>
      <c r="BQ9" s="1" t="s">
        <v>9</v>
      </c>
      <c r="BR9" s="3">
        <v>11</v>
      </c>
      <c r="BS9" s="3">
        <v>11</v>
      </c>
      <c r="BT9" s="3">
        <v>8</v>
      </c>
      <c r="BU9" s="59">
        <f t="shared" si="11"/>
        <v>11.583333333333334</v>
      </c>
    </row>
    <row r="10" spans="1:74" x14ac:dyDescent="0.3">
      <c r="A10" s="2" t="s">
        <v>147</v>
      </c>
      <c r="B10" s="2" t="str">
        <f t="shared" si="0"/>
        <v>£/Cwt.</v>
      </c>
      <c r="C10" s="14" t="s">
        <v>272</v>
      </c>
      <c r="D10" s="2"/>
      <c r="E10" s="2"/>
      <c r="F10" s="2"/>
      <c r="G10" s="59" t="str">
        <f t="shared" si="1"/>
        <v/>
      </c>
      <c r="H10" s="2"/>
      <c r="I10" s="2"/>
      <c r="J10" s="2"/>
      <c r="K10" s="59" t="str">
        <f t="shared" si="2"/>
        <v/>
      </c>
      <c r="L10" s="2"/>
      <c r="M10" s="2"/>
      <c r="N10" s="2"/>
      <c r="O10" s="59" t="str">
        <f t="shared" si="3"/>
        <v/>
      </c>
      <c r="P10" s="2"/>
      <c r="Q10" s="2"/>
      <c r="R10" s="2"/>
      <c r="S10" s="59" t="str">
        <f t="shared" si="4"/>
        <v/>
      </c>
      <c r="T10" s="2"/>
      <c r="U10" s="2"/>
      <c r="V10" s="2"/>
      <c r="W10" s="59" t="str">
        <f t="shared" si="5"/>
        <v/>
      </c>
      <c r="X10" s="2"/>
      <c r="Y10" s="2"/>
      <c r="Z10" s="2"/>
      <c r="AA10" s="2"/>
      <c r="AB10" s="59" t="str">
        <f t="shared" si="6"/>
        <v/>
      </c>
      <c r="AC10" s="2"/>
      <c r="AD10" s="2"/>
      <c r="AE10" s="2"/>
      <c r="AF10" s="2"/>
      <c r="AG10" s="59" t="str">
        <f t="shared" si="7"/>
        <v/>
      </c>
      <c r="AH10" s="2"/>
      <c r="AI10" s="2"/>
      <c r="AJ10" s="2"/>
      <c r="AK10" s="2"/>
      <c r="AL10" s="59" t="str">
        <f t="shared" si="8"/>
        <v/>
      </c>
      <c r="AM10" s="2"/>
      <c r="AN10" s="2"/>
      <c r="AO10" s="2"/>
      <c r="AP10" s="2"/>
      <c r="AQ10" s="59" t="str">
        <f t="shared" si="9"/>
        <v/>
      </c>
      <c r="AR10" s="1"/>
      <c r="AS10" s="1"/>
      <c r="AT10" s="1"/>
      <c r="AU10" s="1"/>
      <c r="AV10" s="59" t="str">
        <f t="shared" si="12"/>
        <v/>
      </c>
      <c r="AW10" s="1"/>
      <c r="AX10" s="1"/>
      <c r="AY10" s="1"/>
      <c r="AZ10" s="1"/>
      <c r="BA10" s="59" t="str">
        <f t="shared" si="13"/>
        <v/>
      </c>
      <c r="BB10" s="1"/>
      <c r="BC10" s="1"/>
      <c r="BD10" s="1"/>
      <c r="BE10" s="1"/>
      <c r="BF10" s="59" t="str">
        <f t="shared" si="14"/>
        <v/>
      </c>
      <c r="BG10" s="1"/>
      <c r="BH10" s="1"/>
      <c r="BI10" s="1"/>
      <c r="BJ10" s="1"/>
      <c r="BK10" s="59" t="str">
        <f t="shared" si="15"/>
        <v/>
      </c>
      <c r="BL10" s="1" t="s">
        <v>9</v>
      </c>
      <c r="BM10" s="3">
        <v>32</v>
      </c>
      <c r="BN10" s="3">
        <v>13</v>
      </c>
      <c r="BO10" s="3">
        <v>4</v>
      </c>
      <c r="BP10" s="59">
        <f t="shared" si="10"/>
        <v>32.666666666666664</v>
      </c>
      <c r="BQ10" s="1" t="s">
        <v>9</v>
      </c>
      <c r="BR10" s="3">
        <v>31</v>
      </c>
      <c r="BS10" s="3">
        <v>9</v>
      </c>
      <c r="BT10" s="3">
        <v>2</v>
      </c>
      <c r="BU10" s="59">
        <f t="shared" si="11"/>
        <v>31.458333333333332</v>
      </c>
    </row>
    <row r="11" spans="1:74" x14ac:dyDescent="0.3">
      <c r="A11" s="2" t="s">
        <v>157</v>
      </c>
      <c r="B11" s="2" t="str">
        <f t="shared" si="0"/>
        <v>£/Cwt.</v>
      </c>
      <c r="C11" s="14" t="s">
        <v>272</v>
      </c>
      <c r="D11" s="2"/>
      <c r="E11" s="2"/>
      <c r="F11" s="2"/>
      <c r="G11" s="59" t="str">
        <f t="shared" si="1"/>
        <v/>
      </c>
      <c r="H11" s="2"/>
      <c r="I11" s="2"/>
      <c r="J11" s="2"/>
      <c r="K11" s="59" t="str">
        <f t="shared" si="2"/>
        <v/>
      </c>
      <c r="L11" s="2"/>
      <c r="M11" s="2"/>
      <c r="N11" s="2"/>
      <c r="O11" s="59" t="str">
        <f t="shared" si="3"/>
        <v/>
      </c>
      <c r="P11" s="2"/>
      <c r="Q11" s="2"/>
      <c r="R11" s="2"/>
      <c r="S11" s="59" t="str">
        <f t="shared" si="4"/>
        <v/>
      </c>
      <c r="T11" s="2"/>
      <c r="U11" s="2"/>
      <c r="V11" s="2"/>
      <c r="W11" s="59" t="str">
        <f t="shared" si="5"/>
        <v/>
      </c>
      <c r="X11" s="2"/>
      <c r="Y11" s="2"/>
      <c r="Z11" s="2"/>
      <c r="AA11" s="2"/>
      <c r="AB11" s="59" t="str">
        <f t="shared" si="6"/>
        <v/>
      </c>
      <c r="AC11" s="2"/>
      <c r="AD11" s="2"/>
      <c r="AE11" s="2"/>
      <c r="AF11" s="2"/>
      <c r="AG11" s="59" t="str">
        <f t="shared" si="7"/>
        <v/>
      </c>
      <c r="AH11" s="2"/>
      <c r="AI11" s="2"/>
      <c r="AJ11" s="2"/>
      <c r="AK11" s="2"/>
      <c r="AL11" s="59" t="str">
        <f t="shared" si="8"/>
        <v/>
      </c>
      <c r="AM11" s="2"/>
      <c r="AN11" s="2"/>
      <c r="AO11" s="2"/>
      <c r="AP11" s="2"/>
      <c r="AQ11" s="59" t="str">
        <f t="shared" si="9"/>
        <v/>
      </c>
      <c r="AR11" s="1"/>
      <c r="AS11" s="1"/>
      <c r="AT11" s="1"/>
      <c r="AU11" s="1"/>
      <c r="AV11" s="59" t="str">
        <f t="shared" si="12"/>
        <v/>
      </c>
      <c r="AW11" s="1"/>
      <c r="AX11" s="1"/>
      <c r="AY11" s="1"/>
      <c r="AZ11" s="1"/>
      <c r="BA11" s="59" t="str">
        <f t="shared" si="13"/>
        <v/>
      </c>
      <c r="BB11" s="1"/>
      <c r="BC11" s="1"/>
      <c r="BD11" s="1"/>
      <c r="BE11" s="1"/>
      <c r="BF11" s="59" t="str">
        <f t="shared" si="14"/>
        <v/>
      </c>
      <c r="BG11" s="1"/>
      <c r="BH11" s="1"/>
      <c r="BI11" s="1"/>
      <c r="BJ11" s="1"/>
      <c r="BK11" s="59" t="str">
        <f t="shared" si="15"/>
        <v/>
      </c>
      <c r="BL11" s="1" t="s">
        <v>9</v>
      </c>
      <c r="BM11" s="3">
        <v>22</v>
      </c>
      <c r="BN11" s="3">
        <v>19</v>
      </c>
      <c r="BO11" s="3">
        <v>2</v>
      </c>
      <c r="BP11" s="59">
        <f t="shared" si="10"/>
        <v>22.958333333333332</v>
      </c>
      <c r="BQ11" s="1" t="s">
        <v>9</v>
      </c>
      <c r="BR11" s="3">
        <v>17</v>
      </c>
      <c r="BS11" s="3">
        <v>16</v>
      </c>
      <c r="BT11" s="3">
        <v>11</v>
      </c>
      <c r="BU11" s="59">
        <f t="shared" si="11"/>
        <v>17.845833333333335</v>
      </c>
    </row>
    <row r="12" spans="1:74" x14ac:dyDescent="0.3">
      <c r="A12" s="14" t="s">
        <v>225</v>
      </c>
      <c r="B12" s="2" t="str">
        <f t="shared" si="0"/>
        <v>£/Cwt.</v>
      </c>
      <c r="C12" s="14" t="s">
        <v>272</v>
      </c>
      <c r="D12" s="14" t="s">
        <v>273</v>
      </c>
      <c r="E12" s="4">
        <v>20</v>
      </c>
      <c r="F12" s="4">
        <v>0</v>
      </c>
      <c r="G12" s="59">
        <f>(IF((E12+F12/$D$64)=0,"",(E12+F12/$D$64)))/1.5</f>
        <v>13.333333333333334</v>
      </c>
      <c r="H12" s="14" t="s">
        <v>273</v>
      </c>
      <c r="I12" s="4">
        <v>20</v>
      </c>
      <c r="J12" s="4">
        <v>0</v>
      </c>
      <c r="K12" s="59">
        <f>(IF((I12+J12/$D$64)=0,"",(I12+J12/$D$64)))/1.5</f>
        <v>13.333333333333334</v>
      </c>
      <c r="L12" s="14" t="s">
        <v>273</v>
      </c>
      <c r="M12" s="4">
        <v>20</v>
      </c>
      <c r="N12" s="4">
        <v>0</v>
      </c>
      <c r="O12" s="59">
        <f>(IF((M12+N12/$D$64)=0,"",(M12+N12/$D$64)))/1.5</f>
        <v>13.333333333333334</v>
      </c>
      <c r="P12" s="14" t="s">
        <v>273</v>
      </c>
      <c r="Q12" s="4">
        <v>20</v>
      </c>
      <c r="R12" s="4">
        <v>0</v>
      </c>
      <c r="S12" s="59">
        <f>(IF((Q12+R12/$D$64)=0,"",(Q12+R12/$D$64)))/1.5</f>
        <v>13.333333333333334</v>
      </c>
      <c r="T12" s="14" t="s">
        <v>273</v>
      </c>
      <c r="U12" s="4">
        <v>20</v>
      </c>
      <c r="V12" s="4">
        <v>0</v>
      </c>
      <c r="W12" s="59">
        <f>(IF((U12+V12/$D$64)=0,"",(U12+V12/$D$64)))/1.5</f>
        <v>13.333333333333334</v>
      </c>
      <c r="X12" s="1"/>
      <c r="Y12" s="1"/>
      <c r="Z12" s="1"/>
      <c r="AA12" s="1"/>
      <c r="AB12" s="59" t="str">
        <f t="shared" si="6"/>
        <v/>
      </c>
      <c r="AC12" s="1"/>
      <c r="AD12" s="1"/>
      <c r="AE12" s="1"/>
      <c r="AF12" s="1"/>
      <c r="AG12" s="59" t="str">
        <f t="shared" si="7"/>
        <v/>
      </c>
      <c r="AH12" s="1"/>
      <c r="AI12" s="1"/>
      <c r="AJ12" s="1"/>
      <c r="AK12" s="1"/>
      <c r="AL12" s="59" t="str">
        <f t="shared" si="8"/>
        <v/>
      </c>
      <c r="AM12" s="1"/>
      <c r="AN12" s="1"/>
      <c r="AO12" s="1"/>
      <c r="AP12" s="1"/>
      <c r="AQ12" s="59" t="str">
        <f t="shared" si="9"/>
        <v/>
      </c>
      <c r="AR12" s="1"/>
      <c r="AS12" s="1"/>
      <c r="AT12" s="1"/>
      <c r="AU12" s="1"/>
      <c r="AV12" s="59" t="str">
        <f t="shared" si="12"/>
        <v/>
      </c>
      <c r="AW12" s="1"/>
      <c r="AX12" s="1"/>
      <c r="AY12" s="1"/>
      <c r="AZ12" s="1"/>
      <c r="BA12" s="59" t="str">
        <f t="shared" si="13"/>
        <v/>
      </c>
      <c r="BB12" s="1"/>
      <c r="BC12" s="1"/>
      <c r="BD12" s="1"/>
      <c r="BE12" s="1"/>
      <c r="BF12" s="59" t="str">
        <f t="shared" si="14"/>
        <v/>
      </c>
      <c r="BG12" s="1"/>
      <c r="BH12" s="1"/>
      <c r="BI12" s="1"/>
      <c r="BJ12" s="1"/>
      <c r="BK12" s="59" t="str">
        <f t="shared" si="15"/>
        <v/>
      </c>
      <c r="BL12" s="1"/>
      <c r="BM12" s="1"/>
      <c r="BN12" s="1"/>
      <c r="BO12" s="1"/>
      <c r="BP12" s="59" t="str">
        <f t="shared" si="10"/>
        <v/>
      </c>
      <c r="BQ12" s="1"/>
      <c r="BR12" s="1"/>
      <c r="BS12" s="1"/>
      <c r="BT12" s="1"/>
      <c r="BU12" s="59" t="str">
        <f t="shared" si="11"/>
        <v/>
      </c>
    </row>
    <row r="13" spans="1:74" x14ac:dyDescent="0.3">
      <c r="A13" s="2" t="s">
        <v>339</v>
      </c>
      <c r="B13" s="2" t="str">
        <f t="shared" si="0"/>
        <v>£/Cwt.</v>
      </c>
      <c r="C13" s="14" t="s">
        <v>272</v>
      </c>
      <c r="D13" s="2"/>
      <c r="E13" s="2"/>
      <c r="F13" s="2"/>
      <c r="G13" s="59" t="str">
        <f t="shared" si="1"/>
        <v/>
      </c>
      <c r="H13" s="2"/>
      <c r="I13" s="2"/>
      <c r="J13" s="2"/>
      <c r="K13" s="59" t="str">
        <f t="shared" si="2"/>
        <v/>
      </c>
      <c r="L13" s="2"/>
      <c r="M13" s="2"/>
      <c r="N13" s="2"/>
      <c r="O13" s="59" t="str">
        <f t="shared" si="3"/>
        <v/>
      </c>
      <c r="P13" s="2"/>
      <c r="Q13" s="2"/>
      <c r="R13" s="2"/>
      <c r="S13" s="59" t="str">
        <f t="shared" si="4"/>
        <v/>
      </c>
      <c r="T13" s="2"/>
      <c r="U13" s="2"/>
      <c r="V13" s="2"/>
      <c r="W13" s="59" t="str">
        <f t="shared" si="5"/>
        <v/>
      </c>
      <c r="X13" s="2"/>
      <c r="Y13" s="2"/>
      <c r="Z13" s="2"/>
      <c r="AA13" s="2"/>
      <c r="AB13" s="59" t="str">
        <f t="shared" si="6"/>
        <v/>
      </c>
      <c r="AC13" s="2"/>
      <c r="AD13" s="2"/>
      <c r="AE13" s="2"/>
      <c r="AF13" s="2"/>
      <c r="AG13" s="59" t="str">
        <f t="shared" si="7"/>
        <v/>
      </c>
      <c r="AH13" s="2"/>
      <c r="AI13" s="2"/>
      <c r="AJ13" s="2"/>
      <c r="AK13" s="2"/>
      <c r="AL13" s="59" t="str">
        <f t="shared" si="8"/>
        <v/>
      </c>
      <c r="AM13" s="2"/>
      <c r="AN13" s="2"/>
      <c r="AO13" s="2"/>
      <c r="AP13" s="2"/>
      <c r="AQ13" s="59" t="str">
        <f t="shared" si="9"/>
        <v/>
      </c>
      <c r="AR13" s="1"/>
      <c r="AS13" s="1"/>
      <c r="AT13" s="1"/>
      <c r="AU13" s="1"/>
      <c r="AV13" s="59" t="str">
        <f t="shared" si="12"/>
        <v/>
      </c>
      <c r="AW13" s="1"/>
      <c r="AX13" s="1"/>
      <c r="AY13" s="1"/>
      <c r="AZ13" s="1"/>
      <c r="BA13" s="59" t="str">
        <f t="shared" si="13"/>
        <v/>
      </c>
      <c r="BB13" s="1"/>
      <c r="BC13" s="1"/>
      <c r="BD13" s="1"/>
      <c r="BE13" s="1"/>
      <c r="BF13" s="59" t="str">
        <f t="shared" si="14"/>
        <v/>
      </c>
      <c r="BG13" s="1"/>
      <c r="BH13" s="1"/>
      <c r="BI13" s="1"/>
      <c r="BJ13" s="1"/>
      <c r="BK13" s="59" t="str">
        <f t="shared" si="15"/>
        <v/>
      </c>
      <c r="BL13" s="1" t="s">
        <v>9</v>
      </c>
      <c r="BM13" s="3">
        <v>240</v>
      </c>
      <c r="BN13" s="3">
        <v>0</v>
      </c>
      <c r="BO13" s="3">
        <v>0</v>
      </c>
      <c r="BP13" s="59">
        <f t="shared" si="10"/>
        <v>240</v>
      </c>
      <c r="BQ13" s="1" t="s">
        <v>9</v>
      </c>
      <c r="BR13" s="3">
        <v>172</v>
      </c>
      <c r="BS13" s="3">
        <v>16</v>
      </c>
      <c r="BT13" s="3">
        <v>0</v>
      </c>
      <c r="BU13" s="59">
        <f t="shared" si="11"/>
        <v>172.8</v>
      </c>
    </row>
    <row r="14" spans="1:74" x14ac:dyDescent="0.3">
      <c r="A14" s="2" t="s">
        <v>158</v>
      </c>
      <c r="B14" s="2" t="str">
        <f t="shared" si="0"/>
        <v>£/Cwt.</v>
      </c>
      <c r="C14" s="14" t="s">
        <v>272</v>
      </c>
      <c r="D14" s="2"/>
      <c r="E14" s="2"/>
      <c r="F14" s="2"/>
      <c r="G14" s="59" t="str">
        <f t="shared" si="1"/>
        <v/>
      </c>
      <c r="H14" s="2"/>
      <c r="I14" s="2"/>
      <c r="J14" s="2"/>
      <c r="K14" s="59" t="str">
        <f t="shared" si="2"/>
        <v/>
      </c>
      <c r="L14" s="2"/>
      <c r="M14" s="2"/>
      <c r="N14" s="2"/>
      <c r="O14" s="59" t="str">
        <f t="shared" si="3"/>
        <v/>
      </c>
      <c r="P14" s="2"/>
      <c r="Q14" s="2"/>
      <c r="R14" s="2"/>
      <c r="S14" s="59" t="str">
        <f t="shared" si="4"/>
        <v/>
      </c>
      <c r="T14" s="2"/>
      <c r="U14" s="2"/>
      <c r="V14" s="2"/>
      <c r="W14" s="59" t="str">
        <f t="shared" si="5"/>
        <v/>
      </c>
      <c r="X14" s="2"/>
      <c r="Y14" s="2"/>
      <c r="Z14" s="2"/>
      <c r="AA14" s="2"/>
      <c r="AB14" s="59" t="str">
        <f t="shared" si="6"/>
        <v/>
      </c>
      <c r="AC14" s="2"/>
      <c r="AD14" s="2"/>
      <c r="AE14" s="2"/>
      <c r="AF14" s="2"/>
      <c r="AG14" s="59" t="str">
        <f t="shared" si="7"/>
        <v/>
      </c>
      <c r="AH14" s="2"/>
      <c r="AI14" s="2"/>
      <c r="AJ14" s="2"/>
      <c r="AK14" s="2"/>
      <c r="AL14" s="59" t="str">
        <f t="shared" si="8"/>
        <v/>
      </c>
      <c r="AM14" s="2"/>
      <c r="AN14" s="2"/>
      <c r="AO14" s="2"/>
      <c r="AP14" s="2"/>
      <c r="AQ14" s="59" t="str">
        <f t="shared" si="9"/>
        <v/>
      </c>
      <c r="AR14" s="1"/>
      <c r="AS14" s="1"/>
      <c r="AT14" s="1"/>
      <c r="AU14" s="1"/>
      <c r="AV14" s="59" t="str">
        <f t="shared" si="12"/>
        <v/>
      </c>
      <c r="AW14" s="1"/>
      <c r="AX14" s="1"/>
      <c r="AY14" s="1"/>
      <c r="AZ14" s="1"/>
      <c r="BA14" s="59" t="str">
        <f t="shared" si="13"/>
        <v/>
      </c>
      <c r="BB14" s="1"/>
      <c r="BC14" s="1"/>
      <c r="BD14" s="1"/>
      <c r="BE14" s="1"/>
      <c r="BF14" s="59" t="str">
        <f t="shared" si="14"/>
        <v/>
      </c>
      <c r="BG14" s="1"/>
      <c r="BH14" s="1"/>
      <c r="BI14" s="1"/>
      <c r="BJ14" s="1"/>
      <c r="BK14" s="59" t="str">
        <f t="shared" si="15"/>
        <v/>
      </c>
      <c r="BL14" s="1" t="s">
        <v>9</v>
      </c>
      <c r="BM14" s="3">
        <v>5</v>
      </c>
      <c r="BN14" s="3">
        <v>11</v>
      </c>
      <c r="BO14" s="3">
        <v>1</v>
      </c>
      <c r="BP14" s="59">
        <f t="shared" si="10"/>
        <v>5.5541666666666663</v>
      </c>
      <c r="BQ14" s="1" t="s">
        <v>9</v>
      </c>
      <c r="BR14" s="3">
        <v>5</v>
      </c>
      <c r="BS14" s="3">
        <v>8</v>
      </c>
      <c r="BT14" s="3">
        <v>11</v>
      </c>
      <c r="BU14" s="59">
        <f t="shared" si="11"/>
        <v>5.4458333333333337</v>
      </c>
    </row>
    <row r="15" spans="1:74" x14ac:dyDescent="0.3">
      <c r="A15" s="2" t="s">
        <v>159</v>
      </c>
      <c r="B15" s="2" t="str">
        <f t="shared" si="0"/>
        <v>£/Cwt.</v>
      </c>
      <c r="C15" s="14" t="s">
        <v>272</v>
      </c>
      <c r="D15" s="2"/>
      <c r="E15" s="2"/>
      <c r="F15" s="2"/>
      <c r="G15" s="59" t="str">
        <f t="shared" si="1"/>
        <v/>
      </c>
      <c r="H15" s="2"/>
      <c r="I15" s="2"/>
      <c r="J15" s="2"/>
      <c r="K15" s="59" t="str">
        <f t="shared" si="2"/>
        <v/>
      </c>
      <c r="L15" s="2"/>
      <c r="M15" s="2"/>
      <c r="N15" s="2"/>
      <c r="O15" s="59" t="str">
        <f t="shared" si="3"/>
        <v/>
      </c>
      <c r="P15" s="2"/>
      <c r="Q15" s="2"/>
      <c r="R15" s="2"/>
      <c r="S15" s="59" t="str">
        <f t="shared" si="4"/>
        <v/>
      </c>
      <c r="T15" s="2"/>
      <c r="U15" s="2"/>
      <c r="V15" s="2"/>
      <c r="W15" s="59" t="str">
        <f t="shared" si="5"/>
        <v/>
      </c>
      <c r="X15" s="2"/>
      <c r="Y15" s="2"/>
      <c r="Z15" s="2"/>
      <c r="AA15" s="2"/>
      <c r="AB15" s="59" t="str">
        <f t="shared" si="6"/>
        <v/>
      </c>
      <c r="AC15" s="2"/>
      <c r="AD15" s="2"/>
      <c r="AE15" s="2"/>
      <c r="AF15" s="2"/>
      <c r="AG15" s="59" t="str">
        <f t="shared" si="7"/>
        <v/>
      </c>
      <c r="AH15" s="2"/>
      <c r="AI15" s="2"/>
      <c r="AJ15" s="2"/>
      <c r="AK15" s="2"/>
      <c r="AL15" s="59" t="str">
        <f t="shared" si="8"/>
        <v/>
      </c>
      <c r="AM15" s="2"/>
      <c r="AN15" s="2"/>
      <c r="AO15" s="2"/>
      <c r="AP15" s="2"/>
      <c r="AQ15" s="59" t="str">
        <f t="shared" si="9"/>
        <v/>
      </c>
      <c r="AR15" s="1"/>
      <c r="AS15" s="1"/>
      <c r="AT15" s="1"/>
      <c r="AU15" s="1"/>
      <c r="AV15" s="59" t="str">
        <f t="shared" si="12"/>
        <v/>
      </c>
      <c r="AW15" s="1"/>
      <c r="AX15" s="1"/>
      <c r="AY15" s="1"/>
      <c r="AZ15" s="1"/>
      <c r="BA15" s="59" t="str">
        <f t="shared" si="13"/>
        <v/>
      </c>
      <c r="BB15" s="1"/>
      <c r="BC15" s="1"/>
      <c r="BD15" s="1"/>
      <c r="BE15" s="1"/>
      <c r="BF15" s="59" t="str">
        <f t="shared" si="14"/>
        <v/>
      </c>
      <c r="BG15" s="1"/>
      <c r="BH15" s="1"/>
      <c r="BI15" s="1"/>
      <c r="BJ15" s="1"/>
      <c r="BK15" s="59" t="str">
        <f t="shared" si="15"/>
        <v/>
      </c>
      <c r="BL15" s="1" t="s">
        <v>9</v>
      </c>
      <c r="BM15" s="3">
        <v>30</v>
      </c>
      <c r="BN15" s="3">
        <v>3</v>
      </c>
      <c r="BO15" s="3">
        <v>2</v>
      </c>
      <c r="BP15" s="59">
        <f t="shared" si="10"/>
        <v>30.158333333333331</v>
      </c>
      <c r="BQ15" s="1" t="s">
        <v>9</v>
      </c>
      <c r="BR15" s="3">
        <v>18</v>
      </c>
      <c r="BS15" s="3">
        <v>11</v>
      </c>
      <c r="BT15" s="3">
        <v>3</v>
      </c>
      <c r="BU15" s="59">
        <f t="shared" si="11"/>
        <v>18.5625</v>
      </c>
    </row>
    <row r="16" spans="1:74" x14ac:dyDescent="0.3">
      <c r="A16" s="2" t="s">
        <v>148</v>
      </c>
      <c r="B16" s="2" t="str">
        <f t="shared" si="0"/>
        <v>£/Cwt.</v>
      </c>
      <c r="C16" s="14" t="s">
        <v>272</v>
      </c>
      <c r="D16" s="2"/>
      <c r="E16" s="2"/>
      <c r="F16" s="2"/>
      <c r="G16" s="59" t="str">
        <f t="shared" si="1"/>
        <v/>
      </c>
      <c r="H16" s="2"/>
      <c r="I16" s="2"/>
      <c r="J16" s="2"/>
      <c r="K16" s="59" t="str">
        <f t="shared" si="2"/>
        <v/>
      </c>
      <c r="L16" s="2"/>
      <c r="M16" s="2"/>
      <c r="N16" s="2"/>
      <c r="O16" s="59" t="str">
        <f t="shared" si="3"/>
        <v/>
      </c>
      <c r="P16" s="2"/>
      <c r="Q16" s="2"/>
      <c r="R16" s="2"/>
      <c r="S16" s="59" t="str">
        <f t="shared" si="4"/>
        <v/>
      </c>
      <c r="T16" s="2"/>
      <c r="U16" s="2"/>
      <c r="V16" s="2"/>
      <c r="W16" s="59" t="str">
        <f t="shared" si="5"/>
        <v/>
      </c>
      <c r="X16" s="2"/>
      <c r="Y16" s="2"/>
      <c r="Z16" s="2"/>
      <c r="AA16" s="2"/>
      <c r="AB16" s="59" t="str">
        <f t="shared" si="6"/>
        <v/>
      </c>
      <c r="AC16" s="2"/>
      <c r="AD16" s="2"/>
      <c r="AE16" s="2"/>
      <c r="AF16" s="2"/>
      <c r="AG16" s="59" t="str">
        <f t="shared" si="7"/>
        <v/>
      </c>
      <c r="AH16" s="2"/>
      <c r="AI16" s="2"/>
      <c r="AJ16" s="2"/>
      <c r="AK16" s="2"/>
      <c r="AL16" s="59" t="str">
        <f t="shared" si="8"/>
        <v/>
      </c>
      <c r="AM16" s="2"/>
      <c r="AN16" s="2"/>
      <c r="AO16" s="2"/>
      <c r="AP16" s="2"/>
      <c r="AQ16" s="59" t="str">
        <f t="shared" si="9"/>
        <v/>
      </c>
      <c r="AR16" s="1"/>
      <c r="AS16" s="1"/>
      <c r="AT16" s="1"/>
      <c r="AU16" s="1"/>
      <c r="AV16" s="59" t="str">
        <f t="shared" si="12"/>
        <v/>
      </c>
      <c r="AW16" s="1"/>
      <c r="AX16" s="1"/>
      <c r="AY16" s="1"/>
      <c r="AZ16" s="1"/>
      <c r="BA16" s="59" t="str">
        <f t="shared" si="13"/>
        <v/>
      </c>
      <c r="BB16" s="1"/>
      <c r="BC16" s="1"/>
      <c r="BD16" s="1"/>
      <c r="BE16" s="1"/>
      <c r="BF16" s="59" t="str">
        <f t="shared" si="14"/>
        <v/>
      </c>
      <c r="BG16" s="1"/>
      <c r="BH16" s="1"/>
      <c r="BI16" s="1"/>
      <c r="BJ16" s="1"/>
      <c r="BK16" s="59" t="str">
        <f t="shared" si="15"/>
        <v/>
      </c>
      <c r="BL16" s="1" t="s">
        <v>9</v>
      </c>
      <c r="BM16" s="3">
        <v>17</v>
      </c>
      <c r="BN16" s="3">
        <v>15</v>
      </c>
      <c r="BO16" s="3">
        <v>6</v>
      </c>
      <c r="BP16" s="59">
        <f t="shared" si="10"/>
        <v>17.774999999999999</v>
      </c>
      <c r="BQ16" s="1" t="s">
        <v>9</v>
      </c>
      <c r="BR16" s="3">
        <v>16</v>
      </c>
      <c r="BS16" s="3">
        <v>17</v>
      </c>
      <c r="BT16" s="3">
        <v>10</v>
      </c>
      <c r="BU16" s="59">
        <f t="shared" si="11"/>
        <v>16.891666666666669</v>
      </c>
    </row>
    <row r="17" spans="1:73" x14ac:dyDescent="0.3">
      <c r="A17" s="2" t="s">
        <v>149</v>
      </c>
      <c r="B17" s="2" t="str">
        <f t="shared" si="0"/>
        <v>£/Cwt.</v>
      </c>
      <c r="C17" s="14" t="s">
        <v>272</v>
      </c>
      <c r="D17" s="2"/>
      <c r="E17" s="2"/>
      <c r="F17" s="2"/>
      <c r="G17" s="59" t="str">
        <f t="shared" si="1"/>
        <v/>
      </c>
      <c r="H17" s="2"/>
      <c r="I17" s="2"/>
      <c r="J17" s="2"/>
      <c r="K17" s="59" t="str">
        <f t="shared" si="2"/>
        <v/>
      </c>
      <c r="L17" s="2"/>
      <c r="M17" s="2"/>
      <c r="N17" s="2"/>
      <c r="O17" s="59" t="str">
        <f t="shared" si="3"/>
        <v/>
      </c>
      <c r="P17" s="2"/>
      <c r="Q17" s="2"/>
      <c r="R17" s="2"/>
      <c r="S17" s="59" t="str">
        <f t="shared" si="4"/>
        <v/>
      </c>
      <c r="T17" s="2"/>
      <c r="U17" s="2"/>
      <c r="V17" s="2"/>
      <c r="W17" s="59" t="str">
        <f t="shared" si="5"/>
        <v/>
      </c>
      <c r="X17" s="2"/>
      <c r="Y17" s="2"/>
      <c r="Z17" s="2"/>
      <c r="AA17" s="2"/>
      <c r="AB17" s="59" t="str">
        <f t="shared" si="6"/>
        <v/>
      </c>
      <c r="AC17" s="2"/>
      <c r="AD17" s="2"/>
      <c r="AE17" s="2"/>
      <c r="AF17" s="2"/>
      <c r="AG17" s="59" t="str">
        <f t="shared" si="7"/>
        <v/>
      </c>
      <c r="AH17" s="2"/>
      <c r="AI17" s="2"/>
      <c r="AJ17" s="2"/>
      <c r="AK17" s="2"/>
      <c r="AL17" s="59" t="str">
        <f t="shared" si="8"/>
        <v/>
      </c>
      <c r="AM17" s="2"/>
      <c r="AN17" s="2"/>
      <c r="AO17" s="2"/>
      <c r="AP17" s="2"/>
      <c r="AQ17" s="59" t="str">
        <f t="shared" si="9"/>
        <v/>
      </c>
      <c r="AR17" s="1"/>
      <c r="AS17" s="1"/>
      <c r="AT17" s="1"/>
      <c r="AU17" s="1"/>
      <c r="AV17" s="59" t="str">
        <f t="shared" si="12"/>
        <v/>
      </c>
      <c r="AW17" s="1"/>
      <c r="AX17" s="1"/>
      <c r="AY17" s="1"/>
      <c r="AZ17" s="1"/>
      <c r="BA17" s="59" t="str">
        <f t="shared" si="13"/>
        <v/>
      </c>
      <c r="BB17" s="1"/>
      <c r="BC17" s="1"/>
      <c r="BD17" s="1"/>
      <c r="BE17" s="1"/>
      <c r="BF17" s="59" t="str">
        <f t="shared" si="14"/>
        <v/>
      </c>
      <c r="BG17" s="1"/>
      <c r="BH17" s="1"/>
      <c r="BI17" s="1"/>
      <c r="BJ17" s="1"/>
      <c r="BK17" s="59" t="str">
        <f t="shared" si="15"/>
        <v/>
      </c>
      <c r="BL17" s="1" t="s">
        <v>9</v>
      </c>
      <c r="BM17" s="3">
        <v>15</v>
      </c>
      <c r="BN17" s="3">
        <v>11</v>
      </c>
      <c r="BO17" s="3">
        <v>1</v>
      </c>
      <c r="BP17" s="59">
        <f t="shared" si="10"/>
        <v>15.554166666666667</v>
      </c>
      <c r="BQ17" s="1" t="s">
        <v>9</v>
      </c>
      <c r="BR17" s="3">
        <v>15</v>
      </c>
      <c r="BS17" s="3">
        <v>2</v>
      </c>
      <c r="BT17" s="3">
        <v>4</v>
      </c>
      <c r="BU17" s="59">
        <f t="shared" si="11"/>
        <v>15.116666666666667</v>
      </c>
    </row>
    <row r="18" spans="1:73" x14ac:dyDescent="0.3">
      <c r="A18" s="2" t="s">
        <v>150</v>
      </c>
      <c r="B18" s="2" t="str">
        <f t="shared" si="0"/>
        <v>£/Cwt.</v>
      </c>
      <c r="C18" s="14" t="s">
        <v>272</v>
      </c>
      <c r="D18" s="2"/>
      <c r="E18" s="2"/>
      <c r="F18" s="2"/>
      <c r="G18" s="59" t="str">
        <f t="shared" si="1"/>
        <v/>
      </c>
      <c r="H18" s="2"/>
      <c r="I18" s="2"/>
      <c r="J18" s="2"/>
      <c r="K18" s="59" t="str">
        <f t="shared" si="2"/>
        <v/>
      </c>
      <c r="L18" s="2"/>
      <c r="M18" s="2"/>
      <c r="N18" s="2"/>
      <c r="O18" s="59" t="str">
        <f t="shared" si="3"/>
        <v/>
      </c>
      <c r="P18" s="2"/>
      <c r="Q18" s="2"/>
      <c r="R18" s="2"/>
      <c r="S18" s="59" t="str">
        <f t="shared" si="4"/>
        <v/>
      </c>
      <c r="T18" s="2"/>
      <c r="U18" s="2"/>
      <c r="V18" s="2"/>
      <c r="W18" s="59" t="str">
        <f t="shared" si="5"/>
        <v/>
      </c>
      <c r="X18" s="2"/>
      <c r="Y18" s="2"/>
      <c r="Z18" s="2"/>
      <c r="AA18" s="2"/>
      <c r="AB18" s="59" t="str">
        <f t="shared" si="6"/>
        <v/>
      </c>
      <c r="AC18" s="2"/>
      <c r="AD18" s="2"/>
      <c r="AE18" s="2"/>
      <c r="AF18" s="2"/>
      <c r="AG18" s="59" t="str">
        <f t="shared" si="7"/>
        <v/>
      </c>
      <c r="AH18" s="2"/>
      <c r="AI18" s="2"/>
      <c r="AJ18" s="2"/>
      <c r="AK18" s="2"/>
      <c r="AL18" s="59" t="str">
        <f t="shared" si="8"/>
        <v/>
      </c>
      <c r="AM18" s="2"/>
      <c r="AN18" s="2"/>
      <c r="AO18" s="2"/>
      <c r="AP18" s="2"/>
      <c r="AQ18" s="59" t="str">
        <f t="shared" si="9"/>
        <v/>
      </c>
      <c r="AR18" s="1"/>
      <c r="AS18" s="1"/>
      <c r="AT18" s="1"/>
      <c r="AU18" s="1"/>
      <c r="AV18" s="59" t="str">
        <f t="shared" si="12"/>
        <v/>
      </c>
      <c r="AW18" s="1"/>
      <c r="AX18" s="1"/>
      <c r="AY18" s="1"/>
      <c r="AZ18" s="1"/>
      <c r="BA18" s="59" t="str">
        <f t="shared" si="13"/>
        <v/>
      </c>
      <c r="BB18" s="1"/>
      <c r="BC18" s="1"/>
      <c r="BD18" s="1"/>
      <c r="BE18" s="1"/>
      <c r="BF18" s="59" t="str">
        <f t="shared" si="14"/>
        <v/>
      </c>
      <c r="BG18" s="1"/>
      <c r="BH18" s="1"/>
      <c r="BI18" s="1"/>
      <c r="BJ18" s="1"/>
      <c r="BK18" s="59" t="str">
        <f t="shared" si="15"/>
        <v/>
      </c>
      <c r="BL18" s="1" t="s">
        <v>9</v>
      </c>
      <c r="BM18" s="3">
        <v>10</v>
      </c>
      <c r="BN18" s="3">
        <v>13</v>
      </c>
      <c r="BO18" s="3">
        <v>6</v>
      </c>
      <c r="BP18" s="59">
        <f t="shared" si="10"/>
        <v>10.675000000000001</v>
      </c>
      <c r="BQ18" s="1" t="s">
        <v>9</v>
      </c>
      <c r="BR18" s="3">
        <v>10</v>
      </c>
      <c r="BS18" s="3">
        <v>6</v>
      </c>
      <c r="BT18" s="3">
        <v>10</v>
      </c>
      <c r="BU18" s="59">
        <f t="shared" si="11"/>
        <v>10.341666666666667</v>
      </c>
    </row>
    <row r="19" spans="1:73" x14ac:dyDescent="0.3">
      <c r="A19" s="2" t="s">
        <v>151</v>
      </c>
      <c r="B19" s="2" t="str">
        <f t="shared" si="0"/>
        <v>£/Cwt.</v>
      </c>
      <c r="C19" s="14" t="s">
        <v>272</v>
      </c>
      <c r="D19" s="2"/>
      <c r="E19" s="2"/>
      <c r="F19" s="2"/>
      <c r="G19" s="59" t="str">
        <f t="shared" si="1"/>
        <v/>
      </c>
      <c r="H19" s="2"/>
      <c r="I19" s="2"/>
      <c r="J19" s="2"/>
      <c r="K19" s="59" t="str">
        <f t="shared" si="2"/>
        <v/>
      </c>
      <c r="L19" s="2"/>
      <c r="M19" s="2"/>
      <c r="N19" s="2"/>
      <c r="O19" s="59" t="str">
        <f t="shared" si="3"/>
        <v/>
      </c>
      <c r="P19" s="2"/>
      <c r="Q19" s="2"/>
      <c r="R19" s="2"/>
      <c r="S19" s="59" t="str">
        <f t="shared" si="4"/>
        <v/>
      </c>
      <c r="T19" s="2"/>
      <c r="U19" s="2"/>
      <c r="V19" s="2"/>
      <c r="W19" s="59" t="str">
        <f t="shared" si="5"/>
        <v/>
      </c>
      <c r="X19" s="2"/>
      <c r="Y19" s="2"/>
      <c r="Z19" s="2"/>
      <c r="AA19" s="2"/>
      <c r="AB19" s="59" t="str">
        <f t="shared" si="6"/>
        <v/>
      </c>
      <c r="AC19" s="2"/>
      <c r="AD19" s="2"/>
      <c r="AE19" s="2"/>
      <c r="AF19" s="2"/>
      <c r="AG19" s="59" t="str">
        <f t="shared" si="7"/>
        <v/>
      </c>
      <c r="AH19" s="2"/>
      <c r="AI19" s="2"/>
      <c r="AJ19" s="2"/>
      <c r="AK19" s="2"/>
      <c r="AL19" s="59" t="str">
        <f t="shared" si="8"/>
        <v/>
      </c>
      <c r="AM19" s="2"/>
      <c r="AN19" s="2"/>
      <c r="AO19" s="2"/>
      <c r="AP19" s="2"/>
      <c r="AQ19" s="59" t="str">
        <f t="shared" si="9"/>
        <v/>
      </c>
      <c r="AR19" s="1"/>
      <c r="AS19" s="1"/>
      <c r="AT19" s="1"/>
      <c r="AU19" s="1"/>
      <c r="AV19" s="59" t="str">
        <f t="shared" si="12"/>
        <v/>
      </c>
      <c r="AW19" s="1"/>
      <c r="AX19" s="1"/>
      <c r="AY19" s="1"/>
      <c r="AZ19" s="1"/>
      <c r="BA19" s="59" t="str">
        <f t="shared" si="13"/>
        <v/>
      </c>
      <c r="BB19" s="1"/>
      <c r="BC19" s="1"/>
      <c r="BD19" s="1"/>
      <c r="BE19" s="1"/>
      <c r="BF19" s="59" t="str">
        <f t="shared" si="14"/>
        <v/>
      </c>
      <c r="BG19" s="1"/>
      <c r="BH19" s="1"/>
      <c r="BI19" s="1"/>
      <c r="BJ19" s="1"/>
      <c r="BK19" s="59" t="str">
        <f t="shared" si="15"/>
        <v/>
      </c>
      <c r="BL19" s="1" t="s">
        <v>9</v>
      </c>
      <c r="BM19" s="3">
        <v>15</v>
      </c>
      <c r="BN19" s="3">
        <v>11</v>
      </c>
      <c r="BO19" s="3">
        <v>1</v>
      </c>
      <c r="BP19" s="59">
        <f t="shared" si="10"/>
        <v>15.554166666666667</v>
      </c>
      <c r="BQ19" s="1" t="s">
        <v>9</v>
      </c>
      <c r="BR19" s="3">
        <v>14</v>
      </c>
      <c r="BS19" s="3">
        <v>17</v>
      </c>
      <c r="BT19" s="3">
        <v>9</v>
      </c>
      <c r="BU19" s="59">
        <f t="shared" si="11"/>
        <v>14.887499999999999</v>
      </c>
    </row>
    <row r="20" spans="1:73" x14ac:dyDescent="0.3">
      <c r="A20" s="2" t="s">
        <v>152</v>
      </c>
      <c r="B20" s="2" t="str">
        <f t="shared" si="0"/>
        <v>£/Cwt.</v>
      </c>
      <c r="C20" s="14" t="s">
        <v>272</v>
      </c>
      <c r="D20" s="2"/>
      <c r="E20" s="2"/>
      <c r="F20" s="2"/>
      <c r="G20" s="59" t="str">
        <f t="shared" si="1"/>
        <v/>
      </c>
      <c r="H20" s="2"/>
      <c r="I20" s="2"/>
      <c r="J20" s="2"/>
      <c r="K20" s="59" t="str">
        <f t="shared" si="2"/>
        <v/>
      </c>
      <c r="L20" s="2"/>
      <c r="M20" s="2"/>
      <c r="N20" s="2"/>
      <c r="O20" s="59" t="str">
        <f t="shared" si="3"/>
        <v/>
      </c>
      <c r="P20" s="2"/>
      <c r="Q20" s="2"/>
      <c r="R20" s="2"/>
      <c r="S20" s="59" t="str">
        <f t="shared" si="4"/>
        <v/>
      </c>
      <c r="T20" s="2"/>
      <c r="U20" s="2"/>
      <c r="V20" s="2"/>
      <c r="W20" s="59" t="str">
        <f t="shared" si="5"/>
        <v/>
      </c>
      <c r="X20" s="2"/>
      <c r="Y20" s="2"/>
      <c r="Z20" s="2"/>
      <c r="AA20" s="2"/>
      <c r="AB20" s="59" t="str">
        <f t="shared" si="6"/>
        <v/>
      </c>
      <c r="AC20" s="2"/>
      <c r="AD20" s="2"/>
      <c r="AE20" s="2"/>
      <c r="AF20" s="2"/>
      <c r="AG20" s="59" t="str">
        <f t="shared" si="7"/>
        <v/>
      </c>
      <c r="AH20" s="2"/>
      <c r="AI20" s="2"/>
      <c r="AJ20" s="2"/>
      <c r="AK20" s="2"/>
      <c r="AL20" s="59" t="str">
        <f t="shared" si="8"/>
        <v/>
      </c>
      <c r="AM20" s="2"/>
      <c r="AN20" s="2"/>
      <c r="AO20" s="2"/>
      <c r="AP20" s="2"/>
      <c r="AQ20" s="59" t="str">
        <f t="shared" si="9"/>
        <v/>
      </c>
      <c r="AR20" s="1"/>
      <c r="AS20" s="1"/>
      <c r="AT20" s="1"/>
      <c r="AU20" s="1"/>
      <c r="AV20" s="59" t="str">
        <f t="shared" si="12"/>
        <v/>
      </c>
      <c r="AW20" s="1"/>
      <c r="AX20" s="1"/>
      <c r="AY20" s="1"/>
      <c r="AZ20" s="1"/>
      <c r="BA20" s="59" t="str">
        <f t="shared" si="13"/>
        <v/>
      </c>
      <c r="BB20" s="1"/>
      <c r="BC20" s="1"/>
      <c r="BD20" s="1"/>
      <c r="BE20" s="1"/>
      <c r="BF20" s="59" t="str">
        <f t="shared" si="14"/>
        <v/>
      </c>
      <c r="BG20" s="1"/>
      <c r="BH20" s="1"/>
      <c r="BI20" s="1"/>
      <c r="BJ20" s="1"/>
      <c r="BK20" s="59" t="str">
        <f t="shared" si="15"/>
        <v/>
      </c>
      <c r="BL20" s="1" t="s">
        <v>9</v>
      </c>
      <c r="BM20" s="3">
        <v>7</v>
      </c>
      <c r="BN20" s="3">
        <v>19</v>
      </c>
      <c r="BO20" s="3">
        <v>11</v>
      </c>
      <c r="BP20" s="59">
        <f t="shared" si="10"/>
        <v>7.9958333333333336</v>
      </c>
      <c r="BQ20" s="1" t="s">
        <v>9</v>
      </c>
      <c r="BR20" s="3">
        <v>7</v>
      </c>
      <c r="BS20" s="3">
        <v>15</v>
      </c>
      <c r="BT20" s="3">
        <v>7</v>
      </c>
      <c r="BU20" s="59">
        <f t="shared" si="11"/>
        <v>7.7791666666666668</v>
      </c>
    </row>
    <row r="21" spans="1:73" x14ac:dyDescent="0.3">
      <c r="A21" s="2" t="s">
        <v>160</v>
      </c>
      <c r="B21" s="2" t="str">
        <f t="shared" si="0"/>
        <v>£/Cwt.</v>
      </c>
      <c r="C21" s="14" t="s">
        <v>272</v>
      </c>
      <c r="D21" s="2"/>
      <c r="E21" s="2"/>
      <c r="F21" s="2"/>
      <c r="G21" s="59" t="str">
        <f t="shared" si="1"/>
        <v/>
      </c>
      <c r="H21" s="2"/>
      <c r="I21" s="2"/>
      <c r="J21" s="2"/>
      <c r="K21" s="59" t="str">
        <f t="shared" si="2"/>
        <v/>
      </c>
      <c r="L21" s="2"/>
      <c r="M21" s="2"/>
      <c r="N21" s="2"/>
      <c r="O21" s="59" t="str">
        <f t="shared" si="3"/>
        <v/>
      </c>
      <c r="P21" s="2"/>
      <c r="Q21" s="2"/>
      <c r="R21" s="2"/>
      <c r="S21" s="59" t="str">
        <f t="shared" si="4"/>
        <v/>
      </c>
      <c r="T21" s="2"/>
      <c r="U21" s="2"/>
      <c r="V21" s="2"/>
      <c r="W21" s="59" t="str">
        <f t="shared" si="5"/>
        <v/>
      </c>
      <c r="X21" s="2"/>
      <c r="Y21" s="2"/>
      <c r="Z21" s="2"/>
      <c r="AA21" s="2"/>
      <c r="AB21" s="59" t="str">
        <f t="shared" si="6"/>
        <v/>
      </c>
      <c r="AC21" s="2"/>
      <c r="AD21" s="2"/>
      <c r="AE21" s="2"/>
      <c r="AF21" s="2"/>
      <c r="AG21" s="59" t="str">
        <f t="shared" si="7"/>
        <v/>
      </c>
      <c r="AH21" s="2"/>
      <c r="AI21" s="2"/>
      <c r="AJ21" s="2"/>
      <c r="AK21" s="2"/>
      <c r="AL21" s="59" t="str">
        <f t="shared" si="8"/>
        <v/>
      </c>
      <c r="AM21" s="2"/>
      <c r="AN21" s="2"/>
      <c r="AO21" s="2"/>
      <c r="AP21" s="2"/>
      <c r="AQ21" s="59" t="str">
        <f t="shared" si="9"/>
        <v/>
      </c>
      <c r="AR21" s="1"/>
      <c r="AS21" s="1"/>
      <c r="AT21" s="1"/>
      <c r="AU21" s="1"/>
      <c r="AV21" s="59" t="str">
        <f t="shared" si="12"/>
        <v/>
      </c>
      <c r="AW21" s="1"/>
      <c r="AX21" s="1"/>
      <c r="AY21" s="1"/>
      <c r="AZ21" s="1"/>
      <c r="BA21" s="59" t="str">
        <f t="shared" si="13"/>
        <v/>
      </c>
      <c r="BB21" s="1"/>
      <c r="BC21" s="1"/>
      <c r="BD21" s="1"/>
      <c r="BE21" s="1"/>
      <c r="BF21" s="59" t="str">
        <f t="shared" si="14"/>
        <v/>
      </c>
      <c r="BG21" s="1"/>
      <c r="BH21" s="1"/>
      <c r="BI21" s="1"/>
      <c r="BJ21" s="1"/>
      <c r="BK21" s="59" t="str">
        <f t="shared" si="15"/>
        <v/>
      </c>
      <c r="BL21" s="1" t="s">
        <v>9</v>
      </c>
      <c r="BM21" s="3">
        <v>94</v>
      </c>
      <c r="BN21" s="3">
        <v>8</v>
      </c>
      <c r="BO21" s="3">
        <v>11</v>
      </c>
      <c r="BP21" s="59">
        <f t="shared" si="10"/>
        <v>94.44583333333334</v>
      </c>
      <c r="BQ21" s="1" t="s">
        <v>9</v>
      </c>
      <c r="BR21" s="3">
        <v>77</v>
      </c>
      <c r="BS21" s="3">
        <v>1</v>
      </c>
      <c r="BT21" s="3">
        <v>8</v>
      </c>
      <c r="BU21" s="59">
        <f t="shared" si="11"/>
        <v>77.083333333333329</v>
      </c>
    </row>
    <row r="22" spans="1:73" x14ac:dyDescent="0.3">
      <c r="A22" s="2" t="s">
        <v>161</v>
      </c>
      <c r="B22" s="2" t="str">
        <f t="shared" si="0"/>
        <v>£/Cwt.</v>
      </c>
      <c r="C22" s="14" t="s">
        <v>272</v>
      </c>
      <c r="D22" s="2"/>
      <c r="E22" s="2"/>
      <c r="F22" s="2"/>
      <c r="G22" s="59" t="str">
        <f t="shared" si="1"/>
        <v/>
      </c>
      <c r="H22" s="2"/>
      <c r="I22" s="2"/>
      <c r="J22" s="2"/>
      <c r="K22" s="59" t="str">
        <f t="shared" si="2"/>
        <v/>
      </c>
      <c r="L22" s="2"/>
      <c r="M22" s="2"/>
      <c r="N22" s="2"/>
      <c r="O22" s="59" t="str">
        <f t="shared" si="3"/>
        <v/>
      </c>
      <c r="P22" s="2"/>
      <c r="Q22" s="2"/>
      <c r="R22" s="2"/>
      <c r="S22" s="59" t="str">
        <f t="shared" si="4"/>
        <v/>
      </c>
      <c r="T22" s="2"/>
      <c r="U22" s="2"/>
      <c r="V22" s="2"/>
      <c r="W22" s="59" t="str">
        <f t="shared" si="5"/>
        <v/>
      </c>
      <c r="X22" s="2"/>
      <c r="Y22" s="2"/>
      <c r="Z22" s="2"/>
      <c r="AA22" s="2"/>
      <c r="AB22" s="59" t="str">
        <f t="shared" si="6"/>
        <v/>
      </c>
      <c r="AC22" s="2"/>
      <c r="AD22" s="2"/>
      <c r="AE22" s="2"/>
      <c r="AF22" s="2"/>
      <c r="AG22" s="59" t="str">
        <f t="shared" si="7"/>
        <v/>
      </c>
      <c r="AH22" s="2"/>
      <c r="AI22" s="2"/>
      <c r="AJ22" s="2"/>
      <c r="AK22" s="2"/>
      <c r="AL22" s="59" t="str">
        <f t="shared" si="8"/>
        <v/>
      </c>
      <c r="AM22" s="2"/>
      <c r="AN22" s="2"/>
      <c r="AO22" s="2"/>
      <c r="AP22" s="2"/>
      <c r="AQ22" s="59" t="str">
        <f t="shared" si="9"/>
        <v/>
      </c>
      <c r="AR22" s="1"/>
      <c r="AS22" s="1"/>
      <c r="AT22" s="1"/>
      <c r="AU22" s="1"/>
      <c r="AV22" s="59" t="str">
        <f t="shared" si="12"/>
        <v/>
      </c>
      <c r="AW22" s="1"/>
      <c r="AX22" s="1"/>
      <c r="AY22" s="1"/>
      <c r="AZ22" s="1"/>
      <c r="BA22" s="59" t="str">
        <f t="shared" si="13"/>
        <v/>
      </c>
      <c r="BB22" s="1"/>
      <c r="BC22" s="1"/>
      <c r="BD22" s="1"/>
      <c r="BE22" s="1"/>
      <c r="BF22" s="59" t="str">
        <f t="shared" si="14"/>
        <v/>
      </c>
      <c r="BG22" s="1"/>
      <c r="BH22" s="1"/>
      <c r="BI22" s="1"/>
      <c r="BJ22" s="1"/>
      <c r="BK22" s="59" t="str">
        <f t="shared" si="15"/>
        <v/>
      </c>
      <c r="BL22" s="1" t="s">
        <v>9</v>
      </c>
      <c r="BM22" s="3">
        <v>53</v>
      </c>
      <c r="BN22" s="3">
        <v>6</v>
      </c>
      <c r="BO22" s="3">
        <v>8</v>
      </c>
      <c r="BP22" s="59">
        <f t="shared" si="10"/>
        <v>53.333333333333329</v>
      </c>
      <c r="BQ22" s="1" t="s">
        <v>9</v>
      </c>
      <c r="BR22" s="3">
        <v>36</v>
      </c>
      <c r="BS22" s="3">
        <v>12</v>
      </c>
      <c r="BT22" s="3">
        <v>10</v>
      </c>
      <c r="BU22" s="59">
        <f t="shared" si="11"/>
        <v>36.641666666666666</v>
      </c>
    </row>
    <row r="23" spans="1:73" x14ac:dyDescent="0.3">
      <c r="A23" s="2" t="s">
        <v>153</v>
      </c>
      <c r="B23" s="2" t="str">
        <f t="shared" si="0"/>
        <v>£/Cwt.</v>
      </c>
      <c r="C23" s="14" t="s">
        <v>272</v>
      </c>
      <c r="D23" s="2"/>
      <c r="E23" s="2"/>
      <c r="F23" s="2"/>
      <c r="G23" s="59" t="str">
        <f t="shared" si="1"/>
        <v/>
      </c>
      <c r="H23" s="2"/>
      <c r="I23" s="2"/>
      <c r="J23" s="2"/>
      <c r="K23" s="59" t="str">
        <f t="shared" si="2"/>
        <v/>
      </c>
      <c r="L23" s="2"/>
      <c r="M23" s="2"/>
      <c r="N23" s="2"/>
      <c r="O23" s="59" t="str">
        <f t="shared" si="3"/>
        <v/>
      </c>
      <c r="P23" s="2"/>
      <c r="Q23" s="2"/>
      <c r="R23" s="2"/>
      <c r="S23" s="59" t="str">
        <f t="shared" si="4"/>
        <v/>
      </c>
      <c r="T23" s="2"/>
      <c r="U23" s="2"/>
      <c r="V23" s="2"/>
      <c r="W23" s="59" t="str">
        <f t="shared" si="5"/>
        <v/>
      </c>
      <c r="X23" s="2"/>
      <c r="Y23" s="2"/>
      <c r="Z23" s="2"/>
      <c r="AA23" s="2"/>
      <c r="AB23" s="59" t="str">
        <f t="shared" si="6"/>
        <v/>
      </c>
      <c r="AC23" s="2"/>
      <c r="AD23" s="2"/>
      <c r="AE23" s="2"/>
      <c r="AF23" s="2"/>
      <c r="AG23" s="59" t="str">
        <f t="shared" si="7"/>
        <v/>
      </c>
      <c r="AH23" s="2"/>
      <c r="AI23" s="2"/>
      <c r="AJ23" s="2"/>
      <c r="AK23" s="2"/>
      <c r="AL23" s="59" t="str">
        <f t="shared" si="8"/>
        <v/>
      </c>
      <c r="AM23" s="2"/>
      <c r="AN23" s="2"/>
      <c r="AO23" s="2"/>
      <c r="AP23" s="2"/>
      <c r="AQ23" s="59" t="str">
        <f t="shared" si="9"/>
        <v/>
      </c>
      <c r="AR23" s="1"/>
      <c r="AS23" s="1"/>
      <c r="AT23" s="1"/>
      <c r="AU23" s="1"/>
      <c r="AV23" s="59" t="str">
        <f t="shared" si="12"/>
        <v/>
      </c>
      <c r="AW23" s="1"/>
      <c r="AX23" s="1"/>
      <c r="AY23" s="1"/>
      <c r="AZ23" s="1"/>
      <c r="BA23" s="59" t="str">
        <f t="shared" si="13"/>
        <v/>
      </c>
      <c r="BB23" s="1"/>
      <c r="BC23" s="1"/>
      <c r="BD23" s="1"/>
      <c r="BE23" s="1"/>
      <c r="BF23" s="59" t="str">
        <f t="shared" si="14"/>
        <v/>
      </c>
      <c r="BG23" s="1"/>
      <c r="BH23" s="1"/>
      <c r="BI23" s="1"/>
      <c r="BJ23" s="1"/>
      <c r="BK23" s="59" t="str">
        <f t="shared" si="15"/>
        <v/>
      </c>
      <c r="BL23" s="1" t="s">
        <v>9</v>
      </c>
      <c r="BM23" s="3">
        <v>81</v>
      </c>
      <c r="BN23" s="3">
        <v>15</v>
      </c>
      <c r="BO23" s="3">
        <v>4</v>
      </c>
      <c r="BP23" s="59">
        <f t="shared" si="10"/>
        <v>81.766666666666666</v>
      </c>
      <c r="BQ23" s="1" t="s">
        <v>9</v>
      </c>
      <c r="BR23" s="3">
        <v>62</v>
      </c>
      <c r="BS23" s="3">
        <v>2</v>
      </c>
      <c r="BT23" s="3">
        <v>8</v>
      </c>
      <c r="BU23" s="59">
        <f t="shared" si="11"/>
        <v>62.133333333333333</v>
      </c>
    </row>
    <row r="24" spans="1:73" x14ac:dyDescent="0.3">
      <c r="A24" s="2" t="s">
        <v>162</v>
      </c>
      <c r="B24" s="2" t="str">
        <f t="shared" si="0"/>
        <v>£/Cwt.</v>
      </c>
      <c r="C24" s="14" t="s">
        <v>272</v>
      </c>
      <c r="D24" s="2"/>
      <c r="E24" s="2"/>
      <c r="F24" s="2"/>
      <c r="G24" s="59" t="str">
        <f t="shared" si="1"/>
        <v/>
      </c>
      <c r="H24" s="2"/>
      <c r="I24" s="2"/>
      <c r="J24" s="2"/>
      <c r="K24" s="59" t="str">
        <f t="shared" si="2"/>
        <v/>
      </c>
      <c r="L24" s="2"/>
      <c r="M24" s="2"/>
      <c r="N24" s="2"/>
      <c r="O24" s="59" t="str">
        <f t="shared" si="3"/>
        <v/>
      </c>
      <c r="P24" s="2"/>
      <c r="Q24" s="2"/>
      <c r="R24" s="2"/>
      <c r="S24" s="59" t="str">
        <f t="shared" si="4"/>
        <v/>
      </c>
      <c r="T24" s="2"/>
      <c r="U24" s="2"/>
      <c r="V24" s="2"/>
      <c r="W24" s="59" t="str">
        <f t="shared" si="5"/>
        <v/>
      </c>
      <c r="X24" s="2"/>
      <c r="Y24" s="2"/>
      <c r="Z24" s="2"/>
      <c r="AA24" s="2"/>
      <c r="AB24" s="59" t="str">
        <f t="shared" si="6"/>
        <v/>
      </c>
      <c r="AC24" s="2"/>
      <c r="AD24" s="2"/>
      <c r="AE24" s="2"/>
      <c r="AF24" s="2"/>
      <c r="AG24" s="59" t="str">
        <f t="shared" si="7"/>
        <v/>
      </c>
      <c r="AH24" s="2"/>
      <c r="AI24" s="2"/>
      <c r="AJ24" s="2"/>
      <c r="AK24" s="2"/>
      <c r="AL24" s="59" t="str">
        <f t="shared" si="8"/>
        <v/>
      </c>
      <c r="AM24" s="2"/>
      <c r="AN24" s="2"/>
      <c r="AO24" s="2"/>
      <c r="AP24" s="2"/>
      <c r="AQ24" s="59" t="str">
        <f t="shared" si="9"/>
        <v/>
      </c>
      <c r="AR24" s="1"/>
      <c r="AS24" s="1"/>
      <c r="AT24" s="1"/>
      <c r="AU24" s="1"/>
      <c r="AV24" s="59" t="str">
        <f t="shared" si="12"/>
        <v/>
      </c>
      <c r="AW24" s="1"/>
      <c r="AX24" s="1"/>
      <c r="AY24" s="1"/>
      <c r="AZ24" s="1"/>
      <c r="BA24" s="59" t="str">
        <f t="shared" si="13"/>
        <v/>
      </c>
      <c r="BB24" s="1"/>
      <c r="BC24" s="1"/>
      <c r="BD24" s="1"/>
      <c r="BE24" s="1"/>
      <c r="BF24" s="59" t="str">
        <f t="shared" si="14"/>
        <v/>
      </c>
      <c r="BG24" s="1"/>
      <c r="BH24" s="1"/>
      <c r="BI24" s="1"/>
      <c r="BJ24" s="1"/>
      <c r="BK24" s="59" t="str">
        <f t="shared" si="15"/>
        <v/>
      </c>
      <c r="BL24" s="1" t="s">
        <v>9</v>
      </c>
      <c r="BM24" s="3">
        <v>28</v>
      </c>
      <c r="BN24" s="3">
        <v>4</v>
      </c>
      <c r="BO24" s="3">
        <v>7</v>
      </c>
      <c r="BP24" s="59">
        <f t="shared" si="10"/>
        <v>28.229166666666664</v>
      </c>
      <c r="BQ24" s="1" t="s">
        <v>9</v>
      </c>
      <c r="BR24" s="3">
        <v>28</v>
      </c>
      <c r="BS24" s="3">
        <v>19</v>
      </c>
      <c r="BT24" s="3">
        <v>5</v>
      </c>
      <c r="BU24" s="59">
        <f t="shared" si="11"/>
        <v>28.970833333333331</v>
      </c>
    </row>
    <row r="25" spans="1:73" x14ac:dyDescent="0.3">
      <c r="A25" s="2" t="s">
        <v>38</v>
      </c>
      <c r="B25" s="2" t="str">
        <f t="shared" si="0"/>
        <v>£/Cwt.</v>
      </c>
      <c r="C25" s="14" t="s">
        <v>272</v>
      </c>
      <c r="D25" s="2"/>
      <c r="E25" s="2"/>
      <c r="F25" s="2"/>
      <c r="G25" s="59" t="str">
        <f t="shared" si="1"/>
        <v/>
      </c>
      <c r="H25" s="2"/>
      <c r="I25" s="2"/>
      <c r="J25" s="2"/>
      <c r="K25" s="59" t="str">
        <f t="shared" si="2"/>
        <v/>
      </c>
      <c r="L25" s="2"/>
      <c r="M25" s="2"/>
      <c r="N25" s="2"/>
      <c r="O25" s="59" t="str">
        <f t="shared" si="3"/>
        <v/>
      </c>
      <c r="P25" s="2"/>
      <c r="Q25" s="2"/>
      <c r="R25" s="2"/>
      <c r="S25" s="59" t="str">
        <f t="shared" si="4"/>
        <v/>
      </c>
      <c r="T25" s="2"/>
      <c r="U25" s="2"/>
      <c r="V25" s="2"/>
      <c r="W25" s="59" t="str">
        <f t="shared" si="5"/>
        <v/>
      </c>
      <c r="X25" s="2"/>
      <c r="Y25" s="2"/>
      <c r="Z25" s="2"/>
      <c r="AA25" s="2"/>
      <c r="AB25" s="59" t="str">
        <f t="shared" si="6"/>
        <v/>
      </c>
      <c r="AC25" s="2"/>
      <c r="AD25" s="2"/>
      <c r="AE25" s="2"/>
      <c r="AF25" s="2"/>
      <c r="AG25" s="59" t="str">
        <f t="shared" si="7"/>
        <v/>
      </c>
      <c r="AH25" s="2"/>
      <c r="AI25" s="2"/>
      <c r="AJ25" s="2"/>
      <c r="AK25" s="2"/>
      <c r="AL25" s="59" t="str">
        <f t="shared" si="8"/>
        <v/>
      </c>
      <c r="AM25" s="2"/>
      <c r="AN25" s="2"/>
      <c r="AO25" s="2"/>
      <c r="AP25" s="2"/>
      <c r="AQ25" s="59" t="str">
        <f t="shared" si="9"/>
        <v/>
      </c>
      <c r="AR25" s="1"/>
      <c r="AS25" s="1"/>
      <c r="AT25" s="1"/>
      <c r="AU25" s="1"/>
      <c r="AV25" s="59" t="str">
        <f t="shared" si="12"/>
        <v/>
      </c>
      <c r="AW25" s="1"/>
      <c r="AX25" s="1"/>
      <c r="AY25" s="1"/>
      <c r="AZ25" s="1"/>
      <c r="BA25" s="59" t="str">
        <f t="shared" si="13"/>
        <v/>
      </c>
      <c r="BB25" s="1"/>
      <c r="BC25" s="1"/>
      <c r="BD25" s="1"/>
      <c r="BE25" s="1"/>
      <c r="BF25" s="59" t="str">
        <f t="shared" si="14"/>
        <v/>
      </c>
      <c r="BG25" s="1"/>
      <c r="BH25" s="1"/>
      <c r="BI25" s="1"/>
      <c r="BJ25" s="1"/>
      <c r="BK25" s="59" t="str">
        <f t="shared" si="15"/>
        <v/>
      </c>
      <c r="BL25" s="1" t="s">
        <v>9</v>
      </c>
      <c r="BM25" s="3">
        <v>5</v>
      </c>
      <c r="BN25" s="3">
        <v>16</v>
      </c>
      <c r="BO25" s="3">
        <v>7</v>
      </c>
      <c r="BP25" s="59">
        <f t="shared" si="10"/>
        <v>5.8291666666666666</v>
      </c>
      <c r="BQ25" s="1" t="s">
        <v>9</v>
      </c>
      <c r="BR25" s="3">
        <v>5</v>
      </c>
      <c r="BS25" s="3">
        <v>9</v>
      </c>
      <c r="BT25" s="3">
        <v>8</v>
      </c>
      <c r="BU25" s="59">
        <f t="shared" si="11"/>
        <v>5.4833333333333334</v>
      </c>
    </row>
    <row r="26" spans="1:73" x14ac:dyDescent="0.3">
      <c r="A26" s="2" t="s">
        <v>11</v>
      </c>
      <c r="B26" s="2" t="str">
        <f t="shared" si="0"/>
        <v>£/Cwt.</v>
      </c>
      <c r="C26" s="14" t="s">
        <v>272</v>
      </c>
      <c r="D26" s="2"/>
      <c r="E26" s="2"/>
      <c r="F26" s="2"/>
      <c r="G26" s="59" t="str">
        <f t="shared" si="1"/>
        <v/>
      </c>
      <c r="H26" s="2"/>
      <c r="I26" s="2"/>
      <c r="J26" s="2"/>
      <c r="K26" s="59" t="str">
        <f t="shared" si="2"/>
        <v/>
      </c>
      <c r="L26" s="2"/>
      <c r="M26" s="2"/>
      <c r="N26" s="2"/>
      <c r="O26" s="59" t="str">
        <f t="shared" si="3"/>
        <v/>
      </c>
      <c r="P26" s="2"/>
      <c r="Q26" s="2"/>
      <c r="R26" s="2"/>
      <c r="S26" s="59" t="str">
        <f t="shared" si="4"/>
        <v/>
      </c>
      <c r="T26" s="2"/>
      <c r="U26" s="2"/>
      <c r="V26" s="2"/>
      <c r="W26" s="59" t="str">
        <f t="shared" si="5"/>
        <v/>
      </c>
      <c r="X26" s="2"/>
      <c r="Y26" s="2"/>
      <c r="Z26" s="2"/>
      <c r="AA26" s="2"/>
      <c r="AB26" s="59" t="str">
        <f t="shared" si="6"/>
        <v/>
      </c>
      <c r="AC26" s="2"/>
      <c r="AD26" s="2"/>
      <c r="AE26" s="2"/>
      <c r="AF26" s="2"/>
      <c r="AG26" s="59" t="str">
        <f t="shared" si="7"/>
        <v/>
      </c>
      <c r="AH26" s="2"/>
      <c r="AI26" s="2"/>
      <c r="AJ26" s="2"/>
      <c r="AK26" s="2"/>
      <c r="AL26" s="59" t="str">
        <f t="shared" si="8"/>
        <v/>
      </c>
      <c r="AM26" s="2"/>
      <c r="AN26" s="2"/>
      <c r="AO26" s="2"/>
      <c r="AP26" s="2"/>
      <c r="AQ26" s="59" t="str">
        <f t="shared" si="9"/>
        <v/>
      </c>
      <c r="AR26" s="1"/>
      <c r="AS26" s="1"/>
      <c r="AT26" s="1"/>
      <c r="AU26" s="1"/>
      <c r="AV26" s="59" t="str">
        <f t="shared" si="12"/>
        <v/>
      </c>
      <c r="AW26" s="1"/>
      <c r="AX26" s="1"/>
      <c r="AY26" s="1"/>
      <c r="AZ26" s="1"/>
      <c r="BA26" s="59" t="str">
        <f t="shared" si="13"/>
        <v/>
      </c>
      <c r="BB26" s="1"/>
      <c r="BC26" s="1"/>
      <c r="BD26" s="1"/>
      <c r="BE26" s="1"/>
      <c r="BF26" s="59" t="str">
        <f t="shared" si="14"/>
        <v/>
      </c>
      <c r="BG26" s="1"/>
      <c r="BH26" s="1"/>
      <c r="BI26" s="1"/>
      <c r="BJ26" s="1"/>
      <c r="BK26" s="59" t="str">
        <f t="shared" si="15"/>
        <v/>
      </c>
      <c r="BL26" s="1" t="s">
        <v>9</v>
      </c>
      <c r="BM26" s="3">
        <v>9</v>
      </c>
      <c r="BN26" s="3">
        <v>11</v>
      </c>
      <c r="BO26" s="3">
        <v>10</v>
      </c>
      <c r="BP26" s="59">
        <f t="shared" si="10"/>
        <v>9.5916666666666668</v>
      </c>
      <c r="BQ26" s="1" t="s">
        <v>9</v>
      </c>
      <c r="BR26" s="1">
        <v>10</v>
      </c>
      <c r="BS26" s="1">
        <v>0</v>
      </c>
      <c r="BT26" s="1">
        <v>0</v>
      </c>
      <c r="BU26" s="59">
        <f t="shared" si="11"/>
        <v>10</v>
      </c>
    </row>
    <row r="27" spans="1:73" x14ac:dyDescent="0.3">
      <c r="A27" s="2" t="s">
        <v>12</v>
      </c>
      <c r="B27" s="2" t="str">
        <f t="shared" si="0"/>
        <v>£/Cwt.</v>
      </c>
      <c r="C27" s="14" t="s">
        <v>272</v>
      </c>
      <c r="D27" s="2"/>
      <c r="E27" s="2"/>
      <c r="F27" s="2"/>
      <c r="G27" s="59" t="str">
        <f t="shared" si="1"/>
        <v/>
      </c>
      <c r="H27" s="2"/>
      <c r="I27" s="2"/>
      <c r="J27" s="2"/>
      <c r="K27" s="59" t="str">
        <f t="shared" si="2"/>
        <v/>
      </c>
      <c r="L27" s="2"/>
      <c r="M27" s="2"/>
      <c r="N27" s="2"/>
      <c r="O27" s="59" t="str">
        <f t="shared" si="3"/>
        <v/>
      </c>
      <c r="P27" s="2"/>
      <c r="Q27" s="2"/>
      <c r="R27" s="2"/>
      <c r="S27" s="59" t="str">
        <f t="shared" si="4"/>
        <v/>
      </c>
      <c r="T27" s="2"/>
      <c r="U27" s="2"/>
      <c r="V27" s="2"/>
      <c r="W27" s="59" t="str">
        <f t="shared" si="5"/>
        <v/>
      </c>
      <c r="X27" s="2"/>
      <c r="Y27" s="2"/>
      <c r="Z27" s="2"/>
      <c r="AA27" s="2"/>
      <c r="AB27" s="59" t="str">
        <f t="shared" si="6"/>
        <v/>
      </c>
      <c r="AC27" s="2"/>
      <c r="AD27" s="2"/>
      <c r="AE27" s="2"/>
      <c r="AF27" s="2"/>
      <c r="AG27" s="59" t="str">
        <f t="shared" si="7"/>
        <v/>
      </c>
      <c r="AH27" s="2"/>
      <c r="AI27" s="2"/>
      <c r="AJ27" s="2"/>
      <c r="AK27" s="2"/>
      <c r="AL27" s="59" t="str">
        <f t="shared" si="8"/>
        <v/>
      </c>
      <c r="AM27" s="2"/>
      <c r="AN27" s="2"/>
      <c r="AO27" s="2"/>
      <c r="AP27" s="2"/>
      <c r="AQ27" s="59" t="str">
        <f t="shared" si="9"/>
        <v/>
      </c>
      <c r="AR27" s="1"/>
      <c r="AS27" s="1"/>
      <c r="AT27" s="1"/>
      <c r="AU27" s="1"/>
      <c r="AV27" s="59" t="str">
        <f t="shared" si="12"/>
        <v/>
      </c>
      <c r="AW27" s="1"/>
      <c r="AX27" s="1"/>
      <c r="AY27" s="1"/>
      <c r="AZ27" s="1"/>
      <c r="BA27" s="59" t="str">
        <f t="shared" si="13"/>
        <v/>
      </c>
      <c r="BB27" s="1"/>
      <c r="BC27" s="1"/>
      <c r="BD27" s="1"/>
      <c r="BE27" s="1"/>
      <c r="BF27" s="59" t="str">
        <f t="shared" si="14"/>
        <v/>
      </c>
      <c r="BG27" s="1"/>
      <c r="BH27" s="1"/>
      <c r="BI27" s="1"/>
      <c r="BJ27" s="1"/>
      <c r="BK27" s="59" t="str">
        <f t="shared" si="15"/>
        <v/>
      </c>
      <c r="BL27" s="1"/>
      <c r="BM27" s="1"/>
      <c r="BN27" s="1"/>
      <c r="BO27" s="1"/>
      <c r="BP27" s="59" t="str">
        <f t="shared" si="10"/>
        <v/>
      </c>
      <c r="BQ27" s="1"/>
      <c r="BR27" s="1"/>
      <c r="BS27" s="1"/>
      <c r="BT27" s="1"/>
      <c r="BU27" s="59" t="str">
        <f t="shared" si="11"/>
        <v/>
      </c>
    </row>
    <row r="28" spans="1:73" x14ac:dyDescent="0.3">
      <c r="A28" s="2" t="s">
        <v>13</v>
      </c>
      <c r="B28" s="2" t="str">
        <f t="shared" si="0"/>
        <v>£/Cwt.</v>
      </c>
      <c r="C28" s="14" t="s">
        <v>272</v>
      </c>
      <c r="G28" s="59" t="str">
        <f t="shared" si="1"/>
        <v/>
      </c>
      <c r="K28" s="59" t="str">
        <f t="shared" si="2"/>
        <v/>
      </c>
      <c r="O28" s="59" t="str">
        <f t="shared" si="3"/>
        <v/>
      </c>
      <c r="S28" s="59" t="str">
        <f t="shared" si="4"/>
        <v/>
      </c>
      <c r="W28" s="59" t="str">
        <f t="shared" si="5"/>
        <v/>
      </c>
      <c r="AB28" s="59" t="str">
        <f t="shared" si="6"/>
        <v/>
      </c>
      <c r="AG28" s="59" t="str">
        <f t="shared" si="7"/>
        <v/>
      </c>
      <c r="AL28" s="59" t="str">
        <f t="shared" si="8"/>
        <v/>
      </c>
      <c r="AQ28" s="59" t="str">
        <f t="shared" si="9"/>
        <v/>
      </c>
      <c r="AV28" s="59" t="str">
        <f t="shared" si="12"/>
        <v/>
      </c>
      <c r="BA28" s="59" t="str">
        <f t="shared" si="13"/>
        <v/>
      </c>
      <c r="BF28" s="59" t="str">
        <f t="shared" si="14"/>
        <v/>
      </c>
      <c r="BK28" s="59" t="str">
        <f t="shared" si="15"/>
        <v/>
      </c>
      <c r="BL28" s="1" t="s">
        <v>9</v>
      </c>
      <c r="BM28" s="1">
        <v>5</v>
      </c>
      <c r="BN28" s="1">
        <v>12</v>
      </c>
      <c r="BO28" s="1">
        <v>9</v>
      </c>
      <c r="BP28" s="59">
        <f t="shared" si="10"/>
        <v>5.6374999999999993</v>
      </c>
      <c r="BQ28" s="1" t="s">
        <v>9</v>
      </c>
      <c r="BR28" s="3">
        <v>4</v>
      </c>
      <c r="BS28" s="3">
        <v>13</v>
      </c>
      <c r="BT28" s="3">
        <v>4</v>
      </c>
      <c r="BU28" s="59">
        <f t="shared" si="11"/>
        <v>4.666666666666667</v>
      </c>
    </row>
    <row r="29" spans="1:73" x14ac:dyDescent="0.3">
      <c r="A29" s="2" t="s">
        <v>163</v>
      </c>
      <c r="B29" s="2" t="str">
        <f t="shared" si="0"/>
        <v>£/Cwt.</v>
      </c>
      <c r="C29" s="14" t="s">
        <v>272</v>
      </c>
      <c r="G29" s="59" t="str">
        <f t="shared" si="1"/>
        <v/>
      </c>
      <c r="K29" s="59" t="str">
        <f t="shared" si="2"/>
        <v/>
      </c>
      <c r="O29" s="59" t="str">
        <f t="shared" si="3"/>
        <v/>
      </c>
      <c r="S29" s="59" t="str">
        <f t="shared" si="4"/>
        <v/>
      </c>
      <c r="W29" s="59" t="str">
        <f t="shared" si="5"/>
        <v/>
      </c>
      <c r="AB29" s="59" t="str">
        <f t="shared" si="6"/>
        <v/>
      </c>
      <c r="AG29" s="59" t="str">
        <f t="shared" si="7"/>
        <v/>
      </c>
      <c r="AL29" s="59" t="str">
        <f t="shared" si="8"/>
        <v/>
      </c>
      <c r="AQ29" s="59" t="str">
        <f t="shared" si="9"/>
        <v/>
      </c>
      <c r="AV29" s="59" t="str">
        <f t="shared" si="12"/>
        <v/>
      </c>
      <c r="BA29" s="59" t="str">
        <f t="shared" si="13"/>
        <v/>
      </c>
      <c r="BF29" s="59" t="str">
        <f t="shared" si="14"/>
        <v/>
      </c>
      <c r="BK29" s="59" t="str">
        <f t="shared" si="15"/>
        <v/>
      </c>
      <c r="BL29" s="1"/>
      <c r="BM29" s="1"/>
      <c r="BN29" s="1"/>
      <c r="BO29" s="1"/>
      <c r="BP29" s="59" t="str">
        <f t="shared" si="10"/>
        <v/>
      </c>
      <c r="BQ29" s="1"/>
      <c r="BR29" s="1"/>
      <c r="BS29" s="1"/>
      <c r="BT29" s="1"/>
      <c r="BU29" s="59" t="str">
        <f t="shared" si="11"/>
        <v/>
      </c>
    </row>
    <row r="30" spans="1:73" x14ac:dyDescent="0.3">
      <c r="A30" s="2" t="s">
        <v>14</v>
      </c>
      <c r="B30" s="2" t="str">
        <f t="shared" si="0"/>
        <v>£/Cwt.</v>
      </c>
      <c r="C30" s="14" t="s">
        <v>272</v>
      </c>
      <c r="G30" s="59" t="str">
        <f t="shared" si="1"/>
        <v/>
      </c>
      <c r="K30" s="59" t="str">
        <f t="shared" si="2"/>
        <v/>
      </c>
      <c r="O30" s="59" t="str">
        <f t="shared" si="3"/>
        <v/>
      </c>
      <c r="S30" s="59" t="str">
        <f t="shared" si="4"/>
        <v/>
      </c>
      <c r="W30" s="59" t="str">
        <f t="shared" si="5"/>
        <v/>
      </c>
      <c r="AB30" s="59" t="str">
        <f t="shared" si="6"/>
        <v/>
      </c>
      <c r="AG30" s="59" t="str">
        <f t="shared" si="7"/>
        <v/>
      </c>
      <c r="AL30" s="59" t="str">
        <f t="shared" si="8"/>
        <v/>
      </c>
      <c r="AQ30" s="59" t="str">
        <f t="shared" si="9"/>
        <v/>
      </c>
      <c r="AV30" s="59" t="str">
        <f t="shared" si="12"/>
        <v/>
      </c>
      <c r="BA30" s="59" t="str">
        <f t="shared" si="13"/>
        <v/>
      </c>
      <c r="BF30" s="59" t="str">
        <f t="shared" si="14"/>
        <v/>
      </c>
      <c r="BK30" s="59" t="str">
        <f t="shared" si="15"/>
        <v/>
      </c>
      <c r="BL30" s="1"/>
      <c r="BM30" s="1"/>
      <c r="BN30" s="1"/>
      <c r="BO30" s="1"/>
      <c r="BP30" s="59" t="str">
        <f t="shared" si="10"/>
        <v/>
      </c>
      <c r="BQ30" s="1"/>
      <c r="BR30" s="1"/>
      <c r="BS30" s="1"/>
      <c r="BT30" s="1"/>
      <c r="BU30" s="59" t="str">
        <f t="shared" si="11"/>
        <v/>
      </c>
    </row>
    <row r="31" spans="1:73" x14ac:dyDescent="0.3">
      <c r="A31" s="2" t="s">
        <v>15</v>
      </c>
      <c r="B31" s="2" t="str">
        <f t="shared" si="0"/>
        <v>£/Cwt.</v>
      </c>
      <c r="C31" s="14" t="s">
        <v>272</v>
      </c>
      <c r="G31" s="59" t="str">
        <f t="shared" si="1"/>
        <v/>
      </c>
      <c r="K31" s="59" t="str">
        <f t="shared" si="2"/>
        <v/>
      </c>
      <c r="O31" s="59" t="str">
        <f t="shared" si="3"/>
        <v/>
      </c>
      <c r="S31" s="59" t="str">
        <f t="shared" si="4"/>
        <v/>
      </c>
      <c r="W31" s="59" t="str">
        <f t="shared" si="5"/>
        <v/>
      </c>
      <c r="AB31" s="59" t="str">
        <f t="shared" si="6"/>
        <v/>
      </c>
      <c r="AG31" s="59" t="str">
        <f t="shared" si="7"/>
        <v/>
      </c>
      <c r="AL31" s="59" t="str">
        <f t="shared" si="8"/>
        <v/>
      </c>
      <c r="AQ31" s="59" t="str">
        <f t="shared" si="9"/>
        <v/>
      </c>
      <c r="AV31" s="59" t="str">
        <f t="shared" si="12"/>
        <v/>
      </c>
      <c r="BA31" s="59" t="str">
        <f t="shared" si="13"/>
        <v/>
      </c>
      <c r="BF31" s="59" t="str">
        <f t="shared" si="14"/>
        <v/>
      </c>
      <c r="BK31" s="59" t="str">
        <f t="shared" si="15"/>
        <v/>
      </c>
      <c r="BL31" s="1"/>
      <c r="BM31" s="1"/>
      <c r="BN31" s="1"/>
      <c r="BO31" s="1"/>
      <c r="BP31" s="59" t="str">
        <f t="shared" si="10"/>
        <v/>
      </c>
      <c r="BQ31" s="1"/>
      <c r="BR31" s="1"/>
      <c r="BS31" s="1"/>
      <c r="BT31" s="1"/>
      <c r="BU31" s="59" t="str">
        <f t="shared" si="11"/>
        <v/>
      </c>
    </row>
    <row r="32" spans="1:73" x14ac:dyDescent="0.3">
      <c r="A32" s="2" t="s">
        <v>16</v>
      </c>
      <c r="B32" s="2" t="str">
        <f t="shared" si="0"/>
        <v>£/Cwt.</v>
      </c>
      <c r="C32" s="14" t="s">
        <v>272</v>
      </c>
      <c r="G32" s="59" t="str">
        <f t="shared" si="1"/>
        <v/>
      </c>
      <c r="K32" s="59" t="str">
        <f t="shared" si="2"/>
        <v/>
      </c>
      <c r="O32" s="59" t="str">
        <f t="shared" si="3"/>
        <v/>
      </c>
      <c r="S32" s="59" t="str">
        <f t="shared" si="4"/>
        <v/>
      </c>
      <c r="W32" s="59" t="str">
        <f t="shared" si="5"/>
        <v/>
      </c>
      <c r="AB32" s="59" t="str">
        <f t="shared" si="6"/>
        <v/>
      </c>
      <c r="AG32" s="59" t="str">
        <f t="shared" si="7"/>
        <v/>
      </c>
      <c r="AL32" s="59" t="str">
        <f t="shared" si="8"/>
        <v/>
      </c>
      <c r="AQ32" s="59" t="str">
        <f t="shared" si="9"/>
        <v/>
      </c>
      <c r="AV32" s="59" t="str">
        <f t="shared" si="12"/>
        <v/>
      </c>
      <c r="BA32" s="59" t="str">
        <f t="shared" si="13"/>
        <v/>
      </c>
      <c r="BF32" s="59" t="str">
        <f t="shared" si="14"/>
        <v/>
      </c>
      <c r="BK32" s="59" t="str">
        <f t="shared" si="15"/>
        <v/>
      </c>
      <c r="BL32" s="1"/>
      <c r="BM32" s="1"/>
      <c r="BN32" s="1"/>
      <c r="BO32" s="1"/>
      <c r="BP32" s="59" t="str">
        <f t="shared" si="10"/>
        <v/>
      </c>
      <c r="BQ32" s="1"/>
      <c r="BR32" s="1"/>
      <c r="BS32" s="1"/>
      <c r="BT32" s="1"/>
      <c r="BU32" s="59" t="str">
        <f t="shared" si="11"/>
        <v/>
      </c>
    </row>
    <row r="33" spans="1:73" x14ac:dyDescent="0.3">
      <c r="A33" s="2" t="s">
        <v>164</v>
      </c>
      <c r="B33" s="2" t="str">
        <f t="shared" si="0"/>
        <v>£/Cwt.</v>
      </c>
      <c r="C33" s="14" t="s">
        <v>272</v>
      </c>
      <c r="G33" s="59" t="str">
        <f t="shared" si="1"/>
        <v/>
      </c>
      <c r="K33" s="59" t="str">
        <f t="shared" si="2"/>
        <v/>
      </c>
      <c r="O33" s="59" t="str">
        <f t="shared" si="3"/>
        <v/>
      </c>
      <c r="S33" s="59" t="str">
        <f t="shared" si="4"/>
        <v/>
      </c>
      <c r="W33" s="59" t="str">
        <f t="shared" si="5"/>
        <v/>
      </c>
      <c r="AB33" s="59" t="str">
        <f t="shared" si="6"/>
        <v/>
      </c>
      <c r="AG33" s="59" t="str">
        <f t="shared" si="7"/>
        <v/>
      </c>
      <c r="AL33" s="59" t="str">
        <f t="shared" si="8"/>
        <v/>
      </c>
      <c r="AQ33" s="59" t="str">
        <f t="shared" si="9"/>
        <v/>
      </c>
      <c r="AV33" s="59" t="str">
        <f t="shared" si="12"/>
        <v/>
      </c>
      <c r="BA33" s="59" t="str">
        <f t="shared" si="13"/>
        <v/>
      </c>
      <c r="BF33" s="59" t="str">
        <f t="shared" si="14"/>
        <v/>
      </c>
      <c r="BK33" s="59" t="str">
        <f t="shared" si="15"/>
        <v/>
      </c>
      <c r="BL33" s="1"/>
      <c r="BM33" s="1"/>
      <c r="BN33" s="1"/>
      <c r="BO33" s="1"/>
      <c r="BP33" s="59" t="str">
        <f t="shared" si="10"/>
        <v/>
      </c>
      <c r="BQ33" s="1"/>
      <c r="BR33" s="1"/>
      <c r="BS33" s="1"/>
      <c r="BT33" s="1"/>
      <c r="BU33" s="59" t="str">
        <f t="shared" si="11"/>
        <v/>
      </c>
    </row>
    <row r="34" spans="1:73" x14ac:dyDescent="0.3">
      <c r="A34" s="2" t="s">
        <v>165</v>
      </c>
      <c r="B34" s="2" t="str">
        <f t="shared" si="0"/>
        <v>£/Cwt.</v>
      </c>
      <c r="C34" s="14" t="s">
        <v>272</v>
      </c>
      <c r="G34" s="59" t="str">
        <f t="shared" si="1"/>
        <v/>
      </c>
      <c r="K34" s="59" t="str">
        <f t="shared" si="2"/>
        <v/>
      </c>
      <c r="O34" s="59" t="str">
        <f t="shared" si="3"/>
        <v/>
      </c>
      <c r="S34" s="59" t="str">
        <f t="shared" si="4"/>
        <v/>
      </c>
      <c r="W34" s="59" t="str">
        <f t="shared" si="5"/>
        <v/>
      </c>
      <c r="AB34" s="59" t="str">
        <f t="shared" si="6"/>
        <v/>
      </c>
      <c r="AG34" s="59" t="str">
        <f t="shared" si="7"/>
        <v/>
      </c>
      <c r="AL34" s="59" t="str">
        <f t="shared" si="8"/>
        <v/>
      </c>
      <c r="AQ34" s="59" t="str">
        <f t="shared" si="9"/>
        <v/>
      </c>
      <c r="AV34" s="59" t="str">
        <f t="shared" si="12"/>
        <v/>
      </c>
      <c r="BA34" s="59" t="str">
        <f t="shared" si="13"/>
        <v/>
      </c>
      <c r="BF34" s="59" t="str">
        <f t="shared" si="14"/>
        <v/>
      </c>
      <c r="BK34" s="59" t="str">
        <f t="shared" si="15"/>
        <v/>
      </c>
      <c r="BL34" s="1" t="s">
        <v>9</v>
      </c>
      <c r="BM34" s="1">
        <v>6</v>
      </c>
      <c r="BN34" s="1">
        <v>0</v>
      </c>
      <c r="BO34" s="1">
        <v>0</v>
      </c>
      <c r="BP34" s="59">
        <f t="shared" si="10"/>
        <v>6</v>
      </c>
      <c r="BQ34" s="1" t="s">
        <v>9</v>
      </c>
      <c r="BR34" s="1">
        <v>5</v>
      </c>
      <c r="BS34" s="1">
        <v>0</v>
      </c>
      <c r="BT34" s="1">
        <v>0</v>
      </c>
      <c r="BU34" s="59">
        <f t="shared" si="11"/>
        <v>5</v>
      </c>
    </row>
    <row r="35" spans="1:73" x14ac:dyDescent="0.3">
      <c r="A35" s="4" t="s">
        <v>17</v>
      </c>
      <c r="B35" s="2" t="str">
        <f t="shared" si="0"/>
        <v>£/Cwt.</v>
      </c>
      <c r="C35" s="14" t="s">
        <v>272</v>
      </c>
      <c r="D35" s="4"/>
      <c r="E35" s="4"/>
      <c r="F35" s="4"/>
      <c r="G35" s="59" t="str">
        <f t="shared" si="1"/>
        <v/>
      </c>
      <c r="H35" s="4"/>
      <c r="I35" s="4"/>
      <c r="J35" s="4"/>
      <c r="K35" s="59" t="str">
        <f t="shared" si="2"/>
        <v/>
      </c>
      <c r="L35" s="4"/>
      <c r="M35" s="4"/>
      <c r="N35" s="4"/>
      <c r="O35" s="59" t="str">
        <f t="shared" si="3"/>
        <v/>
      </c>
      <c r="P35" s="4"/>
      <c r="Q35" s="4"/>
      <c r="R35" s="4"/>
      <c r="S35" s="59" t="str">
        <f t="shared" si="4"/>
        <v/>
      </c>
      <c r="T35" s="4"/>
      <c r="U35" s="4"/>
      <c r="V35" s="4"/>
      <c r="W35" s="59" t="str">
        <f t="shared" si="5"/>
        <v/>
      </c>
      <c r="X35" s="12" t="s">
        <v>273</v>
      </c>
      <c r="Y35" s="1">
        <v>3</v>
      </c>
      <c r="Z35" s="1">
        <v>0</v>
      </c>
      <c r="AA35" s="1">
        <v>0</v>
      </c>
      <c r="AB35" s="59">
        <f>(IF((Y35+Z35/$D$64+AA35/$F$64)=0,"",(Y35+Z35/$D$64+AA35/$F$64)))/2</f>
        <v>1.5</v>
      </c>
      <c r="AC35" s="12" t="s">
        <v>273</v>
      </c>
      <c r="AD35" s="1">
        <v>3</v>
      </c>
      <c r="AE35" s="1">
        <v>0</v>
      </c>
      <c r="AF35" s="1">
        <v>0</v>
      </c>
      <c r="AG35" s="59">
        <f>(IF((AD35+AE35/$D$64+AF35/$F$64)=0,"",(AD35+AE35/$D$64+AF35/$F$64)))/2</f>
        <v>1.5</v>
      </c>
      <c r="AH35" s="12" t="s">
        <v>273</v>
      </c>
      <c r="AI35" s="1">
        <v>3</v>
      </c>
      <c r="AJ35" s="1">
        <v>0</v>
      </c>
      <c r="AK35" s="1">
        <v>0</v>
      </c>
      <c r="AL35" s="59">
        <f>(IF((AI35+AJ35/$D$64+AK35/$F$64)=0,"",(AI35+AJ35/$D$64+AK35/$F$64)))/2</f>
        <v>1.5</v>
      </c>
      <c r="AM35" s="1"/>
      <c r="AN35" s="1"/>
      <c r="AO35" s="1"/>
      <c r="AP35" s="1"/>
      <c r="AQ35" s="59" t="str">
        <f t="shared" si="9"/>
        <v/>
      </c>
      <c r="AR35" s="12" t="s">
        <v>273</v>
      </c>
      <c r="AS35" s="1">
        <v>3</v>
      </c>
      <c r="AT35" s="1">
        <v>0</v>
      </c>
      <c r="AU35" s="1">
        <v>0</v>
      </c>
      <c r="AV35" s="59">
        <f>(IF((AS35+AT35/$D$64+AU35/$F$64)=0,"",(AS35+AT35/$D$64+AU35/$F$64)))/2</f>
        <v>1.5</v>
      </c>
      <c r="AW35" s="12" t="s">
        <v>273</v>
      </c>
      <c r="AX35" s="1">
        <v>3</v>
      </c>
      <c r="AY35" s="1">
        <v>0</v>
      </c>
      <c r="AZ35" s="1">
        <v>0</v>
      </c>
      <c r="BA35" s="59">
        <f>(IF((AX35+AY35/$D$64+AZ35/$F$64)=0,"",(AX35+AY35/$D$64+AZ35/$F$64)))/2</f>
        <v>1.5</v>
      </c>
      <c r="BB35" s="12" t="s">
        <v>273</v>
      </c>
      <c r="BC35" s="1">
        <v>3</v>
      </c>
      <c r="BD35" s="1">
        <v>0</v>
      </c>
      <c r="BE35" s="1">
        <v>0</v>
      </c>
      <c r="BF35" s="59">
        <f>(IF((BC35+BD35/$D$64+BE35/$F$64)=0,"",(BC35+BD35/$D$64+BE35/$F$64)))/2</f>
        <v>1.5</v>
      </c>
      <c r="BG35" s="12" t="s">
        <v>273</v>
      </c>
      <c r="BH35" s="1">
        <v>2</v>
      </c>
      <c r="BI35" s="1">
        <v>0</v>
      </c>
      <c r="BJ35" s="1">
        <v>0</v>
      </c>
      <c r="BK35" s="59">
        <f>(IF((BH35+BI35/$D$64+BJ35/$F$64)=0,"",(BH35+BI35/$D$64+BJ35/$F$64)))/2</f>
        <v>1</v>
      </c>
      <c r="BL35" s="1" t="s">
        <v>9</v>
      </c>
      <c r="BM35" s="3">
        <v>1</v>
      </c>
      <c r="BN35" s="3">
        <v>13</v>
      </c>
      <c r="BO35" s="3">
        <v>4</v>
      </c>
      <c r="BP35" s="59">
        <f t="shared" si="10"/>
        <v>1.6666666666666665</v>
      </c>
      <c r="BQ35" s="1" t="s">
        <v>9</v>
      </c>
      <c r="BR35" s="3">
        <v>1</v>
      </c>
      <c r="BS35" s="3">
        <v>6</v>
      </c>
      <c r="BT35" s="3">
        <v>8</v>
      </c>
      <c r="BU35" s="59">
        <f t="shared" si="11"/>
        <v>1.3333333333333335</v>
      </c>
    </row>
    <row r="36" spans="1:73" x14ac:dyDescent="0.3">
      <c r="A36" s="4" t="s">
        <v>20</v>
      </c>
      <c r="B36" s="2" t="str">
        <f t="shared" si="0"/>
        <v>£/Cwt.</v>
      </c>
      <c r="C36" s="14" t="s">
        <v>272</v>
      </c>
      <c r="D36" s="4"/>
      <c r="E36" s="4"/>
      <c r="F36" s="4"/>
      <c r="G36" s="59" t="str">
        <f t="shared" si="1"/>
        <v/>
      </c>
      <c r="H36" s="4"/>
      <c r="I36" s="4"/>
      <c r="J36" s="4"/>
      <c r="K36" s="59" t="str">
        <f t="shared" si="2"/>
        <v/>
      </c>
      <c r="L36" s="4"/>
      <c r="M36" s="4"/>
      <c r="N36" s="4"/>
      <c r="O36" s="59" t="str">
        <f t="shared" si="3"/>
        <v/>
      </c>
      <c r="P36" s="4"/>
      <c r="Q36" s="4"/>
      <c r="R36" s="4"/>
      <c r="S36" s="59" t="str">
        <f t="shared" si="4"/>
        <v/>
      </c>
      <c r="T36" s="4"/>
      <c r="U36" s="4"/>
      <c r="V36" s="4"/>
      <c r="W36" s="59" t="str">
        <f t="shared" si="5"/>
        <v/>
      </c>
      <c r="X36" s="1"/>
      <c r="Y36" s="1"/>
      <c r="Z36" s="1"/>
      <c r="AA36" s="1"/>
      <c r="AB36" s="59" t="str">
        <f t="shared" si="6"/>
        <v/>
      </c>
      <c r="AC36" s="1"/>
      <c r="AD36" s="1"/>
      <c r="AE36" s="1"/>
      <c r="AF36" s="1"/>
      <c r="AG36" s="59" t="str">
        <f t="shared" si="7"/>
        <v/>
      </c>
      <c r="AH36" s="1"/>
      <c r="AI36" s="1"/>
      <c r="AJ36" s="1"/>
      <c r="AK36" s="1"/>
      <c r="AL36" s="59" t="str">
        <f t="shared" si="8"/>
        <v/>
      </c>
      <c r="AM36" s="1"/>
      <c r="AN36" s="1"/>
      <c r="AO36" s="1"/>
      <c r="AP36" s="1"/>
      <c r="AQ36" s="59" t="str">
        <f t="shared" si="9"/>
        <v/>
      </c>
      <c r="AR36" s="1"/>
      <c r="AS36" s="1"/>
      <c r="AT36" s="1"/>
      <c r="AU36" s="1"/>
      <c r="AV36" s="59" t="str">
        <f t="shared" si="12"/>
        <v/>
      </c>
      <c r="AW36" s="1"/>
      <c r="AX36" s="1"/>
      <c r="AY36" s="1"/>
      <c r="AZ36" s="1"/>
      <c r="BA36" s="59" t="str">
        <f t="shared" si="13"/>
        <v/>
      </c>
      <c r="BB36" s="1"/>
      <c r="BC36" s="1"/>
      <c r="BD36" s="1"/>
      <c r="BE36" s="1"/>
      <c r="BF36" s="59" t="str">
        <f t="shared" si="14"/>
        <v/>
      </c>
      <c r="BG36" s="1"/>
      <c r="BH36" s="1"/>
      <c r="BI36" s="1"/>
      <c r="BJ36" s="1"/>
      <c r="BK36" s="59" t="str">
        <f t="shared" si="15"/>
        <v/>
      </c>
      <c r="BL36" s="1"/>
      <c r="BM36" s="1"/>
      <c r="BN36" s="1"/>
      <c r="BO36" s="1"/>
      <c r="BP36" s="59" t="str">
        <f t="shared" si="10"/>
        <v/>
      </c>
      <c r="BQ36" s="1"/>
      <c r="BR36" s="1"/>
      <c r="BS36" s="1"/>
      <c r="BT36" s="1"/>
      <c r="BU36" s="59" t="str">
        <f t="shared" si="11"/>
        <v/>
      </c>
    </row>
    <row r="37" spans="1:73" x14ac:dyDescent="0.3">
      <c r="A37" s="14" t="s">
        <v>166</v>
      </c>
      <c r="B37" s="2" t="str">
        <f t="shared" si="0"/>
        <v>£/Cwt.</v>
      </c>
      <c r="C37" s="14" t="s">
        <v>272</v>
      </c>
      <c r="D37" s="4"/>
      <c r="E37" s="4"/>
      <c r="F37" s="4"/>
      <c r="G37" s="59" t="str">
        <f t="shared" si="1"/>
        <v/>
      </c>
      <c r="H37" s="4"/>
      <c r="I37" s="4"/>
      <c r="J37" s="4"/>
      <c r="K37" s="59" t="str">
        <f t="shared" si="2"/>
        <v/>
      </c>
      <c r="L37" s="4"/>
      <c r="M37" s="4"/>
      <c r="N37" s="4"/>
      <c r="O37" s="59" t="str">
        <f t="shared" si="3"/>
        <v/>
      </c>
      <c r="P37" s="4"/>
      <c r="Q37" s="4"/>
      <c r="R37" s="4"/>
      <c r="S37" s="59" t="str">
        <f t="shared" si="4"/>
        <v/>
      </c>
      <c r="T37" s="4"/>
      <c r="U37" s="4"/>
      <c r="V37" s="4"/>
      <c r="W37" s="59" t="str">
        <f t="shared" si="5"/>
        <v/>
      </c>
      <c r="X37" s="1"/>
      <c r="Y37" s="1"/>
      <c r="Z37" s="1"/>
      <c r="AA37" s="1"/>
      <c r="AB37" s="59" t="str">
        <f t="shared" si="6"/>
        <v/>
      </c>
      <c r="AC37" s="1"/>
      <c r="AD37" s="1"/>
      <c r="AE37" s="1"/>
      <c r="AF37" s="1"/>
      <c r="AG37" s="59" t="str">
        <f t="shared" si="7"/>
        <v/>
      </c>
      <c r="AH37" s="1"/>
      <c r="AI37" s="1"/>
      <c r="AJ37" s="1"/>
      <c r="AK37" s="1"/>
      <c r="AL37" s="59" t="str">
        <f t="shared" si="8"/>
        <v/>
      </c>
      <c r="AM37" s="1"/>
      <c r="AN37" s="1"/>
      <c r="AO37" s="1"/>
      <c r="AP37" s="1"/>
      <c r="AQ37" s="59" t="str">
        <f t="shared" si="9"/>
        <v/>
      </c>
      <c r="AR37" s="1"/>
      <c r="AS37" s="1"/>
      <c r="AT37" s="1"/>
      <c r="AU37" s="1"/>
      <c r="AV37" s="59" t="str">
        <f t="shared" si="12"/>
        <v/>
      </c>
      <c r="AW37" s="1"/>
      <c r="AX37" s="1"/>
      <c r="AY37" s="1"/>
      <c r="AZ37" s="1"/>
      <c r="BA37" s="59" t="str">
        <f t="shared" si="13"/>
        <v/>
      </c>
      <c r="BB37" s="1"/>
      <c r="BC37" s="1"/>
      <c r="BD37" s="1"/>
      <c r="BE37" s="1"/>
      <c r="BF37" s="59" t="str">
        <f t="shared" si="14"/>
        <v/>
      </c>
      <c r="BG37" s="1"/>
      <c r="BH37" s="1"/>
      <c r="BI37" s="1"/>
      <c r="BJ37" s="1"/>
      <c r="BK37" s="59" t="str">
        <f t="shared" si="15"/>
        <v/>
      </c>
      <c r="BL37" s="1"/>
      <c r="BM37" s="1"/>
      <c r="BN37" s="1"/>
      <c r="BO37" s="1"/>
      <c r="BP37" s="59" t="str">
        <f t="shared" si="10"/>
        <v/>
      </c>
      <c r="BQ37" s="1"/>
      <c r="BR37" s="1"/>
      <c r="BS37" s="1"/>
      <c r="BT37" s="1"/>
      <c r="BU37" s="59" t="str">
        <f t="shared" si="11"/>
        <v/>
      </c>
    </row>
    <row r="38" spans="1:73" x14ac:dyDescent="0.3">
      <c r="A38" s="14" t="s">
        <v>167</v>
      </c>
      <c r="B38" s="2" t="str">
        <f t="shared" si="0"/>
        <v>£/Cwt.</v>
      </c>
      <c r="C38" s="14" t="s">
        <v>272</v>
      </c>
      <c r="D38" s="4"/>
      <c r="E38" s="4"/>
      <c r="F38" s="4"/>
      <c r="G38" s="59" t="str">
        <f t="shared" si="1"/>
        <v/>
      </c>
      <c r="H38" s="4"/>
      <c r="I38" s="4"/>
      <c r="J38" s="4"/>
      <c r="K38" s="59" t="str">
        <f t="shared" si="2"/>
        <v/>
      </c>
      <c r="L38" s="4"/>
      <c r="M38" s="4"/>
      <c r="N38" s="4"/>
      <c r="O38" s="59" t="str">
        <f t="shared" si="3"/>
        <v/>
      </c>
      <c r="P38" s="4"/>
      <c r="Q38" s="4"/>
      <c r="R38" s="4"/>
      <c r="S38" s="59" t="str">
        <f t="shared" si="4"/>
        <v/>
      </c>
      <c r="T38" s="4"/>
      <c r="U38" s="4"/>
      <c r="V38" s="4"/>
      <c r="W38" s="59" t="str">
        <f t="shared" si="5"/>
        <v/>
      </c>
      <c r="X38" s="1"/>
      <c r="Y38" s="1"/>
      <c r="Z38" s="1"/>
      <c r="AA38" s="1"/>
      <c r="AB38" s="59" t="str">
        <f t="shared" si="6"/>
        <v/>
      </c>
      <c r="AC38" s="1"/>
      <c r="AD38" s="1"/>
      <c r="AE38" s="1"/>
      <c r="AF38" s="1"/>
      <c r="AG38" s="59" t="str">
        <f t="shared" si="7"/>
        <v/>
      </c>
      <c r="AH38" s="1"/>
      <c r="AI38" s="1"/>
      <c r="AJ38" s="1"/>
      <c r="AK38" s="1"/>
      <c r="AL38" s="59" t="str">
        <f t="shared" si="8"/>
        <v/>
      </c>
      <c r="AM38" s="1"/>
      <c r="AN38" s="1"/>
      <c r="AO38" s="1"/>
      <c r="AP38" s="1"/>
      <c r="AQ38" s="59" t="str">
        <f t="shared" si="9"/>
        <v/>
      </c>
      <c r="AR38" s="1"/>
      <c r="AS38" s="1"/>
      <c r="AT38" s="1"/>
      <c r="AU38" s="1"/>
      <c r="AV38" s="59" t="str">
        <f t="shared" si="12"/>
        <v/>
      </c>
      <c r="AW38" s="1"/>
      <c r="AX38" s="1"/>
      <c r="AY38" s="1"/>
      <c r="AZ38" s="1"/>
      <c r="BA38" s="59" t="str">
        <f t="shared" si="13"/>
        <v/>
      </c>
      <c r="BB38" s="1"/>
      <c r="BC38" s="1"/>
      <c r="BD38" s="1"/>
      <c r="BE38" s="1"/>
      <c r="BF38" s="59" t="str">
        <f t="shared" si="14"/>
        <v/>
      </c>
      <c r="BG38" s="1"/>
      <c r="BH38" s="1"/>
      <c r="BI38" s="1"/>
      <c r="BJ38" s="1"/>
      <c r="BK38" s="59" t="str">
        <f t="shared" si="15"/>
        <v/>
      </c>
      <c r="BL38" s="1" t="s">
        <v>9</v>
      </c>
      <c r="BM38" s="1">
        <v>5</v>
      </c>
      <c r="BN38" s="1">
        <v>0</v>
      </c>
      <c r="BO38" s="1">
        <v>0</v>
      </c>
      <c r="BP38" s="59">
        <f t="shared" si="10"/>
        <v>5</v>
      </c>
      <c r="BQ38" s="1"/>
      <c r="BR38" s="1"/>
      <c r="BS38" s="1"/>
      <c r="BT38" s="1"/>
      <c r="BU38" s="59" t="str">
        <f t="shared" si="11"/>
        <v/>
      </c>
    </row>
    <row r="39" spans="1:73" x14ac:dyDescent="0.3">
      <c r="A39" s="14" t="s">
        <v>168</v>
      </c>
      <c r="B39" s="2" t="str">
        <f t="shared" si="0"/>
        <v>£/Cwt.</v>
      </c>
      <c r="C39" s="14" t="s">
        <v>272</v>
      </c>
      <c r="D39" s="4"/>
      <c r="E39" s="4"/>
      <c r="F39" s="4"/>
      <c r="G39" s="59" t="str">
        <f t="shared" si="1"/>
        <v/>
      </c>
      <c r="H39" s="4"/>
      <c r="I39" s="4"/>
      <c r="J39" s="4"/>
      <c r="K39" s="59" t="str">
        <f t="shared" si="2"/>
        <v/>
      </c>
      <c r="L39" s="4"/>
      <c r="M39" s="4"/>
      <c r="N39" s="4"/>
      <c r="O39" s="59" t="str">
        <f t="shared" si="3"/>
        <v/>
      </c>
      <c r="P39" s="4"/>
      <c r="Q39" s="4"/>
      <c r="R39" s="4"/>
      <c r="S39" s="59" t="str">
        <f t="shared" si="4"/>
        <v/>
      </c>
      <c r="T39" s="4"/>
      <c r="U39" s="4"/>
      <c r="V39" s="4"/>
      <c r="W39" s="59" t="str">
        <f t="shared" si="5"/>
        <v/>
      </c>
      <c r="X39" s="1"/>
      <c r="Y39" s="1"/>
      <c r="Z39" s="1"/>
      <c r="AA39" s="1"/>
      <c r="AB39" s="59" t="str">
        <f t="shared" si="6"/>
        <v/>
      </c>
      <c r="AC39" s="1"/>
      <c r="AD39" s="1"/>
      <c r="AE39" s="1"/>
      <c r="AF39" s="1"/>
      <c r="AG39" s="59" t="str">
        <f t="shared" si="7"/>
        <v/>
      </c>
      <c r="AH39" s="1"/>
      <c r="AI39" s="1"/>
      <c r="AJ39" s="1"/>
      <c r="AK39" s="1"/>
      <c r="AL39" s="59" t="str">
        <f t="shared" si="8"/>
        <v/>
      </c>
      <c r="AM39" s="1"/>
      <c r="AN39" s="1"/>
      <c r="AO39" s="1"/>
      <c r="AP39" s="1"/>
      <c r="AQ39" s="59" t="str">
        <f t="shared" si="9"/>
        <v/>
      </c>
      <c r="AR39" s="1"/>
      <c r="AS39" s="1"/>
      <c r="AT39" s="1"/>
      <c r="AU39" s="1"/>
      <c r="AV39" s="59" t="str">
        <f t="shared" si="12"/>
        <v/>
      </c>
      <c r="AW39" s="1"/>
      <c r="AX39" s="1"/>
      <c r="AY39" s="1"/>
      <c r="AZ39" s="1"/>
      <c r="BA39" s="59" t="str">
        <f t="shared" si="13"/>
        <v/>
      </c>
      <c r="BB39" s="1"/>
      <c r="BC39" s="1"/>
      <c r="BD39" s="1"/>
      <c r="BE39" s="1"/>
      <c r="BF39" s="59" t="str">
        <f t="shared" si="14"/>
        <v/>
      </c>
      <c r="BG39" s="1"/>
      <c r="BH39" s="1"/>
      <c r="BI39" s="1"/>
      <c r="BJ39" s="1"/>
      <c r="BK39" s="59" t="str">
        <f t="shared" si="15"/>
        <v/>
      </c>
      <c r="BL39" s="1"/>
      <c r="BM39" s="1"/>
      <c r="BN39" s="1"/>
      <c r="BO39" s="1"/>
      <c r="BP39" s="59" t="str">
        <f t="shared" si="10"/>
        <v/>
      </c>
      <c r="BQ39" s="1" t="s">
        <v>9</v>
      </c>
      <c r="BR39" s="3">
        <v>6</v>
      </c>
      <c r="BS39" s="3">
        <v>13</v>
      </c>
      <c r="BT39" s="3">
        <v>4</v>
      </c>
      <c r="BU39" s="59">
        <f t="shared" si="11"/>
        <v>6.666666666666667</v>
      </c>
    </row>
    <row r="40" spans="1:73" x14ac:dyDescent="0.3">
      <c r="A40" s="4" t="s">
        <v>15</v>
      </c>
      <c r="B40" s="2" t="str">
        <f t="shared" si="0"/>
        <v>£/Cwt.</v>
      </c>
      <c r="C40" s="14" t="s">
        <v>272</v>
      </c>
      <c r="D40" s="4"/>
      <c r="E40" s="4"/>
      <c r="F40" s="4"/>
      <c r="G40" s="59" t="str">
        <f t="shared" si="1"/>
        <v/>
      </c>
      <c r="H40" s="4"/>
      <c r="I40" s="4"/>
      <c r="J40" s="4"/>
      <c r="K40" s="59" t="str">
        <f t="shared" si="2"/>
        <v/>
      </c>
      <c r="L40" s="4"/>
      <c r="M40" s="4"/>
      <c r="N40" s="4"/>
      <c r="O40" s="59" t="str">
        <f t="shared" si="3"/>
        <v/>
      </c>
      <c r="P40" s="4"/>
      <c r="Q40" s="4"/>
      <c r="R40" s="4"/>
      <c r="S40" s="59" t="str">
        <f t="shared" si="4"/>
        <v/>
      </c>
      <c r="T40" s="4"/>
      <c r="U40" s="4"/>
      <c r="V40" s="4"/>
      <c r="W40" s="59" t="str">
        <f t="shared" si="5"/>
        <v/>
      </c>
      <c r="X40" s="1"/>
      <c r="Y40" s="1"/>
      <c r="Z40" s="1"/>
      <c r="AA40" s="1"/>
      <c r="AB40" s="59" t="str">
        <f t="shared" si="6"/>
        <v/>
      </c>
      <c r="AC40" s="1"/>
      <c r="AD40" s="1"/>
      <c r="AE40" s="1"/>
      <c r="AF40" s="1"/>
      <c r="AG40" s="59" t="str">
        <f t="shared" si="7"/>
        <v/>
      </c>
      <c r="AH40" s="1"/>
      <c r="AI40" s="1"/>
      <c r="AJ40" s="1"/>
      <c r="AK40" s="1"/>
      <c r="AL40" s="59" t="str">
        <f t="shared" si="8"/>
        <v/>
      </c>
      <c r="AM40" s="1"/>
      <c r="AN40" s="1"/>
      <c r="AO40" s="1"/>
      <c r="AP40" s="1"/>
      <c r="AQ40" s="59" t="str">
        <f t="shared" si="9"/>
        <v/>
      </c>
      <c r="AR40" s="1"/>
      <c r="AS40" s="1"/>
      <c r="AT40" s="1"/>
      <c r="AU40" s="1"/>
      <c r="AV40" s="59" t="str">
        <f t="shared" si="12"/>
        <v/>
      </c>
      <c r="AW40" s="1"/>
      <c r="AX40" s="1"/>
      <c r="AY40" s="1"/>
      <c r="AZ40" s="1"/>
      <c r="BA40" s="59" t="str">
        <f t="shared" si="13"/>
        <v/>
      </c>
      <c r="BB40" s="1"/>
      <c r="BC40" s="1"/>
      <c r="BD40" s="1"/>
      <c r="BE40" s="1"/>
      <c r="BF40" s="59" t="str">
        <f t="shared" si="14"/>
        <v/>
      </c>
      <c r="BG40" s="1"/>
      <c r="BH40" s="1"/>
      <c r="BI40" s="1"/>
      <c r="BJ40" s="1"/>
      <c r="BK40" s="59" t="str">
        <f t="shared" si="15"/>
        <v/>
      </c>
      <c r="BL40" s="1" t="s">
        <v>9</v>
      </c>
      <c r="BM40" s="1">
        <v>3</v>
      </c>
      <c r="BN40" s="1">
        <v>0</v>
      </c>
      <c r="BO40" s="1">
        <v>0</v>
      </c>
      <c r="BP40" s="59">
        <f t="shared" si="10"/>
        <v>3</v>
      </c>
      <c r="BQ40" s="1" t="s">
        <v>9</v>
      </c>
      <c r="BR40" s="1">
        <v>3</v>
      </c>
      <c r="BS40" s="1">
        <v>0</v>
      </c>
      <c r="BT40" s="1">
        <v>0</v>
      </c>
      <c r="BU40" s="59">
        <f t="shared" si="11"/>
        <v>3</v>
      </c>
    </row>
    <row r="41" spans="1:73" x14ac:dyDescent="0.3">
      <c r="A41" s="4" t="s">
        <v>154</v>
      </c>
      <c r="B41" s="2" t="str">
        <f t="shared" si="0"/>
        <v>£/Cwt.</v>
      </c>
      <c r="C41" s="14" t="s">
        <v>272</v>
      </c>
      <c r="D41" s="4"/>
      <c r="E41" s="4"/>
      <c r="F41" s="4"/>
      <c r="G41" s="59" t="str">
        <f t="shared" si="1"/>
        <v/>
      </c>
      <c r="H41" s="4"/>
      <c r="I41" s="4"/>
      <c r="J41" s="4"/>
      <c r="K41" s="59" t="str">
        <f t="shared" si="2"/>
        <v/>
      </c>
      <c r="L41" s="4"/>
      <c r="M41" s="4"/>
      <c r="N41" s="4"/>
      <c r="O41" s="59" t="str">
        <f t="shared" si="3"/>
        <v/>
      </c>
      <c r="P41" s="4"/>
      <c r="Q41" s="4"/>
      <c r="R41" s="4"/>
      <c r="S41" s="59" t="str">
        <f t="shared" si="4"/>
        <v/>
      </c>
      <c r="T41" s="4"/>
      <c r="U41" s="4"/>
      <c r="V41" s="4"/>
      <c r="W41" s="59" t="str">
        <f t="shared" si="5"/>
        <v/>
      </c>
      <c r="X41" s="1"/>
      <c r="Y41" s="1"/>
      <c r="Z41" s="1"/>
      <c r="AA41" s="1"/>
      <c r="AB41" s="59" t="str">
        <f t="shared" si="6"/>
        <v/>
      </c>
      <c r="AC41" s="1"/>
      <c r="AD41" s="1"/>
      <c r="AE41" s="1"/>
      <c r="AF41" s="1"/>
      <c r="AG41" s="59" t="str">
        <f t="shared" si="7"/>
        <v/>
      </c>
      <c r="AH41" s="1"/>
      <c r="AI41" s="1"/>
      <c r="AJ41" s="1"/>
      <c r="AK41" s="1"/>
      <c r="AL41" s="59" t="str">
        <f t="shared" si="8"/>
        <v/>
      </c>
      <c r="AM41" s="1"/>
      <c r="AN41" s="1"/>
      <c r="AO41" s="1"/>
      <c r="AP41" s="1"/>
      <c r="AQ41" s="59" t="str">
        <f t="shared" si="9"/>
        <v/>
      </c>
      <c r="AR41" s="18" t="s">
        <v>273</v>
      </c>
      <c r="AS41" s="1">
        <v>4</v>
      </c>
      <c r="AT41" s="1">
        <v>0</v>
      </c>
      <c r="AU41" s="1">
        <v>0</v>
      </c>
      <c r="AV41" s="59">
        <f>(IF((AS41+AT41/$D$64+AU41/$F$64)=0,"",(AS41+AT41/$D$64+AU41/$F$64)))/1.5</f>
        <v>2.6666666666666665</v>
      </c>
      <c r="AW41" s="12" t="s">
        <v>273</v>
      </c>
      <c r="AX41" s="1">
        <v>4</v>
      </c>
      <c r="AY41" s="1">
        <v>0</v>
      </c>
      <c r="AZ41" s="1">
        <v>0</v>
      </c>
      <c r="BA41" s="59">
        <f>(IF((AX41+AY41/$D$64+AZ41/$F$64)=0,"",(AX41+AY41/$D$64+AZ41/$F$64)))/1.5</f>
        <v>2.6666666666666665</v>
      </c>
      <c r="BB41" s="1"/>
      <c r="BC41" s="1"/>
      <c r="BD41" s="1"/>
      <c r="BE41" s="1"/>
      <c r="BF41" s="59" t="str">
        <f t="shared" si="14"/>
        <v/>
      </c>
      <c r="BG41" s="1"/>
      <c r="BH41" s="1"/>
      <c r="BI41" s="1"/>
      <c r="BJ41" s="1"/>
      <c r="BK41" s="59" t="str">
        <f t="shared" si="15"/>
        <v/>
      </c>
      <c r="BL41" s="1" t="s">
        <v>9</v>
      </c>
      <c r="BM41" s="3">
        <v>0</v>
      </c>
      <c r="BN41" s="3">
        <v>18</v>
      </c>
      <c r="BO41" s="3">
        <v>2</v>
      </c>
      <c r="BP41" s="59">
        <f t="shared" si="10"/>
        <v>0.90833333333333333</v>
      </c>
      <c r="BQ41" s="1" t="s">
        <v>9</v>
      </c>
      <c r="BR41" s="3">
        <v>0</v>
      </c>
      <c r="BS41" s="3">
        <v>14</v>
      </c>
      <c r="BT41" s="3">
        <v>3</v>
      </c>
      <c r="BU41" s="59">
        <f t="shared" si="11"/>
        <v>0.71249999999999991</v>
      </c>
    </row>
    <row r="42" spans="1:73" x14ac:dyDescent="0.3">
      <c r="A42" s="14" t="s">
        <v>169</v>
      </c>
      <c r="B42" s="2" t="str">
        <f t="shared" si="0"/>
        <v>£/Cwt.</v>
      </c>
      <c r="C42" s="14" t="s">
        <v>272</v>
      </c>
      <c r="D42" s="4"/>
      <c r="E42" s="4"/>
      <c r="F42" s="4"/>
      <c r="G42" s="59" t="str">
        <f t="shared" si="1"/>
        <v/>
      </c>
      <c r="H42" s="4"/>
      <c r="I42" s="4"/>
      <c r="J42" s="4"/>
      <c r="K42" s="59" t="str">
        <f t="shared" si="2"/>
        <v/>
      </c>
      <c r="L42" s="4"/>
      <c r="M42" s="4"/>
      <c r="N42" s="4"/>
      <c r="O42" s="59" t="str">
        <f t="shared" si="3"/>
        <v/>
      </c>
      <c r="P42" s="4"/>
      <c r="Q42" s="4"/>
      <c r="R42" s="4"/>
      <c r="S42" s="59" t="str">
        <f t="shared" si="4"/>
        <v/>
      </c>
      <c r="T42" s="4"/>
      <c r="U42" s="4"/>
      <c r="V42" s="4"/>
      <c r="W42" s="59" t="str">
        <f t="shared" si="5"/>
        <v/>
      </c>
      <c r="X42" s="1"/>
      <c r="Y42" s="1"/>
      <c r="Z42" s="1"/>
      <c r="AA42" s="1"/>
      <c r="AB42" s="59" t="str">
        <f t="shared" si="6"/>
        <v/>
      </c>
      <c r="AC42" s="1"/>
      <c r="AD42" s="1"/>
      <c r="AE42" s="1"/>
      <c r="AF42" s="1"/>
      <c r="AG42" s="59" t="str">
        <f t="shared" si="7"/>
        <v/>
      </c>
      <c r="AH42" s="1"/>
      <c r="AI42" s="1"/>
      <c r="AJ42" s="1"/>
      <c r="AK42" s="1"/>
      <c r="AL42" s="59" t="str">
        <f t="shared" si="8"/>
        <v/>
      </c>
      <c r="AM42" s="1"/>
      <c r="AN42" s="1"/>
      <c r="AO42" s="1"/>
      <c r="AP42" s="1"/>
      <c r="AQ42" s="59" t="str">
        <f t="shared" si="9"/>
        <v/>
      </c>
      <c r="AR42" s="1"/>
      <c r="AS42" s="1"/>
      <c r="AT42" s="1"/>
      <c r="AU42" s="1"/>
      <c r="AV42" s="59" t="str">
        <f t="shared" si="12"/>
        <v/>
      </c>
      <c r="AW42" s="1"/>
      <c r="AX42" s="1"/>
      <c r="AY42" s="1"/>
      <c r="AZ42" s="1"/>
      <c r="BA42" s="59" t="str">
        <f t="shared" si="13"/>
        <v/>
      </c>
      <c r="BB42" s="1"/>
      <c r="BC42" s="1"/>
      <c r="BD42" s="1"/>
      <c r="BE42" s="1"/>
      <c r="BF42" s="59" t="str">
        <f t="shared" si="14"/>
        <v/>
      </c>
      <c r="BG42" s="1"/>
      <c r="BH42" s="1"/>
      <c r="BI42" s="1"/>
      <c r="BJ42" s="1"/>
      <c r="BK42" s="59" t="str">
        <f t="shared" si="15"/>
        <v/>
      </c>
      <c r="BL42" s="1" t="s">
        <v>9</v>
      </c>
      <c r="BM42" s="1">
        <v>5</v>
      </c>
      <c r="BN42" s="1">
        <v>10</v>
      </c>
      <c r="BO42" s="1">
        <v>0</v>
      </c>
      <c r="BP42" s="59">
        <f t="shared" si="10"/>
        <v>5.5</v>
      </c>
      <c r="BQ42" s="1" t="s">
        <v>9</v>
      </c>
      <c r="BR42" s="1">
        <v>4</v>
      </c>
      <c r="BS42" s="1">
        <v>10</v>
      </c>
      <c r="BT42" s="1">
        <v>0</v>
      </c>
      <c r="BU42" s="59">
        <f t="shared" si="11"/>
        <v>4.5</v>
      </c>
    </row>
    <row r="43" spans="1:73" x14ac:dyDescent="0.3">
      <c r="A43" s="14" t="s">
        <v>170</v>
      </c>
      <c r="B43" s="2" t="str">
        <f t="shared" si="0"/>
        <v>£/Cwt.</v>
      </c>
      <c r="C43" s="14" t="s">
        <v>272</v>
      </c>
      <c r="D43" s="4"/>
      <c r="E43" s="4"/>
      <c r="F43" s="4"/>
      <c r="G43" s="59" t="str">
        <f t="shared" si="1"/>
        <v/>
      </c>
      <c r="H43" s="4"/>
      <c r="I43" s="4"/>
      <c r="J43" s="4"/>
      <c r="K43" s="59" t="str">
        <f t="shared" si="2"/>
        <v/>
      </c>
      <c r="L43" s="4"/>
      <c r="M43" s="4"/>
      <c r="N43" s="4"/>
      <c r="O43" s="59" t="str">
        <f t="shared" si="3"/>
        <v/>
      </c>
      <c r="P43" s="4"/>
      <c r="Q43" s="4"/>
      <c r="R43" s="4"/>
      <c r="S43" s="59" t="str">
        <f t="shared" si="4"/>
        <v/>
      </c>
      <c r="T43" s="4"/>
      <c r="U43" s="4"/>
      <c r="V43" s="4"/>
      <c r="W43" s="59" t="str">
        <f t="shared" si="5"/>
        <v/>
      </c>
      <c r="X43" s="1"/>
      <c r="Y43" s="1"/>
      <c r="Z43" s="1"/>
      <c r="AA43" s="1"/>
      <c r="AB43" s="59" t="str">
        <f t="shared" si="6"/>
        <v/>
      </c>
      <c r="AC43" s="1"/>
      <c r="AD43" s="1"/>
      <c r="AE43" s="1"/>
      <c r="AF43" s="1"/>
      <c r="AG43" s="59" t="str">
        <f t="shared" si="7"/>
        <v/>
      </c>
      <c r="AH43" s="1"/>
      <c r="AI43" s="1"/>
      <c r="AJ43" s="1"/>
      <c r="AK43" s="1"/>
      <c r="AL43" s="59" t="str">
        <f t="shared" si="8"/>
        <v/>
      </c>
      <c r="AM43" s="1"/>
      <c r="AN43" s="1"/>
      <c r="AO43" s="1"/>
      <c r="AP43" s="1"/>
      <c r="AQ43" s="59" t="str">
        <f t="shared" si="9"/>
        <v/>
      </c>
      <c r="AR43" s="1"/>
      <c r="AS43" s="1"/>
      <c r="AT43" s="1"/>
      <c r="AU43" s="1"/>
      <c r="AV43" s="59" t="str">
        <f t="shared" si="12"/>
        <v/>
      </c>
      <c r="AW43" s="1"/>
      <c r="AX43" s="1"/>
      <c r="AY43" s="1"/>
      <c r="AZ43" s="1"/>
      <c r="BA43" s="59" t="str">
        <f t="shared" si="13"/>
        <v/>
      </c>
      <c r="BB43" s="1"/>
      <c r="BC43" s="1"/>
      <c r="BD43" s="1"/>
      <c r="BE43" s="1"/>
      <c r="BF43" s="59" t="str">
        <f t="shared" si="14"/>
        <v/>
      </c>
      <c r="BG43" s="1"/>
      <c r="BH43" s="1"/>
      <c r="BI43" s="1"/>
      <c r="BJ43" s="1"/>
      <c r="BK43" s="59" t="str">
        <f t="shared" si="15"/>
        <v/>
      </c>
      <c r="BL43" s="1" t="s">
        <v>9</v>
      </c>
      <c r="BM43" s="1">
        <v>1</v>
      </c>
      <c r="BN43" s="1">
        <v>0</v>
      </c>
      <c r="BO43" s="1">
        <v>0</v>
      </c>
      <c r="BP43" s="59">
        <f t="shared" si="10"/>
        <v>1</v>
      </c>
      <c r="BQ43" s="1" t="s">
        <v>9</v>
      </c>
      <c r="BR43" s="1">
        <v>2</v>
      </c>
      <c r="BS43" s="1">
        <v>0</v>
      </c>
      <c r="BT43" s="1">
        <v>0</v>
      </c>
      <c r="BU43" s="59">
        <f t="shared" si="11"/>
        <v>2</v>
      </c>
    </row>
    <row r="44" spans="1:73" x14ac:dyDescent="0.3">
      <c r="A44" s="4" t="s">
        <v>22</v>
      </c>
      <c r="B44" s="2" t="str">
        <f t="shared" si="0"/>
        <v>£/Cwt.</v>
      </c>
      <c r="C44" s="14" t="s">
        <v>272</v>
      </c>
      <c r="D44" s="4"/>
      <c r="E44" s="4"/>
      <c r="F44" s="4"/>
      <c r="G44" s="59" t="str">
        <f t="shared" si="1"/>
        <v/>
      </c>
      <c r="H44" s="4"/>
      <c r="I44" s="4"/>
      <c r="J44" s="4"/>
      <c r="K44" s="59" t="str">
        <f t="shared" si="2"/>
        <v/>
      </c>
      <c r="L44" s="4"/>
      <c r="M44" s="4"/>
      <c r="N44" s="4"/>
      <c r="O44" s="59" t="str">
        <f t="shared" si="3"/>
        <v/>
      </c>
      <c r="P44" s="4"/>
      <c r="Q44" s="4"/>
      <c r="R44" s="4"/>
      <c r="S44" s="59" t="str">
        <f t="shared" si="4"/>
        <v/>
      </c>
      <c r="T44" s="4"/>
      <c r="U44" s="4"/>
      <c r="V44" s="4"/>
      <c r="W44" s="59" t="str">
        <f t="shared" si="5"/>
        <v/>
      </c>
      <c r="X44" s="1"/>
      <c r="Y44" s="1"/>
      <c r="Z44" s="1"/>
      <c r="AA44" s="1"/>
      <c r="AB44" s="59" t="str">
        <f t="shared" si="6"/>
        <v/>
      </c>
      <c r="AC44" s="1"/>
      <c r="AD44" s="1"/>
      <c r="AE44" s="1"/>
      <c r="AF44" s="1"/>
      <c r="AG44" s="59" t="str">
        <f t="shared" si="7"/>
        <v/>
      </c>
      <c r="AH44" s="1"/>
      <c r="AI44" s="1"/>
      <c r="AJ44" s="1"/>
      <c r="AK44" s="1"/>
      <c r="AL44" s="59" t="str">
        <f t="shared" si="8"/>
        <v/>
      </c>
      <c r="AM44" s="1"/>
      <c r="AN44" s="1"/>
      <c r="AO44" s="1"/>
      <c r="AP44" s="1"/>
      <c r="AQ44" s="59" t="str">
        <f t="shared" si="9"/>
        <v/>
      </c>
      <c r="AR44" s="1"/>
      <c r="AS44" s="1"/>
      <c r="AT44" s="1"/>
      <c r="AU44" s="1"/>
      <c r="AV44" s="59" t="str">
        <f t="shared" si="12"/>
        <v/>
      </c>
      <c r="AW44" s="1"/>
      <c r="AX44" s="1"/>
      <c r="AY44" s="1"/>
      <c r="AZ44" s="1"/>
      <c r="BA44" s="59" t="str">
        <f t="shared" si="13"/>
        <v/>
      </c>
      <c r="BB44" s="1"/>
      <c r="BC44" s="1"/>
      <c r="BD44" s="1"/>
      <c r="BE44" s="1"/>
      <c r="BF44" s="59" t="str">
        <f t="shared" si="14"/>
        <v/>
      </c>
      <c r="BG44" s="1"/>
      <c r="BH44" s="1"/>
      <c r="BI44" s="1"/>
      <c r="BJ44" s="1"/>
      <c r="BK44" s="59" t="str">
        <f t="shared" si="15"/>
        <v/>
      </c>
      <c r="BL44" s="1"/>
      <c r="BM44" s="1"/>
      <c r="BN44" s="1"/>
      <c r="BO44" s="1"/>
      <c r="BP44" s="59" t="str">
        <f t="shared" si="10"/>
        <v/>
      </c>
      <c r="BQ44" s="12" t="s">
        <v>273</v>
      </c>
      <c r="BR44" s="1">
        <v>35</v>
      </c>
      <c r="BS44" s="1">
        <v>0</v>
      </c>
      <c r="BT44" s="1">
        <v>0</v>
      </c>
      <c r="BU44" s="59">
        <f>(IF((BR44+BS44/$D$64+BT44/$F$64)=0,"",(BR44+BS44/$D$64+BT44/$F$64)))/10</f>
        <v>3.5</v>
      </c>
    </row>
    <row r="45" spans="1:73" x14ac:dyDescent="0.3">
      <c r="A45" s="4" t="s">
        <v>24</v>
      </c>
      <c r="B45" s="2" t="str">
        <f t="shared" si="0"/>
        <v>£/Cwt.</v>
      </c>
      <c r="C45" s="14" t="s">
        <v>272</v>
      </c>
      <c r="D45" s="4"/>
      <c r="E45" s="4"/>
      <c r="F45" s="4"/>
      <c r="G45" s="59" t="str">
        <f t="shared" si="1"/>
        <v/>
      </c>
      <c r="H45" s="4"/>
      <c r="I45" s="4"/>
      <c r="J45" s="4"/>
      <c r="K45" s="59" t="str">
        <f t="shared" si="2"/>
        <v/>
      </c>
      <c r="L45" s="4"/>
      <c r="M45" s="4"/>
      <c r="N45" s="4"/>
      <c r="O45" s="59" t="str">
        <f t="shared" si="3"/>
        <v/>
      </c>
      <c r="P45" s="4"/>
      <c r="Q45" s="4"/>
      <c r="R45" s="4"/>
      <c r="S45" s="59" t="str">
        <f t="shared" si="4"/>
        <v/>
      </c>
      <c r="T45" s="4"/>
      <c r="U45" s="4"/>
      <c r="V45" s="4"/>
      <c r="W45" s="59" t="str">
        <f t="shared" si="5"/>
        <v/>
      </c>
      <c r="X45" s="1"/>
      <c r="Y45" s="1"/>
      <c r="Z45" s="1"/>
      <c r="AA45" s="1"/>
      <c r="AB45" s="59" t="str">
        <f t="shared" si="6"/>
        <v/>
      </c>
      <c r="AC45" s="1"/>
      <c r="AD45" s="1"/>
      <c r="AE45" s="1"/>
      <c r="AF45" s="1"/>
      <c r="AG45" s="59" t="str">
        <f t="shared" si="7"/>
        <v/>
      </c>
      <c r="AH45" s="1"/>
      <c r="AI45" s="1"/>
      <c r="AJ45" s="1"/>
      <c r="AK45" s="1"/>
      <c r="AL45" s="59" t="str">
        <f t="shared" si="8"/>
        <v/>
      </c>
      <c r="AM45" s="1"/>
      <c r="AN45" s="1"/>
      <c r="AO45" s="1"/>
      <c r="AP45" s="1"/>
      <c r="AQ45" s="59" t="str">
        <f t="shared" si="9"/>
        <v/>
      </c>
      <c r="AR45" s="1"/>
      <c r="AS45" s="1"/>
      <c r="AT45" s="1"/>
      <c r="AU45" s="1"/>
      <c r="AV45" s="59" t="str">
        <f t="shared" si="12"/>
        <v/>
      </c>
      <c r="AW45" s="1"/>
      <c r="AX45" s="1"/>
      <c r="AY45" s="1"/>
      <c r="AZ45" s="1"/>
      <c r="BA45" s="59" t="str">
        <f t="shared" si="13"/>
        <v/>
      </c>
      <c r="BB45" s="1"/>
      <c r="BC45" s="1"/>
      <c r="BD45" s="1"/>
      <c r="BE45" s="1"/>
      <c r="BF45" s="59" t="str">
        <f t="shared" si="14"/>
        <v/>
      </c>
      <c r="BG45" s="1"/>
      <c r="BH45" s="1"/>
      <c r="BI45" s="1"/>
      <c r="BJ45" s="1"/>
      <c r="BK45" s="59" t="str">
        <f t="shared" si="15"/>
        <v/>
      </c>
      <c r="BL45" s="1" t="s">
        <v>9</v>
      </c>
      <c r="BM45" s="3">
        <v>2</v>
      </c>
      <c r="BN45" s="3">
        <v>1</v>
      </c>
      <c r="BO45" s="3">
        <v>0</v>
      </c>
      <c r="BP45" s="59">
        <f t="shared" si="10"/>
        <v>2.0499999999999998</v>
      </c>
      <c r="BQ45" s="1" t="s">
        <v>9</v>
      </c>
      <c r="BR45" s="3">
        <v>1</v>
      </c>
      <c r="BS45" s="3">
        <v>19</v>
      </c>
      <c r="BT45" s="3">
        <v>1</v>
      </c>
      <c r="BU45" s="59">
        <f t="shared" si="11"/>
        <v>1.9541666666666666</v>
      </c>
    </row>
    <row r="46" spans="1:73" x14ac:dyDescent="0.3">
      <c r="A46" s="4" t="s">
        <v>25</v>
      </c>
      <c r="B46" s="2" t="str">
        <f t="shared" si="0"/>
        <v>£/Cwt.</v>
      </c>
      <c r="C46" s="14" t="s">
        <v>272</v>
      </c>
      <c r="D46" s="4"/>
      <c r="E46" s="4"/>
      <c r="F46" s="4"/>
      <c r="G46" s="59" t="str">
        <f t="shared" si="1"/>
        <v/>
      </c>
      <c r="H46" s="4"/>
      <c r="I46" s="4"/>
      <c r="J46" s="4"/>
      <c r="K46" s="59" t="str">
        <f t="shared" si="2"/>
        <v/>
      </c>
      <c r="L46" s="4"/>
      <c r="M46" s="4"/>
      <c r="N46" s="4"/>
      <c r="O46" s="59" t="str">
        <f t="shared" si="3"/>
        <v/>
      </c>
      <c r="P46" s="4"/>
      <c r="Q46" s="4"/>
      <c r="R46" s="4"/>
      <c r="S46" s="59" t="str">
        <f t="shared" si="4"/>
        <v/>
      </c>
      <c r="T46" s="4"/>
      <c r="U46" s="4"/>
      <c r="V46" s="4"/>
      <c r="W46" s="59" t="str">
        <f t="shared" si="5"/>
        <v/>
      </c>
      <c r="X46" s="1"/>
      <c r="Y46" s="1"/>
      <c r="Z46" s="1"/>
      <c r="AA46" s="1"/>
      <c r="AB46" s="59" t="str">
        <f t="shared" si="6"/>
        <v/>
      </c>
      <c r="AC46" s="1"/>
      <c r="AD46" s="1"/>
      <c r="AE46" s="1"/>
      <c r="AF46" s="1"/>
      <c r="AG46" s="59" t="str">
        <f t="shared" si="7"/>
        <v/>
      </c>
      <c r="AH46" s="1"/>
      <c r="AI46" s="1"/>
      <c r="AJ46" s="1"/>
      <c r="AK46" s="1"/>
      <c r="AL46" s="59" t="str">
        <f t="shared" si="8"/>
        <v/>
      </c>
      <c r="AM46" s="1"/>
      <c r="AN46" s="1"/>
      <c r="AO46" s="1"/>
      <c r="AP46" s="1"/>
      <c r="AQ46" s="59" t="str">
        <f t="shared" si="9"/>
        <v/>
      </c>
      <c r="AR46" s="1"/>
      <c r="AS46" s="1"/>
      <c r="AT46" s="1"/>
      <c r="AU46" s="1"/>
      <c r="AV46" s="59" t="str">
        <f t="shared" si="12"/>
        <v/>
      </c>
      <c r="AW46" s="1"/>
      <c r="AX46" s="1"/>
      <c r="AY46" s="1"/>
      <c r="AZ46" s="1"/>
      <c r="BA46" s="59" t="str">
        <f t="shared" si="13"/>
        <v/>
      </c>
      <c r="BB46" s="1"/>
      <c r="BC46" s="1"/>
      <c r="BD46" s="1"/>
      <c r="BE46" s="1"/>
      <c r="BF46" s="59" t="str">
        <f t="shared" si="14"/>
        <v/>
      </c>
      <c r="BG46" s="1"/>
      <c r="BH46" s="1"/>
      <c r="BI46" s="1"/>
      <c r="BJ46" s="1"/>
      <c r="BK46" s="59" t="str">
        <f t="shared" si="15"/>
        <v/>
      </c>
      <c r="BL46" s="1"/>
      <c r="BM46" s="1"/>
      <c r="BN46" s="1"/>
      <c r="BO46" s="1"/>
      <c r="BP46" s="59" t="str">
        <f t="shared" si="10"/>
        <v/>
      </c>
      <c r="BQ46" s="1" t="s">
        <v>9</v>
      </c>
      <c r="BR46" s="1">
        <v>2</v>
      </c>
      <c r="BS46" s="1">
        <v>10</v>
      </c>
      <c r="BT46" s="1">
        <v>0</v>
      </c>
      <c r="BU46" s="59">
        <f t="shared" si="11"/>
        <v>2.5</v>
      </c>
    </row>
    <row r="47" spans="1:73" x14ac:dyDescent="0.3">
      <c r="A47" s="4" t="s">
        <v>26</v>
      </c>
      <c r="B47" s="2" t="str">
        <f t="shared" si="0"/>
        <v>£/Cwt.</v>
      </c>
      <c r="C47" s="14" t="s">
        <v>272</v>
      </c>
      <c r="D47" s="4"/>
      <c r="E47" s="4"/>
      <c r="F47" s="4"/>
      <c r="G47" s="59" t="str">
        <f t="shared" si="1"/>
        <v/>
      </c>
      <c r="H47" s="4"/>
      <c r="I47" s="4"/>
      <c r="J47" s="4"/>
      <c r="K47" s="59" t="str">
        <f t="shared" si="2"/>
        <v/>
      </c>
      <c r="L47" s="4"/>
      <c r="M47" s="4"/>
      <c r="N47" s="4"/>
      <c r="O47" s="59" t="str">
        <f t="shared" si="3"/>
        <v/>
      </c>
      <c r="P47" s="4"/>
      <c r="Q47" s="4"/>
      <c r="R47" s="4"/>
      <c r="S47" s="59" t="str">
        <f t="shared" si="4"/>
        <v/>
      </c>
      <c r="T47" s="4"/>
      <c r="U47" s="4"/>
      <c r="V47" s="4"/>
      <c r="W47" s="59" t="str">
        <f t="shared" si="5"/>
        <v/>
      </c>
      <c r="X47" s="1"/>
      <c r="Y47" s="1"/>
      <c r="Z47" s="1"/>
      <c r="AA47" s="1"/>
      <c r="AB47" s="59" t="str">
        <f t="shared" si="6"/>
        <v/>
      </c>
      <c r="AC47" s="1"/>
      <c r="AD47" s="1"/>
      <c r="AE47" s="1"/>
      <c r="AF47" s="1"/>
      <c r="AG47" s="59" t="str">
        <f t="shared" si="7"/>
        <v/>
      </c>
      <c r="AH47" s="1"/>
      <c r="AI47" s="1"/>
      <c r="AJ47" s="1"/>
      <c r="AK47" s="1"/>
      <c r="AL47" s="59" t="str">
        <f t="shared" si="8"/>
        <v/>
      </c>
      <c r="AM47" s="1"/>
      <c r="AN47" s="1"/>
      <c r="AO47" s="1"/>
      <c r="AP47" s="1"/>
      <c r="AQ47" s="59" t="str">
        <f t="shared" si="9"/>
        <v/>
      </c>
      <c r="AR47" s="1"/>
      <c r="AS47" s="1"/>
      <c r="AT47" s="1"/>
      <c r="AU47" s="1"/>
      <c r="AV47" s="59" t="str">
        <f t="shared" si="12"/>
        <v/>
      </c>
      <c r="AW47" s="1"/>
      <c r="AX47" s="1"/>
      <c r="AY47" s="1"/>
      <c r="AZ47" s="1"/>
      <c r="BA47" s="59" t="str">
        <f t="shared" si="13"/>
        <v/>
      </c>
      <c r="BB47" s="1"/>
      <c r="BC47" s="1"/>
      <c r="BD47" s="1"/>
      <c r="BE47" s="1"/>
      <c r="BF47" s="59" t="str">
        <f t="shared" si="14"/>
        <v/>
      </c>
      <c r="BG47" s="1"/>
      <c r="BH47" s="1"/>
      <c r="BI47" s="1"/>
      <c r="BJ47" s="1"/>
      <c r="BK47" s="59" t="str">
        <f t="shared" si="15"/>
        <v/>
      </c>
      <c r="BL47" s="1"/>
      <c r="BM47" s="1"/>
      <c r="BN47" s="1"/>
      <c r="BO47" s="1"/>
      <c r="BP47" s="59" t="str">
        <f t="shared" si="10"/>
        <v/>
      </c>
      <c r="BQ47" s="1" t="s">
        <v>9</v>
      </c>
      <c r="BR47" s="1">
        <v>10</v>
      </c>
      <c r="BS47" s="1">
        <v>0</v>
      </c>
      <c r="BT47" s="1">
        <v>0</v>
      </c>
      <c r="BU47" s="59">
        <f t="shared" si="11"/>
        <v>10</v>
      </c>
    </row>
    <row r="48" spans="1:73" x14ac:dyDescent="0.3">
      <c r="A48" s="14" t="s">
        <v>171</v>
      </c>
      <c r="B48" s="2" t="str">
        <f t="shared" si="0"/>
        <v>£/Cwt.</v>
      </c>
      <c r="C48" s="14" t="s">
        <v>272</v>
      </c>
      <c r="D48" s="4"/>
      <c r="E48" s="4"/>
      <c r="F48" s="4"/>
      <c r="G48" s="59" t="str">
        <f t="shared" si="1"/>
        <v/>
      </c>
      <c r="H48" s="4"/>
      <c r="I48" s="4"/>
      <c r="J48" s="4"/>
      <c r="K48" s="59" t="str">
        <f t="shared" si="2"/>
        <v/>
      </c>
      <c r="L48" s="4"/>
      <c r="M48" s="4"/>
      <c r="N48" s="4"/>
      <c r="O48" s="59" t="str">
        <f t="shared" si="3"/>
        <v/>
      </c>
      <c r="P48" s="4"/>
      <c r="Q48" s="4"/>
      <c r="R48" s="4"/>
      <c r="S48" s="59" t="str">
        <f t="shared" si="4"/>
        <v/>
      </c>
      <c r="T48" s="4"/>
      <c r="U48" s="4"/>
      <c r="V48" s="4"/>
      <c r="W48" s="59" t="str">
        <f t="shared" si="5"/>
        <v/>
      </c>
      <c r="X48" s="1"/>
      <c r="Y48" s="1"/>
      <c r="Z48" s="1"/>
      <c r="AA48" s="1"/>
      <c r="AB48" s="59" t="str">
        <f t="shared" si="6"/>
        <v/>
      </c>
      <c r="AC48" s="1"/>
      <c r="AD48" s="1"/>
      <c r="AE48" s="1"/>
      <c r="AF48" s="1"/>
      <c r="AG48" s="59" t="str">
        <f t="shared" si="7"/>
        <v/>
      </c>
      <c r="AH48" s="1"/>
      <c r="AI48" s="1"/>
      <c r="AJ48" s="1"/>
      <c r="AK48" s="1"/>
      <c r="AL48" s="59" t="str">
        <f t="shared" si="8"/>
        <v/>
      </c>
      <c r="AM48" s="1"/>
      <c r="AN48" s="1"/>
      <c r="AO48" s="1"/>
      <c r="AP48" s="1"/>
      <c r="AQ48" s="59" t="str">
        <f t="shared" si="9"/>
        <v/>
      </c>
      <c r="AR48" s="1"/>
      <c r="AS48" s="1"/>
      <c r="AT48" s="1"/>
      <c r="AU48" s="1"/>
      <c r="AV48" s="59" t="str">
        <f t="shared" si="12"/>
        <v/>
      </c>
      <c r="AW48" s="1"/>
      <c r="AX48" s="1"/>
      <c r="AY48" s="1"/>
      <c r="AZ48" s="1"/>
      <c r="BA48" s="59" t="str">
        <f t="shared" si="13"/>
        <v/>
      </c>
      <c r="BB48" s="1"/>
      <c r="BC48" s="1"/>
      <c r="BD48" s="1"/>
      <c r="BE48" s="1"/>
      <c r="BF48" s="59" t="str">
        <f t="shared" si="14"/>
        <v/>
      </c>
      <c r="BG48" s="1"/>
      <c r="BH48" s="1"/>
      <c r="BI48" s="1"/>
      <c r="BJ48" s="1"/>
      <c r="BK48" s="59" t="str">
        <f t="shared" si="15"/>
        <v/>
      </c>
      <c r="BL48" s="1"/>
      <c r="BM48" s="1"/>
      <c r="BN48" s="1"/>
      <c r="BO48" s="1"/>
      <c r="BP48" s="59" t="str">
        <f t="shared" si="10"/>
        <v/>
      </c>
      <c r="BQ48" s="1"/>
      <c r="BR48" s="1"/>
      <c r="BS48" s="1"/>
      <c r="BT48" s="1"/>
      <c r="BU48" s="59" t="str">
        <f t="shared" si="11"/>
        <v/>
      </c>
    </row>
    <row r="49" spans="1:103" x14ac:dyDescent="0.3">
      <c r="A49" s="14" t="s">
        <v>172</v>
      </c>
      <c r="B49" s="2" t="str">
        <f t="shared" si="0"/>
        <v>£/Cwt.</v>
      </c>
      <c r="C49" s="14" t="s">
        <v>272</v>
      </c>
      <c r="D49" s="4"/>
      <c r="E49" s="4"/>
      <c r="F49" s="4"/>
      <c r="G49" s="59" t="str">
        <f t="shared" si="1"/>
        <v/>
      </c>
      <c r="H49" s="4"/>
      <c r="I49" s="4"/>
      <c r="J49" s="4"/>
      <c r="K49" s="59" t="str">
        <f t="shared" si="2"/>
        <v/>
      </c>
      <c r="L49" s="4"/>
      <c r="M49" s="4"/>
      <c r="N49" s="4"/>
      <c r="O49" s="59" t="str">
        <f t="shared" si="3"/>
        <v/>
      </c>
      <c r="P49" s="4"/>
      <c r="Q49" s="4"/>
      <c r="R49" s="4"/>
      <c r="S49" s="59" t="str">
        <f t="shared" si="4"/>
        <v/>
      </c>
      <c r="T49" s="4"/>
      <c r="U49" s="4"/>
      <c r="V49" s="4"/>
      <c r="W49" s="59" t="str">
        <f t="shared" si="5"/>
        <v/>
      </c>
      <c r="X49" s="1"/>
      <c r="Y49" s="1"/>
      <c r="Z49" s="1"/>
      <c r="AA49" s="1"/>
      <c r="AB49" s="59" t="str">
        <f t="shared" si="6"/>
        <v/>
      </c>
      <c r="AC49" s="1"/>
      <c r="AD49" s="1"/>
      <c r="AE49" s="1"/>
      <c r="AF49" s="1"/>
      <c r="AG49" s="59" t="str">
        <f t="shared" si="7"/>
        <v/>
      </c>
      <c r="AH49" s="1"/>
      <c r="AI49" s="1"/>
      <c r="AJ49" s="1"/>
      <c r="AK49" s="1"/>
      <c r="AL49" s="59" t="str">
        <f t="shared" si="8"/>
        <v/>
      </c>
      <c r="AM49" s="1"/>
      <c r="AN49" s="1"/>
      <c r="AO49" s="1"/>
      <c r="AP49" s="1"/>
      <c r="AQ49" s="59" t="str">
        <f t="shared" si="9"/>
        <v/>
      </c>
      <c r="AR49" s="1"/>
      <c r="AS49" s="1"/>
      <c r="AT49" s="1"/>
      <c r="AU49" s="1"/>
      <c r="AV49" s="59" t="str">
        <f t="shared" si="12"/>
        <v/>
      </c>
      <c r="AW49" s="1"/>
      <c r="AX49" s="1"/>
      <c r="AY49" s="1"/>
      <c r="AZ49" s="1"/>
      <c r="BA49" s="59" t="str">
        <f t="shared" si="13"/>
        <v/>
      </c>
      <c r="BB49" s="1"/>
      <c r="BC49" s="1"/>
      <c r="BD49" s="1"/>
      <c r="BE49" s="1"/>
      <c r="BF49" s="59" t="str">
        <f t="shared" si="14"/>
        <v/>
      </c>
      <c r="BG49" s="1"/>
      <c r="BH49" s="1"/>
      <c r="BI49" s="1"/>
      <c r="BJ49" s="1"/>
      <c r="BK49" s="59" t="str">
        <f t="shared" si="15"/>
        <v/>
      </c>
      <c r="BL49" s="1"/>
      <c r="BM49" s="1"/>
      <c r="BN49" s="1"/>
      <c r="BO49" s="1"/>
      <c r="BP49" s="59" t="str">
        <f t="shared" si="10"/>
        <v/>
      </c>
      <c r="BQ49" s="1"/>
      <c r="BR49" s="1"/>
      <c r="BS49" s="1"/>
      <c r="BT49" s="1"/>
      <c r="BU49" s="59" t="str">
        <f t="shared" si="11"/>
        <v/>
      </c>
    </row>
    <row r="50" spans="1:103" x14ac:dyDescent="0.3">
      <c r="A50" s="4" t="s">
        <v>27</v>
      </c>
      <c r="B50" s="2" t="str">
        <f t="shared" si="0"/>
        <v>£/Cwt.</v>
      </c>
      <c r="C50" s="14" t="s">
        <v>272</v>
      </c>
      <c r="D50" s="4"/>
      <c r="E50" s="4"/>
      <c r="F50" s="4"/>
      <c r="G50" s="59" t="str">
        <f t="shared" si="1"/>
        <v/>
      </c>
      <c r="H50" s="4"/>
      <c r="I50" s="4"/>
      <c r="J50" s="4"/>
      <c r="K50" s="59" t="str">
        <f t="shared" si="2"/>
        <v/>
      </c>
      <c r="L50" s="4"/>
      <c r="M50" s="4"/>
      <c r="N50" s="4"/>
      <c r="O50" s="59" t="str">
        <f t="shared" si="3"/>
        <v/>
      </c>
      <c r="P50" s="4"/>
      <c r="Q50" s="4"/>
      <c r="R50" s="4"/>
      <c r="S50" s="59" t="str">
        <f t="shared" si="4"/>
        <v/>
      </c>
      <c r="T50" s="4"/>
      <c r="U50" s="4"/>
      <c r="V50" s="4"/>
      <c r="W50" s="59" t="str">
        <f t="shared" si="5"/>
        <v/>
      </c>
      <c r="X50" s="1"/>
      <c r="Y50" s="1"/>
      <c r="Z50" s="1"/>
      <c r="AA50" s="1"/>
      <c r="AB50" s="59" t="str">
        <f t="shared" si="6"/>
        <v/>
      </c>
      <c r="AC50" s="1"/>
      <c r="AD50" s="1"/>
      <c r="AE50" s="1"/>
      <c r="AF50" s="1"/>
      <c r="AG50" s="59" t="str">
        <f t="shared" si="7"/>
        <v/>
      </c>
      <c r="AH50" s="1"/>
      <c r="AI50" s="1"/>
      <c r="AJ50" s="1"/>
      <c r="AK50" s="1"/>
      <c r="AL50" s="59" t="str">
        <f t="shared" si="8"/>
        <v/>
      </c>
      <c r="AM50" s="1"/>
      <c r="AN50" s="1"/>
      <c r="AO50" s="1"/>
      <c r="AP50" s="1"/>
      <c r="AQ50" s="59" t="str">
        <f t="shared" si="9"/>
        <v/>
      </c>
      <c r="AR50" s="1"/>
      <c r="AS50" s="1"/>
      <c r="AT50" s="1"/>
      <c r="AU50" s="1"/>
      <c r="AV50" s="59" t="str">
        <f t="shared" si="12"/>
        <v/>
      </c>
      <c r="AW50" s="1"/>
      <c r="AX50" s="1"/>
      <c r="AY50" s="1"/>
      <c r="AZ50" s="1"/>
      <c r="BA50" s="59" t="str">
        <f t="shared" si="13"/>
        <v/>
      </c>
      <c r="BB50" s="1"/>
      <c r="BC50" s="1"/>
      <c r="BD50" s="1"/>
      <c r="BE50" s="1"/>
      <c r="BF50" s="59" t="str">
        <f t="shared" si="14"/>
        <v/>
      </c>
      <c r="BG50" s="1"/>
      <c r="BH50" s="1"/>
      <c r="BI50" s="1"/>
      <c r="BJ50" s="1"/>
      <c r="BK50" s="59" t="str">
        <f t="shared" si="15"/>
        <v/>
      </c>
      <c r="BL50" s="1" t="s">
        <v>9</v>
      </c>
      <c r="BM50" s="3">
        <v>2</v>
      </c>
      <c r="BN50" s="3">
        <v>7</v>
      </c>
      <c r="BO50" s="3">
        <v>10</v>
      </c>
      <c r="BP50" s="59">
        <f t="shared" si="10"/>
        <v>2.3916666666666666</v>
      </c>
      <c r="BQ50" s="1" t="s">
        <v>9</v>
      </c>
      <c r="BR50" s="3">
        <v>4</v>
      </c>
      <c r="BS50" s="3">
        <v>13</v>
      </c>
      <c r="BT50" s="3">
        <v>10</v>
      </c>
      <c r="BU50" s="59">
        <f t="shared" si="11"/>
        <v>4.6916666666666673</v>
      </c>
    </row>
    <row r="51" spans="1:103" x14ac:dyDescent="0.3">
      <c r="A51" s="4" t="s">
        <v>28</v>
      </c>
      <c r="B51" s="2" t="str">
        <f t="shared" si="0"/>
        <v>£/Cwt.</v>
      </c>
      <c r="C51" s="14" t="s">
        <v>272</v>
      </c>
      <c r="D51" s="4"/>
      <c r="E51" s="4"/>
      <c r="F51" s="4"/>
      <c r="G51" s="59" t="str">
        <f t="shared" si="1"/>
        <v/>
      </c>
      <c r="H51" s="4"/>
      <c r="I51" s="4"/>
      <c r="J51" s="4"/>
      <c r="K51" s="59" t="str">
        <f t="shared" si="2"/>
        <v/>
      </c>
      <c r="L51" s="4"/>
      <c r="M51" s="4"/>
      <c r="N51" s="4"/>
      <c r="O51" s="59" t="str">
        <f t="shared" si="3"/>
        <v/>
      </c>
      <c r="P51" s="4"/>
      <c r="Q51" s="4"/>
      <c r="R51" s="4"/>
      <c r="S51" s="59" t="str">
        <f t="shared" si="4"/>
        <v/>
      </c>
      <c r="T51" s="4"/>
      <c r="U51" s="4"/>
      <c r="V51" s="4"/>
      <c r="W51" s="59" t="str">
        <f t="shared" si="5"/>
        <v/>
      </c>
      <c r="X51" s="1"/>
      <c r="Y51" s="1"/>
      <c r="Z51" s="1"/>
      <c r="AA51" s="1"/>
      <c r="AB51" s="59" t="str">
        <f t="shared" si="6"/>
        <v/>
      </c>
      <c r="AC51" s="1"/>
      <c r="AD51" s="1"/>
      <c r="AE51" s="1"/>
      <c r="AF51" s="1"/>
      <c r="AG51" s="59" t="str">
        <f t="shared" si="7"/>
        <v/>
      </c>
      <c r="AH51" s="1"/>
      <c r="AI51" s="1"/>
      <c r="AJ51" s="1"/>
      <c r="AK51" s="1"/>
      <c r="AL51" s="59" t="str">
        <f t="shared" si="8"/>
        <v/>
      </c>
      <c r="AM51" s="1"/>
      <c r="AN51" s="1"/>
      <c r="AO51" s="1"/>
      <c r="AP51" s="1"/>
      <c r="AQ51" s="59" t="str">
        <f t="shared" si="9"/>
        <v/>
      </c>
      <c r="AR51" s="1"/>
      <c r="AS51" s="1"/>
      <c r="AT51" s="1"/>
      <c r="AU51" s="1"/>
      <c r="AV51" s="59" t="str">
        <f t="shared" si="12"/>
        <v/>
      </c>
      <c r="AW51" s="1"/>
      <c r="AX51" s="1"/>
      <c r="AY51" s="1"/>
      <c r="AZ51" s="1"/>
      <c r="BA51" s="59" t="str">
        <f t="shared" si="13"/>
        <v/>
      </c>
      <c r="BB51" s="1"/>
      <c r="BC51" s="1"/>
      <c r="BD51" s="1"/>
      <c r="BE51" s="1"/>
      <c r="BF51" s="59" t="str">
        <f t="shared" si="14"/>
        <v/>
      </c>
      <c r="BG51" s="1"/>
      <c r="BH51" s="1"/>
      <c r="BI51" s="1"/>
      <c r="BJ51" s="1"/>
      <c r="BK51" s="59" t="str">
        <f t="shared" si="15"/>
        <v/>
      </c>
      <c r="BL51" s="1"/>
      <c r="BM51" s="1"/>
      <c r="BN51" s="1"/>
      <c r="BO51" s="1"/>
      <c r="BP51" s="59" t="str">
        <f t="shared" si="10"/>
        <v/>
      </c>
      <c r="BQ51" s="1"/>
      <c r="BR51" s="1"/>
      <c r="BS51" s="1"/>
      <c r="BT51" s="1"/>
      <c r="BU51" s="59" t="str">
        <f t="shared" si="11"/>
        <v/>
      </c>
    </row>
    <row r="52" spans="1:103" x14ac:dyDescent="0.3">
      <c r="A52" s="4" t="s">
        <v>29</v>
      </c>
      <c r="B52" s="2" t="str">
        <f t="shared" si="0"/>
        <v>£/Cwt.</v>
      </c>
      <c r="C52" s="14" t="s">
        <v>272</v>
      </c>
      <c r="D52" s="12" t="s">
        <v>273</v>
      </c>
      <c r="E52" s="1">
        <v>7</v>
      </c>
      <c r="F52" s="1">
        <v>10</v>
      </c>
      <c r="G52" s="59">
        <f>(IF((E52+F52/$D$64)=0,"",(E52+F52/$D$64)))/3.5</f>
        <v>2.1428571428571428</v>
      </c>
      <c r="H52" s="12" t="s">
        <v>273</v>
      </c>
      <c r="I52" s="1">
        <v>7</v>
      </c>
      <c r="J52" s="1">
        <v>10</v>
      </c>
      <c r="K52" s="59">
        <f>(IF((I52+J52/$D$64)=0,"",(I52+J52/$D$64)))/3.5</f>
        <v>2.1428571428571428</v>
      </c>
      <c r="L52" s="12" t="s">
        <v>273</v>
      </c>
      <c r="M52" s="1">
        <v>7</v>
      </c>
      <c r="N52" s="1">
        <v>10</v>
      </c>
      <c r="O52" s="59">
        <f>(IF((M52+N52/$D$64)=0,"",(M52+N52/$D$64)))/3.5</f>
        <v>2.1428571428571428</v>
      </c>
      <c r="P52" s="12" t="s">
        <v>273</v>
      </c>
      <c r="Q52" s="1">
        <v>7</v>
      </c>
      <c r="R52" s="1">
        <v>10</v>
      </c>
      <c r="S52" s="59">
        <f>(IF((Q52+R52/$D$64)=0,"",(Q52+R52/$D$64)))/3.5</f>
        <v>2.1428571428571428</v>
      </c>
      <c r="T52" s="12" t="s">
        <v>273</v>
      </c>
      <c r="U52" s="1">
        <v>7</v>
      </c>
      <c r="V52" s="1">
        <v>10</v>
      </c>
      <c r="W52" s="59">
        <f>(IF((U52+V52/$D$64)=0,"",(U52+V52/$D$64)))/3.5</f>
        <v>2.1428571428571428</v>
      </c>
      <c r="X52" s="12" t="s">
        <v>273</v>
      </c>
      <c r="Y52" s="1">
        <v>7</v>
      </c>
      <c r="Z52" s="1">
        <v>10</v>
      </c>
      <c r="AA52" s="1">
        <v>0</v>
      </c>
      <c r="AB52" s="59">
        <f>(IF((Y52+Z52/$D$64+AA52/$F$64)=0,"",(Y52+Z52/$D$64+AA52/$F$64)))/3.5</f>
        <v>2.1428571428571428</v>
      </c>
      <c r="AC52" s="12" t="s">
        <v>273</v>
      </c>
      <c r="AD52" s="1">
        <v>7</v>
      </c>
      <c r="AE52" s="1">
        <v>10</v>
      </c>
      <c r="AF52" s="1">
        <v>0</v>
      </c>
      <c r="AG52" s="59">
        <f>(IF((AD52+AE52/$D$64+AF52/$F$64)=0,"",(AD52+AE52/$D$64+AF52/$F$64)))/3.5</f>
        <v>2.1428571428571428</v>
      </c>
      <c r="AH52" s="12" t="s">
        <v>273</v>
      </c>
      <c r="AI52" s="1">
        <v>5</v>
      </c>
      <c r="AJ52" s="1">
        <v>0</v>
      </c>
      <c r="AK52" s="1">
        <v>0</v>
      </c>
      <c r="AL52" s="59">
        <f>(IF((AI52+AJ52/$D$64+AK52/$F$64)=0,"",(AI52+AJ52/$D$64+AK52/$F$64)))/2</f>
        <v>2.5</v>
      </c>
      <c r="AM52" s="12" t="s">
        <v>273</v>
      </c>
      <c r="AN52" s="1">
        <v>5</v>
      </c>
      <c r="AO52" s="1">
        <v>0</v>
      </c>
      <c r="AP52" s="1">
        <v>0</v>
      </c>
      <c r="AQ52" s="59">
        <f>(IF((AN52+AO52/$D$64+AP52/$F$64)=0,"",(AN52+AO52/$D$64+AP52/$F$64)))/2</f>
        <v>2.5</v>
      </c>
      <c r="AR52" s="12" t="s">
        <v>273</v>
      </c>
      <c r="AS52" s="1">
        <v>5</v>
      </c>
      <c r="AT52" s="1">
        <v>0</v>
      </c>
      <c r="AU52" s="1">
        <v>0</v>
      </c>
      <c r="AV52" s="59">
        <f>(IF((AS52+AT52/$D$64+AU52/$F$64)=0,"",(AS52+AT52/$D$64+AU52/$F$64)))/2</f>
        <v>2.5</v>
      </c>
      <c r="AW52" s="1" t="s">
        <v>19</v>
      </c>
      <c r="AX52" s="1">
        <v>5</v>
      </c>
      <c r="AY52" s="1">
        <v>0</v>
      </c>
      <c r="AZ52" s="1">
        <v>0</v>
      </c>
      <c r="BA52" s="59">
        <f>(IF((AX52+AY52/$D$64+AZ52/$F$64)=0,"",(AX52+AY52/$D$64+AZ52/$F$64)))/2</f>
        <v>2.5</v>
      </c>
      <c r="BB52" s="1"/>
      <c r="BC52" s="1"/>
      <c r="BD52" s="1"/>
      <c r="BE52" s="1"/>
      <c r="BF52" s="59" t="str">
        <f>IF((BC52+BD52/$D$64+BE52/$F$64)=0,"",(BC52+BD52/$D$64+BE52/$F$64))</f>
        <v/>
      </c>
      <c r="BG52" s="1"/>
      <c r="BH52" s="1"/>
      <c r="BI52" s="1"/>
      <c r="BJ52" s="1"/>
      <c r="BK52" s="59" t="str">
        <f>IF((BH52+BI52/$D$64+BJ52/$F$64)=0,"",(BH52+BI52/$D$64+BJ52/$F$64))</f>
        <v/>
      </c>
      <c r="BL52" s="1" t="s">
        <v>9</v>
      </c>
      <c r="BM52" s="3">
        <v>1</v>
      </c>
      <c r="BN52" s="3">
        <v>14</v>
      </c>
      <c r="BO52" s="3">
        <v>3</v>
      </c>
      <c r="BP52" s="59">
        <f>IF((BM52+BN52/$D$64+BO52/$F$64)=0,"",(BM52+BN52/$D$64+BO52/$F$64))</f>
        <v>1.7124999999999999</v>
      </c>
      <c r="BQ52" s="1" t="s">
        <v>9</v>
      </c>
      <c r="BR52" s="3">
        <v>1</v>
      </c>
      <c r="BS52" s="3">
        <v>6</v>
      </c>
      <c r="BT52" s="3">
        <v>8</v>
      </c>
      <c r="BU52" s="59">
        <f>IF((BR52+BS52/$D$64+BT52/$F$64)=0,"",(BR52+BS52/$D$64+BT52/$F$64))</f>
        <v>1.3333333333333335</v>
      </c>
    </row>
    <row r="53" spans="1:103" x14ac:dyDescent="0.3">
      <c r="A53" s="4" t="s">
        <v>32</v>
      </c>
      <c r="B53" s="2" t="str">
        <f t="shared" si="0"/>
        <v>£/Cwt.</v>
      </c>
      <c r="C53" s="14" t="s">
        <v>272</v>
      </c>
      <c r="D53" s="1" t="s">
        <v>33</v>
      </c>
      <c r="E53" s="1">
        <v>10</v>
      </c>
      <c r="F53" s="1">
        <v>0</v>
      </c>
      <c r="G53" s="59">
        <f t="shared" si="1"/>
        <v>10</v>
      </c>
      <c r="H53" s="1" t="s">
        <v>33</v>
      </c>
      <c r="I53" s="1">
        <v>10</v>
      </c>
      <c r="J53" s="1">
        <v>0</v>
      </c>
      <c r="K53" s="59">
        <f t="shared" si="2"/>
        <v>10</v>
      </c>
      <c r="L53" s="1" t="s">
        <v>33</v>
      </c>
      <c r="M53" s="1">
        <v>10</v>
      </c>
      <c r="N53" s="1">
        <v>0</v>
      </c>
      <c r="O53" s="59">
        <f t="shared" si="3"/>
        <v>10</v>
      </c>
      <c r="P53" s="1" t="s">
        <v>33</v>
      </c>
      <c r="Q53" s="1">
        <v>10</v>
      </c>
      <c r="R53" s="1">
        <v>0</v>
      </c>
      <c r="S53" s="59">
        <f t="shared" si="4"/>
        <v>10</v>
      </c>
      <c r="T53" s="1" t="s">
        <v>33</v>
      </c>
      <c r="U53" s="1">
        <v>10</v>
      </c>
      <c r="V53" s="1">
        <v>0</v>
      </c>
      <c r="W53" s="59">
        <f t="shared" si="5"/>
        <v>10</v>
      </c>
      <c r="X53" s="1" t="s">
        <v>34</v>
      </c>
      <c r="Y53" s="1">
        <v>10</v>
      </c>
      <c r="Z53" s="1">
        <v>0</v>
      </c>
      <c r="AA53" s="1">
        <v>0</v>
      </c>
      <c r="AB53" s="59">
        <f t="shared" si="6"/>
        <v>10</v>
      </c>
      <c r="AC53" s="1" t="s">
        <v>34</v>
      </c>
      <c r="AD53" s="1">
        <v>10</v>
      </c>
      <c r="AE53" s="1">
        <v>0</v>
      </c>
      <c r="AF53" s="1">
        <v>0</v>
      </c>
      <c r="AG53" s="59">
        <f t="shared" si="7"/>
        <v>10</v>
      </c>
      <c r="AH53" s="1" t="s">
        <v>35</v>
      </c>
      <c r="AI53" s="1">
        <v>10</v>
      </c>
      <c r="AJ53" s="1">
        <v>0</v>
      </c>
      <c r="AK53" s="1">
        <v>0</v>
      </c>
      <c r="AL53" s="59">
        <f t="shared" si="8"/>
        <v>10</v>
      </c>
      <c r="AM53" s="1" t="s">
        <v>35</v>
      </c>
      <c r="AN53" s="1">
        <v>10</v>
      </c>
      <c r="AO53" s="1">
        <v>0</v>
      </c>
      <c r="AP53" s="1">
        <v>0</v>
      </c>
      <c r="AQ53" s="59">
        <f t="shared" si="9"/>
        <v>10</v>
      </c>
      <c r="AR53" s="1" t="s">
        <v>34</v>
      </c>
      <c r="AS53" s="1">
        <v>8</v>
      </c>
      <c r="AT53" s="1">
        <v>0</v>
      </c>
      <c r="AU53" s="1">
        <v>0</v>
      </c>
      <c r="AV53" s="59">
        <f t="shared" si="12"/>
        <v>8</v>
      </c>
      <c r="AW53" s="1" t="s">
        <v>34</v>
      </c>
      <c r="AX53" s="1">
        <v>8</v>
      </c>
      <c r="AY53" s="1">
        <v>0</v>
      </c>
      <c r="AZ53" s="1">
        <v>0</v>
      </c>
      <c r="BA53" s="59">
        <f t="shared" si="13"/>
        <v>8</v>
      </c>
      <c r="BB53" s="1" t="s">
        <v>34</v>
      </c>
      <c r="BC53" s="1">
        <v>8</v>
      </c>
      <c r="BD53" s="1">
        <v>0</v>
      </c>
      <c r="BE53" s="1">
        <v>0</v>
      </c>
      <c r="BF53" s="59">
        <f t="shared" si="14"/>
        <v>8</v>
      </c>
      <c r="BG53" s="1" t="s">
        <v>34</v>
      </c>
      <c r="BH53" s="1">
        <v>8</v>
      </c>
      <c r="BI53" s="1">
        <v>0</v>
      </c>
      <c r="BJ53" s="1">
        <v>0</v>
      </c>
      <c r="BK53" s="59">
        <f t="shared" si="15"/>
        <v>8</v>
      </c>
      <c r="BL53" s="1" t="s">
        <v>9</v>
      </c>
      <c r="BM53" s="3">
        <v>12</v>
      </c>
      <c r="BN53" s="3">
        <v>7</v>
      </c>
      <c r="BO53" s="3">
        <v>12</v>
      </c>
      <c r="BP53" s="59">
        <f t="shared" si="10"/>
        <v>12.4</v>
      </c>
      <c r="BQ53" s="1" t="s">
        <v>9</v>
      </c>
      <c r="BR53" s="3">
        <v>8</v>
      </c>
      <c r="BS53" s="3">
        <v>14</v>
      </c>
      <c r="BT53" s="3">
        <v>3</v>
      </c>
      <c r="BU53" s="59">
        <f t="shared" si="11"/>
        <v>8.7124999999999986</v>
      </c>
    </row>
    <row r="54" spans="1:103" x14ac:dyDescent="0.3">
      <c r="A54" s="4" t="s">
        <v>36</v>
      </c>
      <c r="B54" s="2" t="str">
        <f t="shared" si="0"/>
        <v>£/Cwt.</v>
      </c>
      <c r="C54" s="14" t="s">
        <v>272</v>
      </c>
      <c r="D54" s="1"/>
      <c r="E54" s="1"/>
      <c r="F54" s="1"/>
      <c r="G54" s="59" t="str">
        <f t="shared" si="1"/>
        <v/>
      </c>
      <c r="H54" s="1"/>
      <c r="I54" s="1"/>
      <c r="J54" s="1"/>
      <c r="K54" s="59" t="str">
        <f t="shared" si="2"/>
        <v/>
      </c>
      <c r="L54" s="1"/>
      <c r="M54" s="1"/>
      <c r="N54" s="1"/>
      <c r="O54" s="59" t="str">
        <f t="shared" si="3"/>
        <v/>
      </c>
      <c r="P54" s="1"/>
      <c r="Q54" s="1"/>
      <c r="R54" s="1"/>
      <c r="S54" s="59" t="str">
        <f t="shared" si="4"/>
        <v/>
      </c>
      <c r="T54" s="1"/>
      <c r="U54" s="1"/>
      <c r="V54" s="1"/>
      <c r="W54" s="59" t="str">
        <f t="shared" si="5"/>
        <v/>
      </c>
      <c r="X54" s="1"/>
      <c r="Y54" s="1"/>
      <c r="Z54" s="1"/>
      <c r="AA54" s="1"/>
      <c r="AB54" s="59" t="str">
        <f t="shared" si="6"/>
        <v/>
      </c>
      <c r="AC54" s="1"/>
      <c r="AD54" s="1"/>
      <c r="AE54" s="1"/>
      <c r="AF54" s="1"/>
      <c r="AG54" s="59" t="str">
        <f t="shared" si="7"/>
        <v/>
      </c>
      <c r="AH54" s="1"/>
      <c r="AI54" s="1"/>
      <c r="AJ54" s="1"/>
      <c r="AK54" s="1"/>
      <c r="AL54" s="59" t="str">
        <f t="shared" si="8"/>
        <v/>
      </c>
      <c r="AM54" s="1"/>
      <c r="AN54" s="1"/>
      <c r="AO54" s="1"/>
      <c r="AP54" s="1"/>
      <c r="AQ54" s="59" t="str">
        <f t="shared" si="9"/>
        <v/>
      </c>
      <c r="AR54" s="1"/>
      <c r="AS54" s="1"/>
      <c r="AT54" s="1"/>
      <c r="AU54" s="1"/>
      <c r="AV54" s="59" t="str">
        <f t="shared" si="12"/>
        <v/>
      </c>
      <c r="AW54" s="1"/>
      <c r="AX54" s="1"/>
      <c r="AY54" s="1"/>
      <c r="AZ54" s="1"/>
      <c r="BA54" s="59" t="str">
        <f t="shared" si="13"/>
        <v/>
      </c>
      <c r="BB54" s="1"/>
      <c r="BC54" s="1"/>
      <c r="BD54" s="1"/>
      <c r="BE54" s="1"/>
      <c r="BF54" s="59" t="str">
        <f t="shared" si="14"/>
        <v/>
      </c>
      <c r="BG54" s="1"/>
      <c r="BH54" s="1"/>
      <c r="BI54" s="1"/>
      <c r="BJ54" s="1"/>
      <c r="BK54" s="59" t="str">
        <f t="shared" si="15"/>
        <v/>
      </c>
      <c r="BL54" s="1"/>
      <c r="BM54" s="1"/>
      <c r="BN54" s="1"/>
      <c r="BO54" s="1"/>
      <c r="BP54" s="59" t="str">
        <f t="shared" si="10"/>
        <v/>
      </c>
      <c r="BQ54" s="1" t="s">
        <v>9</v>
      </c>
      <c r="BR54" s="3">
        <v>48</v>
      </c>
      <c r="BS54" s="3">
        <v>13</v>
      </c>
      <c r="BT54" s="3">
        <v>11</v>
      </c>
      <c r="BU54" s="59">
        <f t="shared" si="11"/>
        <v>48.695833333333333</v>
      </c>
    </row>
    <row r="55" spans="1:103" x14ac:dyDescent="0.3">
      <c r="A55" s="14" t="s">
        <v>173</v>
      </c>
      <c r="B55" s="2" t="str">
        <f t="shared" si="0"/>
        <v>£/Cwt.</v>
      </c>
      <c r="C55" s="14" t="s">
        <v>272</v>
      </c>
      <c r="D55" s="1"/>
      <c r="E55" s="1"/>
      <c r="F55" s="1"/>
      <c r="G55" s="59" t="str">
        <f t="shared" si="1"/>
        <v/>
      </c>
      <c r="H55" s="1"/>
      <c r="I55" s="1"/>
      <c r="J55" s="1"/>
      <c r="K55" s="59" t="str">
        <f t="shared" si="2"/>
        <v/>
      </c>
      <c r="L55" s="1"/>
      <c r="M55" s="1"/>
      <c r="N55" s="1"/>
      <c r="O55" s="59" t="str">
        <f t="shared" si="3"/>
        <v/>
      </c>
      <c r="P55" s="1"/>
      <c r="Q55" s="1"/>
      <c r="R55" s="1"/>
      <c r="S55" s="59" t="str">
        <f t="shared" si="4"/>
        <v/>
      </c>
      <c r="T55" s="1"/>
      <c r="U55" s="1"/>
      <c r="V55" s="1"/>
      <c r="W55" s="59" t="str">
        <f t="shared" si="5"/>
        <v/>
      </c>
      <c r="X55" s="1"/>
      <c r="Y55" s="1"/>
      <c r="Z55" s="1"/>
      <c r="AA55" s="1"/>
      <c r="AB55" s="59" t="str">
        <f t="shared" si="6"/>
        <v/>
      </c>
      <c r="AC55" s="1"/>
      <c r="AD55" s="1"/>
      <c r="AE55" s="1"/>
      <c r="AF55" s="1"/>
      <c r="AG55" s="59" t="str">
        <f t="shared" si="7"/>
        <v/>
      </c>
      <c r="AH55" s="1"/>
      <c r="AI55" s="1"/>
      <c r="AJ55" s="1"/>
      <c r="AK55" s="1"/>
      <c r="AL55" s="59" t="str">
        <f t="shared" si="8"/>
        <v/>
      </c>
      <c r="AM55" s="1"/>
      <c r="AN55" s="1"/>
      <c r="AO55" s="1"/>
      <c r="AP55" s="1"/>
      <c r="AQ55" s="59" t="str">
        <f t="shared" si="9"/>
        <v/>
      </c>
      <c r="AR55" s="1"/>
      <c r="AS55" s="1"/>
      <c r="AT55" s="1"/>
      <c r="AU55" s="1"/>
      <c r="AV55" s="59" t="str">
        <f t="shared" si="12"/>
        <v/>
      </c>
      <c r="AW55" s="1"/>
      <c r="AX55" s="1"/>
      <c r="AY55" s="1"/>
      <c r="AZ55" s="1"/>
      <c r="BA55" s="59" t="str">
        <f t="shared" si="13"/>
        <v/>
      </c>
      <c r="BB55" s="1"/>
      <c r="BC55" s="1"/>
      <c r="BD55" s="1"/>
      <c r="BE55" s="1"/>
      <c r="BF55" s="59" t="str">
        <f t="shared" si="14"/>
        <v/>
      </c>
      <c r="BG55" s="1"/>
      <c r="BH55" s="1"/>
      <c r="BI55" s="1"/>
      <c r="BJ55" s="1"/>
      <c r="BK55" s="59" t="str">
        <f t="shared" si="15"/>
        <v/>
      </c>
      <c r="BL55" s="1" t="s">
        <v>9</v>
      </c>
      <c r="BM55" s="3">
        <v>0</v>
      </c>
      <c r="BN55" s="3">
        <v>9</v>
      </c>
      <c r="BO55" s="3">
        <v>4</v>
      </c>
      <c r="BP55" s="59">
        <f t="shared" si="10"/>
        <v>0.46666666666666667</v>
      </c>
      <c r="BQ55" s="1" t="s">
        <v>9</v>
      </c>
      <c r="BR55" s="3">
        <v>0</v>
      </c>
      <c r="BS55" s="3">
        <v>11</v>
      </c>
      <c r="BT55" s="3">
        <v>3</v>
      </c>
      <c r="BU55" s="59">
        <f t="shared" si="11"/>
        <v>0.5625</v>
      </c>
    </row>
    <row r="56" spans="1:103" x14ac:dyDescent="0.3">
      <c r="A56" s="4" t="s">
        <v>37</v>
      </c>
      <c r="B56" s="2" t="str">
        <f t="shared" si="0"/>
        <v>£/Cwt.</v>
      </c>
      <c r="C56" s="14" t="s">
        <v>272</v>
      </c>
      <c r="D56" s="1"/>
      <c r="E56" s="1"/>
      <c r="F56" s="1"/>
      <c r="G56" s="59" t="str">
        <f t="shared" si="1"/>
        <v/>
      </c>
      <c r="H56" s="1"/>
      <c r="I56" s="1"/>
      <c r="J56" s="1"/>
      <c r="K56" s="59" t="str">
        <f t="shared" si="2"/>
        <v/>
      </c>
      <c r="L56" s="1"/>
      <c r="M56" s="1"/>
      <c r="N56" s="1"/>
      <c r="O56" s="59" t="str">
        <f t="shared" si="3"/>
        <v/>
      </c>
      <c r="P56" s="1"/>
      <c r="Q56" s="1"/>
      <c r="R56" s="1"/>
      <c r="S56" s="59" t="str">
        <f t="shared" si="4"/>
        <v/>
      </c>
      <c r="T56" s="1"/>
      <c r="U56" s="1"/>
      <c r="V56" s="1"/>
      <c r="W56" s="59" t="str">
        <f t="shared" si="5"/>
        <v/>
      </c>
      <c r="X56" s="1"/>
      <c r="Y56" s="1"/>
      <c r="Z56" s="1"/>
      <c r="AA56" s="1"/>
      <c r="AB56" s="59" t="str">
        <f t="shared" si="6"/>
        <v/>
      </c>
      <c r="AC56" s="1"/>
      <c r="AD56" s="1"/>
      <c r="AE56" s="1"/>
      <c r="AF56" s="1"/>
      <c r="AG56" s="59" t="str">
        <f t="shared" si="7"/>
        <v/>
      </c>
      <c r="AH56" s="1"/>
      <c r="AI56" s="1"/>
      <c r="AJ56" s="1"/>
      <c r="AK56" s="1"/>
      <c r="AL56" s="59" t="str">
        <f t="shared" si="8"/>
        <v/>
      </c>
      <c r="AM56" s="1"/>
      <c r="AN56" s="1"/>
      <c r="AO56" s="1"/>
      <c r="AP56" s="1"/>
      <c r="AQ56" s="59" t="str">
        <f t="shared" si="9"/>
        <v/>
      </c>
      <c r="AR56" s="1"/>
      <c r="AS56" s="1"/>
      <c r="AT56" s="1"/>
      <c r="AU56" s="1"/>
      <c r="AV56" s="59" t="str">
        <f t="shared" si="12"/>
        <v/>
      </c>
      <c r="AW56" s="1"/>
      <c r="AX56" s="1"/>
      <c r="AY56" s="1"/>
      <c r="AZ56" s="1"/>
      <c r="BA56" s="59" t="str">
        <f t="shared" si="13"/>
        <v/>
      </c>
      <c r="BB56" s="1"/>
      <c r="BC56" s="1"/>
      <c r="BD56" s="1"/>
      <c r="BE56" s="1"/>
      <c r="BF56" s="59" t="str">
        <f t="shared" si="14"/>
        <v/>
      </c>
      <c r="BG56" s="1"/>
      <c r="BH56" s="1"/>
      <c r="BI56" s="1"/>
      <c r="BJ56" s="1"/>
      <c r="BK56" s="59" t="str">
        <f t="shared" si="15"/>
        <v/>
      </c>
      <c r="BL56" s="1" t="s">
        <v>9</v>
      </c>
      <c r="BM56" s="3">
        <v>1</v>
      </c>
      <c r="BN56" s="3">
        <v>5</v>
      </c>
      <c r="BO56" s="3">
        <v>10</v>
      </c>
      <c r="BP56" s="59">
        <f t="shared" si="10"/>
        <v>1.2916666666666667</v>
      </c>
      <c r="BQ56" s="1"/>
      <c r="BR56" s="1"/>
      <c r="BS56" s="1"/>
      <c r="BT56" s="1"/>
      <c r="BU56" s="59" t="str">
        <f t="shared" si="11"/>
        <v/>
      </c>
    </row>
    <row r="57" spans="1:103" x14ac:dyDescent="0.3">
      <c r="A57" s="14" t="s">
        <v>174</v>
      </c>
      <c r="B57" s="2" t="str">
        <f t="shared" si="0"/>
        <v>£/Cwt.</v>
      </c>
      <c r="C57" s="14" t="s">
        <v>272</v>
      </c>
      <c r="D57" s="1"/>
      <c r="E57" s="1"/>
      <c r="F57" s="1"/>
      <c r="G57" s="59" t="str">
        <f t="shared" si="1"/>
        <v/>
      </c>
      <c r="H57" s="1"/>
      <c r="I57" s="1"/>
      <c r="J57" s="1"/>
      <c r="K57" s="59" t="str">
        <f t="shared" si="2"/>
        <v/>
      </c>
      <c r="L57" s="1"/>
      <c r="M57" s="1"/>
      <c r="N57" s="1"/>
      <c r="O57" s="59" t="str">
        <f t="shared" si="3"/>
        <v/>
      </c>
      <c r="P57" s="1"/>
      <c r="Q57" s="1"/>
      <c r="R57" s="1"/>
      <c r="S57" s="59" t="str">
        <f t="shared" si="4"/>
        <v/>
      </c>
      <c r="T57" s="1"/>
      <c r="U57" s="1"/>
      <c r="V57" s="1"/>
      <c r="W57" s="59" t="str">
        <f t="shared" si="5"/>
        <v/>
      </c>
      <c r="X57" s="1"/>
      <c r="Y57" s="1"/>
      <c r="Z57" s="1"/>
      <c r="AA57" s="1"/>
      <c r="AB57" s="59" t="str">
        <f t="shared" si="6"/>
        <v/>
      </c>
      <c r="AC57" s="1"/>
      <c r="AD57" s="1"/>
      <c r="AE57" s="1"/>
      <c r="AF57" s="1"/>
      <c r="AG57" s="59" t="str">
        <f t="shared" si="7"/>
        <v/>
      </c>
      <c r="AH57" s="1"/>
      <c r="AI57" s="1"/>
      <c r="AJ57" s="1"/>
      <c r="AK57" s="1"/>
      <c r="AL57" s="59" t="str">
        <f t="shared" si="8"/>
        <v/>
      </c>
      <c r="AM57" s="1"/>
      <c r="AN57" s="1"/>
      <c r="AO57" s="1"/>
      <c r="AP57" s="1"/>
      <c r="AQ57" s="59" t="str">
        <f t="shared" si="9"/>
        <v/>
      </c>
      <c r="AR57" s="1"/>
      <c r="AS57" s="1"/>
      <c r="AT57" s="1"/>
      <c r="AU57" s="1"/>
      <c r="AV57" s="59" t="str">
        <f t="shared" si="12"/>
        <v/>
      </c>
      <c r="AW57" s="1"/>
      <c r="AX57" s="1"/>
      <c r="AY57" s="1"/>
      <c r="AZ57" s="1"/>
      <c r="BA57" s="59" t="str">
        <f t="shared" si="13"/>
        <v/>
      </c>
      <c r="BB57" s="1"/>
      <c r="BC57" s="1"/>
      <c r="BD57" s="1"/>
      <c r="BE57" s="1"/>
      <c r="BF57" s="59" t="str">
        <f t="shared" si="14"/>
        <v/>
      </c>
      <c r="BG57" s="1"/>
      <c r="BH57" s="1"/>
      <c r="BI57" s="1"/>
      <c r="BJ57" s="1"/>
      <c r="BK57" s="59" t="str">
        <f t="shared" si="15"/>
        <v/>
      </c>
      <c r="BL57" s="1"/>
      <c r="BM57" s="1"/>
      <c r="BN57" s="1"/>
      <c r="BO57" s="1"/>
      <c r="BP57" s="59" t="str">
        <f t="shared" si="10"/>
        <v/>
      </c>
      <c r="BQ57" s="1"/>
      <c r="BR57" s="1"/>
      <c r="BS57" s="1"/>
      <c r="BT57" s="1"/>
      <c r="BU57" s="59" t="str">
        <f t="shared" si="11"/>
        <v/>
      </c>
    </row>
    <row r="58" spans="1:103" x14ac:dyDescent="0.3">
      <c r="A58" s="4" t="s">
        <v>38</v>
      </c>
      <c r="B58" s="2" t="str">
        <f t="shared" si="0"/>
        <v>£/Cwt.</v>
      </c>
      <c r="C58" s="14" t="s">
        <v>272</v>
      </c>
      <c r="D58" s="1"/>
      <c r="E58" s="1"/>
      <c r="F58" s="1"/>
      <c r="G58" s="59" t="str">
        <f t="shared" si="1"/>
        <v/>
      </c>
      <c r="H58" s="1"/>
      <c r="I58" s="1"/>
      <c r="J58" s="1"/>
      <c r="K58" s="59" t="str">
        <f t="shared" si="2"/>
        <v/>
      </c>
      <c r="L58" s="1"/>
      <c r="M58" s="1"/>
      <c r="N58" s="1"/>
      <c r="O58" s="59" t="str">
        <f t="shared" si="3"/>
        <v/>
      </c>
      <c r="P58" s="1"/>
      <c r="Q58" s="1"/>
      <c r="R58" s="1"/>
      <c r="S58" s="59" t="str">
        <f t="shared" si="4"/>
        <v/>
      </c>
      <c r="T58" s="1"/>
      <c r="U58" s="1"/>
      <c r="V58" s="1"/>
      <c r="W58" s="59" t="str">
        <f t="shared" si="5"/>
        <v/>
      </c>
      <c r="X58" s="1"/>
      <c r="Y58" s="1"/>
      <c r="Z58" s="1"/>
      <c r="AA58" s="1"/>
      <c r="AB58" s="59" t="str">
        <f>IF((Y58+Z58/$D$64+AA58/$F$64)=0,"",(Y58+Z58/$D$64+AA58/$F$64))</f>
        <v/>
      </c>
      <c r="AC58" s="1"/>
      <c r="AD58" s="1"/>
      <c r="AE58" s="1"/>
      <c r="AF58" s="1"/>
      <c r="AG58" s="59" t="str">
        <f>IF((AD58+AE58/$D$64+AF58/$F$64)=0,"",(AD58+AE58/$D$64+AF58/$F$64))</f>
        <v/>
      </c>
      <c r="AH58" s="1"/>
      <c r="AI58" s="1"/>
      <c r="AJ58" s="1"/>
      <c r="AK58" s="1"/>
      <c r="AL58" s="59" t="str">
        <f>IF((AI58+AJ58/$D$64+AK58/$F$64)=0,"",(AI58+AJ58/$D$64+AK58/$F$64))</f>
        <v/>
      </c>
      <c r="AM58" s="1"/>
      <c r="AN58" s="1"/>
      <c r="AO58" s="1"/>
      <c r="AP58" s="1"/>
      <c r="AQ58" s="59" t="str">
        <f>IF((AN58+AO58/$D$64+AP58/$F$64)=0,"",(AN58+AO58/$D$64+AP58/$F$64))</f>
        <v/>
      </c>
      <c r="AR58" s="1"/>
      <c r="AS58" s="1"/>
      <c r="AT58" s="1"/>
      <c r="AU58" s="1"/>
      <c r="AV58" s="59" t="str">
        <f>IF((AS58+AT58/$D$64+AU58/$F$64)=0,"",(AS58+AT58/$D$64+AU58/$F$64))</f>
        <v/>
      </c>
      <c r="AW58" s="1"/>
      <c r="AX58" s="1"/>
      <c r="AY58" s="1"/>
      <c r="AZ58" s="1"/>
      <c r="BA58" s="59" t="str">
        <f>IF((AX58+AY58/$D$64+AZ58/$F$64)=0,"",(AX58+AY58/$D$64+AZ58/$F$64))</f>
        <v/>
      </c>
      <c r="BB58" s="1"/>
      <c r="BC58" s="1"/>
      <c r="BD58" s="1"/>
      <c r="BE58" s="1"/>
      <c r="BF58" s="59" t="str">
        <f>IF((BC58+BD58/$D$64+BE58/$F$64)=0,"",(BC58+BD58/$D$64+BE58/$F$64))</f>
        <v/>
      </c>
      <c r="BG58" s="1"/>
      <c r="BH58" s="1"/>
      <c r="BI58" s="1"/>
      <c r="BJ58" s="1"/>
      <c r="BK58" s="59" t="str">
        <f>IF((BH58+BI58/$D$64+BJ58/$F$64)=0,"",(BH58+BI58/$D$64+BJ58/$F$64))</f>
        <v/>
      </c>
      <c r="BL58" s="1"/>
      <c r="BM58" s="1"/>
      <c r="BN58" s="1"/>
      <c r="BO58" s="1"/>
      <c r="BP58" s="59" t="str">
        <f>IF((BM58+BN58/$D$64+BO58/$F$64)=0,"",(BM58+BN58/$D$64+BO58/$F$64))</f>
        <v/>
      </c>
      <c r="BQ58" s="1"/>
      <c r="BR58" s="1"/>
      <c r="BS58" s="1"/>
      <c r="BT58" s="1"/>
      <c r="BU58" s="59" t="str">
        <f>IF((BR58+BS58/$D$64+BT58/$F$64)=0,"",(BR58+BS58/$D$64+BT58/$F$64))</f>
        <v/>
      </c>
    </row>
    <row r="59" spans="1:103" x14ac:dyDescent="0.3">
      <c r="A59" s="4"/>
      <c r="B59" s="4"/>
      <c r="C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59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4"/>
      <c r="BQ59" s="1"/>
      <c r="BR59" s="1"/>
      <c r="BS59" s="1"/>
      <c r="BT59" s="1"/>
      <c r="BU59" s="4"/>
    </row>
    <row r="60" spans="1:103" x14ac:dyDescent="0.3">
      <c r="A60" s="25" t="s">
        <v>175</v>
      </c>
      <c r="B60" s="25"/>
      <c r="C60" s="25"/>
      <c r="BN60"/>
      <c r="BP60" s="6"/>
      <c r="BS60"/>
      <c r="BU60" s="6"/>
    </row>
    <row r="63" spans="1:103" s="29" customFormat="1" x14ac:dyDescent="0.3">
      <c r="A63" s="27" t="s">
        <v>198</v>
      </c>
      <c r="B63" s="28"/>
      <c r="F63" s="30"/>
      <c r="G63" s="28"/>
      <c r="L63" s="30"/>
      <c r="O63" s="28"/>
      <c r="P63" s="28"/>
      <c r="R63" s="30"/>
      <c r="X63" s="30"/>
      <c r="AD63" s="30"/>
      <c r="AH63" s="30"/>
      <c r="AJ63" s="28"/>
      <c r="AM63" s="30"/>
      <c r="AR63" s="30"/>
      <c r="AV63" s="30"/>
      <c r="BB63" s="30"/>
      <c r="BD63" s="30"/>
      <c r="BG63" s="28"/>
      <c r="BJ63" s="30"/>
      <c r="BO63" s="30"/>
      <c r="BU63" s="30"/>
      <c r="BY63" s="30"/>
      <c r="CE63" s="30"/>
      <c r="CH63" s="30"/>
      <c r="CL63" s="30"/>
      <c r="CO63" s="30"/>
      <c r="CR63" s="30"/>
      <c r="CV63" s="30"/>
      <c r="CY63" s="30"/>
    </row>
    <row r="64" spans="1:103" s="29" customFormat="1" x14ac:dyDescent="0.3">
      <c r="A64" s="27"/>
      <c r="B64" s="28">
        <v>1</v>
      </c>
      <c r="C64" s="30" t="s">
        <v>2</v>
      </c>
      <c r="D64" s="29">
        <v>20</v>
      </c>
      <c r="E64" s="30" t="s">
        <v>3</v>
      </c>
      <c r="F64" s="29">
        <v>240</v>
      </c>
      <c r="G64" s="30" t="s">
        <v>4</v>
      </c>
      <c r="L64" s="30"/>
      <c r="O64" s="28"/>
      <c r="P64" s="28"/>
      <c r="R64" s="30"/>
      <c r="X64" s="30"/>
      <c r="AD64" s="30"/>
      <c r="AH64" s="30"/>
      <c r="AJ64" s="28"/>
      <c r="AM64" s="30"/>
      <c r="AR64" s="30"/>
      <c r="AV64" s="30"/>
      <c r="BB64" s="30"/>
      <c r="BD64" s="30"/>
      <c r="BG64" s="28"/>
      <c r="BJ64" s="30"/>
      <c r="BO64" s="30"/>
      <c r="BU64" s="30"/>
      <c r="BY64" s="30"/>
      <c r="CE64" s="30"/>
      <c r="CH64" s="30"/>
      <c r="CL64" s="30"/>
      <c r="CO64" s="30"/>
      <c r="CR64" s="30"/>
      <c r="CV64" s="30"/>
      <c r="CY64" s="30"/>
    </row>
    <row r="65" spans="1:102" s="28" customFormat="1" x14ac:dyDescent="0.3">
      <c r="A65" s="28" t="s">
        <v>199</v>
      </c>
      <c r="B65" s="28">
        <v>1</v>
      </c>
      <c r="C65" s="30" t="s">
        <v>200</v>
      </c>
      <c r="D65" s="31">
        <v>108</v>
      </c>
      <c r="E65" s="30" t="s">
        <v>201</v>
      </c>
      <c r="F65" s="32">
        <f>D65/F75</f>
        <v>4.8214285714285716E-2</v>
      </c>
      <c r="G65" s="33" t="s">
        <v>58</v>
      </c>
      <c r="H65" s="31"/>
      <c r="I65" s="30"/>
      <c r="J65" s="30"/>
      <c r="K65" s="30"/>
      <c r="M65" s="34"/>
      <c r="O65" s="30"/>
      <c r="P65" s="30"/>
      <c r="Q65" s="30"/>
      <c r="S65" s="31"/>
      <c r="T65" s="35"/>
      <c r="U65" s="30"/>
      <c r="V65" s="30"/>
      <c r="W65" s="30"/>
      <c r="X65" s="36"/>
      <c r="Z65" s="31"/>
      <c r="AA65" s="31"/>
      <c r="AB65" s="30"/>
      <c r="AC65" s="30"/>
      <c r="AF65" s="30"/>
      <c r="AG65" s="30"/>
      <c r="AI65" s="30"/>
      <c r="AJ65" s="31"/>
      <c r="AK65" s="30"/>
      <c r="AL65" s="30"/>
      <c r="AP65" s="30"/>
      <c r="AQ65" s="30"/>
      <c r="AS65" s="30"/>
      <c r="AT65" s="31"/>
      <c r="AU65" s="30"/>
      <c r="AW65" s="30"/>
      <c r="AY65" s="31"/>
      <c r="AZ65" s="30"/>
      <c r="BA65" s="30"/>
      <c r="BE65" s="30"/>
      <c r="BG65" s="31"/>
      <c r="BH65" s="30"/>
      <c r="BI65" s="30"/>
      <c r="BL65" s="30"/>
      <c r="BM65" s="31"/>
      <c r="BN65" s="30"/>
      <c r="BP65" s="30"/>
      <c r="BR65" s="31"/>
      <c r="BS65" s="30"/>
      <c r="BT65" s="30"/>
      <c r="BW65" s="30"/>
      <c r="BX65" s="30"/>
      <c r="BZ65" s="30"/>
      <c r="CA65" s="31"/>
      <c r="CC65" s="30"/>
      <c r="CD65" s="30"/>
      <c r="CF65" s="31"/>
      <c r="CG65" s="30"/>
      <c r="CK65" s="30"/>
      <c r="CN65" s="30"/>
      <c r="CQ65" s="30"/>
      <c r="CU65" s="30"/>
      <c r="CX65" s="30"/>
    </row>
    <row r="66" spans="1:102" s="28" customFormat="1" x14ac:dyDescent="0.3">
      <c r="A66" s="28" t="s">
        <v>199</v>
      </c>
      <c r="B66" s="28">
        <v>1</v>
      </c>
      <c r="C66" s="30" t="s">
        <v>202</v>
      </c>
      <c r="D66" s="31">
        <v>32.5</v>
      </c>
      <c r="E66" s="30" t="s">
        <v>201</v>
      </c>
      <c r="H66" s="31"/>
      <c r="I66" s="30"/>
      <c r="J66" s="30"/>
      <c r="K66" s="30"/>
      <c r="O66" s="30"/>
      <c r="P66" s="30"/>
      <c r="Q66" s="30"/>
      <c r="R66" s="29"/>
      <c r="S66" s="31"/>
      <c r="U66" s="30"/>
      <c r="V66" s="30"/>
      <c r="W66" s="30"/>
      <c r="X66" s="36"/>
      <c r="Z66" s="31"/>
      <c r="AA66" s="31"/>
      <c r="AB66" s="30"/>
      <c r="AC66" s="30"/>
      <c r="AF66" s="30"/>
      <c r="AG66" s="30"/>
      <c r="AI66" s="30"/>
      <c r="AJ66" s="31"/>
      <c r="AK66" s="30"/>
      <c r="AL66" s="30"/>
      <c r="AP66" s="30"/>
      <c r="AQ66" s="30"/>
      <c r="AS66" s="30"/>
      <c r="AT66" s="31"/>
      <c r="AU66" s="30"/>
      <c r="AW66" s="30"/>
      <c r="AY66" s="31"/>
      <c r="AZ66" s="30"/>
      <c r="BA66" s="30"/>
      <c r="BE66" s="30"/>
      <c r="BG66" s="31"/>
      <c r="BH66" s="30"/>
      <c r="BI66" s="30"/>
      <c r="BL66" s="30"/>
      <c r="BM66" s="31"/>
      <c r="BN66" s="30"/>
      <c r="BP66" s="30"/>
      <c r="BR66" s="31"/>
      <c r="BS66" s="30"/>
      <c r="BT66" s="30"/>
      <c r="BW66" s="30"/>
      <c r="BX66" s="30"/>
      <c r="BZ66" s="30"/>
      <c r="CA66" s="31"/>
      <c r="CC66" s="30"/>
      <c r="CD66" s="30"/>
      <c r="CF66" s="31"/>
      <c r="CG66" s="30"/>
      <c r="CK66" s="30"/>
      <c r="CN66" s="30"/>
      <c r="CQ66" s="30"/>
      <c r="CU66" s="30"/>
      <c r="CX66" s="30"/>
    </row>
    <row r="67" spans="1:102" s="29" customFormat="1" x14ac:dyDescent="0.3">
      <c r="A67" s="28"/>
      <c r="B67" s="28">
        <v>1</v>
      </c>
      <c r="C67" s="30" t="s">
        <v>203</v>
      </c>
      <c r="D67" s="31">
        <v>6.5</v>
      </c>
      <c r="E67" s="33" t="s">
        <v>201</v>
      </c>
      <c r="F67" s="28"/>
      <c r="G67" s="30"/>
      <c r="H67" s="31"/>
      <c r="I67" s="30"/>
      <c r="J67" s="30"/>
      <c r="K67" s="33"/>
      <c r="L67" s="30"/>
      <c r="M67" s="31"/>
      <c r="N67" s="30"/>
      <c r="O67" s="30"/>
      <c r="P67" s="30"/>
      <c r="Q67" s="33"/>
      <c r="S67" s="31"/>
      <c r="U67" s="30"/>
      <c r="V67" s="30"/>
      <c r="W67" s="33"/>
      <c r="Z67" s="31"/>
      <c r="AA67" s="31"/>
      <c r="AB67" s="33"/>
      <c r="AC67" s="30"/>
      <c r="AE67" s="36"/>
      <c r="AF67" s="33"/>
      <c r="AG67" s="30"/>
      <c r="AI67" s="33"/>
      <c r="AJ67" s="31"/>
      <c r="AK67" s="30"/>
      <c r="AL67" s="33"/>
      <c r="AP67" s="33"/>
      <c r="AQ67" s="30"/>
      <c r="AS67" s="33"/>
      <c r="AT67" s="31"/>
      <c r="AU67" s="30"/>
      <c r="AW67" s="33"/>
      <c r="AY67" s="31"/>
      <c r="AZ67" s="30"/>
      <c r="BA67" s="33"/>
      <c r="BE67" s="33"/>
      <c r="BG67" s="31"/>
      <c r="BH67" s="30"/>
      <c r="BI67" s="33"/>
      <c r="BL67" s="33"/>
      <c r="BM67" s="31"/>
      <c r="BN67" s="30"/>
      <c r="BP67" s="33"/>
      <c r="BR67" s="31"/>
      <c r="BS67" s="33"/>
      <c r="BT67" s="30"/>
      <c r="BW67" s="33"/>
      <c r="BX67" s="30"/>
      <c r="BZ67" s="33"/>
      <c r="CA67" s="31"/>
      <c r="CC67" s="33"/>
      <c r="CD67" s="30"/>
      <c r="CF67" s="31"/>
      <c r="CG67" s="30"/>
      <c r="CK67" s="30"/>
      <c r="CN67" s="30"/>
      <c r="CQ67" s="30"/>
      <c r="CU67" s="30"/>
      <c r="CX67" s="30"/>
    </row>
    <row r="68" spans="1:102" s="29" customFormat="1" x14ac:dyDescent="0.3">
      <c r="A68" s="28"/>
      <c r="B68" s="28">
        <v>1</v>
      </c>
      <c r="C68" s="30" t="s">
        <v>9</v>
      </c>
      <c r="D68" s="31">
        <v>112</v>
      </c>
      <c r="E68" s="30" t="s">
        <v>204</v>
      </c>
      <c r="F68" s="28"/>
      <c r="G68" s="30"/>
      <c r="H68" s="31"/>
      <c r="I68" s="30"/>
      <c r="J68" s="30"/>
      <c r="K68" s="30"/>
      <c r="L68" s="30"/>
      <c r="M68" s="31"/>
      <c r="N68" s="30"/>
      <c r="O68" s="30"/>
      <c r="P68" s="30"/>
      <c r="Q68" s="30"/>
      <c r="S68" s="31"/>
      <c r="U68" s="30"/>
      <c r="V68" s="30"/>
      <c r="W68" s="30"/>
      <c r="Z68" s="31"/>
      <c r="AA68" s="31"/>
      <c r="AB68" s="30"/>
      <c r="AC68" s="30"/>
      <c r="AE68" s="36"/>
      <c r="AF68" s="30"/>
      <c r="AG68" s="30"/>
      <c r="AI68" s="30"/>
      <c r="AJ68" s="31"/>
      <c r="AK68" s="30"/>
      <c r="AL68" s="30"/>
      <c r="AP68" s="30"/>
      <c r="AQ68" s="30"/>
      <c r="AS68" s="30"/>
      <c r="AT68" s="31"/>
      <c r="AU68" s="30"/>
      <c r="AW68" s="30"/>
      <c r="AY68" s="31"/>
      <c r="AZ68" s="30"/>
      <c r="BA68" s="30"/>
      <c r="BE68" s="30"/>
      <c r="BG68" s="31"/>
      <c r="BH68" s="30"/>
      <c r="BI68" s="30"/>
      <c r="BL68" s="30"/>
      <c r="BM68" s="31"/>
      <c r="BN68" s="30"/>
      <c r="BP68" s="30"/>
      <c r="BR68" s="31"/>
      <c r="BS68" s="30"/>
      <c r="BT68" s="30"/>
      <c r="BW68" s="30"/>
      <c r="BX68" s="30"/>
      <c r="BZ68" s="30"/>
      <c r="CA68" s="31"/>
      <c r="CC68" s="30"/>
      <c r="CD68" s="30"/>
      <c r="CF68" s="31"/>
      <c r="CG68" s="30"/>
      <c r="CK68" s="30"/>
      <c r="CN68" s="30"/>
      <c r="CQ68" s="30"/>
      <c r="CU68" s="30"/>
      <c r="CX68" s="30"/>
    </row>
    <row r="69" spans="1:102" s="29" customFormat="1" x14ac:dyDescent="0.3">
      <c r="A69" s="28"/>
      <c r="B69" s="28">
        <v>1</v>
      </c>
      <c r="C69" s="30" t="s">
        <v>9</v>
      </c>
      <c r="D69" s="31">
        <f>D68/D67</f>
        <v>17.23076923076923</v>
      </c>
      <c r="E69" s="30" t="s">
        <v>203</v>
      </c>
      <c r="F69" s="28"/>
      <c r="G69" s="31"/>
      <c r="H69" s="31"/>
      <c r="I69" s="30"/>
      <c r="J69" s="30"/>
      <c r="K69" s="30"/>
      <c r="L69" s="31"/>
      <c r="N69" s="31"/>
      <c r="O69" s="30"/>
      <c r="P69" s="30"/>
      <c r="Q69" s="30"/>
      <c r="S69" s="31"/>
      <c r="T69" s="31"/>
      <c r="U69" s="30"/>
      <c r="V69" s="30"/>
      <c r="W69" s="30"/>
      <c r="Z69" s="31"/>
      <c r="AA69" s="31"/>
      <c r="AB69" s="30"/>
      <c r="AC69" s="30"/>
      <c r="AD69" s="36"/>
      <c r="AE69" s="28"/>
      <c r="AF69" s="30"/>
      <c r="AG69" s="30"/>
      <c r="AI69" s="30"/>
      <c r="AJ69" s="31"/>
      <c r="AK69" s="30"/>
      <c r="AL69" s="30"/>
      <c r="AP69" s="30"/>
      <c r="AQ69" s="30"/>
      <c r="AS69" s="30"/>
      <c r="AT69" s="31"/>
      <c r="AU69" s="30"/>
      <c r="AW69" s="30"/>
      <c r="AY69" s="31"/>
      <c r="AZ69" s="30"/>
      <c r="BA69" s="30"/>
      <c r="BC69" s="36"/>
      <c r="BE69" s="30"/>
      <c r="BG69" s="31"/>
      <c r="BH69" s="30"/>
      <c r="BI69" s="30"/>
      <c r="BL69" s="30"/>
      <c r="BM69" s="31"/>
      <c r="BN69" s="30"/>
      <c r="BP69" s="30"/>
      <c r="BR69" s="31"/>
      <c r="BS69" s="30"/>
      <c r="BT69" s="30"/>
      <c r="BW69" s="30"/>
      <c r="BX69" s="30"/>
      <c r="BZ69" s="30"/>
      <c r="CA69" s="31"/>
      <c r="CC69" s="30"/>
      <c r="CD69" s="30"/>
      <c r="CF69" s="31"/>
      <c r="CG69" s="30"/>
      <c r="CK69" s="30"/>
      <c r="CN69" s="30"/>
      <c r="CQ69" s="30"/>
      <c r="CU69" s="30"/>
      <c r="CX69" s="30"/>
    </row>
    <row r="70" spans="1:102" s="28" customFormat="1" ht="15" customHeight="1" x14ac:dyDescent="0.3">
      <c r="B70" s="100">
        <v>1</v>
      </c>
      <c r="C70" s="101" t="s">
        <v>205</v>
      </c>
      <c r="D70" s="102">
        <v>130</v>
      </c>
      <c r="E70" s="103" t="s">
        <v>201</v>
      </c>
      <c r="F70" s="37"/>
      <c r="G70" s="29"/>
      <c r="H70" s="38"/>
      <c r="I70" s="30"/>
      <c r="J70" s="30"/>
      <c r="K70" s="39"/>
      <c r="L70" s="29"/>
      <c r="M70" s="29"/>
      <c r="N70" s="29"/>
      <c r="O70" s="30"/>
      <c r="P70" s="30"/>
      <c r="Q70" s="39"/>
      <c r="R70" s="29"/>
      <c r="S70" s="38"/>
      <c r="T70" s="29"/>
      <c r="U70" s="30"/>
      <c r="V70" s="30"/>
      <c r="W70" s="39"/>
      <c r="X70" s="29"/>
      <c r="Y70" s="29"/>
      <c r="Z70" s="38"/>
      <c r="AA70" s="38"/>
      <c r="AB70" s="39"/>
      <c r="AC70" s="30"/>
      <c r="AD70" s="29"/>
      <c r="AF70" s="39"/>
      <c r="AG70" s="30"/>
      <c r="AI70" s="39"/>
      <c r="AJ70" s="38"/>
      <c r="AK70" s="30"/>
      <c r="AL70" s="39"/>
      <c r="AP70" s="39"/>
      <c r="AQ70" s="30"/>
      <c r="AS70" s="39"/>
      <c r="AT70" s="38"/>
      <c r="AU70" s="30"/>
      <c r="AW70" s="39"/>
      <c r="AY70" s="38"/>
      <c r="AZ70" s="30"/>
      <c r="BA70" s="39"/>
      <c r="BE70" s="39"/>
      <c r="BG70" s="38"/>
      <c r="BH70" s="30"/>
      <c r="BI70" s="39"/>
      <c r="BL70" s="39"/>
      <c r="BM70" s="38"/>
      <c r="BN70" s="30"/>
      <c r="BP70" s="39"/>
      <c r="BR70" s="38"/>
      <c r="BS70" s="39"/>
      <c r="BT70" s="30"/>
      <c r="BW70" s="39"/>
      <c r="BX70" s="30"/>
      <c r="BZ70" s="39"/>
      <c r="CA70" s="38"/>
      <c r="CC70" s="39"/>
      <c r="CD70" s="30"/>
      <c r="CF70" s="38"/>
      <c r="CG70" s="30"/>
      <c r="CK70" s="30"/>
      <c r="CN70" s="30"/>
      <c r="CQ70" s="30"/>
      <c r="CU70" s="30"/>
      <c r="CX70" s="30"/>
    </row>
    <row r="71" spans="1:102" s="28" customFormat="1" ht="28.8" customHeight="1" x14ac:dyDescent="0.3">
      <c r="B71" s="100"/>
      <c r="C71" s="101"/>
      <c r="D71" s="102"/>
      <c r="E71" s="103"/>
      <c r="H71" s="38"/>
      <c r="I71" s="29"/>
      <c r="J71" s="29"/>
      <c r="K71" s="39"/>
      <c r="O71" s="29"/>
      <c r="P71" s="29"/>
      <c r="Q71" s="39"/>
      <c r="S71" s="38"/>
      <c r="U71" s="29"/>
      <c r="V71" s="29"/>
      <c r="W71" s="39"/>
      <c r="Z71" s="38"/>
      <c r="AA71" s="38"/>
      <c r="AB71" s="39"/>
      <c r="AC71" s="29"/>
      <c r="AF71" s="39"/>
      <c r="AG71" s="29"/>
      <c r="AI71" s="39"/>
      <c r="AJ71" s="38"/>
      <c r="AK71" s="29"/>
      <c r="AL71" s="39"/>
      <c r="AP71" s="39"/>
      <c r="AQ71" s="29"/>
      <c r="AS71" s="39"/>
      <c r="AT71" s="38"/>
      <c r="AU71" s="29"/>
      <c r="AW71" s="39"/>
      <c r="AY71" s="38"/>
      <c r="AZ71" s="29"/>
      <c r="BA71" s="39"/>
      <c r="BE71" s="39"/>
      <c r="BG71" s="38"/>
      <c r="BH71" s="29"/>
      <c r="BI71" s="39"/>
      <c r="BL71" s="39"/>
      <c r="BM71" s="38"/>
      <c r="BN71" s="29"/>
      <c r="BP71" s="39"/>
      <c r="BR71" s="38"/>
      <c r="BS71" s="39"/>
      <c r="BT71" s="29"/>
      <c r="BW71" s="39"/>
      <c r="BX71" s="29"/>
      <c r="BZ71" s="39"/>
      <c r="CA71" s="38"/>
      <c r="CC71" s="39"/>
      <c r="CD71" s="29"/>
      <c r="CF71" s="38"/>
      <c r="CG71" s="29"/>
      <c r="CK71" s="29"/>
      <c r="CN71" s="29"/>
      <c r="CQ71" s="29"/>
      <c r="CU71" s="29"/>
      <c r="CX71" s="29"/>
    </row>
    <row r="72" spans="1:102" s="28" customFormat="1" x14ac:dyDescent="0.3">
      <c r="B72" s="40">
        <v>1</v>
      </c>
      <c r="C72" s="30" t="s">
        <v>206</v>
      </c>
      <c r="D72" s="31">
        <v>260</v>
      </c>
      <c r="E72" s="30" t="s">
        <v>201</v>
      </c>
      <c r="H72" s="31"/>
      <c r="I72" s="30"/>
      <c r="J72" s="30"/>
      <c r="K72" s="30"/>
      <c r="O72" s="30"/>
      <c r="P72" s="30"/>
      <c r="Q72" s="30"/>
      <c r="S72" s="31"/>
      <c r="U72" s="30"/>
      <c r="V72" s="30"/>
      <c r="W72" s="30"/>
      <c r="Z72" s="31"/>
      <c r="AA72" s="31"/>
      <c r="AB72" s="30"/>
      <c r="AC72" s="30"/>
      <c r="AF72" s="30"/>
      <c r="AG72" s="30"/>
      <c r="AI72" s="30"/>
      <c r="AJ72" s="31"/>
      <c r="AK72" s="30"/>
      <c r="AL72" s="30"/>
      <c r="AP72" s="30"/>
      <c r="AQ72" s="30"/>
      <c r="AS72" s="30"/>
      <c r="AT72" s="31"/>
      <c r="AU72" s="30"/>
      <c r="AW72" s="30"/>
      <c r="AY72" s="31"/>
      <c r="AZ72" s="30"/>
      <c r="BA72" s="30"/>
      <c r="BE72" s="30"/>
      <c r="BG72" s="31"/>
      <c r="BH72" s="30"/>
      <c r="BI72" s="30"/>
      <c r="BL72" s="30"/>
      <c r="BM72" s="31"/>
      <c r="BN72" s="30"/>
      <c r="BP72" s="30"/>
      <c r="BR72" s="31"/>
      <c r="BS72" s="30"/>
      <c r="BT72" s="30"/>
      <c r="BW72" s="30"/>
      <c r="BX72" s="30"/>
      <c r="BZ72" s="30"/>
      <c r="CA72" s="31"/>
      <c r="CC72" s="30"/>
      <c r="CD72" s="30"/>
      <c r="CF72" s="31"/>
      <c r="CG72" s="30"/>
      <c r="CK72" s="30"/>
      <c r="CN72" s="30"/>
      <c r="CQ72" s="30"/>
      <c r="CU72" s="30"/>
      <c r="CX72" s="30"/>
    </row>
    <row r="73" spans="1:102" s="28" customFormat="1" x14ac:dyDescent="0.3">
      <c r="B73" s="40">
        <v>1</v>
      </c>
      <c r="C73" s="30" t="s">
        <v>345</v>
      </c>
      <c r="D73" s="31">
        <f>D70/D68</f>
        <v>1.1607142857142858</v>
      </c>
      <c r="E73" s="30" t="s">
        <v>207</v>
      </c>
      <c r="H73" s="31"/>
      <c r="I73" s="30"/>
      <c r="J73" s="30"/>
      <c r="K73" s="30"/>
      <c r="O73" s="30"/>
      <c r="P73" s="30"/>
      <c r="Q73" s="30"/>
      <c r="S73" s="31"/>
      <c r="U73" s="30"/>
      <c r="V73" s="30"/>
      <c r="W73" s="30"/>
      <c r="Z73" s="31"/>
      <c r="AA73" s="31"/>
      <c r="AB73" s="30"/>
      <c r="AC73" s="30"/>
      <c r="AF73" s="30"/>
      <c r="AG73" s="30"/>
      <c r="AI73" s="30"/>
      <c r="AJ73" s="31"/>
      <c r="AK73" s="30"/>
      <c r="AL73" s="30"/>
      <c r="AP73" s="30"/>
      <c r="AQ73" s="30"/>
      <c r="AS73" s="30"/>
      <c r="AT73" s="31"/>
      <c r="AU73" s="30"/>
      <c r="AW73" s="30"/>
      <c r="AY73" s="31"/>
      <c r="AZ73" s="30"/>
      <c r="BA73" s="30"/>
      <c r="BE73" s="30"/>
      <c r="BG73" s="31"/>
      <c r="BH73" s="30"/>
      <c r="BI73" s="30"/>
      <c r="BL73" s="30"/>
      <c r="BM73" s="31"/>
      <c r="BN73" s="30"/>
      <c r="BP73" s="30"/>
      <c r="BR73" s="31"/>
      <c r="BS73" s="30"/>
      <c r="BT73" s="30"/>
      <c r="BW73" s="30"/>
      <c r="BX73" s="30"/>
      <c r="BZ73" s="30"/>
      <c r="CA73" s="31"/>
      <c r="CC73" s="30"/>
      <c r="CD73" s="30"/>
      <c r="CF73" s="31"/>
      <c r="CG73" s="30"/>
      <c r="CK73" s="30"/>
      <c r="CN73" s="30"/>
      <c r="CQ73" s="30"/>
      <c r="CU73" s="30"/>
      <c r="CX73" s="30"/>
    </row>
    <row r="74" spans="1:102" s="28" customFormat="1" x14ac:dyDescent="0.3">
      <c r="B74" s="40">
        <v>1</v>
      </c>
      <c r="C74" s="30" t="s">
        <v>206</v>
      </c>
      <c r="D74" s="31">
        <f>D72/D68</f>
        <v>2.3214285714285716</v>
      </c>
      <c r="E74" s="30" t="s">
        <v>207</v>
      </c>
      <c r="H74" s="31"/>
      <c r="I74" s="30"/>
      <c r="J74" s="30"/>
      <c r="K74" s="30"/>
      <c r="O74" s="30"/>
      <c r="P74" s="30"/>
      <c r="Q74" s="30"/>
      <c r="S74" s="31"/>
      <c r="U74" s="30"/>
      <c r="V74" s="30"/>
      <c r="W74" s="30"/>
      <c r="Z74" s="31"/>
      <c r="AA74" s="31"/>
      <c r="AB74" s="30"/>
      <c r="AC74" s="30"/>
      <c r="AF74" s="30"/>
      <c r="AG74" s="30"/>
      <c r="AI74" s="30"/>
      <c r="AJ74" s="31"/>
      <c r="AK74" s="30"/>
      <c r="AL74" s="30"/>
      <c r="AP74" s="30"/>
      <c r="AQ74" s="30"/>
      <c r="AS74" s="30"/>
      <c r="AT74" s="31"/>
      <c r="AU74" s="30"/>
      <c r="AW74" s="30"/>
      <c r="AY74" s="31"/>
      <c r="AZ74" s="30"/>
      <c r="BA74" s="30"/>
      <c r="BE74" s="30"/>
      <c r="BG74" s="31"/>
      <c r="BH74" s="30"/>
      <c r="BI74" s="30"/>
      <c r="BL74" s="30"/>
      <c r="BM74" s="31"/>
      <c r="BN74" s="30"/>
      <c r="BP74" s="30"/>
      <c r="BR74" s="31"/>
      <c r="BS74" s="30"/>
      <c r="BT74" s="30"/>
      <c r="BW74" s="30"/>
      <c r="BX74" s="30"/>
      <c r="BZ74" s="30"/>
      <c r="CA74" s="31"/>
      <c r="CC74" s="30"/>
      <c r="CD74" s="30"/>
      <c r="CF74" s="31"/>
      <c r="CG74" s="30"/>
      <c r="CK74" s="30"/>
      <c r="CN74" s="30"/>
      <c r="CQ74" s="30"/>
      <c r="CU74" s="30"/>
      <c r="CX74" s="30"/>
    </row>
    <row r="75" spans="1:102" s="29" customFormat="1" x14ac:dyDescent="0.3">
      <c r="A75" s="28"/>
      <c r="B75" s="40">
        <v>1</v>
      </c>
      <c r="C75" s="30" t="s">
        <v>208</v>
      </c>
      <c r="D75" s="31">
        <v>20</v>
      </c>
      <c r="E75" s="30" t="s">
        <v>207</v>
      </c>
      <c r="F75" s="32">
        <f>D75*D68</f>
        <v>2240</v>
      </c>
      <c r="G75" s="30" t="s">
        <v>201</v>
      </c>
      <c r="H75" s="32">
        <f>F75/D78</f>
        <v>420</v>
      </c>
      <c r="I75" s="41" t="s">
        <v>209</v>
      </c>
      <c r="J75" s="32">
        <f>F75/D77</f>
        <v>1016.048117135833</v>
      </c>
      <c r="K75" s="30" t="s">
        <v>210</v>
      </c>
      <c r="L75" s="39"/>
      <c r="O75" s="30"/>
      <c r="R75" s="39"/>
      <c r="U75" s="30"/>
      <c r="X75" s="39"/>
      <c r="Y75" s="39"/>
      <c r="Z75" s="30"/>
      <c r="AB75" s="28"/>
      <c r="AC75" s="39"/>
      <c r="AD75" s="30"/>
      <c r="AG75" s="30"/>
      <c r="AH75" s="39"/>
      <c r="AI75" s="36"/>
      <c r="AJ75" s="30"/>
      <c r="AK75" s="36"/>
      <c r="AM75" s="39"/>
      <c r="AN75" s="30"/>
      <c r="AQ75" s="30"/>
      <c r="AR75" s="39"/>
      <c r="AU75" s="30"/>
      <c r="AW75" s="39"/>
      <c r="AY75" s="30"/>
      <c r="BC75" s="30"/>
      <c r="BE75" s="39"/>
      <c r="BF75" s="36"/>
      <c r="BG75" s="30"/>
      <c r="BJ75" s="30"/>
      <c r="BK75" s="39"/>
      <c r="BN75" s="30"/>
      <c r="BP75" s="39"/>
      <c r="BQ75" s="30"/>
      <c r="BT75" s="39"/>
      <c r="BU75" s="30"/>
      <c r="BX75" s="30"/>
      <c r="BZ75" s="39"/>
      <c r="CA75" s="30"/>
      <c r="CD75" s="39"/>
      <c r="CH75" s="39"/>
      <c r="CK75" s="39"/>
      <c r="CN75" s="39"/>
      <c r="CR75" s="39"/>
      <c r="CU75" s="39"/>
    </row>
    <row r="76" spans="1:102" s="29" customFormat="1" x14ac:dyDescent="0.3">
      <c r="A76" s="28"/>
      <c r="B76" s="42">
        <v>1</v>
      </c>
      <c r="C76" s="30" t="s">
        <v>211</v>
      </c>
      <c r="D76" s="31">
        <v>0.25</v>
      </c>
      <c r="E76" s="30" t="s">
        <v>208</v>
      </c>
      <c r="F76" s="32">
        <f>D76*D75</f>
        <v>5</v>
      </c>
      <c r="G76" s="30" t="s">
        <v>207</v>
      </c>
      <c r="H76" s="32"/>
      <c r="I76" s="41"/>
      <c r="J76" s="32"/>
      <c r="K76" s="30"/>
      <c r="L76" s="39"/>
      <c r="O76" s="30"/>
      <c r="R76" s="39"/>
      <c r="U76" s="30"/>
      <c r="X76" s="39"/>
      <c r="Y76" s="39"/>
      <c r="Z76" s="30"/>
      <c r="AB76" s="28"/>
      <c r="AC76" s="39"/>
      <c r="AD76" s="30"/>
      <c r="AG76" s="30"/>
      <c r="AH76" s="39"/>
      <c r="AI76" s="36"/>
      <c r="AJ76" s="30"/>
      <c r="AK76" s="36"/>
      <c r="AM76" s="39"/>
      <c r="AN76" s="30"/>
      <c r="AQ76" s="30"/>
      <c r="AR76" s="39"/>
      <c r="AU76" s="30"/>
      <c r="AW76" s="39"/>
      <c r="AY76" s="30"/>
      <c r="BC76" s="30"/>
      <c r="BE76" s="39"/>
      <c r="BF76" s="36"/>
      <c r="BG76" s="30"/>
      <c r="BJ76" s="30"/>
      <c r="BK76" s="39"/>
      <c r="BN76" s="30"/>
      <c r="BP76" s="39"/>
      <c r="BQ76" s="30"/>
      <c r="BT76" s="39"/>
      <c r="BU76" s="30"/>
      <c r="BX76" s="30"/>
      <c r="BZ76" s="39"/>
      <c r="CA76" s="30"/>
      <c r="CD76" s="39"/>
      <c r="CH76" s="39"/>
      <c r="CK76" s="39"/>
      <c r="CN76" s="39"/>
      <c r="CR76" s="39"/>
      <c r="CU76" s="39"/>
    </row>
    <row r="77" spans="1:102" s="29" customFormat="1" x14ac:dyDescent="0.3">
      <c r="A77" s="28"/>
      <c r="B77" s="40">
        <v>1</v>
      </c>
      <c r="C77" s="30" t="s">
        <v>212</v>
      </c>
      <c r="D77" s="31">
        <v>2.2046199999999998</v>
      </c>
      <c r="E77" s="30" t="s">
        <v>201</v>
      </c>
      <c r="F77" s="32">
        <f>D77/D68</f>
        <v>1.9684107142857142E-2</v>
      </c>
      <c r="G77" s="41" t="s">
        <v>207</v>
      </c>
      <c r="I77" s="36"/>
      <c r="J77" s="36"/>
      <c r="L77" s="39"/>
      <c r="O77" s="30"/>
      <c r="R77" s="39"/>
      <c r="U77" s="30"/>
      <c r="X77" s="39"/>
      <c r="Y77" s="39"/>
      <c r="Z77" s="30"/>
      <c r="AB77" s="28"/>
      <c r="AC77" s="39"/>
      <c r="AD77" s="30"/>
      <c r="AG77" s="30"/>
      <c r="AH77" s="39"/>
      <c r="AI77" s="36"/>
      <c r="AJ77" s="30"/>
      <c r="AK77" s="36"/>
      <c r="AM77" s="39"/>
      <c r="AN77" s="30"/>
      <c r="AQ77" s="30"/>
      <c r="AR77" s="39"/>
      <c r="AU77" s="30"/>
      <c r="AW77" s="39"/>
      <c r="AY77" s="30"/>
      <c r="BC77" s="30"/>
      <c r="BE77" s="39"/>
      <c r="BF77" s="36"/>
      <c r="BG77" s="30"/>
      <c r="BJ77" s="30"/>
      <c r="BK77" s="39"/>
      <c r="BN77" s="30"/>
      <c r="BP77" s="39"/>
      <c r="BQ77" s="30"/>
      <c r="BT77" s="39"/>
      <c r="BU77" s="30"/>
      <c r="BX77" s="30"/>
      <c r="BZ77" s="39"/>
      <c r="CA77" s="30"/>
      <c r="CD77" s="39"/>
      <c r="CH77" s="39"/>
      <c r="CK77" s="39"/>
      <c r="CN77" s="39"/>
      <c r="CR77" s="39"/>
      <c r="CU77" s="39"/>
    </row>
    <row r="78" spans="1:102" s="29" customFormat="1" x14ac:dyDescent="0.3">
      <c r="A78" s="28"/>
      <c r="B78" s="40">
        <v>1</v>
      </c>
      <c r="C78" s="30" t="s">
        <v>213</v>
      </c>
      <c r="D78" s="31">
        <f>16/3</f>
        <v>5.333333333333333</v>
      </c>
      <c r="E78" s="30" t="s">
        <v>201</v>
      </c>
      <c r="F78" s="32">
        <f>D78/D68</f>
        <v>4.7619047619047616E-2</v>
      </c>
      <c r="G78" s="41" t="s">
        <v>207</v>
      </c>
      <c r="I78" s="36"/>
      <c r="J78" s="36"/>
      <c r="L78" s="30"/>
      <c r="O78" s="30"/>
      <c r="R78" s="30"/>
      <c r="U78" s="30"/>
      <c r="X78" s="30"/>
      <c r="Y78" s="30"/>
      <c r="Z78" s="30"/>
      <c r="AB78" s="28"/>
      <c r="AC78" s="30"/>
      <c r="AD78" s="30"/>
      <c r="AG78" s="30"/>
      <c r="AH78" s="30"/>
      <c r="AI78" s="36"/>
      <c r="AJ78" s="30"/>
      <c r="AK78" s="36"/>
      <c r="AM78" s="30"/>
      <c r="AN78" s="30"/>
      <c r="AQ78" s="30"/>
      <c r="AR78" s="30"/>
      <c r="AU78" s="30"/>
      <c r="AW78" s="30"/>
      <c r="AY78" s="30"/>
      <c r="BC78" s="30"/>
      <c r="BE78" s="30"/>
      <c r="BF78" s="36"/>
      <c r="BG78" s="30"/>
      <c r="BJ78" s="30"/>
      <c r="BK78" s="30"/>
      <c r="BN78" s="30"/>
      <c r="BP78" s="30"/>
      <c r="BQ78" s="30"/>
      <c r="BT78" s="30"/>
      <c r="BU78" s="30"/>
      <c r="BX78" s="30"/>
      <c r="BZ78" s="30"/>
      <c r="CA78" s="30"/>
      <c r="CD78" s="30"/>
      <c r="CH78" s="30"/>
      <c r="CK78" s="30"/>
      <c r="CN78" s="30"/>
      <c r="CR78" s="30"/>
      <c r="CU78" s="30"/>
    </row>
    <row r="79" spans="1:102" s="29" customFormat="1" x14ac:dyDescent="0.3">
      <c r="A79" s="28"/>
      <c r="B79" s="40">
        <v>1</v>
      </c>
      <c r="C79" s="30" t="s">
        <v>214</v>
      </c>
      <c r="D79" s="31">
        <v>100</v>
      </c>
      <c r="E79" s="30" t="s">
        <v>213</v>
      </c>
      <c r="F79" s="32">
        <f>D79*F78</f>
        <v>4.7619047619047619</v>
      </c>
      <c r="G79" s="41" t="s">
        <v>207</v>
      </c>
      <c r="H79" s="31">
        <f>F79/D75</f>
        <v>0.23809523809523808</v>
      </c>
      <c r="I79" s="41" t="s">
        <v>58</v>
      </c>
      <c r="J79" s="36"/>
      <c r="L79" s="30"/>
      <c r="O79" s="30"/>
      <c r="R79" s="30"/>
      <c r="U79" s="30"/>
      <c r="X79" s="30"/>
      <c r="Y79" s="30"/>
      <c r="Z79" s="30"/>
      <c r="AB79" s="28"/>
      <c r="AC79" s="30"/>
      <c r="AD79" s="30"/>
      <c r="AG79" s="30"/>
      <c r="AH79" s="30"/>
      <c r="AI79" s="36"/>
      <c r="AJ79" s="30"/>
      <c r="AK79" s="36"/>
      <c r="AM79" s="30"/>
      <c r="AN79" s="30"/>
      <c r="AQ79" s="30"/>
      <c r="AR79" s="30"/>
      <c r="AU79" s="30"/>
      <c r="AW79" s="30"/>
      <c r="AY79" s="30"/>
      <c r="BC79" s="30"/>
      <c r="BE79" s="30"/>
      <c r="BF79" s="36"/>
      <c r="BG79" s="30"/>
      <c r="BJ79" s="30"/>
      <c r="BK79" s="30"/>
      <c r="BN79" s="30"/>
      <c r="BP79" s="30"/>
      <c r="BQ79" s="30"/>
      <c r="BT79" s="30"/>
      <c r="BU79" s="30"/>
      <c r="BX79" s="30"/>
      <c r="BZ79" s="30"/>
      <c r="CA79" s="30"/>
      <c r="CD79" s="30"/>
      <c r="CH79" s="30"/>
      <c r="CK79" s="30"/>
      <c r="CN79" s="30"/>
      <c r="CR79" s="30"/>
      <c r="CU79" s="30"/>
    </row>
    <row r="80" spans="1:102" s="29" customFormat="1" x14ac:dyDescent="0.3">
      <c r="A80" s="28"/>
      <c r="B80" s="40">
        <v>1</v>
      </c>
      <c r="C80" s="30" t="s">
        <v>215</v>
      </c>
      <c r="D80" s="31">
        <f>D68/D78</f>
        <v>21</v>
      </c>
      <c r="E80" s="30" t="s">
        <v>213</v>
      </c>
      <c r="F80" s="32"/>
      <c r="G80" s="41"/>
      <c r="I80" s="30"/>
      <c r="J80" s="36"/>
      <c r="K80" s="30"/>
      <c r="L80" s="36"/>
      <c r="N80" s="30"/>
      <c r="Q80" s="30"/>
      <c r="T80" s="30"/>
      <c r="W80" s="30"/>
      <c r="Z80" s="30"/>
      <c r="AA80" s="30"/>
      <c r="AB80" s="30"/>
      <c r="AD80" s="28"/>
      <c r="AE80" s="30"/>
      <c r="AF80" s="30"/>
      <c r="AI80" s="30"/>
      <c r="AJ80" s="30"/>
      <c r="AK80" s="36"/>
      <c r="AL80" s="30"/>
      <c r="AM80" s="36"/>
      <c r="AO80" s="30"/>
      <c r="AP80" s="30"/>
      <c r="AS80" s="30"/>
      <c r="AT80" s="30"/>
      <c r="AW80" s="30"/>
      <c r="AY80" s="30"/>
      <c r="BA80" s="30"/>
      <c r="BE80" s="30"/>
      <c r="BG80" s="30"/>
      <c r="BH80" s="36"/>
      <c r="BI80" s="30"/>
      <c r="BL80" s="30"/>
      <c r="BM80" s="30"/>
      <c r="BP80" s="30"/>
      <c r="BR80" s="30"/>
      <c r="BS80" s="30"/>
      <c r="BV80" s="30"/>
      <c r="BW80" s="30"/>
      <c r="BZ80" s="30"/>
      <c r="CB80" s="30"/>
      <c r="CC80" s="30"/>
      <c r="CF80" s="30"/>
      <c r="CJ80" s="30"/>
      <c r="CM80" s="30"/>
      <c r="CP80" s="30"/>
      <c r="CT80" s="30"/>
      <c r="CW80" s="30"/>
    </row>
    <row r="81" spans="1:102" s="29" customFormat="1" x14ac:dyDescent="0.3">
      <c r="A81" s="28"/>
      <c r="B81" s="36"/>
      <c r="F81" s="36"/>
      <c r="G81" s="36"/>
      <c r="H81" s="36"/>
      <c r="I81" s="28"/>
      <c r="J81" s="28"/>
      <c r="M81" s="36"/>
      <c r="N81" s="36"/>
      <c r="O81" s="28"/>
      <c r="P81" s="28"/>
      <c r="U81" s="28"/>
      <c r="V81" s="28"/>
      <c r="AC81" s="28"/>
      <c r="AG81" s="28"/>
      <c r="AH81" s="28"/>
      <c r="AK81" s="28"/>
      <c r="AN81" s="36"/>
      <c r="AO81" s="36"/>
      <c r="AQ81" s="28"/>
      <c r="AU81" s="28"/>
      <c r="AZ81" s="28"/>
      <c r="BH81" s="28"/>
      <c r="BK81" s="36"/>
      <c r="BN81" s="28"/>
      <c r="BT81" s="28"/>
      <c r="BX81" s="28"/>
      <c r="CD81" s="28"/>
      <c r="CG81" s="28"/>
      <c r="CK81" s="28"/>
      <c r="CN81" s="28"/>
      <c r="CQ81" s="28"/>
      <c r="CU81" s="28"/>
      <c r="CX81" s="28"/>
    </row>
    <row r="82" spans="1:102" s="29" customFormat="1" x14ac:dyDescent="0.3">
      <c r="A82" s="28"/>
      <c r="B82" s="28">
        <v>1</v>
      </c>
      <c r="C82" s="30" t="s">
        <v>200</v>
      </c>
      <c r="D82" s="31">
        <v>108</v>
      </c>
      <c r="E82" s="30" t="s">
        <v>201</v>
      </c>
      <c r="H82" s="30"/>
      <c r="I82" s="30"/>
      <c r="J82" s="30"/>
      <c r="K82" s="30"/>
      <c r="L82" s="31"/>
      <c r="M82" s="31"/>
      <c r="N82" s="30"/>
      <c r="O82" s="30"/>
      <c r="P82" s="30"/>
      <c r="Q82" s="30"/>
      <c r="S82" s="43"/>
      <c r="T82" s="43"/>
      <c r="U82" s="30"/>
      <c r="V82" s="30"/>
      <c r="W82" s="30"/>
      <c r="X82" s="43"/>
      <c r="Y82" s="43"/>
      <c r="Z82" s="28"/>
      <c r="AA82" s="28"/>
      <c r="AB82" s="30"/>
      <c r="AC82" s="30"/>
      <c r="AD82" s="28"/>
      <c r="AE82" s="44"/>
      <c r="AF82" s="30"/>
      <c r="AG82" s="30"/>
      <c r="AH82" s="44"/>
      <c r="AI82" s="30"/>
      <c r="AJ82" s="44"/>
      <c r="AK82" s="30"/>
      <c r="AL82" s="30"/>
      <c r="AM82" s="36"/>
      <c r="AN82" s="28"/>
      <c r="AO82" s="28"/>
      <c r="AP82" s="30"/>
      <c r="AQ82" s="30"/>
      <c r="AR82" s="28"/>
      <c r="AS82" s="30"/>
      <c r="AT82" s="28"/>
      <c r="AU82" s="30"/>
      <c r="AW82" s="30"/>
      <c r="AZ82" s="30"/>
      <c r="BA82" s="30"/>
      <c r="BE82" s="30"/>
      <c r="BH82" s="30"/>
      <c r="BI82" s="30"/>
      <c r="BL82" s="30"/>
      <c r="BN82" s="30"/>
      <c r="BP82" s="30"/>
      <c r="BS82" s="30"/>
      <c r="BT82" s="30"/>
      <c r="BW82" s="30"/>
      <c r="BX82" s="30"/>
      <c r="BZ82" s="30"/>
      <c r="CC82" s="30"/>
      <c r="CD82" s="30"/>
      <c r="CG82" s="30"/>
      <c r="CK82" s="30"/>
      <c r="CN82" s="30"/>
      <c r="CQ82" s="30"/>
      <c r="CU82" s="30"/>
      <c r="CX82" s="30"/>
    </row>
    <row r="83" spans="1:102" s="29" customFormat="1" x14ac:dyDescent="0.3">
      <c r="A83" s="28"/>
      <c r="B83" s="28">
        <v>1</v>
      </c>
      <c r="C83" s="30" t="s">
        <v>202</v>
      </c>
      <c r="D83" s="31">
        <v>32.5</v>
      </c>
      <c r="E83" s="30" t="s">
        <v>201</v>
      </c>
      <c r="F83" s="28"/>
      <c r="G83" s="28"/>
      <c r="H83" s="30"/>
      <c r="I83" s="30"/>
      <c r="J83" s="30"/>
      <c r="K83" s="30"/>
      <c r="L83" s="31"/>
      <c r="M83" s="31"/>
      <c r="N83" s="30"/>
      <c r="O83" s="30"/>
      <c r="P83" s="30"/>
      <c r="Q83" s="30"/>
      <c r="S83" s="43"/>
      <c r="T83" s="43"/>
      <c r="U83" s="30"/>
      <c r="V83" s="30"/>
      <c r="W83" s="30"/>
      <c r="X83" s="43"/>
      <c r="Y83" s="43"/>
      <c r="Z83" s="28"/>
      <c r="AA83" s="28"/>
      <c r="AB83" s="30"/>
      <c r="AC83" s="30"/>
      <c r="AD83" s="28"/>
      <c r="AE83" s="44"/>
      <c r="AF83" s="30"/>
      <c r="AG83" s="30"/>
      <c r="AH83" s="44"/>
      <c r="AI83" s="30"/>
      <c r="AJ83" s="44"/>
      <c r="AK83" s="30"/>
      <c r="AL83" s="30"/>
      <c r="AM83" s="36"/>
      <c r="AN83" s="28"/>
      <c r="AO83" s="28"/>
      <c r="AP83" s="30"/>
      <c r="AQ83" s="30"/>
      <c r="AR83" s="28"/>
      <c r="AS83" s="30"/>
      <c r="AT83" s="28"/>
      <c r="AU83" s="30"/>
      <c r="AW83" s="30"/>
      <c r="AZ83" s="30"/>
      <c r="BA83" s="30"/>
      <c r="BE83" s="30"/>
      <c r="BH83" s="30"/>
      <c r="BI83" s="30"/>
      <c r="BL83" s="30"/>
      <c r="BN83" s="30"/>
      <c r="BP83" s="30"/>
      <c r="BS83" s="30"/>
      <c r="BT83" s="30"/>
      <c r="BW83" s="30"/>
      <c r="BX83" s="30"/>
      <c r="BZ83" s="30"/>
      <c r="CC83" s="30"/>
      <c r="CD83" s="30"/>
      <c r="CG83" s="30"/>
      <c r="CK83" s="30"/>
      <c r="CN83" s="30"/>
      <c r="CQ83" s="30"/>
      <c r="CU83" s="30"/>
      <c r="CX83" s="30"/>
    </row>
    <row r="84" spans="1:102" s="29" customFormat="1" x14ac:dyDescent="0.3">
      <c r="A84" s="28"/>
      <c r="B84" s="28">
        <v>1</v>
      </c>
      <c r="C84" s="30" t="s">
        <v>9</v>
      </c>
      <c r="D84" s="31">
        <v>112</v>
      </c>
      <c r="E84" s="30" t="s">
        <v>204</v>
      </c>
      <c r="H84" s="30"/>
      <c r="I84" s="30"/>
      <c r="J84" s="30"/>
      <c r="K84" s="30"/>
      <c r="L84" s="31"/>
      <c r="M84" s="31"/>
      <c r="N84" s="30"/>
      <c r="O84" s="30"/>
      <c r="P84" s="30"/>
      <c r="Q84" s="30"/>
      <c r="S84" s="43"/>
      <c r="T84" s="43"/>
      <c r="U84" s="30"/>
      <c r="V84" s="30"/>
      <c r="W84" s="30"/>
      <c r="X84" s="43"/>
      <c r="Y84" s="43"/>
      <c r="Z84" s="28"/>
      <c r="AA84" s="28"/>
      <c r="AB84" s="30"/>
      <c r="AC84" s="30"/>
      <c r="AD84" s="28"/>
      <c r="AE84" s="44"/>
      <c r="AF84" s="30"/>
      <c r="AG84" s="30"/>
      <c r="AH84" s="44"/>
      <c r="AI84" s="30"/>
      <c r="AJ84" s="44"/>
      <c r="AK84" s="30"/>
      <c r="AL84" s="30"/>
      <c r="AM84" s="36"/>
      <c r="AN84" s="28"/>
      <c r="AO84" s="28"/>
      <c r="AP84" s="30"/>
      <c r="AQ84" s="30"/>
      <c r="AR84" s="28"/>
      <c r="AS84" s="30"/>
      <c r="AT84" s="28"/>
      <c r="AU84" s="30"/>
      <c r="AW84" s="30"/>
      <c r="AZ84" s="30"/>
      <c r="BA84" s="30"/>
      <c r="BE84" s="30"/>
      <c r="BH84" s="30"/>
      <c r="BI84" s="30"/>
      <c r="BL84" s="30"/>
      <c r="BN84" s="30"/>
      <c r="BP84" s="30"/>
      <c r="BS84" s="30"/>
      <c r="BT84" s="30"/>
      <c r="BW84" s="30"/>
      <c r="BX84" s="30"/>
      <c r="BZ84" s="30"/>
      <c r="CC84" s="30"/>
      <c r="CD84" s="30"/>
      <c r="CG84" s="30"/>
      <c r="CK84" s="30"/>
      <c r="CN84" s="30"/>
      <c r="CQ84" s="30"/>
      <c r="CU84" s="30"/>
      <c r="CX84" s="30"/>
    </row>
    <row r="85" spans="1:102" s="29" customFormat="1" ht="14.4" customHeight="1" x14ac:dyDescent="0.3">
      <c r="A85" s="28"/>
      <c r="B85" s="100">
        <v>1</v>
      </c>
      <c r="C85" s="101" t="s">
        <v>205</v>
      </c>
      <c r="D85" s="102">
        <v>130</v>
      </c>
      <c r="E85" s="103" t="s">
        <v>201</v>
      </c>
      <c r="H85" s="30"/>
      <c r="I85" s="30"/>
      <c r="J85" s="30"/>
      <c r="K85" s="39"/>
      <c r="L85" s="31"/>
      <c r="M85" s="31"/>
      <c r="N85" s="30"/>
      <c r="O85" s="30"/>
      <c r="P85" s="30"/>
      <c r="Q85" s="39"/>
      <c r="S85" s="43"/>
      <c r="T85" s="43"/>
      <c r="U85" s="30"/>
      <c r="V85" s="30"/>
      <c r="W85" s="39"/>
      <c r="X85" s="43"/>
      <c r="Y85" s="43"/>
      <c r="Z85" s="28"/>
      <c r="AA85" s="28"/>
      <c r="AB85" s="39"/>
      <c r="AC85" s="30"/>
      <c r="AD85" s="28"/>
      <c r="AE85" s="44"/>
      <c r="AF85" s="39"/>
      <c r="AG85" s="30"/>
      <c r="AH85" s="44"/>
      <c r="AI85" s="39"/>
      <c r="AJ85" s="44"/>
      <c r="AK85" s="30"/>
      <c r="AL85" s="39"/>
      <c r="AM85" s="36"/>
      <c r="AN85" s="28"/>
      <c r="AO85" s="28"/>
      <c r="AP85" s="39"/>
      <c r="AQ85" s="30"/>
      <c r="AR85" s="28"/>
      <c r="AS85" s="39"/>
      <c r="AT85" s="28"/>
      <c r="AU85" s="30"/>
      <c r="AW85" s="39"/>
      <c r="AZ85" s="30"/>
      <c r="BA85" s="39"/>
      <c r="BE85" s="39"/>
      <c r="BH85" s="30"/>
      <c r="BI85" s="39"/>
      <c r="BL85" s="39"/>
      <c r="BN85" s="30"/>
      <c r="BP85" s="39"/>
      <c r="BS85" s="39"/>
      <c r="BT85" s="30"/>
      <c r="BW85" s="39"/>
      <c r="BX85" s="30"/>
      <c r="BZ85" s="39"/>
      <c r="CC85" s="39"/>
      <c r="CD85" s="30"/>
      <c r="CG85" s="30"/>
      <c r="CK85" s="30"/>
      <c r="CN85" s="30"/>
      <c r="CQ85" s="30"/>
      <c r="CU85" s="30"/>
      <c r="CX85" s="30"/>
    </row>
    <row r="86" spans="1:102" s="29" customFormat="1" ht="14.4" customHeight="1" x14ac:dyDescent="0.3">
      <c r="A86" s="28"/>
      <c r="B86" s="100"/>
      <c r="C86" s="101"/>
      <c r="D86" s="102"/>
      <c r="E86" s="103"/>
      <c r="F86" s="28"/>
      <c r="G86" s="28"/>
      <c r="H86" s="30"/>
      <c r="I86" s="30"/>
      <c r="J86" s="30"/>
      <c r="K86" s="39"/>
      <c r="L86" s="31"/>
      <c r="M86" s="31"/>
      <c r="N86" s="30"/>
      <c r="O86" s="30"/>
      <c r="P86" s="30"/>
      <c r="Q86" s="39"/>
      <c r="S86" s="43"/>
      <c r="T86" s="43"/>
      <c r="U86" s="30"/>
      <c r="V86" s="30"/>
      <c r="W86" s="39"/>
      <c r="X86" s="43"/>
      <c r="Y86" s="43"/>
      <c r="Z86" s="28"/>
      <c r="AA86" s="28"/>
      <c r="AB86" s="39"/>
      <c r="AC86" s="30"/>
      <c r="AD86" s="28"/>
      <c r="AE86" s="44"/>
      <c r="AF86" s="39"/>
      <c r="AG86" s="30"/>
      <c r="AH86" s="44"/>
      <c r="AI86" s="39"/>
      <c r="AJ86" s="44"/>
      <c r="AK86" s="30"/>
      <c r="AL86" s="39"/>
      <c r="AM86" s="36"/>
      <c r="AN86" s="28"/>
      <c r="AO86" s="28"/>
      <c r="AP86" s="39"/>
      <c r="AQ86" s="30"/>
      <c r="AR86" s="28"/>
      <c r="AS86" s="39"/>
      <c r="AT86" s="28"/>
      <c r="AU86" s="30"/>
      <c r="AW86" s="39"/>
      <c r="AZ86" s="30"/>
      <c r="BA86" s="39"/>
      <c r="BE86" s="39"/>
      <c r="BH86" s="30"/>
      <c r="BI86" s="39"/>
      <c r="BL86" s="39"/>
      <c r="BN86" s="30"/>
      <c r="BP86" s="39"/>
      <c r="BS86" s="39"/>
      <c r="BT86" s="30"/>
      <c r="BW86" s="39"/>
      <c r="BX86" s="30"/>
      <c r="BZ86" s="39"/>
      <c r="CC86" s="39"/>
      <c r="CD86" s="30"/>
      <c r="CG86" s="30"/>
      <c r="CK86" s="30"/>
      <c r="CN86" s="30"/>
      <c r="CQ86" s="30"/>
      <c r="CU86" s="30"/>
      <c r="CX86" s="30"/>
    </row>
    <row r="87" spans="1:102" s="29" customFormat="1" x14ac:dyDescent="0.3">
      <c r="A87" s="28"/>
      <c r="B87" s="40">
        <v>1</v>
      </c>
      <c r="C87" s="30" t="s">
        <v>206</v>
      </c>
      <c r="D87" s="31">
        <v>260</v>
      </c>
      <c r="E87" s="30" t="s">
        <v>201</v>
      </c>
      <c r="F87" s="28"/>
      <c r="G87" s="28"/>
      <c r="H87" s="30"/>
      <c r="I87" s="30"/>
      <c r="J87" s="30"/>
      <c r="K87" s="30"/>
      <c r="L87" s="31"/>
      <c r="M87" s="31"/>
      <c r="N87" s="30"/>
      <c r="O87" s="30"/>
      <c r="P87" s="30"/>
      <c r="Q87" s="30"/>
      <c r="S87" s="43"/>
      <c r="T87" s="43"/>
      <c r="U87" s="30"/>
      <c r="V87" s="30"/>
      <c r="W87" s="30"/>
      <c r="X87" s="43"/>
      <c r="Y87" s="43"/>
      <c r="Z87" s="28"/>
      <c r="AA87" s="28"/>
      <c r="AB87" s="30"/>
      <c r="AC87" s="30"/>
      <c r="AD87" s="28"/>
      <c r="AE87" s="44"/>
      <c r="AF87" s="30"/>
      <c r="AG87" s="30"/>
      <c r="AH87" s="44"/>
      <c r="AI87" s="30"/>
      <c r="AJ87" s="44"/>
      <c r="AK87" s="30"/>
      <c r="AL87" s="30"/>
      <c r="AM87" s="36"/>
      <c r="AN87" s="28"/>
      <c r="AO87" s="28"/>
      <c r="AP87" s="30"/>
      <c r="AQ87" s="30"/>
      <c r="AR87" s="28"/>
      <c r="AS87" s="30"/>
      <c r="AT87" s="28"/>
      <c r="AU87" s="30"/>
      <c r="AW87" s="30"/>
      <c r="AZ87" s="30"/>
      <c r="BA87" s="30"/>
      <c r="BE87" s="30"/>
      <c r="BH87" s="30"/>
      <c r="BI87" s="30"/>
      <c r="BL87" s="30"/>
      <c r="BN87" s="30"/>
      <c r="BP87" s="30"/>
      <c r="BS87" s="30"/>
      <c r="BT87" s="30"/>
      <c r="BW87" s="30"/>
      <c r="BX87" s="30"/>
      <c r="BZ87" s="30"/>
      <c r="CC87" s="30"/>
      <c r="CD87" s="30"/>
      <c r="CG87" s="30"/>
      <c r="CK87" s="30"/>
      <c r="CN87" s="30"/>
      <c r="CQ87" s="30"/>
      <c r="CU87" s="30"/>
      <c r="CX87" s="30"/>
    </row>
    <row r="88" spans="1:102" s="29" customFormat="1" x14ac:dyDescent="0.3">
      <c r="A88" s="28"/>
      <c r="B88" s="40">
        <v>1</v>
      </c>
      <c r="C88" s="30" t="s">
        <v>345</v>
      </c>
      <c r="D88" s="31">
        <f>D85/D84</f>
        <v>1.1607142857142858</v>
      </c>
      <c r="E88" s="30" t="s">
        <v>207</v>
      </c>
      <c r="F88" s="28"/>
      <c r="G88" s="28"/>
      <c r="H88" s="30"/>
      <c r="I88" s="30"/>
      <c r="J88" s="30"/>
      <c r="K88" s="30"/>
      <c r="L88" s="31"/>
      <c r="M88" s="31"/>
      <c r="N88" s="30"/>
      <c r="O88" s="30"/>
      <c r="P88" s="30"/>
      <c r="Q88" s="30"/>
      <c r="S88" s="43"/>
      <c r="T88" s="43"/>
      <c r="U88" s="30"/>
      <c r="V88" s="30"/>
      <c r="W88" s="30"/>
      <c r="X88" s="43"/>
      <c r="Y88" s="43"/>
      <c r="Z88" s="28"/>
      <c r="AA88" s="28"/>
      <c r="AB88" s="30"/>
      <c r="AC88" s="30"/>
      <c r="AD88" s="28"/>
      <c r="AE88" s="44"/>
      <c r="AF88" s="30"/>
      <c r="AG88" s="30"/>
      <c r="AH88" s="44"/>
      <c r="AI88" s="30"/>
      <c r="AJ88" s="44"/>
      <c r="AK88" s="30"/>
      <c r="AL88" s="30"/>
      <c r="AM88" s="36"/>
      <c r="AN88" s="28"/>
      <c r="AO88" s="28"/>
      <c r="AP88" s="30"/>
      <c r="AQ88" s="30"/>
      <c r="AR88" s="28"/>
      <c r="AS88" s="30"/>
      <c r="AT88" s="28"/>
      <c r="AU88" s="30"/>
      <c r="AW88" s="30"/>
      <c r="AZ88" s="30"/>
      <c r="BA88" s="30"/>
      <c r="BE88" s="30"/>
      <c r="BH88" s="30"/>
      <c r="BI88" s="30"/>
      <c r="BL88" s="30"/>
      <c r="BN88" s="30"/>
      <c r="BP88" s="30"/>
      <c r="BS88" s="30"/>
      <c r="BT88" s="30"/>
      <c r="BW88" s="30"/>
      <c r="BX88" s="30"/>
      <c r="BZ88" s="30"/>
      <c r="CC88" s="30"/>
      <c r="CD88" s="30"/>
      <c r="CG88" s="30"/>
      <c r="CK88" s="30"/>
      <c r="CN88" s="30"/>
      <c r="CQ88" s="30"/>
      <c r="CU88" s="30"/>
      <c r="CX88" s="30"/>
    </row>
    <row r="89" spans="1:102" s="29" customFormat="1" x14ac:dyDescent="0.3">
      <c r="A89" s="28"/>
      <c r="B89" s="40">
        <v>1</v>
      </c>
      <c r="C89" s="30" t="s">
        <v>206</v>
      </c>
      <c r="D89" s="31">
        <f>D87/D84</f>
        <v>2.3214285714285716</v>
      </c>
      <c r="E89" s="30" t="s">
        <v>207</v>
      </c>
      <c r="F89" s="28"/>
      <c r="G89" s="28"/>
      <c r="H89" s="30"/>
      <c r="I89" s="30"/>
      <c r="J89" s="30"/>
      <c r="K89" s="30"/>
      <c r="L89" s="31"/>
      <c r="M89" s="31"/>
      <c r="N89" s="30"/>
      <c r="O89" s="30"/>
      <c r="P89" s="30"/>
      <c r="Q89" s="30"/>
      <c r="S89" s="43"/>
      <c r="T89" s="43"/>
      <c r="U89" s="30"/>
      <c r="V89" s="30"/>
      <c r="W89" s="30"/>
      <c r="X89" s="43"/>
      <c r="Y89" s="43"/>
      <c r="Z89" s="28"/>
      <c r="AA89" s="28"/>
      <c r="AB89" s="30"/>
      <c r="AC89" s="30"/>
      <c r="AD89" s="28"/>
      <c r="AE89" s="44"/>
      <c r="AF89" s="30"/>
      <c r="AG89" s="30"/>
      <c r="AH89" s="44"/>
      <c r="AI89" s="30"/>
      <c r="AJ89" s="44"/>
      <c r="AK89" s="30"/>
      <c r="AL89" s="30"/>
      <c r="AM89" s="36"/>
      <c r="AN89" s="28"/>
      <c r="AO89" s="28"/>
      <c r="AP89" s="30"/>
      <c r="AQ89" s="30"/>
      <c r="AR89" s="28"/>
      <c r="AS89" s="30"/>
      <c r="AT89" s="28"/>
      <c r="AU89" s="30"/>
      <c r="AW89" s="30"/>
      <c r="AZ89" s="30"/>
      <c r="BA89" s="30"/>
      <c r="BE89" s="30"/>
      <c r="BH89" s="30"/>
      <c r="BI89" s="30"/>
      <c r="BL89" s="30"/>
      <c r="BN89" s="30"/>
      <c r="BP89" s="30"/>
      <c r="BS89" s="30"/>
      <c r="BT89" s="30"/>
      <c r="BW89" s="30"/>
      <c r="BX89" s="30"/>
      <c r="BZ89" s="30"/>
      <c r="CC89" s="30"/>
      <c r="CD89" s="30"/>
      <c r="CG89" s="30"/>
      <c r="CK89" s="30"/>
      <c r="CN89" s="30"/>
      <c r="CQ89" s="30"/>
      <c r="CU89" s="30"/>
      <c r="CX89" s="30"/>
    </row>
    <row r="90" spans="1:102" s="29" customFormat="1" x14ac:dyDescent="0.3">
      <c r="A90" s="28"/>
      <c r="B90" s="28"/>
      <c r="C90" s="28"/>
      <c r="D90" s="28"/>
      <c r="E90" s="28"/>
      <c r="F90" s="28"/>
      <c r="G90" s="28"/>
      <c r="H90" s="30"/>
      <c r="I90" s="30"/>
      <c r="J90" s="30"/>
      <c r="K90" s="28"/>
      <c r="L90" s="31"/>
      <c r="M90" s="31"/>
      <c r="N90" s="30"/>
      <c r="O90" s="30"/>
      <c r="P90" s="30"/>
      <c r="Q90" s="28"/>
      <c r="S90" s="43"/>
      <c r="T90" s="43"/>
      <c r="U90" s="30"/>
      <c r="V90" s="30"/>
      <c r="W90" s="28"/>
      <c r="X90" s="43"/>
      <c r="Y90" s="43"/>
      <c r="Z90" s="28"/>
      <c r="AA90" s="28"/>
      <c r="AB90" s="28"/>
      <c r="AC90" s="30"/>
      <c r="AD90" s="28"/>
      <c r="AE90" s="44"/>
      <c r="AF90" s="28"/>
      <c r="AG90" s="30"/>
      <c r="AH90" s="44"/>
      <c r="AI90" s="28"/>
      <c r="AJ90" s="44"/>
      <c r="AK90" s="30"/>
      <c r="AL90" s="28"/>
      <c r="AM90" s="36"/>
      <c r="AN90" s="28"/>
      <c r="AO90" s="28"/>
      <c r="AP90" s="28"/>
      <c r="AQ90" s="30"/>
      <c r="AR90" s="28"/>
      <c r="AS90" s="28"/>
      <c r="AT90" s="28"/>
      <c r="AU90" s="30"/>
      <c r="AW90" s="28"/>
      <c r="AZ90" s="30"/>
      <c r="BA90" s="28"/>
      <c r="BE90" s="28"/>
      <c r="BH90" s="30"/>
      <c r="BI90" s="28"/>
      <c r="BL90" s="28"/>
      <c r="BN90" s="30"/>
      <c r="BP90" s="28"/>
      <c r="BS90" s="28"/>
      <c r="BT90" s="30"/>
      <c r="BW90" s="28"/>
      <c r="BX90" s="30"/>
      <c r="BZ90" s="28"/>
      <c r="CC90" s="28"/>
      <c r="CD90" s="30"/>
      <c r="CG90" s="30"/>
      <c r="CK90" s="30"/>
      <c r="CN90" s="30"/>
      <c r="CQ90" s="30"/>
      <c r="CU90" s="30"/>
      <c r="CX90" s="30"/>
    </row>
    <row r="91" spans="1:102" s="29" customFormat="1" x14ac:dyDescent="0.3">
      <c r="A91" s="28" t="s">
        <v>216</v>
      </c>
      <c r="B91" s="28">
        <v>1</v>
      </c>
      <c r="C91" s="33" t="s">
        <v>217</v>
      </c>
      <c r="D91" s="28">
        <v>373.33</v>
      </c>
      <c r="E91" s="30" t="s">
        <v>201</v>
      </c>
      <c r="F91" s="32">
        <f>D91/D84</f>
        <v>3.3333035714285715</v>
      </c>
      <c r="G91" s="30" t="s">
        <v>207</v>
      </c>
      <c r="H91" s="30"/>
      <c r="I91" s="30"/>
      <c r="J91" s="30"/>
      <c r="K91" s="30"/>
      <c r="L91" s="31"/>
      <c r="M91" s="31"/>
      <c r="N91" s="30"/>
      <c r="O91" s="30"/>
      <c r="P91" s="30"/>
      <c r="Q91" s="30"/>
      <c r="S91" s="43"/>
      <c r="T91" s="43"/>
      <c r="U91" s="30"/>
      <c r="V91" s="30"/>
      <c r="W91" s="30"/>
      <c r="X91" s="43"/>
      <c r="Y91" s="43"/>
      <c r="Z91" s="28"/>
      <c r="AA91" s="28"/>
      <c r="AB91" s="30"/>
      <c r="AC91" s="30"/>
      <c r="AD91" s="28"/>
      <c r="AE91" s="44"/>
      <c r="AF91" s="30"/>
      <c r="AG91" s="30"/>
      <c r="AH91" s="44"/>
      <c r="AI91" s="30"/>
      <c r="AJ91" s="44"/>
      <c r="AK91" s="30"/>
      <c r="AL91" s="30"/>
      <c r="AM91" s="36"/>
      <c r="AN91" s="28"/>
      <c r="AO91" s="28"/>
      <c r="AP91" s="30"/>
      <c r="AQ91" s="30"/>
      <c r="AR91" s="28"/>
      <c r="AS91" s="30"/>
      <c r="AT91" s="28"/>
      <c r="AU91" s="30"/>
      <c r="AW91" s="30"/>
      <c r="AZ91" s="30"/>
      <c r="BA91" s="30"/>
      <c r="BE91" s="30"/>
      <c r="BH91" s="30"/>
      <c r="BI91" s="30"/>
      <c r="BL91" s="30"/>
      <c r="BN91" s="30"/>
      <c r="BP91" s="30"/>
      <c r="BS91" s="30"/>
      <c r="BT91" s="30"/>
      <c r="BW91" s="30"/>
      <c r="BX91" s="30"/>
      <c r="BZ91" s="30"/>
      <c r="CC91" s="30"/>
      <c r="CD91" s="30"/>
      <c r="CG91" s="30"/>
      <c r="CK91" s="30"/>
      <c r="CN91" s="30"/>
      <c r="CQ91" s="30"/>
      <c r="CU91" s="30"/>
      <c r="CX91" s="30"/>
    </row>
    <row r="92" spans="1:102" s="29" customFormat="1" x14ac:dyDescent="0.3">
      <c r="A92" s="28" t="s">
        <v>177</v>
      </c>
      <c r="B92" s="28">
        <v>1</v>
      </c>
      <c r="C92" s="33" t="s">
        <v>200</v>
      </c>
      <c r="D92" s="28">
        <v>0.5</v>
      </c>
      <c r="E92" s="30" t="s">
        <v>207</v>
      </c>
      <c r="F92" s="28"/>
      <c r="G92" s="28"/>
      <c r="H92" s="30"/>
      <c r="I92" s="30"/>
      <c r="J92" s="30"/>
      <c r="K92" s="30"/>
      <c r="L92" s="31"/>
      <c r="M92" s="31"/>
      <c r="N92" s="30"/>
      <c r="O92" s="30"/>
      <c r="P92" s="30"/>
      <c r="Q92" s="30"/>
      <c r="S92" s="43"/>
      <c r="T92" s="43"/>
      <c r="U92" s="30"/>
      <c r="V92" s="30"/>
      <c r="W92" s="30"/>
      <c r="X92" s="43"/>
      <c r="Y92" s="43"/>
      <c r="Z92" s="28"/>
      <c r="AA92" s="28"/>
      <c r="AB92" s="30"/>
      <c r="AC92" s="30"/>
      <c r="AD92" s="28"/>
      <c r="AE92" s="44"/>
      <c r="AF92" s="30"/>
      <c r="AG92" s="30"/>
      <c r="AH92" s="44"/>
      <c r="AI92" s="30"/>
      <c r="AJ92" s="44"/>
      <c r="AK92" s="30"/>
      <c r="AL92" s="30"/>
      <c r="AM92" s="36"/>
      <c r="AN92" s="28"/>
      <c r="AO92" s="28"/>
      <c r="AP92" s="30"/>
      <c r="AQ92" s="30"/>
      <c r="AR92" s="28"/>
      <c r="AS92" s="30"/>
      <c r="AT92" s="28"/>
      <c r="AU92" s="30"/>
      <c r="AW92" s="30"/>
      <c r="AZ92" s="30"/>
      <c r="BA92" s="30"/>
      <c r="BE92" s="30"/>
      <c r="BH92" s="30"/>
      <c r="BI92" s="30"/>
      <c r="BL92" s="30"/>
      <c r="BN92" s="30"/>
      <c r="BP92" s="30"/>
      <c r="BS92" s="30"/>
      <c r="BT92" s="30"/>
      <c r="BW92" s="30"/>
      <c r="BX92" s="30"/>
      <c r="BZ92" s="30"/>
      <c r="CC92" s="30"/>
      <c r="CD92" s="30"/>
      <c r="CG92" s="30"/>
      <c r="CK92" s="30"/>
      <c r="CN92" s="30"/>
      <c r="CQ92" s="30"/>
      <c r="CU92" s="30"/>
      <c r="CX92" s="30"/>
    </row>
    <row r="93" spans="1:102" s="29" customFormat="1" x14ac:dyDescent="0.3">
      <c r="A93" s="28" t="s">
        <v>181</v>
      </c>
      <c r="B93" s="28">
        <v>1</v>
      </c>
      <c r="C93" s="30" t="s">
        <v>218</v>
      </c>
      <c r="D93" s="31">
        <v>1.5</v>
      </c>
      <c r="E93" s="30" t="s">
        <v>207</v>
      </c>
      <c r="F93" s="31">
        <f>D93/D75</f>
        <v>7.4999999999999997E-2</v>
      </c>
      <c r="G93" s="30" t="s">
        <v>58</v>
      </c>
      <c r="H93" s="30"/>
      <c r="I93" s="30"/>
      <c r="J93" s="30"/>
      <c r="K93" s="30"/>
      <c r="L93" s="31"/>
      <c r="M93" s="31"/>
      <c r="N93" s="30"/>
      <c r="O93" s="30"/>
      <c r="P93" s="30"/>
      <c r="Q93" s="30"/>
      <c r="S93" s="43"/>
      <c r="T93" s="43"/>
      <c r="U93" s="30"/>
      <c r="V93" s="30"/>
      <c r="W93" s="30"/>
      <c r="X93" s="43"/>
      <c r="Y93" s="43"/>
      <c r="Z93" s="28"/>
      <c r="AA93" s="28"/>
      <c r="AB93" s="30"/>
      <c r="AC93" s="30"/>
      <c r="AD93" s="28"/>
      <c r="AE93" s="44"/>
      <c r="AF93" s="30"/>
      <c r="AG93" s="30"/>
      <c r="AH93" s="44"/>
      <c r="AI93" s="30"/>
      <c r="AJ93" s="44"/>
      <c r="AK93" s="30"/>
      <c r="AL93" s="30"/>
      <c r="AM93" s="36"/>
      <c r="AN93" s="28"/>
      <c r="AO93" s="28"/>
      <c r="AP93" s="30"/>
      <c r="AQ93" s="30"/>
      <c r="AR93" s="28"/>
      <c r="AS93" s="30"/>
      <c r="AT93" s="28"/>
      <c r="AU93" s="30"/>
      <c r="AW93" s="30"/>
      <c r="AZ93" s="30"/>
      <c r="BA93" s="30"/>
      <c r="BE93" s="30"/>
      <c r="BH93" s="30"/>
      <c r="BI93" s="30"/>
      <c r="BL93" s="30"/>
      <c r="BN93" s="30"/>
      <c r="BP93" s="30"/>
      <c r="BS93" s="30"/>
      <c r="BT93" s="30"/>
      <c r="BW93" s="30"/>
      <c r="BX93" s="30"/>
      <c r="BZ93" s="30"/>
      <c r="CC93" s="30"/>
      <c r="CD93" s="30"/>
      <c r="CG93" s="30"/>
      <c r="CK93" s="30"/>
      <c r="CN93" s="30"/>
      <c r="CQ93" s="30"/>
      <c r="CU93" s="30"/>
      <c r="CX93" s="30"/>
    </row>
    <row r="94" spans="1:102" s="29" customFormat="1" x14ac:dyDescent="0.3">
      <c r="A94" s="28" t="s">
        <v>219</v>
      </c>
      <c r="B94" s="28">
        <v>1</v>
      </c>
      <c r="C94" s="30" t="s">
        <v>218</v>
      </c>
      <c r="D94" s="31">
        <v>1.75</v>
      </c>
      <c r="E94" s="30" t="s">
        <v>207</v>
      </c>
      <c r="G94" s="30"/>
      <c r="H94" s="30"/>
      <c r="I94" s="30"/>
      <c r="J94" s="30"/>
      <c r="K94" s="30"/>
      <c r="L94" s="31"/>
      <c r="M94" s="31"/>
      <c r="N94" s="30"/>
      <c r="O94" s="30"/>
      <c r="P94" s="30"/>
      <c r="Q94" s="30"/>
      <c r="S94" s="43"/>
      <c r="T94" s="43"/>
      <c r="U94" s="30"/>
      <c r="V94" s="30"/>
      <c r="W94" s="30"/>
      <c r="X94" s="43"/>
      <c r="Y94" s="43"/>
      <c r="Z94" s="28"/>
      <c r="AA94" s="28"/>
      <c r="AB94" s="30"/>
      <c r="AC94" s="30"/>
      <c r="AD94" s="28"/>
      <c r="AE94" s="44"/>
      <c r="AF94" s="30"/>
      <c r="AG94" s="30"/>
      <c r="AH94" s="44"/>
      <c r="AI94" s="30"/>
      <c r="AJ94" s="44"/>
      <c r="AK94" s="30"/>
      <c r="AL94" s="30"/>
      <c r="AM94" s="36"/>
      <c r="AN94" s="28"/>
      <c r="AO94" s="28"/>
      <c r="AP94" s="30"/>
      <c r="AQ94" s="30"/>
      <c r="AR94" s="28"/>
      <c r="AS94" s="30"/>
      <c r="AT94" s="28"/>
      <c r="AU94" s="30"/>
      <c r="AW94" s="30"/>
      <c r="AZ94" s="30"/>
      <c r="BA94" s="30"/>
      <c r="BE94" s="30"/>
      <c r="BH94" s="30"/>
      <c r="BI94" s="30"/>
      <c r="BL94" s="30"/>
      <c r="BN94" s="30"/>
      <c r="BP94" s="30"/>
      <c r="BS94" s="30"/>
      <c r="BT94" s="30"/>
      <c r="BW94" s="30"/>
      <c r="BX94" s="30"/>
      <c r="BZ94" s="30"/>
      <c r="CC94" s="30"/>
      <c r="CD94" s="30"/>
      <c r="CG94" s="30"/>
      <c r="CK94" s="30"/>
      <c r="CN94" s="30"/>
      <c r="CQ94" s="30"/>
      <c r="CU94" s="30"/>
      <c r="CX94" s="30"/>
    </row>
    <row r="95" spans="1:102" s="29" customFormat="1" x14ac:dyDescent="0.3">
      <c r="A95" s="28" t="s">
        <v>220</v>
      </c>
      <c r="B95" s="28">
        <v>1</v>
      </c>
      <c r="C95" s="30" t="s">
        <v>218</v>
      </c>
      <c r="D95" s="31">
        <v>1.5</v>
      </c>
      <c r="E95" s="30" t="s">
        <v>207</v>
      </c>
      <c r="G95" s="30"/>
      <c r="H95" s="30"/>
      <c r="I95" s="30"/>
      <c r="J95" s="30"/>
      <c r="K95" s="30"/>
      <c r="L95" s="31"/>
      <c r="M95" s="31"/>
      <c r="N95" s="30"/>
      <c r="O95" s="30"/>
      <c r="P95" s="30"/>
      <c r="Q95" s="30"/>
      <c r="S95" s="43"/>
      <c r="T95" s="43"/>
      <c r="U95" s="30"/>
      <c r="V95" s="30"/>
      <c r="W95" s="30"/>
      <c r="X95" s="43"/>
      <c r="Y95" s="43"/>
      <c r="Z95" s="28"/>
      <c r="AA95" s="28"/>
      <c r="AB95" s="30"/>
      <c r="AC95" s="30"/>
      <c r="AD95" s="28"/>
      <c r="AE95" s="44"/>
      <c r="AF95" s="30"/>
      <c r="AG95" s="30"/>
      <c r="AH95" s="44"/>
      <c r="AI95" s="30"/>
      <c r="AJ95" s="44"/>
      <c r="AK95" s="30"/>
      <c r="AL95" s="30"/>
      <c r="AM95" s="36"/>
      <c r="AN95" s="28"/>
      <c r="AO95" s="28"/>
      <c r="AP95" s="30"/>
      <c r="AQ95" s="30"/>
      <c r="AR95" s="28"/>
      <c r="AS95" s="30"/>
      <c r="AT95" s="28"/>
      <c r="AU95" s="30"/>
      <c r="AW95" s="30"/>
      <c r="AZ95" s="30"/>
      <c r="BA95" s="30"/>
      <c r="BE95" s="30"/>
      <c r="BH95" s="30"/>
      <c r="BI95" s="30"/>
      <c r="BL95" s="30"/>
      <c r="BN95" s="30"/>
      <c r="BP95" s="30"/>
      <c r="BS95" s="30"/>
      <c r="BT95" s="30"/>
      <c r="BW95" s="30"/>
      <c r="BX95" s="30"/>
      <c r="BZ95" s="30"/>
      <c r="CC95" s="30"/>
      <c r="CD95" s="30"/>
      <c r="CG95" s="30"/>
      <c r="CK95" s="30"/>
      <c r="CN95" s="30"/>
      <c r="CQ95" s="30"/>
      <c r="CU95" s="30"/>
      <c r="CX95" s="30"/>
    </row>
    <row r="96" spans="1:102" s="29" customFormat="1" x14ac:dyDescent="0.3">
      <c r="A96" s="28" t="s">
        <v>178</v>
      </c>
      <c r="B96" s="28">
        <v>1</v>
      </c>
      <c r="C96" s="30" t="s">
        <v>217</v>
      </c>
      <c r="D96" s="31">
        <v>1.26</v>
      </c>
      <c r="E96" s="30" t="s">
        <v>207</v>
      </c>
      <c r="G96" s="30"/>
      <c r="H96" s="30"/>
      <c r="I96" s="30"/>
      <c r="J96" s="30"/>
      <c r="K96" s="30"/>
      <c r="L96" s="31"/>
      <c r="M96" s="31"/>
      <c r="N96" s="30"/>
      <c r="O96" s="30"/>
      <c r="P96" s="30"/>
      <c r="Q96" s="30"/>
      <c r="S96" s="43"/>
      <c r="T96" s="43"/>
      <c r="U96" s="30"/>
      <c r="V96" s="30"/>
      <c r="W96" s="30"/>
      <c r="X96" s="43"/>
      <c r="Y96" s="43"/>
      <c r="Z96" s="28"/>
      <c r="AA96" s="28"/>
      <c r="AB96" s="30"/>
      <c r="AC96" s="30"/>
      <c r="AD96" s="28"/>
      <c r="AE96" s="44"/>
      <c r="AF96" s="30"/>
      <c r="AG96" s="30"/>
      <c r="AH96" s="44"/>
      <c r="AI96" s="30"/>
      <c r="AJ96" s="44"/>
      <c r="AK96" s="30"/>
      <c r="AL96" s="30"/>
      <c r="AM96" s="36"/>
      <c r="AN96" s="28"/>
      <c r="AO96" s="28"/>
      <c r="AP96" s="30"/>
      <c r="AQ96" s="30"/>
      <c r="AR96" s="28"/>
      <c r="AS96" s="30"/>
      <c r="AT96" s="28"/>
      <c r="AU96" s="30"/>
      <c r="AW96" s="30"/>
      <c r="AZ96" s="30"/>
      <c r="BA96" s="30"/>
      <c r="BE96" s="30"/>
      <c r="BH96" s="30"/>
      <c r="BI96" s="30"/>
      <c r="BL96" s="30"/>
      <c r="BN96" s="30"/>
      <c r="BP96" s="30"/>
      <c r="BS96" s="30"/>
      <c r="BT96" s="30"/>
      <c r="BW96" s="30"/>
      <c r="BX96" s="30"/>
      <c r="BZ96" s="30"/>
      <c r="CC96" s="30"/>
      <c r="CD96" s="30"/>
      <c r="CG96" s="30"/>
      <c r="CK96" s="30"/>
      <c r="CN96" s="30"/>
      <c r="CQ96" s="30"/>
      <c r="CU96" s="30"/>
      <c r="CX96" s="30"/>
    </row>
    <row r="97" spans="1:102" s="29" customFormat="1" x14ac:dyDescent="0.3">
      <c r="A97" s="28" t="s">
        <v>221</v>
      </c>
      <c r="B97" s="28">
        <v>1</v>
      </c>
      <c r="C97" s="30" t="s">
        <v>222</v>
      </c>
      <c r="D97" s="31">
        <v>15.9</v>
      </c>
      <c r="E97" s="30" t="s">
        <v>207</v>
      </c>
      <c r="G97" s="30"/>
      <c r="H97" s="30"/>
      <c r="I97" s="30"/>
      <c r="J97" s="30"/>
      <c r="K97" s="30"/>
      <c r="L97" s="31"/>
      <c r="M97" s="31"/>
      <c r="N97" s="30"/>
      <c r="O97" s="30"/>
      <c r="P97" s="30"/>
      <c r="Q97" s="30"/>
      <c r="S97" s="43"/>
      <c r="T97" s="43"/>
      <c r="U97" s="30"/>
      <c r="V97" s="30"/>
      <c r="W97" s="30"/>
      <c r="X97" s="43"/>
      <c r="Y97" s="43"/>
      <c r="Z97" s="28"/>
      <c r="AA97" s="28"/>
      <c r="AB97" s="30"/>
      <c r="AC97" s="30"/>
      <c r="AD97" s="28"/>
      <c r="AE97" s="44"/>
      <c r="AF97" s="30"/>
      <c r="AG97" s="30"/>
      <c r="AH97" s="44"/>
      <c r="AI97" s="30"/>
      <c r="AJ97" s="44"/>
      <c r="AK97" s="30"/>
      <c r="AL97" s="30"/>
      <c r="AM97" s="36"/>
      <c r="AN97" s="28"/>
      <c r="AO97" s="28"/>
      <c r="AP97" s="30"/>
      <c r="AQ97" s="30"/>
      <c r="AR97" s="28"/>
      <c r="AS97" s="30"/>
      <c r="AT97" s="28"/>
      <c r="AU97" s="30"/>
      <c r="AW97" s="30"/>
      <c r="AZ97" s="30"/>
      <c r="BA97" s="30"/>
      <c r="BE97" s="30"/>
      <c r="BH97" s="30"/>
      <c r="BI97" s="30"/>
      <c r="BL97" s="30"/>
      <c r="BN97" s="30"/>
      <c r="BP97" s="30"/>
      <c r="BS97" s="30"/>
      <c r="BT97" s="30"/>
      <c r="BW97" s="30"/>
      <c r="BX97" s="30"/>
      <c r="BZ97" s="30"/>
      <c r="CC97" s="30"/>
      <c r="CD97" s="30"/>
      <c r="CG97" s="30"/>
      <c r="CK97" s="30"/>
      <c r="CN97" s="30"/>
      <c r="CQ97" s="30"/>
      <c r="CU97" s="30"/>
      <c r="CX97" s="30"/>
    </row>
    <row r="98" spans="1:102" s="29" customFormat="1" x14ac:dyDescent="0.3">
      <c r="A98" s="28" t="s">
        <v>61</v>
      </c>
      <c r="B98" s="28">
        <v>1</v>
      </c>
      <c r="C98" s="30" t="s">
        <v>223</v>
      </c>
      <c r="D98" s="31">
        <f>439.681/D84</f>
        <v>3.9257232142857141</v>
      </c>
      <c r="E98" s="30" t="s">
        <v>207</v>
      </c>
      <c r="F98" s="31">
        <f>D98/D75</f>
        <v>0.1962861607142857</v>
      </c>
      <c r="G98" s="30" t="s">
        <v>58</v>
      </c>
      <c r="I98" s="30"/>
      <c r="J98" s="30"/>
      <c r="K98" s="30"/>
      <c r="L98" s="31"/>
      <c r="M98" s="31"/>
      <c r="N98" s="30"/>
      <c r="O98" s="30"/>
      <c r="P98" s="30"/>
      <c r="Q98" s="30"/>
      <c r="S98" s="43"/>
      <c r="T98" s="43"/>
      <c r="U98" s="30"/>
      <c r="V98" s="30"/>
      <c r="W98" s="30"/>
      <c r="X98" s="43"/>
      <c r="Y98" s="43"/>
      <c r="Z98" s="28"/>
      <c r="AA98" s="28"/>
      <c r="AB98" s="30"/>
      <c r="AC98" s="30"/>
      <c r="AD98" s="28"/>
      <c r="AE98" s="44"/>
      <c r="AF98" s="30"/>
      <c r="AG98" s="30"/>
      <c r="AH98" s="44"/>
      <c r="AI98" s="30"/>
      <c r="AJ98" s="44"/>
      <c r="AK98" s="30"/>
      <c r="AL98" s="30"/>
      <c r="AM98" s="36"/>
      <c r="AN98" s="28"/>
      <c r="AO98" s="28"/>
      <c r="AP98" s="30"/>
      <c r="AQ98" s="30"/>
      <c r="AR98" s="28"/>
      <c r="AS98" s="30"/>
      <c r="AT98" s="28"/>
      <c r="AU98" s="30"/>
      <c r="AW98" s="30"/>
      <c r="AZ98" s="30"/>
      <c r="BA98" s="30"/>
      <c r="BE98" s="30"/>
      <c r="BH98" s="30"/>
      <c r="BI98" s="30"/>
      <c r="BL98" s="30"/>
      <c r="BN98" s="30"/>
      <c r="BP98" s="30"/>
      <c r="BS98" s="30"/>
      <c r="BT98" s="30"/>
      <c r="BW98" s="30"/>
      <c r="BX98" s="30"/>
      <c r="BZ98" s="30"/>
      <c r="CC98" s="30"/>
      <c r="CD98" s="30"/>
      <c r="CG98" s="30"/>
      <c r="CK98" s="30"/>
      <c r="CN98" s="30"/>
      <c r="CQ98" s="30"/>
      <c r="CU98" s="30"/>
      <c r="CX98" s="30"/>
    </row>
    <row r="99" spans="1:102" s="29" customFormat="1" x14ac:dyDescent="0.3">
      <c r="A99" s="99" t="s">
        <v>67</v>
      </c>
      <c r="B99" s="28">
        <v>1</v>
      </c>
      <c r="C99" s="30" t="s">
        <v>223</v>
      </c>
      <c r="D99" s="31">
        <v>3</v>
      </c>
      <c r="E99" s="30" t="s">
        <v>207</v>
      </c>
      <c r="G99" s="30"/>
      <c r="I99" s="30"/>
      <c r="J99" s="30"/>
      <c r="K99" s="30"/>
      <c r="O99" s="30"/>
      <c r="P99" s="30"/>
      <c r="Q99" s="30"/>
      <c r="S99" s="43"/>
      <c r="T99" s="43"/>
      <c r="U99" s="30"/>
      <c r="V99" s="30"/>
      <c r="W99" s="30"/>
      <c r="X99" s="43"/>
      <c r="Y99" s="43"/>
      <c r="Z99" s="36"/>
      <c r="AA99" s="36"/>
      <c r="AB99" s="30"/>
      <c r="AC99" s="30"/>
      <c r="AD99" s="36"/>
      <c r="AE99" s="44"/>
      <c r="AF99" s="30"/>
      <c r="AG99" s="30"/>
      <c r="AH99" s="44"/>
      <c r="AI99" s="30"/>
      <c r="AJ99" s="44"/>
      <c r="AK99" s="30"/>
      <c r="AL99" s="30"/>
      <c r="AM99" s="36"/>
      <c r="AN99" s="28"/>
      <c r="AO99" s="28"/>
      <c r="AP99" s="30"/>
      <c r="AQ99" s="30"/>
      <c r="AR99" s="28"/>
      <c r="AS99" s="30"/>
      <c r="AT99" s="28"/>
      <c r="AU99" s="30"/>
      <c r="AW99" s="30"/>
      <c r="AZ99" s="30"/>
      <c r="BA99" s="30"/>
      <c r="BE99" s="30"/>
      <c r="BH99" s="30"/>
      <c r="BI99" s="30"/>
      <c r="BL99" s="30"/>
      <c r="BN99" s="30"/>
      <c r="BP99" s="30"/>
      <c r="BS99" s="30"/>
      <c r="BT99" s="30"/>
      <c r="BW99" s="30"/>
      <c r="BX99" s="30"/>
      <c r="BZ99" s="30"/>
      <c r="CC99" s="30"/>
      <c r="CD99" s="30"/>
      <c r="CG99" s="30"/>
      <c r="CK99" s="30"/>
      <c r="CN99" s="30"/>
      <c r="CQ99" s="30"/>
      <c r="CU99" s="30"/>
      <c r="CX99" s="30"/>
    </row>
    <row r="100" spans="1:102" s="29" customFormat="1" x14ac:dyDescent="0.3">
      <c r="A100" s="99"/>
      <c r="B100" s="28">
        <v>1</v>
      </c>
      <c r="C100" s="30" t="s">
        <v>224</v>
      </c>
      <c r="D100" s="31">
        <v>2.0271699999999999</v>
      </c>
      <c r="E100" s="30" t="s">
        <v>8</v>
      </c>
      <c r="F100" s="31">
        <f>D100*D99</f>
        <v>6.0815099999999997</v>
      </c>
      <c r="G100" s="30" t="s">
        <v>207</v>
      </c>
      <c r="I100" s="30"/>
      <c r="J100" s="30"/>
      <c r="K100" s="30"/>
      <c r="O100" s="30"/>
      <c r="P100" s="30"/>
      <c r="Q100" s="30"/>
      <c r="S100" s="43"/>
      <c r="T100" s="43"/>
      <c r="U100" s="30"/>
      <c r="V100" s="30"/>
      <c r="W100" s="30"/>
      <c r="X100" s="43"/>
      <c r="Y100" s="43"/>
      <c r="Z100" s="36"/>
      <c r="AA100" s="36"/>
      <c r="AB100" s="30"/>
      <c r="AC100" s="30"/>
      <c r="AD100" s="36"/>
      <c r="AE100" s="44"/>
      <c r="AF100" s="30"/>
      <c r="AG100" s="30"/>
      <c r="AH100" s="44"/>
      <c r="AI100" s="30"/>
      <c r="AJ100" s="44"/>
      <c r="AK100" s="30"/>
      <c r="AL100" s="30"/>
      <c r="AM100" s="36"/>
      <c r="AN100" s="28"/>
      <c r="AO100" s="28"/>
      <c r="AP100" s="30"/>
      <c r="AQ100" s="30"/>
      <c r="AR100" s="28"/>
      <c r="AS100" s="30"/>
      <c r="AT100" s="28"/>
      <c r="AU100" s="30"/>
      <c r="AW100" s="30"/>
      <c r="AZ100" s="30"/>
      <c r="BA100" s="30"/>
      <c r="BE100" s="30"/>
      <c r="BH100" s="30"/>
      <c r="BI100" s="30"/>
      <c r="BL100" s="30"/>
      <c r="BN100" s="30"/>
      <c r="BP100" s="30"/>
      <c r="BS100" s="30"/>
      <c r="BT100" s="30"/>
      <c r="BW100" s="30"/>
      <c r="BX100" s="30"/>
      <c r="BZ100" s="30"/>
      <c r="CC100" s="30"/>
      <c r="CD100" s="30"/>
      <c r="CG100" s="30"/>
      <c r="CK100" s="30"/>
      <c r="CN100" s="30"/>
      <c r="CQ100" s="30"/>
      <c r="CU100" s="30"/>
      <c r="CX100" s="30"/>
    </row>
    <row r="101" spans="1:102" s="29" customFormat="1" x14ac:dyDescent="0.3">
      <c r="A101" s="104" t="s">
        <v>225</v>
      </c>
      <c r="B101" s="45">
        <v>1</v>
      </c>
      <c r="C101" s="30" t="s">
        <v>223</v>
      </c>
      <c r="D101" s="31">
        <v>334</v>
      </c>
      <c r="E101" s="30" t="s">
        <v>204</v>
      </c>
      <c r="F101" s="31">
        <f>D101/D84</f>
        <v>2.9821428571428572</v>
      </c>
      <c r="G101" s="30" t="s">
        <v>207</v>
      </c>
      <c r="H101" s="31">
        <f>F101/D75</f>
        <v>0.14910714285714285</v>
      </c>
      <c r="I101" s="30" t="s">
        <v>58</v>
      </c>
      <c r="J101" s="30"/>
      <c r="K101" s="30"/>
      <c r="O101" s="30"/>
      <c r="P101" s="30"/>
      <c r="Q101" s="30"/>
      <c r="S101" s="43"/>
      <c r="T101" s="43"/>
      <c r="U101" s="30"/>
      <c r="V101" s="30"/>
      <c r="W101" s="30"/>
      <c r="X101" s="43"/>
      <c r="Y101" s="43"/>
      <c r="Z101" s="36"/>
      <c r="AA101" s="36"/>
      <c r="AB101" s="30"/>
      <c r="AC101" s="30"/>
      <c r="AD101" s="36"/>
      <c r="AE101" s="44"/>
      <c r="AF101" s="30"/>
      <c r="AG101" s="30"/>
      <c r="AH101" s="44"/>
      <c r="AI101" s="30"/>
      <c r="AJ101" s="44"/>
      <c r="AK101" s="30"/>
      <c r="AL101" s="30"/>
      <c r="AM101" s="36"/>
      <c r="AN101" s="28"/>
      <c r="AO101" s="28"/>
      <c r="AP101" s="30"/>
      <c r="AQ101" s="30"/>
      <c r="AR101" s="28"/>
      <c r="AS101" s="30"/>
      <c r="AT101" s="28"/>
      <c r="AU101" s="30"/>
      <c r="AW101" s="30"/>
      <c r="AZ101" s="30"/>
      <c r="BA101" s="30"/>
      <c r="BE101" s="30"/>
      <c r="BH101" s="30"/>
      <c r="BI101" s="30"/>
      <c r="BL101" s="30"/>
      <c r="BN101" s="30"/>
      <c r="BP101" s="30"/>
      <c r="BS101" s="30"/>
      <c r="BT101" s="30"/>
      <c r="BW101" s="30"/>
      <c r="BX101" s="30"/>
      <c r="BZ101" s="30"/>
      <c r="CC101" s="30"/>
      <c r="CD101" s="30"/>
      <c r="CG101" s="30"/>
      <c r="CK101" s="30"/>
      <c r="CN101" s="30"/>
      <c r="CQ101" s="30"/>
      <c r="CU101" s="30"/>
      <c r="CX101" s="30"/>
    </row>
    <row r="102" spans="1:102" s="29" customFormat="1" x14ac:dyDescent="0.3">
      <c r="A102" s="99" t="s">
        <v>225</v>
      </c>
      <c r="B102" s="28">
        <v>1</v>
      </c>
      <c r="C102" s="30" t="s">
        <v>217</v>
      </c>
      <c r="D102" s="31">
        <v>400</v>
      </c>
      <c r="E102" s="30" t="s">
        <v>204</v>
      </c>
      <c r="F102" s="31">
        <f>D102/D84</f>
        <v>3.5714285714285716</v>
      </c>
      <c r="G102" s="30" t="s">
        <v>207</v>
      </c>
      <c r="H102" s="31">
        <f>F102/D103</f>
        <v>1.1984659635666348</v>
      </c>
      <c r="I102" s="30" t="s">
        <v>8</v>
      </c>
      <c r="J102" s="30"/>
      <c r="K102" s="30"/>
      <c r="O102" s="30"/>
      <c r="P102" s="30"/>
      <c r="Q102" s="30"/>
      <c r="S102" s="43"/>
      <c r="T102" s="43"/>
      <c r="U102" s="30"/>
      <c r="V102" s="30"/>
      <c r="W102" s="30"/>
      <c r="X102" s="43"/>
      <c r="Y102" s="43"/>
      <c r="Z102" s="36"/>
      <c r="AA102" s="36"/>
      <c r="AB102" s="30"/>
      <c r="AC102" s="30"/>
      <c r="AD102" s="36"/>
      <c r="AE102" s="44"/>
      <c r="AF102" s="30"/>
      <c r="AG102" s="30"/>
      <c r="AH102" s="44"/>
      <c r="AI102" s="30"/>
      <c r="AJ102" s="44"/>
      <c r="AK102" s="30"/>
      <c r="AL102" s="30"/>
      <c r="AM102" s="36"/>
      <c r="AN102" s="28"/>
      <c r="AO102" s="28"/>
      <c r="AP102" s="30"/>
      <c r="AQ102" s="30"/>
      <c r="AR102" s="28"/>
      <c r="AS102" s="30"/>
      <c r="AT102" s="28"/>
      <c r="AU102" s="30"/>
      <c r="AW102" s="30"/>
      <c r="AZ102" s="30"/>
      <c r="BA102" s="30"/>
      <c r="BE102" s="30"/>
      <c r="BH102" s="30"/>
      <c r="BI102" s="30"/>
      <c r="BL102" s="30"/>
      <c r="BN102" s="30"/>
      <c r="BP102" s="30"/>
      <c r="BS102" s="30"/>
      <c r="BT102" s="30"/>
      <c r="BW102" s="30"/>
      <c r="BX102" s="30"/>
      <c r="BZ102" s="30"/>
      <c r="CC102" s="30"/>
      <c r="CD102" s="30"/>
      <c r="CG102" s="30"/>
      <c r="CK102" s="30"/>
      <c r="CN102" s="30"/>
      <c r="CQ102" s="30"/>
      <c r="CU102" s="30"/>
      <c r="CX102" s="30"/>
    </row>
    <row r="103" spans="1:102" s="29" customFormat="1" x14ac:dyDescent="0.3">
      <c r="A103" s="99" t="s">
        <v>6</v>
      </c>
      <c r="B103" s="28">
        <v>1</v>
      </c>
      <c r="C103" s="30" t="s">
        <v>223</v>
      </c>
      <c r="D103" s="31">
        <v>2.98</v>
      </c>
      <c r="E103" s="30" t="s">
        <v>207</v>
      </c>
      <c r="G103" s="30"/>
      <c r="I103" s="30"/>
      <c r="J103" s="30"/>
      <c r="K103" s="30"/>
      <c r="O103" s="30"/>
      <c r="P103" s="30"/>
      <c r="Q103" s="30"/>
      <c r="S103" s="43"/>
      <c r="T103" s="43"/>
      <c r="U103" s="30"/>
      <c r="V103" s="30"/>
      <c r="W103" s="30"/>
      <c r="X103" s="43"/>
      <c r="Y103" s="43"/>
      <c r="Z103" s="36"/>
      <c r="AA103" s="36"/>
      <c r="AB103" s="30"/>
      <c r="AC103" s="30"/>
      <c r="AD103" s="36"/>
      <c r="AE103" s="44"/>
      <c r="AF103" s="30"/>
      <c r="AG103" s="30"/>
      <c r="AH103" s="44"/>
      <c r="AI103" s="30"/>
      <c r="AJ103" s="44"/>
      <c r="AK103" s="30"/>
      <c r="AL103" s="30"/>
      <c r="AM103" s="36"/>
      <c r="AN103" s="28"/>
      <c r="AO103" s="28"/>
      <c r="AP103" s="30"/>
      <c r="AQ103" s="30"/>
      <c r="AR103" s="28"/>
      <c r="AS103" s="30"/>
      <c r="AT103" s="28"/>
      <c r="AU103" s="30"/>
      <c r="AW103" s="30"/>
      <c r="AZ103" s="30"/>
      <c r="BA103" s="30"/>
      <c r="BE103" s="30"/>
      <c r="BH103" s="30"/>
      <c r="BI103" s="30"/>
      <c r="BL103" s="30"/>
      <c r="BN103" s="30"/>
      <c r="BP103" s="30"/>
      <c r="BS103" s="30"/>
      <c r="BT103" s="30"/>
      <c r="BW103" s="30"/>
      <c r="BX103" s="30"/>
      <c r="BZ103" s="30"/>
      <c r="CC103" s="30"/>
      <c r="CD103" s="30"/>
      <c r="CG103" s="30"/>
      <c r="CK103" s="30"/>
      <c r="CN103" s="30"/>
      <c r="CQ103" s="30"/>
      <c r="CU103" s="30"/>
      <c r="CX103" s="30"/>
    </row>
    <row r="104" spans="1:102" s="29" customFormat="1" x14ac:dyDescent="0.3">
      <c r="A104" s="99"/>
      <c r="B104" s="28">
        <v>1</v>
      </c>
      <c r="C104" s="30" t="s">
        <v>217</v>
      </c>
      <c r="D104" s="31">
        <v>1.5</v>
      </c>
      <c r="E104" s="30" t="s">
        <v>8</v>
      </c>
      <c r="F104" s="29">
        <f>D104*D103</f>
        <v>4.47</v>
      </c>
      <c r="G104" s="30" t="s">
        <v>207</v>
      </c>
      <c r="I104" s="30"/>
      <c r="J104" s="30"/>
      <c r="K104" s="30"/>
      <c r="O104" s="30"/>
      <c r="P104" s="30"/>
      <c r="Q104" s="30"/>
      <c r="S104" s="43"/>
      <c r="T104" s="43"/>
      <c r="U104" s="30"/>
      <c r="V104" s="30"/>
      <c r="W104" s="30"/>
      <c r="X104" s="43"/>
      <c r="Y104" s="43"/>
      <c r="Z104" s="36"/>
      <c r="AA104" s="36"/>
      <c r="AB104" s="30"/>
      <c r="AC104" s="30"/>
      <c r="AD104" s="36"/>
      <c r="AE104" s="44"/>
      <c r="AF104" s="30"/>
      <c r="AG104" s="30"/>
      <c r="AH104" s="44"/>
      <c r="AI104" s="30"/>
      <c r="AJ104" s="44"/>
      <c r="AK104" s="30"/>
      <c r="AL104" s="30"/>
      <c r="AM104" s="36"/>
      <c r="AN104" s="28"/>
      <c r="AO104" s="28"/>
      <c r="AP104" s="30"/>
      <c r="AQ104" s="30"/>
      <c r="AR104" s="28"/>
      <c r="AS104" s="30"/>
      <c r="AT104" s="28"/>
      <c r="AU104" s="30"/>
      <c r="AW104" s="30"/>
      <c r="AZ104" s="30"/>
      <c r="BA104" s="30"/>
      <c r="BE104" s="30"/>
      <c r="BH104" s="30"/>
      <c r="BI104" s="30"/>
      <c r="BL104" s="30"/>
      <c r="BN104" s="30"/>
      <c r="BP104" s="30"/>
      <c r="BS104" s="30"/>
      <c r="BT104" s="30"/>
      <c r="BW104" s="30"/>
      <c r="BX104" s="30"/>
      <c r="BZ104" s="30"/>
      <c r="CC104" s="30"/>
      <c r="CD104" s="30"/>
      <c r="CG104" s="30"/>
      <c r="CK104" s="30"/>
      <c r="CN104" s="30"/>
      <c r="CQ104" s="30"/>
      <c r="CU104" s="30"/>
      <c r="CX104" s="30"/>
    </row>
    <row r="105" spans="1:102" s="29" customFormat="1" x14ac:dyDescent="0.3">
      <c r="A105" s="28" t="s">
        <v>226</v>
      </c>
      <c r="B105" s="28">
        <v>1</v>
      </c>
      <c r="C105" s="30" t="s">
        <v>227</v>
      </c>
      <c r="D105" s="31">
        <v>9</v>
      </c>
      <c r="E105" s="30" t="s">
        <v>228</v>
      </c>
      <c r="G105" s="30"/>
      <c r="I105" s="30"/>
      <c r="J105" s="30"/>
      <c r="K105" s="30"/>
      <c r="O105" s="30"/>
      <c r="P105" s="30"/>
      <c r="Q105" s="30"/>
      <c r="S105" s="43"/>
      <c r="T105" s="43"/>
      <c r="U105" s="30"/>
      <c r="V105" s="30"/>
      <c r="W105" s="30"/>
      <c r="X105" s="43"/>
      <c r="Y105" s="43"/>
      <c r="Z105" s="36"/>
      <c r="AA105" s="36"/>
      <c r="AB105" s="30"/>
      <c r="AC105" s="30"/>
      <c r="AD105" s="36"/>
      <c r="AE105" s="44"/>
      <c r="AF105" s="30"/>
      <c r="AG105" s="30"/>
      <c r="AH105" s="44"/>
      <c r="AI105" s="30"/>
      <c r="AJ105" s="44"/>
      <c r="AK105" s="30"/>
      <c r="AL105" s="30"/>
      <c r="AM105" s="36"/>
      <c r="AN105" s="28"/>
      <c r="AO105" s="28"/>
      <c r="AP105" s="30"/>
      <c r="AQ105" s="30"/>
      <c r="AR105" s="28"/>
      <c r="AS105" s="30"/>
      <c r="AT105" s="28"/>
      <c r="AU105" s="30"/>
      <c r="AW105" s="30"/>
      <c r="AZ105" s="30"/>
      <c r="BA105" s="30"/>
      <c r="BE105" s="30"/>
      <c r="BH105" s="30"/>
      <c r="BI105" s="30"/>
      <c r="BL105" s="30"/>
      <c r="BN105" s="30"/>
      <c r="BP105" s="30"/>
      <c r="BS105" s="30"/>
      <c r="BT105" s="30"/>
      <c r="BW105" s="30"/>
      <c r="BX105" s="30"/>
      <c r="BZ105" s="30"/>
      <c r="CC105" s="30"/>
      <c r="CD105" s="30"/>
      <c r="CG105" s="30"/>
      <c r="CK105" s="30"/>
      <c r="CN105" s="30"/>
      <c r="CQ105" s="30"/>
      <c r="CU105" s="30"/>
      <c r="CX105" s="30"/>
    </row>
    <row r="106" spans="1:102" s="29" customFormat="1" x14ac:dyDescent="0.3">
      <c r="A106" s="28" t="s">
        <v>229</v>
      </c>
      <c r="B106" s="28">
        <v>1</v>
      </c>
      <c r="C106" s="30" t="s">
        <v>230</v>
      </c>
      <c r="D106" s="31">
        <v>9</v>
      </c>
      <c r="E106" s="30" t="s">
        <v>228</v>
      </c>
      <c r="G106" s="30"/>
      <c r="I106" s="30"/>
      <c r="J106" s="30"/>
      <c r="K106" s="30"/>
      <c r="O106" s="30"/>
      <c r="P106" s="30"/>
      <c r="Q106" s="30"/>
      <c r="S106" s="43"/>
      <c r="T106" s="43"/>
      <c r="U106" s="30"/>
      <c r="V106" s="30"/>
      <c r="W106" s="30"/>
      <c r="X106" s="43"/>
      <c r="Y106" s="43"/>
      <c r="Z106" s="36"/>
      <c r="AA106" s="36"/>
      <c r="AB106" s="30"/>
      <c r="AC106" s="30"/>
      <c r="AD106" s="36"/>
      <c r="AE106" s="44"/>
      <c r="AF106" s="30"/>
      <c r="AG106" s="30"/>
      <c r="AH106" s="44"/>
      <c r="AI106" s="30"/>
      <c r="AJ106" s="44"/>
      <c r="AK106" s="30"/>
      <c r="AL106" s="30"/>
      <c r="AM106" s="36"/>
      <c r="AN106" s="28"/>
      <c r="AO106" s="28"/>
      <c r="AP106" s="30"/>
      <c r="AQ106" s="30"/>
      <c r="AR106" s="28"/>
      <c r="AS106" s="30"/>
      <c r="AT106" s="28"/>
      <c r="AU106" s="30"/>
      <c r="AW106" s="30"/>
      <c r="AZ106" s="30"/>
      <c r="BA106" s="30"/>
      <c r="BE106" s="30"/>
      <c r="BH106" s="30"/>
      <c r="BI106" s="30"/>
      <c r="BL106" s="30"/>
      <c r="BN106" s="30"/>
      <c r="BP106" s="30"/>
      <c r="BS106" s="30"/>
      <c r="BT106" s="30"/>
      <c r="BW106" s="30"/>
      <c r="BX106" s="30"/>
      <c r="BZ106" s="30"/>
      <c r="CC106" s="30"/>
      <c r="CD106" s="30"/>
      <c r="CG106" s="30"/>
      <c r="CK106" s="30"/>
      <c r="CN106" s="30"/>
      <c r="CQ106" s="30"/>
      <c r="CU106" s="30"/>
      <c r="CX106" s="30"/>
    </row>
    <row r="107" spans="1:102" s="29" customFormat="1" x14ac:dyDescent="0.3">
      <c r="A107" s="28" t="s">
        <v>29</v>
      </c>
      <c r="B107" s="28">
        <v>1</v>
      </c>
      <c r="C107" s="30" t="s">
        <v>218</v>
      </c>
      <c r="D107" s="31">
        <v>1.75</v>
      </c>
      <c r="E107" s="30" t="s">
        <v>207</v>
      </c>
      <c r="F107" s="29">
        <f>D107*D84</f>
        <v>196</v>
      </c>
      <c r="G107" s="30" t="s">
        <v>201</v>
      </c>
      <c r="I107" s="30"/>
      <c r="J107" s="30"/>
      <c r="K107" s="30"/>
      <c r="O107" s="30"/>
      <c r="P107" s="30"/>
      <c r="Q107" s="30"/>
      <c r="S107" s="43"/>
      <c r="T107" s="43"/>
      <c r="U107" s="30"/>
      <c r="V107" s="30"/>
      <c r="W107" s="30"/>
      <c r="X107" s="43"/>
      <c r="Y107" s="43"/>
      <c r="Z107" s="36"/>
      <c r="AA107" s="36"/>
      <c r="AB107" s="30"/>
      <c r="AC107" s="30"/>
      <c r="AD107" s="36"/>
      <c r="AE107" s="44"/>
      <c r="AF107" s="30"/>
      <c r="AG107" s="30"/>
      <c r="AH107" s="44"/>
      <c r="AI107" s="30"/>
      <c r="AJ107" s="44"/>
      <c r="AK107" s="30"/>
      <c r="AL107" s="30"/>
      <c r="AM107" s="36"/>
      <c r="AN107" s="28"/>
      <c r="AO107" s="28"/>
      <c r="AP107" s="30"/>
      <c r="AQ107" s="30"/>
      <c r="AR107" s="28"/>
      <c r="AS107" s="30"/>
      <c r="AT107" s="28"/>
      <c r="AU107" s="30"/>
      <c r="AW107" s="30"/>
      <c r="AZ107" s="30"/>
      <c r="BA107" s="30"/>
      <c r="BE107" s="30"/>
      <c r="BH107" s="30"/>
      <c r="BI107" s="30"/>
      <c r="BL107" s="30"/>
      <c r="BN107" s="30"/>
      <c r="BP107" s="30"/>
      <c r="BS107" s="30"/>
      <c r="BT107" s="30"/>
      <c r="BW107" s="30"/>
      <c r="BX107" s="30"/>
      <c r="BZ107" s="30"/>
      <c r="CC107" s="30"/>
      <c r="CD107" s="30"/>
      <c r="CG107" s="30"/>
      <c r="CK107" s="30"/>
      <c r="CN107" s="30"/>
      <c r="CQ107" s="30"/>
      <c r="CU107" s="30"/>
      <c r="CX107" s="30"/>
    </row>
    <row r="108" spans="1:102" s="29" customFormat="1" x14ac:dyDescent="0.3">
      <c r="A108" s="28" t="s">
        <v>29</v>
      </c>
      <c r="B108" s="28">
        <v>1</v>
      </c>
      <c r="C108" s="30" t="s">
        <v>217</v>
      </c>
      <c r="D108" s="31">
        <v>175</v>
      </c>
      <c r="E108" s="30" t="s">
        <v>201</v>
      </c>
      <c r="F108" s="31">
        <f>D108/D84</f>
        <v>1.5625</v>
      </c>
      <c r="G108" s="30" t="s">
        <v>9</v>
      </c>
      <c r="H108" s="31">
        <f>F108/D75</f>
        <v>7.8125E-2</v>
      </c>
      <c r="I108" s="30" t="s">
        <v>58</v>
      </c>
      <c r="J108" s="30"/>
      <c r="K108" s="30"/>
      <c r="O108" s="30"/>
      <c r="P108" s="30"/>
      <c r="Q108" s="30"/>
      <c r="S108" s="43"/>
      <c r="T108" s="43"/>
      <c r="U108" s="30"/>
      <c r="V108" s="30"/>
      <c r="W108" s="30"/>
      <c r="X108" s="43"/>
      <c r="Y108" s="43"/>
      <c r="Z108" s="36"/>
      <c r="AA108" s="36"/>
      <c r="AB108" s="30"/>
      <c r="AC108" s="30"/>
      <c r="AD108" s="36"/>
      <c r="AE108" s="44"/>
      <c r="AF108" s="30"/>
      <c r="AG108" s="30"/>
      <c r="AH108" s="44"/>
      <c r="AI108" s="30"/>
      <c r="AJ108" s="44"/>
      <c r="AK108" s="30"/>
      <c r="AL108" s="30"/>
      <c r="AM108" s="36"/>
      <c r="AN108" s="28"/>
      <c r="AO108" s="28"/>
      <c r="AP108" s="30"/>
      <c r="AQ108" s="30"/>
      <c r="AR108" s="28"/>
      <c r="AS108" s="30"/>
      <c r="AT108" s="28"/>
      <c r="AU108" s="30"/>
      <c r="AW108" s="30"/>
      <c r="AZ108" s="30"/>
      <c r="BA108" s="30"/>
      <c r="BE108" s="30"/>
      <c r="BH108" s="30"/>
      <c r="BI108" s="30"/>
      <c r="BL108" s="30"/>
      <c r="BN108" s="30"/>
      <c r="BP108" s="30"/>
      <c r="BS108" s="30"/>
      <c r="BT108" s="30"/>
      <c r="BW108" s="30"/>
      <c r="BX108" s="30"/>
      <c r="BZ108" s="30"/>
      <c r="CC108" s="30"/>
      <c r="CD108" s="30"/>
      <c r="CG108" s="30"/>
      <c r="CK108" s="30"/>
      <c r="CN108" s="30"/>
      <c r="CQ108" s="30"/>
      <c r="CU108" s="30"/>
      <c r="CX108" s="30"/>
    </row>
    <row r="109" spans="1:102" s="29" customFormat="1" x14ac:dyDescent="0.3">
      <c r="A109" s="28" t="s">
        <v>231</v>
      </c>
      <c r="B109" s="28">
        <v>1</v>
      </c>
      <c r="C109" s="30" t="s">
        <v>232</v>
      </c>
      <c r="D109" s="31">
        <v>0.15175</v>
      </c>
      <c r="E109" s="30" t="s">
        <v>207</v>
      </c>
      <c r="F109" s="31">
        <v>16.997</v>
      </c>
      <c r="G109" s="30" t="s">
        <v>201</v>
      </c>
      <c r="I109" s="30"/>
      <c r="J109" s="30"/>
      <c r="K109" s="30"/>
      <c r="O109" s="30"/>
      <c r="P109" s="30"/>
      <c r="Q109" s="30"/>
      <c r="S109" s="43"/>
      <c r="T109" s="43"/>
      <c r="U109" s="30"/>
      <c r="V109" s="30"/>
      <c r="W109" s="30"/>
      <c r="X109" s="43"/>
      <c r="Y109" s="43"/>
      <c r="Z109" s="36"/>
      <c r="AA109" s="36"/>
      <c r="AB109" s="30"/>
      <c r="AC109" s="30"/>
      <c r="AD109" s="36"/>
      <c r="AE109" s="44"/>
      <c r="AF109" s="30"/>
      <c r="AG109" s="30"/>
      <c r="AH109" s="44"/>
      <c r="AI109" s="30"/>
      <c r="AJ109" s="44"/>
      <c r="AK109" s="30"/>
      <c r="AL109" s="30"/>
      <c r="AM109" s="36"/>
      <c r="AN109" s="28"/>
      <c r="AO109" s="28"/>
      <c r="AP109" s="30"/>
      <c r="AQ109" s="30"/>
      <c r="AR109" s="28"/>
      <c r="AS109" s="30"/>
      <c r="AT109" s="28"/>
      <c r="AU109" s="30"/>
      <c r="AW109" s="30"/>
      <c r="AZ109" s="30"/>
      <c r="BA109" s="30"/>
      <c r="BE109" s="30"/>
      <c r="BH109" s="30"/>
      <c r="BI109" s="30"/>
      <c r="BL109" s="30"/>
      <c r="BN109" s="30"/>
      <c r="BP109" s="30"/>
      <c r="BS109" s="30"/>
      <c r="BT109" s="30"/>
      <c r="BW109" s="30"/>
      <c r="BX109" s="30"/>
      <c r="BZ109" s="30"/>
      <c r="CC109" s="30"/>
      <c r="CD109" s="30"/>
      <c r="CG109" s="30"/>
      <c r="CK109" s="30"/>
      <c r="CN109" s="30"/>
      <c r="CQ109" s="30"/>
      <c r="CU109" s="30"/>
      <c r="CX109" s="30"/>
    </row>
    <row r="110" spans="1:102" s="29" customFormat="1" x14ac:dyDescent="0.3">
      <c r="A110" s="28" t="s">
        <v>233</v>
      </c>
      <c r="B110" s="28">
        <v>1</v>
      </c>
      <c r="C110" s="30" t="s">
        <v>218</v>
      </c>
      <c r="D110" s="31">
        <v>1.5</v>
      </c>
      <c r="E110" s="30" t="s">
        <v>207</v>
      </c>
      <c r="G110" s="30"/>
      <c r="I110" s="30"/>
      <c r="J110" s="30"/>
      <c r="K110" s="30"/>
      <c r="O110" s="30"/>
      <c r="P110" s="30"/>
      <c r="Q110" s="30"/>
      <c r="S110" s="43"/>
      <c r="T110" s="43"/>
      <c r="U110" s="30"/>
      <c r="V110" s="30"/>
      <c r="W110" s="30"/>
      <c r="X110" s="43"/>
      <c r="Y110" s="43"/>
      <c r="Z110" s="36"/>
      <c r="AA110" s="36"/>
      <c r="AB110" s="30"/>
      <c r="AC110" s="30"/>
      <c r="AD110" s="36"/>
      <c r="AE110" s="44"/>
      <c r="AF110" s="30"/>
      <c r="AG110" s="30"/>
      <c r="AH110" s="44"/>
      <c r="AI110" s="30"/>
      <c r="AJ110" s="44"/>
      <c r="AK110" s="30"/>
      <c r="AL110" s="30"/>
      <c r="AM110" s="36"/>
      <c r="AN110" s="28"/>
      <c r="AO110" s="28"/>
      <c r="AP110" s="30"/>
      <c r="AQ110" s="30"/>
      <c r="AR110" s="28"/>
      <c r="AS110" s="30"/>
      <c r="AT110" s="28"/>
      <c r="AU110" s="30"/>
      <c r="AW110" s="30"/>
      <c r="AZ110" s="30"/>
      <c r="BA110" s="30"/>
      <c r="BE110" s="30"/>
      <c r="BH110" s="30"/>
      <c r="BI110" s="30"/>
      <c r="BL110" s="30"/>
      <c r="BN110" s="30"/>
      <c r="BP110" s="30"/>
      <c r="BS110" s="30"/>
      <c r="BT110" s="30"/>
      <c r="BW110" s="30"/>
      <c r="BX110" s="30"/>
      <c r="BZ110" s="30"/>
      <c r="CC110" s="30"/>
      <c r="CD110" s="30"/>
      <c r="CG110" s="30"/>
      <c r="CK110" s="30"/>
      <c r="CN110" s="30"/>
      <c r="CQ110" s="30"/>
      <c r="CU110" s="30"/>
      <c r="CX110" s="30"/>
    </row>
    <row r="111" spans="1:102" s="29" customFormat="1" x14ac:dyDescent="0.3">
      <c r="A111" s="28" t="s">
        <v>234</v>
      </c>
      <c r="B111" s="28">
        <v>1</v>
      </c>
      <c r="C111" s="30" t="s">
        <v>218</v>
      </c>
      <c r="D111" s="31">
        <v>1.625</v>
      </c>
      <c r="E111" s="30" t="s">
        <v>207</v>
      </c>
      <c r="G111" s="30"/>
      <c r="I111" s="30"/>
      <c r="J111" s="30"/>
      <c r="K111" s="30"/>
      <c r="O111" s="30"/>
      <c r="P111" s="30"/>
      <c r="Q111" s="30"/>
      <c r="S111" s="43"/>
      <c r="T111" s="43"/>
      <c r="U111" s="30"/>
      <c r="V111" s="30"/>
      <c r="W111" s="30"/>
      <c r="X111" s="43"/>
      <c r="Y111" s="43"/>
      <c r="Z111" s="36"/>
      <c r="AA111" s="36"/>
      <c r="AB111" s="30"/>
      <c r="AC111" s="30"/>
      <c r="AD111" s="36"/>
      <c r="AE111" s="44"/>
      <c r="AF111" s="30"/>
      <c r="AG111" s="30"/>
      <c r="AH111" s="44"/>
      <c r="AI111" s="30"/>
      <c r="AJ111" s="44"/>
      <c r="AK111" s="30"/>
      <c r="AL111" s="30"/>
      <c r="AM111" s="36"/>
      <c r="AN111" s="28"/>
      <c r="AO111" s="28"/>
      <c r="AP111" s="30"/>
      <c r="AQ111" s="30"/>
      <c r="AR111" s="28"/>
      <c r="AS111" s="30"/>
      <c r="AT111" s="28"/>
      <c r="AU111" s="30"/>
      <c r="AW111" s="30"/>
      <c r="AZ111" s="30"/>
      <c r="BA111" s="30"/>
      <c r="BE111" s="30"/>
      <c r="BH111" s="30"/>
      <c r="BI111" s="30"/>
      <c r="BL111" s="30"/>
      <c r="BN111" s="30"/>
      <c r="BP111" s="30"/>
      <c r="BS111" s="30"/>
      <c r="BT111" s="30"/>
      <c r="BW111" s="30"/>
      <c r="BX111" s="30"/>
      <c r="BZ111" s="30"/>
      <c r="CC111" s="30"/>
      <c r="CD111" s="30"/>
      <c r="CG111" s="30"/>
      <c r="CK111" s="30"/>
      <c r="CN111" s="30"/>
      <c r="CQ111" s="30"/>
      <c r="CU111" s="30"/>
      <c r="CX111" s="30"/>
    </row>
    <row r="112" spans="1:102" s="29" customFormat="1" x14ac:dyDescent="0.3">
      <c r="A112" s="28" t="s">
        <v>235</v>
      </c>
      <c r="B112" s="28">
        <v>1</v>
      </c>
      <c r="C112" s="30" t="s">
        <v>218</v>
      </c>
      <c r="D112" s="31">
        <v>1.5</v>
      </c>
      <c r="E112" s="30" t="s">
        <v>207</v>
      </c>
      <c r="G112" s="30"/>
      <c r="I112" s="30"/>
      <c r="J112" s="30"/>
      <c r="K112" s="30"/>
      <c r="O112" s="30"/>
      <c r="P112" s="30"/>
      <c r="Q112" s="30"/>
      <c r="S112" s="43"/>
      <c r="T112" s="43"/>
      <c r="U112" s="30"/>
      <c r="V112" s="30"/>
      <c r="W112" s="30"/>
      <c r="X112" s="43"/>
      <c r="Y112" s="43"/>
      <c r="Z112" s="36"/>
      <c r="AA112" s="36"/>
      <c r="AB112" s="30"/>
      <c r="AC112" s="30"/>
      <c r="AD112" s="36"/>
      <c r="AE112" s="44"/>
      <c r="AF112" s="30"/>
      <c r="AG112" s="30"/>
      <c r="AH112" s="44"/>
      <c r="AI112" s="30"/>
      <c r="AJ112" s="44"/>
      <c r="AK112" s="30"/>
      <c r="AL112" s="30"/>
      <c r="AM112" s="36"/>
      <c r="AN112" s="28"/>
      <c r="AO112" s="28"/>
      <c r="AP112" s="30"/>
      <c r="AQ112" s="30"/>
      <c r="AR112" s="28"/>
      <c r="AS112" s="30"/>
      <c r="AT112" s="28"/>
      <c r="AU112" s="30"/>
      <c r="AW112" s="30"/>
      <c r="AZ112" s="30"/>
      <c r="BA112" s="30"/>
      <c r="BE112" s="30"/>
      <c r="BH112" s="30"/>
      <c r="BI112" s="30"/>
      <c r="BL112" s="30"/>
      <c r="BN112" s="30"/>
      <c r="BP112" s="30"/>
      <c r="BS112" s="30"/>
      <c r="BT112" s="30"/>
      <c r="BW112" s="30"/>
      <c r="BX112" s="30"/>
      <c r="BZ112" s="30"/>
      <c r="CC112" s="30"/>
      <c r="CD112" s="30"/>
      <c r="CG112" s="30"/>
      <c r="CK112" s="30"/>
      <c r="CN112" s="30"/>
      <c r="CQ112" s="30"/>
      <c r="CU112" s="30"/>
      <c r="CX112" s="30"/>
    </row>
    <row r="113" spans="1:102" s="29" customFormat="1" x14ac:dyDescent="0.3">
      <c r="A113" s="28" t="s">
        <v>236</v>
      </c>
      <c r="B113" s="28">
        <v>1</v>
      </c>
      <c r="C113" s="30" t="s">
        <v>218</v>
      </c>
      <c r="D113" s="31">
        <v>1.5</v>
      </c>
      <c r="E113" s="30" t="s">
        <v>207</v>
      </c>
      <c r="G113" s="30"/>
      <c r="I113" s="30"/>
      <c r="J113" s="30"/>
      <c r="K113" s="30"/>
      <c r="O113" s="30"/>
      <c r="P113" s="30"/>
      <c r="Q113" s="30"/>
      <c r="S113" s="43"/>
      <c r="T113" s="43"/>
      <c r="U113" s="30"/>
      <c r="V113" s="30"/>
      <c r="W113" s="30"/>
      <c r="X113" s="43"/>
      <c r="Y113" s="43"/>
      <c r="Z113" s="36"/>
      <c r="AA113" s="36"/>
      <c r="AB113" s="30"/>
      <c r="AC113" s="30"/>
      <c r="AD113" s="36"/>
      <c r="AE113" s="44"/>
      <c r="AF113" s="30"/>
      <c r="AG113" s="30"/>
      <c r="AH113" s="44"/>
      <c r="AI113" s="30"/>
      <c r="AJ113" s="44"/>
      <c r="AK113" s="30"/>
      <c r="AL113" s="30"/>
      <c r="AM113" s="36"/>
      <c r="AN113" s="28"/>
      <c r="AO113" s="28"/>
      <c r="AP113" s="30"/>
      <c r="AQ113" s="30"/>
      <c r="AR113" s="28"/>
      <c r="AS113" s="30"/>
      <c r="AT113" s="28"/>
      <c r="AU113" s="30"/>
      <c r="AW113" s="30"/>
      <c r="AZ113" s="30"/>
      <c r="BA113" s="30"/>
      <c r="BE113" s="30"/>
      <c r="BH113" s="30"/>
      <c r="BI113" s="30"/>
      <c r="BL113" s="30"/>
      <c r="BN113" s="30"/>
      <c r="BP113" s="30"/>
      <c r="BS113" s="30"/>
      <c r="BT113" s="30"/>
      <c r="BW113" s="30"/>
      <c r="BX113" s="30"/>
      <c r="BZ113" s="30"/>
      <c r="CC113" s="30"/>
      <c r="CD113" s="30"/>
      <c r="CG113" s="30"/>
      <c r="CK113" s="30"/>
      <c r="CN113" s="30"/>
      <c r="CQ113" s="30"/>
      <c r="CU113" s="30"/>
      <c r="CX113" s="30"/>
    </row>
    <row r="114" spans="1:102" s="29" customFormat="1" x14ac:dyDescent="0.3">
      <c r="A114" s="99" t="s">
        <v>237</v>
      </c>
      <c r="B114" s="28">
        <v>1</v>
      </c>
      <c r="C114" s="30" t="s">
        <v>238</v>
      </c>
      <c r="D114" s="31">
        <v>18.559999999999999</v>
      </c>
      <c r="E114" s="30" t="s">
        <v>228</v>
      </c>
      <c r="G114" s="30"/>
      <c r="I114" s="30"/>
      <c r="J114" s="30"/>
      <c r="K114" s="30"/>
      <c r="O114" s="30"/>
      <c r="P114" s="30"/>
      <c r="Q114" s="30"/>
      <c r="S114" s="43"/>
      <c r="T114" s="43"/>
      <c r="U114" s="30"/>
      <c r="V114" s="30"/>
      <c r="W114" s="30"/>
      <c r="X114" s="43"/>
      <c r="Y114" s="43"/>
      <c r="Z114" s="36"/>
      <c r="AA114" s="36"/>
      <c r="AB114" s="30"/>
      <c r="AC114" s="30"/>
      <c r="AD114" s="36"/>
      <c r="AE114" s="44"/>
      <c r="AF114" s="30"/>
      <c r="AG114" s="30"/>
      <c r="AH114" s="44"/>
      <c r="AI114" s="30"/>
      <c r="AJ114" s="44"/>
      <c r="AK114" s="30"/>
      <c r="AL114" s="30"/>
      <c r="AM114" s="36"/>
      <c r="AN114" s="28"/>
      <c r="AO114" s="28"/>
      <c r="AP114" s="30"/>
      <c r="AQ114" s="30"/>
      <c r="AR114" s="28"/>
      <c r="AS114" s="30"/>
      <c r="AT114" s="28"/>
      <c r="AU114" s="30"/>
      <c r="AW114" s="30"/>
      <c r="AZ114" s="30"/>
      <c r="BA114" s="30"/>
      <c r="BE114" s="30"/>
      <c r="BH114" s="30"/>
      <c r="BI114" s="30"/>
      <c r="BL114" s="30"/>
      <c r="BN114" s="30"/>
      <c r="BP114" s="30"/>
      <c r="BS114" s="30"/>
      <c r="BT114" s="30"/>
      <c r="BW114" s="30"/>
      <c r="BX114" s="30"/>
      <c r="BZ114" s="30"/>
      <c r="CC114" s="30"/>
      <c r="CD114" s="30"/>
      <c r="CG114" s="30"/>
      <c r="CK114" s="30"/>
      <c r="CN114" s="30"/>
      <c r="CQ114" s="30"/>
      <c r="CU114" s="30"/>
      <c r="CX114" s="30"/>
    </row>
    <row r="115" spans="1:102" s="29" customFormat="1" x14ac:dyDescent="0.3">
      <c r="A115" s="99"/>
      <c r="B115" s="28">
        <v>1</v>
      </c>
      <c r="C115" s="30" t="s">
        <v>239</v>
      </c>
      <c r="D115" s="31">
        <v>164</v>
      </c>
      <c r="E115" s="30" t="s">
        <v>201</v>
      </c>
      <c r="F115" s="31">
        <f>D115/D68</f>
        <v>1.4642857142857142</v>
      </c>
      <c r="G115" s="30" t="s">
        <v>207</v>
      </c>
      <c r="I115" s="33"/>
      <c r="J115" s="33"/>
      <c r="K115" s="30"/>
      <c r="O115" s="33"/>
      <c r="P115" s="33"/>
      <c r="Q115" s="30"/>
      <c r="S115" s="43"/>
      <c r="T115" s="43"/>
      <c r="U115" s="33"/>
      <c r="V115" s="33"/>
      <c r="W115" s="30"/>
      <c r="X115" s="43"/>
      <c r="Y115" s="43"/>
      <c r="Z115" s="36"/>
      <c r="AA115" s="36"/>
      <c r="AB115" s="30"/>
      <c r="AC115" s="33"/>
      <c r="AD115" s="36"/>
      <c r="AE115" s="44"/>
      <c r="AF115" s="30"/>
      <c r="AG115" s="33"/>
      <c r="AH115" s="44"/>
      <c r="AI115" s="30"/>
      <c r="AJ115" s="44"/>
      <c r="AK115" s="33"/>
      <c r="AL115" s="30"/>
      <c r="AM115" s="36"/>
      <c r="AN115" s="28"/>
      <c r="AO115" s="28"/>
      <c r="AP115" s="30"/>
      <c r="AQ115" s="33"/>
      <c r="AR115" s="28"/>
      <c r="AS115" s="30"/>
      <c r="AT115" s="28"/>
      <c r="AU115" s="33"/>
      <c r="AW115" s="30"/>
      <c r="AZ115" s="33"/>
      <c r="BA115" s="30"/>
      <c r="BE115" s="30"/>
      <c r="BH115" s="33"/>
      <c r="BI115" s="30"/>
      <c r="BL115" s="30"/>
      <c r="BN115" s="33"/>
      <c r="BP115" s="30"/>
      <c r="BS115" s="30"/>
      <c r="BT115" s="33"/>
      <c r="BW115" s="30"/>
      <c r="BX115" s="33"/>
      <c r="BZ115" s="30"/>
      <c r="CC115" s="30"/>
      <c r="CD115" s="33"/>
      <c r="CG115" s="33"/>
      <c r="CK115" s="33"/>
      <c r="CN115" s="33"/>
      <c r="CQ115" s="33"/>
      <c r="CU115" s="33"/>
      <c r="CX115" s="33"/>
    </row>
    <row r="116" spans="1:102" s="29" customFormat="1" x14ac:dyDescent="0.3">
      <c r="A116" s="99" t="s">
        <v>240</v>
      </c>
      <c r="B116" s="28">
        <v>1</v>
      </c>
      <c r="C116" s="30" t="s">
        <v>241</v>
      </c>
      <c r="D116" s="31">
        <v>336</v>
      </c>
      <c r="E116" s="30" t="s">
        <v>201</v>
      </c>
      <c r="F116" s="31">
        <v>3</v>
      </c>
      <c r="G116" s="30" t="s">
        <v>207</v>
      </c>
      <c r="I116" s="30"/>
      <c r="J116" s="30"/>
      <c r="K116" s="30"/>
      <c r="O116" s="30"/>
      <c r="P116" s="30"/>
      <c r="Q116" s="30"/>
      <c r="S116" s="43"/>
      <c r="T116" s="43"/>
      <c r="U116" s="30"/>
      <c r="V116" s="30"/>
      <c r="W116" s="30"/>
      <c r="X116" s="43"/>
      <c r="Y116" s="43"/>
      <c r="Z116" s="36"/>
      <c r="AA116" s="36"/>
      <c r="AB116" s="30"/>
      <c r="AC116" s="30"/>
      <c r="AD116" s="36"/>
      <c r="AE116" s="44"/>
      <c r="AF116" s="30"/>
      <c r="AG116" s="30"/>
      <c r="AH116" s="44"/>
      <c r="AI116" s="30"/>
      <c r="AJ116" s="44"/>
      <c r="AK116" s="30"/>
      <c r="AL116" s="30"/>
      <c r="AM116" s="36"/>
      <c r="AN116" s="28"/>
      <c r="AO116" s="28"/>
      <c r="AP116" s="30"/>
      <c r="AQ116" s="30"/>
      <c r="AR116" s="28"/>
      <c r="AS116" s="30"/>
      <c r="AT116" s="28"/>
      <c r="AU116" s="30"/>
      <c r="AW116" s="30"/>
      <c r="AZ116" s="30"/>
      <c r="BA116" s="30"/>
      <c r="BE116" s="30"/>
      <c r="BH116" s="30"/>
      <c r="BI116" s="30"/>
      <c r="BL116" s="30"/>
      <c r="BN116" s="30"/>
      <c r="BP116" s="30"/>
      <c r="BS116" s="30"/>
      <c r="BT116" s="30"/>
      <c r="BW116" s="30"/>
      <c r="BX116" s="30"/>
      <c r="BZ116" s="30"/>
      <c r="CC116" s="30"/>
      <c r="CD116" s="30"/>
      <c r="CG116" s="30"/>
      <c r="CK116" s="30"/>
      <c r="CN116" s="30"/>
      <c r="CQ116" s="30"/>
      <c r="CU116" s="30"/>
      <c r="CX116" s="30"/>
    </row>
    <row r="117" spans="1:102" s="29" customFormat="1" x14ac:dyDescent="0.3">
      <c r="A117" s="99"/>
      <c r="B117" s="28">
        <v>1</v>
      </c>
      <c r="C117" s="30" t="s">
        <v>242</v>
      </c>
      <c r="D117" s="31">
        <v>240</v>
      </c>
      <c r="E117" s="30" t="s">
        <v>201</v>
      </c>
      <c r="F117" s="31">
        <f>D117/D84</f>
        <v>2.1428571428571428</v>
      </c>
      <c r="G117" s="30" t="s">
        <v>207</v>
      </c>
      <c r="I117" s="30"/>
      <c r="J117" s="30"/>
      <c r="K117" s="30"/>
      <c r="O117" s="30"/>
      <c r="P117" s="30"/>
      <c r="Q117" s="30"/>
      <c r="S117" s="43"/>
      <c r="T117" s="43"/>
      <c r="U117" s="30"/>
      <c r="V117" s="30"/>
      <c r="W117" s="30"/>
      <c r="X117" s="43"/>
      <c r="Y117" s="43"/>
      <c r="Z117" s="36"/>
      <c r="AA117" s="36"/>
      <c r="AB117" s="30"/>
      <c r="AC117" s="30"/>
      <c r="AD117" s="36"/>
      <c r="AE117" s="44"/>
      <c r="AF117" s="30"/>
      <c r="AG117" s="30"/>
      <c r="AH117" s="44"/>
      <c r="AI117" s="30"/>
      <c r="AJ117" s="44"/>
      <c r="AK117" s="30"/>
      <c r="AL117" s="30"/>
      <c r="AM117" s="36"/>
      <c r="AN117" s="28"/>
      <c r="AO117" s="28"/>
      <c r="AP117" s="30"/>
      <c r="AQ117" s="30"/>
      <c r="AR117" s="28"/>
      <c r="AS117" s="30"/>
      <c r="AT117" s="28"/>
      <c r="AU117" s="30"/>
      <c r="AW117" s="30"/>
      <c r="AZ117" s="30"/>
      <c r="BA117" s="30"/>
      <c r="BE117" s="30"/>
      <c r="BH117" s="30"/>
      <c r="BI117" s="30"/>
      <c r="BL117" s="30"/>
      <c r="BN117" s="30"/>
      <c r="BP117" s="30"/>
      <c r="BS117" s="30"/>
      <c r="BT117" s="30"/>
      <c r="BW117" s="30"/>
      <c r="BX117" s="30"/>
      <c r="BZ117" s="30"/>
      <c r="CC117" s="30"/>
      <c r="CD117" s="30"/>
      <c r="CG117" s="30"/>
      <c r="CK117" s="30"/>
      <c r="CN117" s="30"/>
      <c r="CQ117" s="30"/>
      <c r="CU117" s="30"/>
      <c r="CX117" s="30"/>
    </row>
    <row r="118" spans="1:102" s="29" customFormat="1" x14ac:dyDescent="0.3">
      <c r="A118" s="99" t="s">
        <v>243</v>
      </c>
      <c r="B118" s="28">
        <v>1</v>
      </c>
      <c r="C118" s="30" t="s">
        <v>244</v>
      </c>
      <c r="D118" s="31">
        <v>3.40835</v>
      </c>
      <c r="E118" s="30" t="s">
        <v>218</v>
      </c>
      <c r="F118" s="31">
        <f>D118*D119/D84</f>
        <v>5.9646125000000003</v>
      </c>
      <c r="G118" s="30" t="s">
        <v>207</v>
      </c>
      <c r="I118" s="30"/>
      <c r="J118" s="30"/>
      <c r="K118" s="30"/>
      <c r="O118" s="30"/>
      <c r="P118" s="30"/>
      <c r="Q118" s="30"/>
      <c r="S118" s="43"/>
      <c r="T118" s="43"/>
      <c r="U118" s="30"/>
      <c r="V118" s="30"/>
      <c r="W118" s="30"/>
      <c r="X118" s="43"/>
      <c r="Y118" s="43"/>
      <c r="Z118" s="36"/>
      <c r="AA118" s="36"/>
      <c r="AB118" s="30"/>
      <c r="AC118" s="30"/>
      <c r="AD118" s="36"/>
      <c r="AE118" s="44"/>
      <c r="AF118" s="30"/>
      <c r="AG118" s="30"/>
      <c r="AH118" s="44"/>
      <c r="AI118" s="30"/>
      <c r="AJ118" s="44"/>
      <c r="AK118" s="30"/>
      <c r="AL118" s="30"/>
      <c r="AM118" s="36"/>
      <c r="AN118" s="28"/>
      <c r="AO118" s="28"/>
      <c r="AP118" s="30"/>
      <c r="AQ118" s="30"/>
      <c r="AR118" s="28"/>
      <c r="AS118" s="30"/>
      <c r="AT118" s="28"/>
      <c r="AU118" s="30"/>
      <c r="AW118" s="30"/>
      <c r="AZ118" s="30"/>
      <c r="BA118" s="30"/>
      <c r="BE118" s="30"/>
      <c r="BH118" s="30"/>
      <c r="BI118" s="30"/>
      <c r="BL118" s="30"/>
      <c r="BN118" s="30"/>
      <c r="BP118" s="30"/>
      <c r="BS118" s="30"/>
      <c r="BT118" s="30"/>
      <c r="BW118" s="30"/>
      <c r="BX118" s="30"/>
      <c r="BZ118" s="30"/>
      <c r="CC118" s="30"/>
      <c r="CD118" s="30"/>
      <c r="CG118" s="30"/>
      <c r="CK118" s="30"/>
      <c r="CN118" s="30"/>
      <c r="CQ118" s="30"/>
      <c r="CU118" s="30"/>
      <c r="CX118" s="30"/>
    </row>
    <row r="119" spans="1:102" s="29" customFormat="1" x14ac:dyDescent="0.3">
      <c r="A119" s="99"/>
      <c r="B119" s="28">
        <v>1</v>
      </c>
      <c r="C119" s="30" t="s">
        <v>218</v>
      </c>
      <c r="D119" s="32">
        <v>196</v>
      </c>
      <c r="E119" s="30" t="s">
        <v>201</v>
      </c>
      <c r="F119" s="31"/>
      <c r="G119" s="28"/>
      <c r="I119" s="30"/>
      <c r="J119" s="30"/>
      <c r="K119" s="30"/>
      <c r="O119" s="30"/>
      <c r="P119" s="30"/>
      <c r="Q119" s="30"/>
      <c r="S119" s="43"/>
      <c r="T119" s="43"/>
      <c r="U119" s="30"/>
      <c r="V119" s="30"/>
      <c r="W119" s="30"/>
      <c r="X119" s="43"/>
      <c r="Y119" s="43"/>
      <c r="Z119" s="36"/>
      <c r="AA119" s="36"/>
      <c r="AB119" s="30"/>
      <c r="AC119" s="30"/>
      <c r="AD119" s="36"/>
      <c r="AE119" s="44"/>
      <c r="AF119" s="30"/>
      <c r="AG119" s="30"/>
      <c r="AH119" s="44"/>
      <c r="AI119" s="30"/>
      <c r="AJ119" s="44"/>
      <c r="AK119" s="30"/>
      <c r="AL119" s="30"/>
      <c r="AM119" s="36"/>
      <c r="AN119" s="28"/>
      <c r="AO119" s="28"/>
      <c r="AP119" s="30"/>
      <c r="AQ119" s="30"/>
      <c r="AR119" s="28"/>
      <c r="AS119" s="30"/>
      <c r="AT119" s="28"/>
      <c r="AU119" s="30"/>
      <c r="AW119" s="30"/>
      <c r="AZ119" s="30"/>
      <c r="BA119" s="30"/>
      <c r="BE119" s="30"/>
      <c r="BH119" s="30"/>
      <c r="BI119" s="30"/>
      <c r="BL119" s="30"/>
      <c r="BN119" s="30"/>
      <c r="BP119" s="30"/>
      <c r="BS119" s="30"/>
      <c r="BT119" s="30"/>
      <c r="BW119" s="30"/>
      <c r="BX119" s="30"/>
      <c r="BZ119" s="30"/>
      <c r="CC119" s="30"/>
      <c r="CD119" s="30"/>
      <c r="CG119" s="30"/>
      <c r="CK119" s="30"/>
      <c r="CN119" s="30"/>
      <c r="CQ119" s="30"/>
      <c r="CU119" s="30"/>
      <c r="CX119" s="30"/>
    </row>
    <row r="120" spans="1:102" s="29" customFormat="1" x14ac:dyDescent="0.3">
      <c r="A120" s="99" t="s">
        <v>80</v>
      </c>
      <c r="B120" s="28">
        <v>1</v>
      </c>
      <c r="C120" s="30" t="s">
        <v>245</v>
      </c>
      <c r="D120" s="32">
        <v>1</v>
      </c>
      <c r="E120" s="30" t="s">
        <v>223</v>
      </c>
      <c r="F120" s="31">
        <f>F121</f>
        <v>3.0446428571428572</v>
      </c>
      <c r="G120" s="30" t="s">
        <v>207</v>
      </c>
      <c r="I120" s="30"/>
      <c r="J120" s="30"/>
      <c r="K120" s="30"/>
      <c r="O120" s="30"/>
      <c r="P120" s="30"/>
      <c r="Q120" s="30"/>
      <c r="S120" s="43"/>
      <c r="T120" s="43"/>
      <c r="U120" s="30"/>
      <c r="V120" s="30"/>
      <c r="W120" s="30"/>
      <c r="X120" s="43"/>
      <c r="Y120" s="43"/>
      <c r="Z120" s="36"/>
      <c r="AA120" s="36"/>
      <c r="AB120" s="30"/>
      <c r="AC120" s="30"/>
      <c r="AD120" s="36"/>
      <c r="AE120" s="44"/>
      <c r="AF120" s="30"/>
      <c r="AG120" s="30"/>
      <c r="AH120" s="44"/>
      <c r="AI120" s="30"/>
      <c r="AJ120" s="44"/>
      <c r="AK120" s="30"/>
      <c r="AL120" s="30"/>
      <c r="AM120" s="36"/>
      <c r="AN120" s="28"/>
      <c r="AO120" s="28"/>
      <c r="AP120" s="30"/>
      <c r="AQ120" s="30"/>
      <c r="AR120" s="28"/>
      <c r="AS120" s="30"/>
      <c r="AT120" s="28"/>
      <c r="AU120" s="30"/>
      <c r="AW120" s="30"/>
      <c r="AZ120" s="30"/>
      <c r="BA120" s="30"/>
      <c r="BE120" s="30"/>
      <c r="BH120" s="30"/>
      <c r="BI120" s="30"/>
      <c r="BL120" s="30"/>
      <c r="BN120" s="30"/>
      <c r="BP120" s="30"/>
      <c r="BS120" s="30"/>
      <c r="BT120" s="30"/>
      <c r="BW120" s="30"/>
      <c r="BX120" s="30"/>
      <c r="BZ120" s="30"/>
      <c r="CC120" s="30"/>
      <c r="CD120" s="30"/>
      <c r="CG120" s="30"/>
      <c r="CK120" s="30"/>
      <c r="CN120" s="30"/>
      <c r="CQ120" s="30"/>
      <c r="CU120" s="30"/>
      <c r="CX120" s="30"/>
    </row>
    <row r="121" spans="1:102" s="29" customFormat="1" x14ac:dyDescent="0.3">
      <c r="A121" s="99"/>
      <c r="B121" s="28">
        <v>1</v>
      </c>
      <c r="C121" s="30" t="s">
        <v>223</v>
      </c>
      <c r="D121" s="32">
        <f>(355+327)/2</f>
        <v>341</v>
      </c>
      <c r="E121" s="30" t="s">
        <v>201</v>
      </c>
      <c r="F121" s="31">
        <f>D121/D84</f>
        <v>3.0446428571428572</v>
      </c>
      <c r="G121" s="30" t="s">
        <v>207</v>
      </c>
      <c r="I121" s="30"/>
      <c r="J121" s="30"/>
      <c r="K121" s="30"/>
      <c r="O121" s="30"/>
      <c r="P121" s="30"/>
      <c r="Q121" s="30"/>
      <c r="S121" s="43"/>
      <c r="T121" s="43"/>
      <c r="U121" s="30"/>
      <c r="V121" s="30"/>
      <c r="W121" s="30"/>
      <c r="X121" s="43"/>
      <c r="Y121" s="43"/>
      <c r="Z121" s="36"/>
      <c r="AA121" s="36"/>
      <c r="AB121" s="30"/>
      <c r="AC121" s="30"/>
      <c r="AD121" s="36"/>
      <c r="AE121" s="44"/>
      <c r="AF121" s="30"/>
      <c r="AG121" s="30"/>
      <c r="AH121" s="44"/>
      <c r="AI121" s="30"/>
      <c r="AJ121" s="44"/>
      <c r="AK121" s="30"/>
      <c r="AL121" s="30"/>
      <c r="AM121" s="36"/>
      <c r="AN121" s="28"/>
      <c r="AO121" s="28"/>
      <c r="AP121" s="30"/>
      <c r="AQ121" s="30"/>
      <c r="AR121" s="28"/>
      <c r="AS121" s="30"/>
      <c r="AT121" s="28"/>
      <c r="AU121" s="30"/>
      <c r="AW121" s="30"/>
      <c r="AZ121" s="30"/>
      <c r="BA121" s="30"/>
      <c r="BE121" s="30"/>
      <c r="BH121" s="30"/>
      <c r="BI121" s="30"/>
      <c r="BL121" s="30"/>
      <c r="BN121" s="30"/>
      <c r="BP121" s="30"/>
      <c r="BS121" s="30"/>
      <c r="BT121" s="30"/>
      <c r="BW121" s="30"/>
      <c r="BX121" s="30"/>
      <c r="BZ121" s="30"/>
      <c r="CC121" s="30"/>
      <c r="CD121" s="30"/>
      <c r="CG121" s="30"/>
      <c r="CK121" s="30"/>
      <c r="CN121" s="30"/>
      <c r="CQ121" s="30"/>
      <c r="CU121" s="30"/>
      <c r="CX121" s="30"/>
    </row>
    <row r="122" spans="1:102" s="29" customFormat="1" x14ac:dyDescent="0.3">
      <c r="A122" s="99" t="s">
        <v>178</v>
      </c>
      <c r="B122" s="28">
        <v>1</v>
      </c>
      <c r="C122" s="33" t="s">
        <v>217</v>
      </c>
      <c r="D122" s="32">
        <v>140.63</v>
      </c>
      <c r="E122" s="30" t="s">
        <v>201</v>
      </c>
      <c r="F122" s="31">
        <f>D122/D84</f>
        <v>1.255625</v>
      </c>
      <c r="G122" s="30" t="s">
        <v>207</v>
      </c>
      <c r="I122" s="30"/>
      <c r="J122" s="30"/>
      <c r="K122" s="30"/>
      <c r="O122" s="30"/>
      <c r="P122" s="30"/>
      <c r="Q122" s="30"/>
      <c r="S122" s="43"/>
      <c r="T122" s="43"/>
      <c r="U122" s="30"/>
      <c r="V122" s="30"/>
      <c r="W122" s="30"/>
      <c r="X122" s="43"/>
      <c r="Y122" s="43"/>
      <c r="Z122" s="36"/>
      <c r="AA122" s="36"/>
      <c r="AB122" s="30"/>
      <c r="AC122" s="30"/>
      <c r="AD122" s="36"/>
      <c r="AE122" s="44"/>
      <c r="AF122" s="30"/>
      <c r="AG122" s="30"/>
      <c r="AH122" s="44"/>
      <c r="AI122" s="30"/>
      <c r="AJ122" s="44"/>
      <c r="AK122" s="30"/>
      <c r="AL122" s="30"/>
      <c r="AM122" s="36"/>
      <c r="AN122" s="28"/>
      <c r="AO122" s="28"/>
      <c r="AP122" s="30"/>
      <c r="AQ122" s="30"/>
      <c r="AR122" s="28"/>
      <c r="AS122" s="30"/>
      <c r="AT122" s="28"/>
      <c r="AU122" s="30"/>
      <c r="AW122" s="30"/>
      <c r="AZ122" s="30"/>
      <c r="BA122" s="30"/>
      <c r="BE122" s="30"/>
      <c r="BH122" s="30"/>
      <c r="BI122" s="30"/>
      <c r="BL122" s="30"/>
      <c r="BN122" s="30"/>
      <c r="BP122" s="30"/>
      <c r="BS122" s="30"/>
      <c r="BT122" s="30"/>
      <c r="BW122" s="30"/>
      <c r="BX122" s="30"/>
      <c r="BZ122" s="30"/>
      <c r="CC122" s="30"/>
      <c r="CD122" s="30"/>
      <c r="CG122" s="30"/>
      <c r="CK122" s="30"/>
      <c r="CN122" s="30"/>
      <c r="CQ122" s="30"/>
      <c r="CU122" s="30"/>
      <c r="CX122" s="30"/>
    </row>
    <row r="123" spans="1:102" s="29" customFormat="1" x14ac:dyDescent="0.3">
      <c r="A123" s="99"/>
      <c r="B123" s="28">
        <v>1</v>
      </c>
      <c r="C123" s="33" t="s">
        <v>246</v>
      </c>
      <c r="D123" s="32">
        <v>0.91576999999999997</v>
      </c>
      <c r="E123" s="30" t="s">
        <v>217</v>
      </c>
      <c r="F123" s="31">
        <f>F122*D123</f>
        <v>1.1498637062499999</v>
      </c>
      <c r="G123" s="30" t="s">
        <v>207</v>
      </c>
      <c r="I123" s="30"/>
      <c r="J123" s="30"/>
      <c r="K123" s="30"/>
      <c r="O123" s="30"/>
      <c r="P123" s="30"/>
      <c r="Q123" s="30"/>
      <c r="S123" s="43"/>
      <c r="T123" s="43"/>
      <c r="U123" s="30"/>
      <c r="V123" s="30"/>
      <c r="W123" s="30"/>
      <c r="X123" s="43"/>
      <c r="Y123" s="43"/>
      <c r="Z123" s="36"/>
      <c r="AA123" s="36"/>
      <c r="AB123" s="30"/>
      <c r="AC123" s="30"/>
      <c r="AD123" s="36"/>
      <c r="AE123" s="44"/>
      <c r="AF123" s="30"/>
      <c r="AG123" s="30"/>
      <c r="AH123" s="44"/>
      <c r="AI123" s="30"/>
      <c r="AJ123" s="44"/>
      <c r="AK123" s="30"/>
      <c r="AL123" s="30"/>
      <c r="AM123" s="36"/>
      <c r="AN123" s="28"/>
      <c r="AO123" s="28"/>
      <c r="AP123" s="30"/>
      <c r="AQ123" s="30"/>
      <c r="AR123" s="28"/>
      <c r="AS123" s="30"/>
      <c r="AT123" s="28"/>
      <c r="AU123" s="30"/>
      <c r="AW123" s="30"/>
      <c r="AZ123" s="30"/>
      <c r="BA123" s="30"/>
      <c r="BE123" s="30"/>
      <c r="BH123" s="30"/>
      <c r="BI123" s="30"/>
      <c r="BL123" s="30"/>
      <c r="BN123" s="30"/>
      <c r="BP123" s="30"/>
      <c r="BS123" s="30"/>
      <c r="BT123" s="30"/>
      <c r="BW123" s="30"/>
      <c r="BX123" s="30"/>
      <c r="BZ123" s="30"/>
      <c r="CC123" s="30"/>
      <c r="CD123" s="30"/>
      <c r="CG123" s="30"/>
      <c r="CK123" s="30"/>
      <c r="CN123" s="30"/>
      <c r="CQ123" s="30"/>
      <c r="CU123" s="30"/>
      <c r="CX123" s="30"/>
    </row>
    <row r="124" spans="1:102" s="29" customFormat="1" x14ac:dyDescent="0.3">
      <c r="A124" s="99" t="s">
        <v>247</v>
      </c>
      <c r="B124" s="28">
        <v>1</v>
      </c>
      <c r="C124" s="33" t="s">
        <v>223</v>
      </c>
      <c r="D124" s="32">
        <v>2.37609</v>
      </c>
      <c r="E124" s="33" t="s">
        <v>218</v>
      </c>
      <c r="F124" s="31">
        <f>D124*D125</f>
        <v>4.1366063637000003</v>
      </c>
      <c r="G124" s="30" t="s">
        <v>207</v>
      </c>
      <c r="I124" s="30"/>
      <c r="J124" s="30"/>
      <c r="K124" s="33"/>
      <c r="O124" s="30"/>
      <c r="P124" s="30"/>
      <c r="Q124" s="33"/>
      <c r="S124" s="43"/>
      <c r="T124" s="43"/>
      <c r="U124" s="30"/>
      <c r="V124" s="30"/>
      <c r="W124" s="33"/>
      <c r="X124" s="43"/>
      <c r="Y124" s="43"/>
      <c r="Z124" s="36"/>
      <c r="AA124" s="36"/>
      <c r="AB124" s="33"/>
      <c r="AC124" s="30"/>
      <c r="AD124" s="36"/>
      <c r="AE124" s="44"/>
      <c r="AF124" s="33"/>
      <c r="AG124" s="30"/>
      <c r="AH124" s="44"/>
      <c r="AI124" s="33"/>
      <c r="AJ124" s="44"/>
      <c r="AK124" s="30"/>
      <c r="AL124" s="33"/>
      <c r="AM124" s="36"/>
      <c r="AN124" s="28"/>
      <c r="AO124" s="28"/>
      <c r="AP124" s="33"/>
      <c r="AQ124" s="30"/>
      <c r="AR124" s="28"/>
      <c r="AS124" s="33"/>
      <c r="AT124" s="28"/>
      <c r="AU124" s="30"/>
      <c r="AW124" s="33"/>
      <c r="AZ124" s="30"/>
      <c r="BA124" s="33"/>
      <c r="BE124" s="33"/>
      <c r="BH124" s="30"/>
      <c r="BI124" s="33"/>
      <c r="BL124" s="33"/>
      <c r="BN124" s="30"/>
      <c r="BP124" s="33"/>
      <c r="BS124" s="33"/>
      <c r="BT124" s="30"/>
      <c r="BW124" s="33"/>
      <c r="BX124" s="30"/>
      <c r="BZ124" s="33"/>
      <c r="CC124" s="33"/>
      <c r="CD124" s="30"/>
      <c r="CG124" s="30"/>
      <c r="CK124" s="30"/>
      <c r="CN124" s="30"/>
      <c r="CQ124" s="30"/>
      <c r="CU124" s="30"/>
      <c r="CX124" s="30"/>
    </row>
    <row r="125" spans="1:102" s="29" customFormat="1" x14ac:dyDescent="0.3">
      <c r="A125" s="99"/>
      <c r="B125" s="28">
        <v>1</v>
      </c>
      <c r="C125" s="33" t="s">
        <v>218</v>
      </c>
      <c r="D125" s="32">
        <v>1.7409300000000001</v>
      </c>
      <c r="E125" s="30" t="s">
        <v>207</v>
      </c>
      <c r="F125" s="31"/>
      <c r="G125" s="30"/>
      <c r="I125" s="30"/>
      <c r="J125" s="30"/>
      <c r="K125" s="30"/>
      <c r="O125" s="30"/>
      <c r="P125" s="30"/>
      <c r="Q125" s="30"/>
      <c r="S125" s="43"/>
      <c r="T125" s="43"/>
      <c r="U125" s="30"/>
      <c r="V125" s="30"/>
      <c r="W125" s="30"/>
      <c r="X125" s="43"/>
      <c r="Y125" s="43"/>
      <c r="Z125" s="36"/>
      <c r="AA125" s="36"/>
      <c r="AB125" s="30"/>
      <c r="AC125" s="30"/>
      <c r="AD125" s="36"/>
      <c r="AE125" s="44"/>
      <c r="AF125" s="30"/>
      <c r="AG125" s="30"/>
      <c r="AH125" s="44"/>
      <c r="AI125" s="30"/>
      <c r="AJ125" s="44"/>
      <c r="AK125" s="30"/>
      <c r="AL125" s="30"/>
      <c r="AM125" s="36"/>
      <c r="AN125" s="28"/>
      <c r="AO125" s="28"/>
      <c r="AP125" s="30"/>
      <c r="AQ125" s="30"/>
      <c r="AR125" s="28"/>
      <c r="AS125" s="30"/>
      <c r="AT125" s="28"/>
      <c r="AU125" s="30"/>
      <c r="AW125" s="30"/>
      <c r="AZ125" s="30"/>
      <c r="BA125" s="30"/>
      <c r="BE125" s="30"/>
      <c r="BH125" s="30"/>
      <c r="BI125" s="30"/>
      <c r="BL125" s="30"/>
      <c r="BN125" s="30"/>
      <c r="BP125" s="30"/>
      <c r="BS125" s="30"/>
      <c r="BT125" s="30"/>
      <c r="BW125" s="30"/>
      <c r="BX125" s="30"/>
      <c r="BZ125" s="30"/>
      <c r="CC125" s="30"/>
      <c r="CD125" s="30"/>
      <c r="CG125" s="30"/>
      <c r="CK125" s="30"/>
      <c r="CN125" s="30"/>
      <c r="CQ125" s="30"/>
      <c r="CU125" s="30"/>
      <c r="CX125" s="30"/>
    </row>
    <row r="126" spans="1:102" s="29" customFormat="1" x14ac:dyDescent="0.3">
      <c r="A126" s="99" t="s">
        <v>248</v>
      </c>
      <c r="B126" s="28">
        <v>1</v>
      </c>
      <c r="C126" s="33" t="s">
        <v>223</v>
      </c>
      <c r="D126" s="32">
        <v>242</v>
      </c>
      <c r="E126" s="30" t="s">
        <v>201</v>
      </c>
      <c r="F126" s="31">
        <f>D126/D84</f>
        <v>2.1607142857142856</v>
      </c>
      <c r="G126" s="30" t="s">
        <v>207</v>
      </c>
      <c r="H126" s="31">
        <f>F126/D75</f>
        <v>0.10803571428571428</v>
      </c>
      <c r="I126" s="30" t="s">
        <v>58</v>
      </c>
      <c r="J126" s="30"/>
      <c r="K126" s="30"/>
      <c r="O126" s="30"/>
      <c r="P126" s="30"/>
      <c r="Q126" s="30"/>
      <c r="S126" s="43"/>
      <c r="T126" s="43"/>
      <c r="U126" s="30"/>
      <c r="V126" s="30"/>
      <c r="W126" s="30"/>
      <c r="X126" s="43"/>
      <c r="Y126" s="43"/>
      <c r="Z126" s="36"/>
      <c r="AA126" s="36"/>
      <c r="AB126" s="30"/>
      <c r="AC126" s="30"/>
      <c r="AD126" s="36"/>
      <c r="AE126" s="44"/>
      <c r="AF126" s="30"/>
      <c r="AG126" s="30"/>
      <c r="AH126" s="44"/>
      <c r="AI126" s="30"/>
      <c r="AJ126" s="44"/>
      <c r="AK126" s="30"/>
      <c r="AL126" s="30"/>
      <c r="AM126" s="36"/>
      <c r="AN126" s="28"/>
      <c r="AO126" s="28"/>
      <c r="AP126" s="30"/>
      <c r="AQ126" s="30"/>
      <c r="AR126" s="28"/>
      <c r="AS126" s="30"/>
      <c r="AT126" s="28"/>
      <c r="AU126" s="30"/>
      <c r="AW126" s="30"/>
      <c r="AZ126" s="30"/>
      <c r="BA126" s="30"/>
      <c r="BE126" s="30"/>
      <c r="BH126" s="30"/>
      <c r="BI126" s="30"/>
      <c r="BL126" s="30"/>
      <c r="BN126" s="30"/>
      <c r="BP126" s="30"/>
      <c r="BS126" s="30"/>
      <c r="BT126" s="30"/>
      <c r="BW126" s="30"/>
      <c r="BX126" s="30"/>
      <c r="BZ126" s="30"/>
      <c r="CC126" s="30"/>
      <c r="CD126" s="30"/>
      <c r="CG126" s="30"/>
      <c r="CK126" s="30"/>
      <c r="CN126" s="30"/>
      <c r="CQ126" s="30"/>
      <c r="CU126" s="30"/>
      <c r="CX126" s="30"/>
    </row>
    <row r="127" spans="1:102" s="29" customFormat="1" x14ac:dyDescent="0.3">
      <c r="A127" s="99"/>
      <c r="B127" s="28">
        <v>1</v>
      </c>
      <c r="C127" s="33" t="s">
        <v>217</v>
      </c>
      <c r="D127" s="31">
        <f>F129/D128</f>
        <v>4.400227973715972</v>
      </c>
      <c r="E127" s="30" t="s">
        <v>207</v>
      </c>
      <c r="F127" s="31">
        <f>D127/D75</f>
        <v>0.22001139868579861</v>
      </c>
      <c r="G127" s="30" t="s">
        <v>58</v>
      </c>
      <c r="I127" s="30"/>
      <c r="J127" s="30"/>
      <c r="K127" s="30"/>
      <c r="O127" s="30"/>
      <c r="P127" s="30"/>
      <c r="Q127" s="30"/>
      <c r="S127" s="43"/>
      <c r="T127" s="43"/>
      <c r="U127" s="30"/>
      <c r="V127" s="30"/>
      <c r="W127" s="30"/>
      <c r="X127" s="43"/>
      <c r="Y127" s="43"/>
      <c r="Z127" s="36"/>
      <c r="AA127" s="36"/>
      <c r="AB127" s="30"/>
      <c r="AC127" s="30"/>
      <c r="AD127" s="36"/>
      <c r="AE127" s="44"/>
      <c r="AF127" s="30"/>
      <c r="AG127" s="30"/>
      <c r="AH127" s="44"/>
      <c r="AI127" s="30"/>
      <c r="AJ127" s="44"/>
      <c r="AK127" s="30"/>
      <c r="AL127" s="30"/>
      <c r="AM127" s="36"/>
      <c r="AN127" s="28"/>
      <c r="AO127" s="28"/>
      <c r="AP127" s="30"/>
      <c r="AQ127" s="30"/>
      <c r="AR127" s="28"/>
      <c r="AS127" s="30"/>
      <c r="AT127" s="28"/>
      <c r="AU127" s="30"/>
      <c r="AW127" s="30"/>
      <c r="AZ127" s="30"/>
      <c r="BA127" s="30"/>
      <c r="BE127" s="30"/>
      <c r="BH127" s="30"/>
      <c r="BI127" s="30"/>
      <c r="BL127" s="30"/>
      <c r="BN127" s="30"/>
      <c r="BP127" s="30"/>
      <c r="BS127" s="30"/>
      <c r="BT127" s="30"/>
      <c r="BW127" s="30"/>
      <c r="BX127" s="30"/>
      <c r="BZ127" s="30"/>
      <c r="CC127" s="30"/>
      <c r="CD127" s="30"/>
      <c r="CG127" s="30"/>
      <c r="CK127" s="30"/>
      <c r="CN127" s="30"/>
      <c r="CQ127" s="30"/>
      <c r="CU127" s="30"/>
      <c r="CX127" s="30"/>
    </row>
    <row r="128" spans="1:102" s="29" customFormat="1" x14ac:dyDescent="0.3">
      <c r="A128" s="99"/>
      <c r="B128" s="28">
        <v>1</v>
      </c>
      <c r="C128" s="33" t="s">
        <v>224</v>
      </c>
      <c r="D128" s="32">
        <v>0.59655999999999998</v>
      </c>
      <c r="E128" s="30" t="s">
        <v>217</v>
      </c>
      <c r="I128" s="30"/>
      <c r="J128" s="30"/>
      <c r="K128" s="30"/>
      <c r="O128" s="30"/>
      <c r="P128" s="30"/>
      <c r="Q128" s="30"/>
      <c r="S128" s="43"/>
      <c r="T128" s="43"/>
      <c r="U128" s="30"/>
      <c r="V128" s="30"/>
      <c r="W128" s="30"/>
      <c r="X128" s="43"/>
      <c r="Y128" s="43"/>
      <c r="Z128" s="36"/>
      <c r="AA128" s="36"/>
      <c r="AB128" s="30"/>
      <c r="AC128" s="30"/>
      <c r="AD128" s="36"/>
      <c r="AE128" s="44"/>
      <c r="AF128" s="30"/>
      <c r="AG128" s="30"/>
      <c r="AH128" s="44"/>
      <c r="AI128" s="30"/>
      <c r="AJ128" s="44"/>
      <c r="AK128" s="30"/>
      <c r="AL128" s="30"/>
      <c r="AM128" s="36"/>
      <c r="AN128" s="28"/>
      <c r="AO128" s="28"/>
      <c r="AP128" s="30"/>
      <c r="AQ128" s="30"/>
      <c r="AR128" s="28"/>
      <c r="AS128" s="30"/>
      <c r="AT128" s="28"/>
      <c r="AU128" s="30"/>
      <c r="AW128" s="30"/>
      <c r="AZ128" s="30"/>
      <c r="BA128" s="30"/>
      <c r="BE128" s="30"/>
      <c r="BH128" s="30"/>
      <c r="BI128" s="30"/>
      <c r="BL128" s="30"/>
      <c r="BN128" s="30"/>
      <c r="BP128" s="30"/>
      <c r="BS128" s="30"/>
      <c r="BT128" s="30"/>
      <c r="BW128" s="30"/>
      <c r="BX128" s="30"/>
      <c r="BZ128" s="30"/>
      <c r="CC128" s="30"/>
      <c r="CD128" s="30"/>
      <c r="CG128" s="30"/>
      <c r="CK128" s="30"/>
      <c r="CN128" s="30"/>
      <c r="CQ128" s="30"/>
      <c r="CU128" s="30"/>
      <c r="CX128" s="30"/>
    </row>
    <row r="129" spans="1:102" s="29" customFormat="1" x14ac:dyDescent="0.3">
      <c r="A129" s="28" t="s">
        <v>249</v>
      </c>
      <c r="B129" s="28">
        <v>1</v>
      </c>
      <c r="C129" s="33" t="s">
        <v>224</v>
      </c>
      <c r="D129" s="32">
        <v>294</v>
      </c>
      <c r="E129" s="30" t="s">
        <v>201</v>
      </c>
      <c r="F129" s="31">
        <f>D129/D84</f>
        <v>2.625</v>
      </c>
      <c r="G129" s="30" t="s">
        <v>207</v>
      </c>
      <c r="H129" s="29">
        <f>F129/D75</f>
        <v>0.13125000000000001</v>
      </c>
      <c r="I129" s="30" t="s">
        <v>58</v>
      </c>
      <c r="J129" s="30"/>
      <c r="K129" s="30"/>
      <c r="O129" s="30"/>
      <c r="P129" s="30"/>
      <c r="Q129" s="30"/>
      <c r="S129" s="43"/>
      <c r="T129" s="43"/>
      <c r="U129" s="30"/>
      <c r="V129" s="30"/>
      <c r="W129" s="30"/>
      <c r="X129" s="43"/>
      <c r="Y129" s="43"/>
      <c r="Z129" s="36"/>
      <c r="AA129" s="36"/>
      <c r="AB129" s="30"/>
      <c r="AC129" s="30"/>
      <c r="AD129" s="36"/>
      <c r="AE129" s="44"/>
      <c r="AF129" s="30"/>
      <c r="AG129" s="30"/>
      <c r="AH129" s="44"/>
      <c r="AI129" s="30"/>
      <c r="AJ129" s="44"/>
      <c r="AK129" s="30"/>
      <c r="AL129" s="30"/>
      <c r="AM129" s="36"/>
      <c r="AN129" s="28"/>
      <c r="AO129" s="28"/>
      <c r="AP129" s="30"/>
      <c r="AQ129" s="30"/>
      <c r="AR129" s="28"/>
      <c r="AS129" s="30"/>
      <c r="AT129" s="28"/>
      <c r="AU129" s="30"/>
      <c r="AW129" s="30"/>
      <c r="AZ129" s="30"/>
      <c r="BA129" s="30"/>
      <c r="BE129" s="30"/>
      <c r="BH129" s="30"/>
      <c r="BI129" s="30"/>
      <c r="BL129" s="30"/>
      <c r="BN129" s="30"/>
      <c r="BP129" s="30"/>
      <c r="BS129" s="30"/>
      <c r="BT129" s="30"/>
      <c r="BW129" s="30"/>
      <c r="BX129" s="30"/>
      <c r="BZ129" s="30"/>
      <c r="CC129" s="30"/>
      <c r="CD129" s="30"/>
      <c r="CG129" s="30"/>
      <c r="CK129" s="30"/>
      <c r="CN129" s="30"/>
      <c r="CQ129" s="30"/>
      <c r="CU129" s="30"/>
      <c r="CX129" s="30"/>
    </row>
    <row r="130" spans="1:102" s="29" customFormat="1" x14ac:dyDescent="0.3">
      <c r="A130" s="28" t="s">
        <v>32</v>
      </c>
      <c r="B130" s="28">
        <v>1</v>
      </c>
      <c r="C130" s="33" t="s">
        <v>217</v>
      </c>
      <c r="D130" s="31">
        <v>0.88400000000000001</v>
      </c>
      <c r="E130" s="30" t="s">
        <v>207</v>
      </c>
      <c r="I130" s="30"/>
      <c r="J130" s="30"/>
      <c r="K130" s="30"/>
      <c r="O130" s="30"/>
      <c r="P130" s="30"/>
      <c r="Q130" s="30"/>
      <c r="S130" s="43"/>
      <c r="T130" s="43"/>
      <c r="U130" s="30"/>
      <c r="V130" s="30"/>
      <c r="W130" s="30"/>
      <c r="X130" s="43"/>
      <c r="Y130" s="43"/>
      <c r="Z130" s="36"/>
      <c r="AA130" s="36"/>
      <c r="AB130" s="30"/>
      <c r="AC130" s="30"/>
      <c r="AD130" s="36"/>
      <c r="AE130" s="44"/>
      <c r="AF130" s="30"/>
      <c r="AG130" s="30"/>
      <c r="AH130" s="44"/>
      <c r="AI130" s="30"/>
      <c r="AJ130" s="44"/>
      <c r="AK130" s="30"/>
      <c r="AL130" s="30"/>
      <c r="AM130" s="36"/>
      <c r="AN130" s="28"/>
      <c r="AO130" s="28"/>
      <c r="AP130" s="30"/>
      <c r="AQ130" s="30"/>
      <c r="AR130" s="28"/>
      <c r="AS130" s="30"/>
      <c r="AT130" s="28"/>
      <c r="AU130" s="30"/>
      <c r="AW130" s="30"/>
      <c r="AZ130" s="30"/>
      <c r="BA130" s="30"/>
      <c r="BE130" s="30"/>
      <c r="BH130" s="30"/>
      <c r="BI130" s="30"/>
      <c r="BL130" s="30"/>
      <c r="BN130" s="30"/>
      <c r="BP130" s="30"/>
      <c r="BS130" s="30"/>
      <c r="BT130" s="30"/>
      <c r="BW130" s="30"/>
      <c r="BX130" s="30"/>
      <c r="BZ130" s="30"/>
      <c r="CC130" s="30"/>
      <c r="CD130" s="30"/>
      <c r="CG130" s="30"/>
      <c r="CK130" s="30"/>
      <c r="CN130" s="30"/>
      <c r="CQ130" s="30"/>
      <c r="CU130" s="30"/>
      <c r="CX130" s="30"/>
    </row>
    <row r="131" spans="1:102" s="29" customFormat="1" x14ac:dyDescent="0.3">
      <c r="A131" s="28" t="s">
        <v>250</v>
      </c>
      <c r="B131" s="28">
        <v>1</v>
      </c>
      <c r="C131" s="33" t="s">
        <v>218</v>
      </c>
      <c r="D131" s="32">
        <v>149</v>
      </c>
      <c r="E131" s="30" t="s">
        <v>201</v>
      </c>
      <c r="F131" s="31">
        <f>D131/D84</f>
        <v>1.3303571428571428</v>
      </c>
      <c r="G131" s="30" t="s">
        <v>207</v>
      </c>
      <c r="I131" s="30"/>
      <c r="J131" s="30"/>
      <c r="K131" s="30"/>
      <c r="O131" s="30"/>
      <c r="P131" s="30"/>
      <c r="Q131" s="30"/>
      <c r="S131" s="43"/>
      <c r="T131" s="43"/>
      <c r="U131" s="30"/>
      <c r="V131" s="30"/>
      <c r="W131" s="30"/>
      <c r="X131" s="43"/>
      <c r="Y131" s="43"/>
      <c r="Z131" s="36"/>
      <c r="AA131" s="36"/>
      <c r="AB131" s="30"/>
      <c r="AC131" s="30"/>
      <c r="AD131" s="36"/>
      <c r="AE131" s="44"/>
      <c r="AF131" s="30"/>
      <c r="AG131" s="30"/>
      <c r="AH131" s="44"/>
      <c r="AI131" s="30"/>
      <c r="AJ131" s="44"/>
      <c r="AK131" s="30"/>
      <c r="AL131" s="30"/>
      <c r="AM131" s="36"/>
      <c r="AN131" s="28"/>
      <c r="AO131" s="28"/>
      <c r="AP131" s="30"/>
      <c r="AQ131" s="30"/>
      <c r="AR131" s="28"/>
      <c r="AS131" s="30"/>
      <c r="AT131" s="28"/>
      <c r="AU131" s="30"/>
      <c r="AW131" s="30"/>
      <c r="AZ131" s="30"/>
      <c r="BA131" s="30"/>
      <c r="BE131" s="30"/>
      <c r="BH131" s="30"/>
      <c r="BI131" s="30"/>
      <c r="BL131" s="30"/>
      <c r="BN131" s="30"/>
      <c r="BP131" s="30"/>
      <c r="BS131" s="30"/>
      <c r="BT131" s="30"/>
      <c r="BW131" s="30"/>
      <c r="BX131" s="30"/>
      <c r="BZ131" s="30"/>
      <c r="CC131" s="30"/>
      <c r="CD131" s="30"/>
      <c r="CG131" s="30"/>
      <c r="CK131" s="30"/>
      <c r="CN131" s="30"/>
      <c r="CQ131" s="30"/>
      <c r="CU131" s="30"/>
      <c r="CX131" s="30"/>
    </row>
    <row r="132" spans="1:102" s="29" customFormat="1" x14ac:dyDescent="0.3">
      <c r="A132" s="28" t="s">
        <v>237</v>
      </c>
      <c r="B132" s="28">
        <v>1</v>
      </c>
      <c r="C132" s="33" t="s">
        <v>217</v>
      </c>
      <c r="D132" s="32">
        <v>164</v>
      </c>
      <c r="E132" s="30" t="s">
        <v>201</v>
      </c>
      <c r="F132" s="31">
        <f>D132/D84</f>
        <v>1.4642857142857142</v>
      </c>
      <c r="G132" s="30" t="s">
        <v>207</v>
      </c>
      <c r="I132" s="30"/>
      <c r="J132" s="30"/>
      <c r="K132" s="30"/>
      <c r="O132" s="30"/>
      <c r="P132" s="30"/>
      <c r="Q132" s="30"/>
      <c r="S132" s="43"/>
      <c r="T132" s="43"/>
      <c r="U132" s="30"/>
      <c r="V132" s="30"/>
      <c r="W132" s="30"/>
      <c r="X132" s="43"/>
      <c r="Y132" s="43"/>
      <c r="Z132" s="36"/>
      <c r="AA132" s="36"/>
      <c r="AB132" s="30"/>
      <c r="AC132" s="30"/>
      <c r="AD132" s="36"/>
      <c r="AE132" s="44"/>
      <c r="AF132" s="30"/>
      <c r="AG132" s="30"/>
      <c r="AH132" s="44"/>
      <c r="AI132" s="30"/>
      <c r="AJ132" s="44"/>
      <c r="AK132" s="30"/>
      <c r="AL132" s="30"/>
      <c r="AM132" s="36"/>
      <c r="AN132" s="28"/>
      <c r="AO132" s="28"/>
      <c r="AP132" s="30"/>
      <c r="AQ132" s="30"/>
      <c r="AR132" s="28"/>
      <c r="AS132" s="30"/>
      <c r="AT132" s="28"/>
      <c r="AU132" s="30"/>
      <c r="AW132" s="30"/>
      <c r="AZ132" s="30"/>
      <c r="BA132" s="30"/>
      <c r="BE132" s="30"/>
      <c r="BH132" s="30"/>
      <c r="BI132" s="30"/>
      <c r="BL132" s="30"/>
      <c r="BN132" s="30"/>
      <c r="BP132" s="30"/>
      <c r="BS132" s="30"/>
      <c r="BT132" s="30"/>
      <c r="BW132" s="30"/>
      <c r="BX132" s="30"/>
      <c r="BZ132" s="30"/>
      <c r="CC132" s="30"/>
      <c r="CD132" s="30"/>
      <c r="CG132" s="30"/>
      <c r="CK132" s="30"/>
      <c r="CN132" s="30"/>
      <c r="CQ132" s="30"/>
      <c r="CU132" s="30"/>
      <c r="CX132" s="30"/>
    </row>
    <row r="133" spans="1:102" s="29" customFormat="1" x14ac:dyDescent="0.3">
      <c r="A133" s="99" t="s">
        <v>85</v>
      </c>
      <c r="B133" s="28">
        <v>1</v>
      </c>
      <c r="C133" s="33" t="s">
        <v>224</v>
      </c>
      <c r="D133" s="32">
        <v>2.0271699999999999</v>
      </c>
      <c r="E133" s="30" t="s">
        <v>223</v>
      </c>
      <c r="F133" s="31">
        <f>D134*D133/D84</f>
        <v>6.0815099999999997</v>
      </c>
      <c r="G133" s="30" t="s">
        <v>207</v>
      </c>
      <c r="I133" s="30"/>
      <c r="J133" s="30"/>
      <c r="K133" s="30"/>
      <c r="O133" s="30"/>
      <c r="P133" s="30"/>
      <c r="Q133" s="30"/>
      <c r="S133" s="43"/>
      <c r="T133" s="43"/>
      <c r="U133" s="30"/>
      <c r="V133" s="30"/>
      <c r="W133" s="30"/>
      <c r="X133" s="43"/>
      <c r="Y133" s="43"/>
      <c r="Z133" s="36"/>
      <c r="AA133" s="36"/>
      <c r="AB133" s="30"/>
      <c r="AC133" s="30"/>
      <c r="AD133" s="36"/>
      <c r="AE133" s="44"/>
      <c r="AF133" s="30"/>
      <c r="AG133" s="30"/>
      <c r="AH133" s="44"/>
      <c r="AI133" s="30"/>
      <c r="AJ133" s="44"/>
      <c r="AK133" s="30"/>
      <c r="AL133" s="30"/>
      <c r="AM133" s="36"/>
      <c r="AN133" s="28"/>
      <c r="AO133" s="28"/>
      <c r="AP133" s="30"/>
      <c r="AQ133" s="30"/>
      <c r="AR133" s="28"/>
      <c r="AS133" s="30"/>
      <c r="AT133" s="28"/>
      <c r="AU133" s="30"/>
      <c r="AW133" s="30"/>
      <c r="AZ133" s="30"/>
      <c r="BA133" s="30"/>
      <c r="BE133" s="30"/>
      <c r="BH133" s="30"/>
      <c r="BI133" s="30"/>
      <c r="BL133" s="30"/>
      <c r="BN133" s="30"/>
      <c r="BP133" s="30"/>
      <c r="BS133" s="30"/>
      <c r="BT133" s="30"/>
      <c r="BW133" s="30"/>
      <c r="BX133" s="30"/>
      <c r="BZ133" s="30"/>
      <c r="CC133" s="30"/>
      <c r="CD133" s="30"/>
      <c r="CG133" s="30"/>
      <c r="CK133" s="30"/>
      <c r="CN133" s="30"/>
      <c r="CQ133" s="30"/>
      <c r="CU133" s="30"/>
      <c r="CX133" s="30"/>
    </row>
    <row r="134" spans="1:102" s="29" customFormat="1" x14ac:dyDescent="0.3">
      <c r="A134" s="99"/>
      <c r="B134" s="28">
        <v>1</v>
      </c>
      <c r="C134" s="33" t="s">
        <v>223</v>
      </c>
      <c r="D134" s="32">
        <v>336</v>
      </c>
      <c r="E134" s="30" t="s">
        <v>201</v>
      </c>
      <c r="F134" s="31">
        <f>D134/D84</f>
        <v>3</v>
      </c>
      <c r="G134" s="30" t="s">
        <v>207</v>
      </c>
      <c r="H134" s="31">
        <f>F134/D75</f>
        <v>0.15</v>
      </c>
      <c r="I134" s="30" t="s">
        <v>58</v>
      </c>
      <c r="J134" s="30"/>
      <c r="K134" s="30"/>
      <c r="O134" s="30"/>
      <c r="P134" s="30"/>
      <c r="Q134" s="30"/>
      <c r="S134" s="43"/>
      <c r="T134" s="43"/>
      <c r="U134" s="30"/>
      <c r="V134" s="30"/>
      <c r="W134" s="30"/>
      <c r="X134" s="43"/>
      <c r="Y134" s="43"/>
      <c r="Z134" s="36"/>
      <c r="AA134" s="36"/>
      <c r="AB134" s="30"/>
      <c r="AC134" s="30"/>
      <c r="AD134" s="36"/>
      <c r="AE134" s="44"/>
      <c r="AF134" s="30"/>
      <c r="AG134" s="30"/>
      <c r="AH134" s="44"/>
      <c r="AI134" s="30"/>
      <c r="AJ134" s="44"/>
      <c r="AK134" s="30"/>
      <c r="AL134" s="30"/>
      <c r="AM134" s="36"/>
      <c r="AN134" s="28"/>
      <c r="AO134" s="28"/>
      <c r="AP134" s="30"/>
      <c r="AQ134" s="30"/>
      <c r="AR134" s="28"/>
      <c r="AS134" s="30"/>
      <c r="AT134" s="28"/>
      <c r="AU134" s="30"/>
      <c r="AW134" s="30"/>
      <c r="AZ134" s="30"/>
      <c r="BA134" s="30"/>
      <c r="BE134" s="30"/>
      <c r="BH134" s="30"/>
      <c r="BI134" s="30"/>
      <c r="BL134" s="30"/>
      <c r="BN134" s="30"/>
      <c r="BP134" s="30"/>
      <c r="BS134" s="30"/>
      <c r="BT134" s="30"/>
      <c r="BW134" s="30"/>
      <c r="BX134" s="30"/>
      <c r="BZ134" s="30"/>
      <c r="CC134" s="30"/>
      <c r="CD134" s="30"/>
      <c r="CG134" s="30"/>
      <c r="CK134" s="30"/>
      <c r="CN134" s="30"/>
      <c r="CQ134" s="30"/>
      <c r="CU134" s="30"/>
      <c r="CX134" s="30"/>
    </row>
    <row r="135" spans="1:102" s="29" customFormat="1" x14ac:dyDescent="0.3">
      <c r="A135" s="46" t="s">
        <v>251</v>
      </c>
      <c r="B135" s="28">
        <v>1</v>
      </c>
      <c r="C135" s="33" t="s">
        <v>217</v>
      </c>
      <c r="D135" s="32">
        <v>746.66700000000003</v>
      </c>
      <c r="E135" s="30" t="s">
        <v>201</v>
      </c>
      <c r="F135" s="31">
        <f>D135/D84</f>
        <v>6.6666696428571433</v>
      </c>
      <c r="G135" s="30" t="s">
        <v>207</v>
      </c>
      <c r="H135" s="31">
        <f>F135/D75</f>
        <v>0.33333348214285718</v>
      </c>
      <c r="I135" s="30" t="s">
        <v>58</v>
      </c>
      <c r="J135" s="30"/>
      <c r="K135" s="30"/>
      <c r="O135" s="30"/>
      <c r="P135" s="30"/>
      <c r="Q135" s="30"/>
      <c r="S135" s="43"/>
      <c r="T135" s="43"/>
      <c r="U135" s="30"/>
      <c r="V135" s="30"/>
      <c r="W135" s="30"/>
      <c r="X135" s="43"/>
      <c r="Y135" s="43"/>
      <c r="Z135" s="36"/>
      <c r="AA135" s="36"/>
      <c r="AB135" s="30"/>
      <c r="AC135" s="30"/>
      <c r="AD135" s="36"/>
      <c r="AE135" s="44"/>
      <c r="AF135" s="30"/>
      <c r="AG135" s="30"/>
      <c r="AH135" s="44"/>
      <c r="AI135" s="30"/>
      <c r="AJ135" s="44"/>
      <c r="AK135" s="30"/>
      <c r="AL135" s="30"/>
      <c r="AM135" s="36"/>
      <c r="AN135" s="28"/>
      <c r="AO135" s="28"/>
      <c r="AP135" s="30"/>
      <c r="AQ135" s="30"/>
      <c r="AR135" s="28"/>
      <c r="AS135" s="30"/>
      <c r="AT135" s="28"/>
      <c r="AU135" s="30"/>
      <c r="AW135" s="30"/>
      <c r="AZ135" s="30"/>
      <c r="BA135" s="30"/>
      <c r="BE135" s="30"/>
      <c r="BH135" s="30"/>
      <c r="BI135" s="30"/>
      <c r="BL135" s="30"/>
      <c r="BN135" s="30"/>
      <c r="BP135" s="30"/>
      <c r="BS135" s="30"/>
      <c r="BT135" s="30"/>
      <c r="BW135" s="30"/>
      <c r="BX135" s="30"/>
      <c r="BZ135" s="30"/>
      <c r="CC135" s="30"/>
      <c r="CD135" s="30"/>
      <c r="CG135" s="30"/>
      <c r="CK135" s="30"/>
      <c r="CN135" s="30"/>
      <c r="CQ135" s="30"/>
      <c r="CU135" s="30"/>
      <c r="CX135" s="30"/>
    </row>
    <row r="136" spans="1:102" s="29" customFormat="1" x14ac:dyDescent="0.3">
      <c r="A136" s="99" t="s">
        <v>252</v>
      </c>
      <c r="B136" s="28">
        <v>1</v>
      </c>
      <c r="C136" s="33" t="s">
        <v>246</v>
      </c>
      <c r="D136" s="32">
        <v>260</v>
      </c>
      <c r="E136" s="30" t="s">
        <v>201</v>
      </c>
      <c r="F136" s="31">
        <f>D136/D84</f>
        <v>2.3214285714285716</v>
      </c>
      <c r="G136" s="30" t="s">
        <v>207</v>
      </c>
      <c r="I136" s="30"/>
      <c r="J136" s="30"/>
      <c r="K136" s="30"/>
      <c r="O136" s="30"/>
      <c r="P136" s="30"/>
      <c r="Q136" s="30"/>
      <c r="U136" s="30"/>
      <c r="V136" s="30"/>
      <c r="W136" s="30"/>
      <c r="Z136" s="36"/>
      <c r="AA136" s="36"/>
      <c r="AB136" s="30"/>
      <c r="AC136" s="30"/>
      <c r="AD136" s="36"/>
      <c r="AE136" s="28"/>
      <c r="AF136" s="30"/>
      <c r="AG136" s="30"/>
      <c r="AH136" s="28"/>
      <c r="AI136" s="30"/>
      <c r="AJ136" s="28"/>
      <c r="AK136" s="30"/>
      <c r="AL136" s="30"/>
      <c r="AM136" s="36"/>
      <c r="AN136" s="28"/>
      <c r="AO136" s="28"/>
      <c r="AP136" s="30"/>
      <c r="AQ136" s="30"/>
      <c r="AR136" s="28"/>
      <c r="AS136" s="30"/>
      <c r="AT136" s="28"/>
      <c r="AU136" s="30"/>
      <c r="AW136" s="30"/>
      <c r="AZ136" s="30"/>
      <c r="BA136" s="30"/>
      <c r="BE136" s="30"/>
      <c r="BH136" s="30"/>
      <c r="BI136" s="30"/>
      <c r="BL136" s="30"/>
      <c r="BN136" s="30"/>
      <c r="BP136" s="30"/>
      <c r="BS136" s="30"/>
      <c r="BT136" s="30"/>
      <c r="BW136" s="30"/>
      <c r="BX136" s="30"/>
      <c r="BZ136" s="30"/>
      <c r="CC136" s="30"/>
      <c r="CD136" s="30"/>
      <c r="CG136" s="30"/>
      <c r="CK136" s="30"/>
      <c r="CN136" s="30"/>
      <c r="CQ136" s="30"/>
      <c r="CU136" s="30"/>
      <c r="CX136" s="30"/>
    </row>
    <row r="137" spans="1:102" s="29" customFormat="1" x14ac:dyDescent="0.3">
      <c r="A137" s="99"/>
      <c r="B137" s="28">
        <v>1</v>
      </c>
      <c r="C137" s="33" t="s">
        <v>217</v>
      </c>
      <c r="D137" s="32">
        <v>1.5662799999999999</v>
      </c>
      <c r="E137" s="30" t="s">
        <v>207</v>
      </c>
      <c r="F137" s="31">
        <f>D137/D75</f>
        <v>7.8313999999999995E-2</v>
      </c>
      <c r="G137" s="30" t="s">
        <v>58</v>
      </c>
      <c r="I137" s="30"/>
      <c r="J137" s="30"/>
      <c r="K137" s="30"/>
      <c r="O137" s="30"/>
      <c r="P137" s="30"/>
      <c r="Q137" s="30"/>
      <c r="U137" s="30"/>
      <c r="V137" s="30"/>
      <c r="W137" s="30"/>
      <c r="Z137" s="36"/>
      <c r="AA137" s="36"/>
      <c r="AB137" s="30"/>
      <c r="AC137" s="30"/>
      <c r="AD137" s="36"/>
      <c r="AE137" s="28"/>
      <c r="AF137" s="30"/>
      <c r="AG137" s="30"/>
      <c r="AH137" s="28"/>
      <c r="AI137" s="30"/>
      <c r="AJ137" s="28"/>
      <c r="AK137" s="30"/>
      <c r="AL137" s="30"/>
      <c r="AM137" s="36"/>
      <c r="AN137" s="28"/>
      <c r="AO137" s="28"/>
      <c r="AP137" s="30"/>
      <c r="AQ137" s="30"/>
      <c r="AR137" s="28"/>
      <c r="AS137" s="30"/>
      <c r="AT137" s="28"/>
      <c r="AU137" s="30"/>
      <c r="AW137" s="30"/>
      <c r="AZ137" s="30"/>
      <c r="BA137" s="30"/>
      <c r="BE137" s="30"/>
      <c r="BH137" s="30"/>
      <c r="BI137" s="30"/>
      <c r="BL137" s="30"/>
      <c r="BN137" s="30"/>
      <c r="BP137" s="30"/>
      <c r="BS137" s="30"/>
      <c r="BT137" s="30"/>
      <c r="BW137" s="30"/>
      <c r="BX137" s="30"/>
      <c r="BZ137" s="30"/>
      <c r="CC137" s="30"/>
      <c r="CD137" s="30"/>
      <c r="CG137" s="30"/>
      <c r="CK137" s="30"/>
      <c r="CN137" s="30"/>
      <c r="CQ137" s="30"/>
      <c r="CU137" s="30"/>
      <c r="CX137" s="30"/>
    </row>
    <row r="138" spans="1:102" s="29" customFormat="1" x14ac:dyDescent="0.3">
      <c r="A138" s="99"/>
      <c r="B138" s="28">
        <v>1</v>
      </c>
      <c r="C138" s="33" t="s">
        <v>200</v>
      </c>
      <c r="D138" s="32">
        <v>560</v>
      </c>
      <c r="E138" s="30" t="s">
        <v>201</v>
      </c>
      <c r="F138" s="31">
        <f>D138/D84</f>
        <v>5</v>
      </c>
      <c r="G138" s="30" t="s">
        <v>207</v>
      </c>
      <c r="H138" s="36"/>
      <c r="I138" s="30"/>
      <c r="J138" s="30"/>
      <c r="K138" s="30"/>
      <c r="M138" s="36"/>
      <c r="N138" s="36"/>
      <c r="O138" s="30"/>
      <c r="P138" s="30"/>
      <c r="Q138" s="30"/>
      <c r="U138" s="30"/>
      <c r="V138" s="30"/>
      <c r="W138" s="30"/>
      <c r="AB138" s="30"/>
      <c r="AC138" s="30"/>
      <c r="AF138" s="30"/>
      <c r="AG138" s="30"/>
      <c r="AH138" s="28"/>
      <c r="AI138" s="30"/>
      <c r="AK138" s="30"/>
      <c r="AL138" s="30"/>
      <c r="AN138" s="36"/>
      <c r="AO138" s="36"/>
      <c r="AP138" s="30"/>
      <c r="AQ138" s="30"/>
      <c r="AS138" s="30"/>
      <c r="AU138" s="30"/>
      <c r="AW138" s="30"/>
      <c r="AZ138" s="30"/>
      <c r="BA138" s="30"/>
      <c r="BE138" s="30"/>
      <c r="BH138" s="30"/>
      <c r="BI138" s="30"/>
      <c r="BK138" s="36"/>
      <c r="BL138" s="30"/>
      <c r="BN138" s="30"/>
      <c r="BP138" s="30"/>
      <c r="BS138" s="30"/>
      <c r="BT138" s="30"/>
      <c r="BW138" s="30"/>
      <c r="BX138" s="30"/>
      <c r="BZ138" s="30"/>
      <c r="CC138" s="30"/>
      <c r="CD138" s="30"/>
      <c r="CG138" s="30"/>
      <c r="CK138" s="30"/>
      <c r="CN138" s="30"/>
      <c r="CQ138" s="30"/>
      <c r="CU138" s="30"/>
      <c r="CX138" s="30"/>
    </row>
    <row r="139" spans="1:102" s="28" customFormat="1" x14ac:dyDescent="0.3">
      <c r="A139" s="99" t="s">
        <v>253</v>
      </c>
      <c r="B139" s="28">
        <v>1</v>
      </c>
      <c r="C139" s="30" t="s">
        <v>223</v>
      </c>
      <c r="D139" s="47">
        <v>80</v>
      </c>
      <c r="E139" s="30" t="s">
        <v>201</v>
      </c>
      <c r="F139" s="48">
        <f>D139/D140</f>
        <v>0.7142857142857143</v>
      </c>
      <c r="G139" s="30" t="s">
        <v>207</v>
      </c>
      <c r="H139" s="47"/>
      <c r="I139" s="30"/>
      <c r="J139" s="30"/>
      <c r="K139" s="30"/>
      <c r="L139" s="47"/>
      <c r="M139" s="47"/>
      <c r="N139" s="47"/>
      <c r="O139" s="30"/>
      <c r="P139" s="30"/>
      <c r="Q139" s="30"/>
      <c r="R139" s="47"/>
      <c r="S139" s="47"/>
      <c r="U139" s="30"/>
      <c r="V139" s="30"/>
      <c r="W139" s="30"/>
      <c r="AB139" s="30"/>
      <c r="AC139" s="30"/>
      <c r="AF139" s="30"/>
      <c r="AG139" s="30"/>
      <c r="AI139" s="30"/>
      <c r="AK139" s="30"/>
      <c r="AL139" s="30"/>
      <c r="AP139" s="30"/>
      <c r="AQ139" s="30"/>
      <c r="AS139" s="30"/>
      <c r="AU139" s="30"/>
      <c r="AW139" s="30"/>
      <c r="AZ139" s="30"/>
      <c r="BA139" s="30"/>
      <c r="BE139" s="30"/>
      <c r="BH139" s="30"/>
      <c r="BI139" s="30"/>
      <c r="BL139" s="30"/>
      <c r="BN139" s="30"/>
      <c r="BP139" s="30"/>
      <c r="BS139" s="30"/>
      <c r="BT139" s="30"/>
      <c r="BW139" s="30"/>
      <c r="BX139" s="30"/>
      <c r="BZ139" s="30"/>
      <c r="CC139" s="30"/>
      <c r="CD139" s="30"/>
      <c r="CG139" s="30"/>
      <c r="CK139" s="30"/>
      <c r="CN139" s="30"/>
      <c r="CQ139" s="30"/>
      <c r="CU139" s="30"/>
      <c r="CX139" s="30"/>
    </row>
    <row r="140" spans="1:102" s="28" customFormat="1" x14ac:dyDescent="0.3">
      <c r="A140" s="99"/>
      <c r="B140" s="28">
        <v>1</v>
      </c>
      <c r="C140" s="30" t="s">
        <v>207</v>
      </c>
      <c r="D140" s="47">
        <v>112</v>
      </c>
      <c r="E140" s="30" t="s">
        <v>201</v>
      </c>
      <c r="F140" s="47"/>
      <c r="G140" s="47"/>
      <c r="H140" s="47"/>
      <c r="I140" s="30"/>
      <c r="J140" s="30"/>
      <c r="K140" s="30"/>
      <c r="L140" s="47"/>
      <c r="M140" s="47"/>
      <c r="N140" s="47"/>
      <c r="O140" s="30"/>
      <c r="P140" s="30"/>
      <c r="Q140" s="30"/>
      <c r="R140" s="47"/>
      <c r="S140" s="47"/>
      <c r="U140" s="30"/>
      <c r="V140" s="30"/>
      <c r="W140" s="30"/>
      <c r="AB140" s="30"/>
      <c r="AC140" s="30"/>
      <c r="AF140" s="30"/>
      <c r="AG140" s="30"/>
      <c r="AI140" s="30"/>
      <c r="AK140" s="30"/>
      <c r="AL140" s="30"/>
      <c r="AP140" s="30"/>
      <c r="AQ140" s="30"/>
      <c r="AS140" s="30"/>
      <c r="AU140" s="30"/>
      <c r="AW140" s="30"/>
      <c r="AZ140" s="30"/>
      <c r="BA140" s="30"/>
      <c r="BE140" s="30"/>
      <c r="BH140" s="30"/>
      <c r="BI140" s="30"/>
      <c r="BL140" s="30"/>
      <c r="BN140" s="30"/>
      <c r="BP140" s="30"/>
      <c r="BS140" s="30"/>
      <c r="BT140" s="30"/>
      <c r="BW140" s="30"/>
      <c r="BX140" s="30"/>
      <c r="BZ140" s="30"/>
      <c r="CC140" s="30"/>
      <c r="CD140" s="30"/>
      <c r="CG140" s="30"/>
      <c r="CK140" s="30"/>
      <c r="CN140" s="30"/>
      <c r="CQ140" s="30"/>
      <c r="CU140" s="30"/>
      <c r="CX140" s="30"/>
    </row>
    <row r="141" spans="1:102" s="28" customFormat="1" x14ac:dyDescent="0.3">
      <c r="A141" s="46" t="s">
        <v>254</v>
      </c>
      <c r="B141" s="28">
        <v>1</v>
      </c>
      <c r="C141" s="33" t="s">
        <v>223</v>
      </c>
      <c r="D141" s="32">
        <v>336</v>
      </c>
      <c r="E141" s="30" t="s">
        <v>201</v>
      </c>
      <c r="F141" s="31">
        <f>D141/D140</f>
        <v>3</v>
      </c>
      <c r="G141" s="30" t="s">
        <v>207</v>
      </c>
      <c r="H141" s="47"/>
      <c r="I141" s="30"/>
      <c r="J141" s="30"/>
      <c r="K141" s="30"/>
      <c r="L141" s="47"/>
      <c r="M141" s="47"/>
      <c r="N141" s="47"/>
      <c r="O141" s="30"/>
      <c r="P141" s="30"/>
      <c r="Q141" s="30"/>
      <c r="R141" s="47"/>
      <c r="S141" s="47"/>
      <c r="U141" s="30"/>
      <c r="V141" s="30"/>
      <c r="W141" s="30"/>
      <c r="AB141" s="30"/>
      <c r="AC141" s="30"/>
      <c r="AF141" s="30"/>
      <c r="AG141" s="30"/>
      <c r="AI141" s="30"/>
      <c r="AK141" s="30"/>
      <c r="AL141" s="30"/>
      <c r="AP141" s="30"/>
      <c r="AQ141" s="30"/>
      <c r="AS141" s="30"/>
      <c r="AU141" s="30"/>
      <c r="AW141" s="30"/>
      <c r="AZ141" s="30"/>
      <c r="BA141" s="30"/>
      <c r="BE141" s="30"/>
      <c r="BH141" s="30"/>
      <c r="BI141" s="30"/>
      <c r="BL141" s="30"/>
      <c r="BN141" s="30"/>
      <c r="BP141" s="30"/>
      <c r="BS141" s="30"/>
      <c r="BT141" s="30"/>
      <c r="BW141" s="30"/>
      <c r="BX141" s="30"/>
      <c r="BZ141" s="30"/>
      <c r="CC141" s="30"/>
      <c r="CD141" s="30"/>
      <c r="CG141" s="30"/>
      <c r="CK141" s="30"/>
      <c r="CN141" s="30"/>
      <c r="CQ141" s="30"/>
      <c r="CU141" s="30"/>
      <c r="CX141" s="30"/>
    </row>
    <row r="142" spans="1:102" s="28" customFormat="1" x14ac:dyDescent="0.3">
      <c r="A142" s="28" t="s">
        <v>255</v>
      </c>
      <c r="B142" s="28">
        <v>1</v>
      </c>
      <c r="C142" s="33" t="s">
        <v>256</v>
      </c>
      <c r="D142" s="32">
        <v>9</v>
      </c>
      <c r="E142" s="30" t="s">
        <v>228</v>
      </c>
      <c r="F142" s="47"/>
      <c r="G142" s="47"/>
      <c r="H142" s="47"/>
      <c r="I142" s="30"/>
      <c r="J142" s="30"/>
      <c r="K142" s="30"/>
      <c r="L142" s="47"/>
      <c r="M142" s="47"/>
      <c r="N142" s="47"/>
      <c r="O142" s="30"/>
      <c r="P142" s="30"/>
      <c r="Q142" s="30"/>
      <c r="R142" s="47"/>
      <c r="S142" s="47"/>
      <c r="U142" s="30"/>
      <c r="V142" s="30"/>
      <c r="W142" s="30"/>
      <c r="AB142" s="30"/>
      <c r="AC142" s="30"/>
      <c r="AF142" s="30"/>
      <c r="AG142" s="30"/>
      <c r="AI142" s="30"/>
      <c r="AK142" s="30"/>
      <c r="AL142" s="30"/>
      <c r="AP142" s="30"/>
      <c r="AQ142" s="30"/>
      <c r="AS142" s="30"/>
      <c r="AU142" s="30"/>
      <c r="AW142" s="30"/>
      <c r="AZ142" s="30"/>
      <c r="BA142" s="30"/>
      <c r="BE142" s="30"/>
      <c r="BH142" s="30"/>
      <c r="BI142" s="30"/>
      <c r="BL142" s="30"/>
      <c r="BN142" s="30"/>
      <c r="BP142" s="30"/>
      <c r="BS142" s="30"/>
      <c r="BT142" s="30"/>
      <c r="BW142" s="30"/>
      <c r="BX142" s="30"/>
      <c r="BZ142" s="30"/>
      <c r="CC142" s="30"/>
      <c r="CD142" s="30"/>
      <c r="CG142" s="30"/>
      <c r="CK142" s="30"/>
      <c r="CN142" s="30"/>
      <c r="CQ142" s="30"/>
      <c r="CU142" s="30"/>
      <c r="CX142" s="30"/>
    </row>
    <row r="143" spans="1:102" s="28" customFormat="1" x14ac:dyDescent="0.3">
      <c r="A143" s="28" t="s">
        <v>5</v>
      </c>
      <c r="B143" s="28">
        <v>1</v>
      </c>
      <c r="C143" s="33" t="s">
        <v>217</v>
      </c>
      <c r="D143" s="32">
        <f>756/3720</f>
        <v>0.20322580645161289</v>
      </c>
      <c r="E143" s="30" t="s">
        <v>207</v>
      </c>
      <c r="F143" s="48">
        <f>D143/D75</f>
        <v>1.0161290322580644E-2</v>
      </c>
      <c r="G143" s="49" t="s">
        <v>58</v>
      </c>
      <c r="H143" s="47"/>
      <c r="I143" s="30"/>
      <c r="J143" s="30"/>
      <c r="K143" s="30"/>
      <c r="L143" s="47"/>
      <c r="M143" s="47"/>
      <c r="N143" s="47"/>
      <c r="O143" s="30"/>
      <c r="P143" s="30"/>
      <c r="Q143" s="30"/>
      <c r="R143" s="47"/>
      <c r="S143" s="47"/>
      <c r="U143" s="30"/>
      <c r="V143" s="30"/>
      <c r="W143" s="30"/>
      <c r="AB143" s="30"/>
      <c r="AC143" s="30"/>
      <c r="AF143" s="30"/>
      <c r="AG143" s="30"/>
      <c r="AI143" s="30"/>
      <c r="AK143" s="30"/>
      <c r="AL143" s="30"/>
      <c r="AP143" s="30"/>
      <c r="AQ143" s="30"/>
      <c r="AS143" s="30"/>
      <c r="AU143" s="30"/>
      <c r="AW143" s="30"/>
      <c r="AZ143" s="30"/>
      <c r="BA143" s="30"/>
      <c r="BE143" s="30"/>
      <c r="BH143" s="30"/>
      <c r="BI143" s="30"/>
      <c r="BL143" s="30"/>
      <c r="BN143" s="30"/>
      <c r="BP143" s="30"/>
      <c r="BS143" s="30"/>
      <c r="BT143" s="30"/>
      <c r="BW143" s="30"/>
      <c r="BX143" s="30"/>
      <c r="BZ143" s="30"/>
      <c r="CC143" s="30"/>
      <c r="CD143" s="30"/>
      <c r="CG143" s="30"/>
      <c r="CK143" s="30"/>
      <c r="CN143" s="30"/>
      <c r="CQ143" s="30"/>
      <c r="CU143" s="30"/>
      <c r="CX143" s="30"/>
    </row>
    <row r="144" spans="1:102" s="28" customFormat="1" x14ac:dyDescent="0.3">
      <c r="A144" s="28" t="s">
        <v>27</v>
      </c>
      <c r="B144" s="28">
        <v>1</v>
      </c>
      <c r="C144" s="33" t="s">
        <v>218</v>
      </c>
      <c r="D144" s="32">
        <f>600/400</f>
        <v>1.5</v>
      </c>
      <c r="E144" s="30" t="s">
        <v>207</v>
      </c>
      <c r="F144" s="48">
        <f>D144/D75</f>
        <v>7.4999999999999997E-2</v>
      </c>
      <c r="G144" s="49" t="s">
        <v>58</v>
      </c>
      <c r="H144" s="47"/>
      <c r="I144" s="30"/>
      <c r="J144" s="30"/>
      <c r="K144" s="30"/>
      <c r="L144" s="47"/>
      <c r="M144" s="47"/>
      <c r="N144" s="47"/>
      <c r="O144" s="30"/>
      <c r="P144" s="30"/>
      <c r="Q144" s="30"/>
      <c r="R144" s="47"/>
      <c r="S144" s="47"/>
      <c r="U144" s="30"/>
      <c r="V144" s="30"/>
      <c r="W144" s="30"/>
      <c r="AB144" s="30"/>
      <c r="AC144" s="30"/>
      <c r="AF144" s="30"/>
      <c r="AG144" s="30"/>
      <c r="AI144" s="30"/>
      <c r="AK144" s="30"/>
      <c r="AL144" s="30"/>
      <c r="AP144" s="30"/>
      <c r="AQ144" s="30"/>
      <c r="AS144" s="30"/>
      <c r="AU144" s="30"/>
      <c r="AW144" s="30"/>
      <c r="AZ144" s="30"/>
      <c r="BA144" s="30"/>
      <c r="BE144" s="30"/>
      <c r="BH144" s="30"/>
      <c r="BI144" s="30"/>
      <c r="BL144" s="30"/>
      <c r="BN144" s="30"/>
      <c r="BP144" s="30"/>
      <c r="BS144" s="30"/>
      <c r="BT144" s="30"/>
      <c r="BW144" s="30"/>
      <c r="BX144" s="30"/>
      <c r="BZ144" s="30"/>
      <c r="CC144" s="30"/>
      <c r="CD144" s="30"/>
      <c r="CG144" s="30"/>
      <c r="CK144" s="30"/>
      <c r="CN144" s="30"/>
      <c r="CQ144" s="30"/>
      <c r="CU144" s="30"/>
      <c r="CX144" s="30"/>
    </row>
    <row r="145" spans="1:102" s="28" customFormat="1" x14ac:dyDescent="0.3">
      <c r="A145" s="28" t="s">
        <v>257</v>
      </c>
      <c r="B145" s="28">
        <v>1</v>
      </c>
      <c r="C145" s="33" t="s">
        <v>223</v>
      </c>
      <c r="D145" s="32">
        <f>600/400</f>
        <v>1.5</v>
      </c>
      <c r="E145" s="30" t="s">
        <v>207</v>
      </c>
      <c r="F145" s="47"/>
      <c r="G145" s="47"/>
      <c r="H145" s="47"/>
      <c r="I145" s="30"/>
      <c r="J145" s="30"/>
      <c r="K145" s="30"/>
      <c r="L145" s="47"/>
      <c r="M145" s="47"/>
      <c r="N145" s="47"/>
      <c r="O145" s="30"/>
      <c r="P145" s="30"/>
      <c r="Q145" s="30"/>
      <c r="R145" s="47"/>
      <c r="S145" s="47"/>
      <c r="U145" s="30"/>
      <c r="V145" s="30"/>
      <c r="W145" s="30"/>
      <c r="AB145" s="30"/>
      <c r="AC145" s="30"/>
      <c r="AF145" s="30"/>
      <c r="AG145" s="30"/>
      <c r="AI145" s="30"/>
      <c r="AK145" s="30"/>
      <c r="AL145" s="30"/>
      <c r="AP145" s="30"/>
      <c r="AQ145" s="30"/>
      <c r="AS145" s="30"/>
      <c r="AU145" s="30"/>
      <c r="AW145" s="30"/>
      <c r="AZ145" s="30"/>
      <c r="BA145" s="30"/>
      <c r="BE145" s="30"/>
      <c r="BH145" s="30"/>
      <c r="BI145" s="30"/>
      <c r="BL145" s="30"/>
      <c r="BN145" s="30"/>
      <c r="BP145" s="30"/>
      <c r="BS145" s="30"/>
      <c r="BT145" s="30"/>
      <c r="BW145" s="30"/>
      <c r="BX145" s="30"/>
      <c r="BZ145" s="30"/>
      <c r="CC145" s="30"/>
      <c r="CD145" s="30"/>
      <c r="CG145" s="30"/>
      <c r="CK145" s="30"/>
      <c r="CN145" s="30"/>
      <c r="CQ145" s="30"/>
      <c r="CU145" s="30"/>
      <c r="CX145" s="30"/>
    </row>
    <row r="146" spans="1:102" s="28" customFormat="1" x14ac:dyDescent="0.3">
      <c r="A146" s="28" t="s">
        <v>17</v>
      </c>
      <c r="B146" s="28">
        <v>1</v>
      </c>
      <c r="C146" s="33" t="s">
        <v>217</v>
      </c>
      <c r="D146" s="32">
        <f>3600/2400</f>
        <v>1.5</v>
      </c>
      <c r="E146" s="30" t="s">
        <v>207</v>
      </c>
      <c r="F146" s="48">
        <f>D146/D75</f>
        <v>7.4999999999999997E-2</v>
      </c>
      <c r="G146" s="49" t="s">
        <v>58</v>
      </c>
      <c r="H146" s="47"/>
      <c r="I146" s="30"/>
      <c r="J146" s="30"/>
      <c r="K146" s="30"/>
      <c r="L146" s="47"/>
      <c r="M146" s="47"/>
      <c r="N146" s="47"/>
      <c r="O146" s="30"/>
      <c r="P146" s="30"/>
      <c r="Q146" s="30"/>
      <c r="R146" s="47"/>
      <c r="S146" s="47"/>
      <c r="U146" s="30"/>
      <c r="V146" s="30"/>
      <c r="W146" s="30"/>
      <c r="AB146" s="30"/>
      <c r="AC146" s="30"/>
      <c r="AF146" s="30"/>
      <c r="AG146" s="30"/>
      <c r="AI146" s="30"/>
      <c r="AK146" s="30"/>
      <c r="AL146" s="30"/>
      <c r="AP146" s="30"/>
      <c r="AQ146" s="30"/>
      <c r="AS146" s="30"/>
      <c r="AU146" s="30"/>
      <c r="AW146" s="30"/>
      <c r="AZ146" s="30"/>
      <c r="BA146" s="30"/>
      <c r="BE146" s="30"/>
      <c r="BH146" s="30"/>
      <c r="BI146" s="30"/>
      <c r="BL146" s="30"/>
      <c r="BN146" s="30"/>
      <c r="BP146" s="30"/>
      <c r="BS146" s="30"/>
      <c r="BT146" s="30"/>
      <c r="BW146" s="30"/>
      <c r="BX146" s="30"/>
      <c r="BZ146" s="30"/>
      <c r="CC146" s="30"/>
      <c r="CD146" s="30"/>
      <c r="CG146" s="30"/>
      <c r="CK146" s="30"/>
      <c r="CN146" s="30"/>
      <c r="CQ146" s="30"/>
      <c r="CU146" s="30"/>
      <c r="CX146" s="30"/>
    </row>
    <row r="147" spans="1:102" s="29" customFormat="1" x14ac:dyDescent="0.3">
      <c r="A147" s="28" t="s">
        <v>155</v>
      </c>
      <c r="B147" s="28">
        <v>1</v>
      </c>
      <c r="C147" s="33" t="s">
        <v>217</v>
      </c>
      <c r="D147" s="29">
        <v>153.125</v>
      </c>
      <c r="E147" s="30" t="s">
        <v>201</v>
      </c>
      <c r="F147" s="31">
        <f>D147/D84</f>
        <v>1.3671875</v>
      </c>
      <c r="G147" s="30" t="s">
        <v>207</v>
      </c>
      <c r="H147" s="36"/>
      <c r="K147" s="30"/>
      <c r="M147" s="36"/>
      <c r="N147" s="36"/>
      <c r="Q147" s="30"/>
      <c r="W147" s="30"/>
      <c r="AB147" s="30"/>
      <c r="AF147" s="30"/>
      <c r="AH147" s="28"/>
      <c r="AI147" s="30"/>
      <c r="AL147" s="30"/>
      <c r="AN147" s="36"/>
      <c r="AO147" s="36"/>
      <c r="AP147" s="30"/>
      <c r="AS147" s="30"/>
      <c r="AW147" s="30"/>
      <c r="BA147" s="30"/>
      <c r="BE147" s="30"/>
      <c r="BI147" s="30"/>
      <c r="BK147" s="36"/>
      <c r="BL147" s="30"/>
      <c r="BP147" s="30"/>
      <c r="BS147" s="30"/>
      <c r="BW147" s="30"/>
      <c r="BZ147" s="30"/>
      <c r="CC147" s="30"/>
    </row>
    <row r="148" spans="1:102" s="28" customFormat="1" x14ac:dyDescent="0.3">
      <c r="A148" s="99" t="s">
        <v>80</v>
      </c>
      <c r="B148" s="28">
        <v>1</v>
      </c>
      <c r="C148" s="30" t="s">
        <v>245</v>
      </c>
      <c r="D148" s="32">
        <v>1</v>
      </c>
      <c r="E148" s="30" t="s">
        <v>223</v>
      </c>
      <c r="F148" s="31">
        <f>F149</f>
        <v>3.0446428571428572</v>
      </c>
      <c r="G148" s="30" t="s">
        <v>207</v>
      </c>
      <c r="I148" s="29"/>
      <c r="J148" s="29"/>
      <c r="K148" s="30"/>
      <c r="O148" s="29"/>
      <c r="P148" s="29"/>
      <c r="Q148" s="30"/>
      <c r="U148" s="29"/>
      <c r="V148" s="29"/>
      <c r="W148" s="30"/>
      <c r="AB148" s="30"/>
      <c r="AC148" s="29"/>
      <c r="AF148" s="30"/>
      <c r="AG148" s="29"/>
      <c r="AI148" s="30"/>
      <c r="AK148" s="29"/>
      <c r="AL148" s="30"/>
      <c r="AP148" s="30"/>
      <c r="AQ148" s="29"/>
      <c r="AS148" s="30"/>
      <c r="AU148" s="29"/>
      <c r="AW148" s="30"/>
      <c r="AZ148" s="29"/>
      <c r="BA148" s="30"/>
      <c r="BE148" s="30"/>
      <c r="BH148" s="29"/>
      <c r="BI148" s="30"/>
      <c r="BL148" s="30"/>
      <c r="BN148" s="29"/>
      <c r="BP148" s="30"/>
      <c r="BS148" s="30"/>
      <c r="BT148" s="29"/>
      <c r="BW148" s="30"/>
      <c r="BX148" s="29"/>
      <c r="BZ148" s="30"/>
      <c r="CC148" s="30"/>
      <c r="CD148" s="29"/>
      <c r="CG148" s="29"/>
      <c r="CK148" s="29"/>
      <c r="CN148" s="29"/>
      <c r="CQ148" s="29"/>
      <c r="CU148" s="29"/>
      <c r="CX148" s="29"/>
    </row>
    <row r="149" spans="1:102" s="28" customFormat="1" x14ac:dyDescent="0.3">
      <c r="A149" s="99"/>
      <c r="B149" s="28">
        <v>1</v>
      </c>
      <c r="C149" s="30" t="s">
        <v>223</v>
      </c>
      <c r="D149" s="32">
        <f>(355+327)/2</f>
        <v>341</v>
      </c>
      <c r="E149" s="30" t="s">
        <v>201</v>
      </c>
      <c r="F149" s="31">
        <f>D149/D84</f>
        <v>3.0446428571428572</v>
      </c>
      <c r="G149" s="30" t="s">
        <v>207</v>
      </c>
      <c r="I149" s="29"/>
      <c r="J149" s="29"/>
      <c r="K149" s="30"/>
      <c r="O149" s="29"/>
      <c r="P149" s="29"/>
      <c r="Q149" s="30"/>
      <c r="U149" s="29"/>
      <c r="V149" s="29"/>
      <c r="W149" s="30"/>
      <c r="AB149" s="30"/>
      <c r="AC149" s="29"/>
      <c r="AF149" s="30"/>
      <c r="AG149" s="29"/>
      <c r="AI149" s="30"/>
      <c r="AK149" s="29"/>
      <c r="AL149" s="30"/>
      <c r="AP149" s="30"/>
      <c r="AQ149" s="29"/>
      <c r="AS149" s="30"/>
      <c r="AU149" s="29"/>
      <c r="AW149" s="30"/>
      <c r="AZ149" s="29"/>
      <c r="BA149" s="30"/>
      <c r="BE149" s="30"/>
      <c r="BH149" s="29"/>
      <c r="BI149" s="30"/>
      <c r="BL149" s="30"/>
      <c r="BN149" s="29"/>
      <c r="BP149" s="30"/>
      <c r="BS149" s="30"/>
      <c r="BT149" s="29"/>
      <c r="BW149" s="30"/>
      <c r="BX149" s="29"/>
      <c r="BZ149" s="30"/>
      <c r="CC149" s="30"/>
      <c r="CD149" s="29"/>
      <c r="CG149" s="29"/>
      <c r="CK149" s="29"/>
      <c r="CN149" s="29"/>
      <c r="CQ149" s="29"/>
      <c r="CU149" s="29"/>
      <c r="CX149" s="29"/>
    </row>
    <row r="150" spans="1:102" s="28" customFormat="1" x14ac:dyDescent="0.3">
      <c r="A150" s="99"/>
      <c r="B150" s="28">
        <v>1</v>
      </c>
      <c r="C150" s="33" t="s">
        <v>258</v>
      </c>
      <c r="D150" s="32">
        <f>(2.2+2.5)/2</f>
        <v>2.35</v>
      </c>
      <c r="E150" s="30" t="s">
        <v>201</v>
      </c>
      <c r="F150" s="31">
        <f>D150/D84</f>
        <v>2.0982142857142859E-2</v>
      </c>
      <c r="G150" s="30" t="s">
        <v>207</v>
      </c>
      <c r="I150" s="29"/>
      <c r="J150" s="29"/>
      <c r="K150" s="30"/>
      <c r="O150" s="29"/>
      <c r="P150" s="29"/>
      <c r="Q150" s="30"/>
      <c r="U150" s="29"/>
      <c r="V150" s="29"/>
      <c r="W150" s="30"/>
      <c r="AB150" s="30"/>
      <c r="AC150" s="29"/>
      <c r="AF150" s="30"/>
      <c r="AG150" s="29"/>
      <c r="AI150" s="30"/>
      <c r="AK150" s="29"/>
      <c r="AL150" s="30"/>
      <c r="AP150" s="30"/>
      <c r="AQ150" s="29"/>
      <c r="AS150" s="30"/>
      <c r="AU150" s="29"/>
      <c r="AW150" s="30"/>
      <c r="AZ150" s="29"/>
      <c r="BA150" s="30"/>
      <c r="BE150" s="30"/>
      <c r="BH150" s="29"/>
      <c r="BI150" s="30"/>
      <c r="BL150" s="30"/>
      <c r="BN150" s="29"/>
      <c r="BP150" s="30"/>
      <c r="BS150" s="30"/>
      <c r="BT150" s="29"/>
      <c r="BW150" s="30"/>
      <c r="BX150" s="29"/>
      <c r="BZ150" s="30"/>
      <c r="CC150" s="30"/>
      <c r="CD150" s="29"/>
      <c r="CG150" s="29"/>
      <c r="CK150" s="29"/>
      <c r="CN150" s="29"/>
      <c r="CQ150" s="29"/>
      <c r="CU150" s="29"/>
      <c r="CX150" s="29"/>
    </row>
    <row r="151" spans="1:102" s="54" customFormat="1" x14ac:dyDescent="0.3">
      <c r="A151" s="28" t="s">
        <v>259</v>
      </c>
      <c r="B151" s="28">
        <v>1</v>
      </c>
      <c r="C151" s="33" t="s">
        <v>245</v>
      </c>
      <c r="D151" s="32">
        <v>640</v>
      </c>
      <c r="E151" s="30" t="s">
        <v>201</v>
      </c>
      <c r="F151" s="31">
        <f>D151/D84</f>
        <v>5.7142857142857144</v>
      </c>
      <c r="G151" s="30" t="s">
        <v>207</v>
      </c>
      <c r="H151" s="50"/>
      <c r="I151" s="29"/>
      <c r="J151" s="29"/>
      <c r="K151" s="30"/>
      <c r="L151" s="51"/>
      <c r="M151" s="50"/>
      <c r="N151" s="50"/>
      <c r="O151" s="29"/>
      <c r="P151" s="29"/>
      <c r="Q151" s="30"/>
      <c r="R151" s="51"/>
      <c r="S151" s="50"/>
      <c r="T151" s="50"/>
      <c r="U151" s="29"/>
      <c r="V151" s="29"/>
      <c r="W151" s="30"/>
      <c r="X151" s="50"/>
      <c r="Y151" s="51"/>
      <c r="Z151" s="50"/>
      <c r="AA151" s="50"/>
      <c r="AB151" s="30"/>
      <c r="AC151" s="29"/>
      <c r="AD151" s="50"/>
      <c r="AE151" s="50"/>
      <c r="AF151" s="30"/>
      <c r="AG151" s="29"/>
      <c r="AH151" s="51"/>
      <c r="AI151" s="30"/>
      <c r="AJ151" s="50"/>
      <c r="AK151" s="29"/>
      <c r="AL151" s="30"/>
      <c r="AM151" s="52"/>
      <c r="AN151" s="50"/>
      <c r="AO151" s="53"/>
      <c r="AP151" s="30"/>
      <c r="AQ151" s="29"/>
      <c r="AR151" s="50"/>
      <c r="AS151" s="30"/>
      <c r="AT151" s="51"/>
      <c r="AU151" s="29"/>
      <c r="AV151" s="50"/>
      <c r="AW151" s="30"/>
      <c r="AX151" s="50"/>
      <c r="AY151" s="50"/>
      <c r="AZ151" s="29"/>
      <c r="BA151" s="30"/>
      <c r="BB151" s="51"/>
      <c r="BC151" s="50"/>
      <c r="BD151" s="50"/>
      <c r="BE151" s="30"/>
      <c r="BF151" s="51"/>
      <c r="BG151" s="50"/>
      <c r="BH151" s="29"/>
      <c r="BI151" s="30"/>
      <c r="BJ151" s="51"/>
      <c r="BK151" s="50"/>
      <c r="BL151" s="30"/>
      <c r="BM151" s="51"/>
      <c r="BN151" s="29"/>
      <c r="BO151" s="50"/>
      <c r="BP151" s="30"/>
      <c r="BQ151" s="53"/>
      <c r="BR151" s="50"/>
      <c r="BS151" s="30"/>
      <c r="BT151" s="29"/>
      <c r="BW151" s="30"/>
      <c r="BX151" s="29"/>
      <c r="BZ151" s="30"/>
      <c r="CC151" s="30"/>
      <c r="CD151" s="29"/>
      <c r="CG151" s="29"/>
      <c r="CK151" s="29"/>
      <c r="CN151" s="29"/>
      <c r="CQ151" s="29"/>
      <c r="CU151" s="29"/>
      <c r="CX151" s="29"/>
    </row>
    <row r="152" spans="1:102" s="54" customFormat="1" x14ac:dyDescent="0.3">
      <c r="A152" s="99" t="s">
        <v>260</v>
      </c>
      <c r="B152" s="28">
        <v>1</v>
      </c>
      <c r="C152" s="33" t="s">
        <v>261</v>
      </c>
      <c r="D152" s="32">
        <v>196</v>
      </c>
      <c r="E152" s="30" t="s">
        <v>201</v>
      </c>
      <c r="F152" s="31">
        <f>D152/D84</f>
        <v>1.75</v>
      </c>
      <c r="G152" s="30" t="s">
        <v>207</v>
      </c>
      <c r="H152" s="50"/>
      <c r="I152" s="29"/>
      <c r="J152" s="29"/>
      <c r="K152" s="30"/>
      <c r="L152" s="50"/>
      <c r="M152" s="53"/>
      <c r="N152" s="50"/>
      <c r="O152" s="29"/>
      <c r="P152" s="29"/>
      <c r="Q152" s="30"/>
      <c r="R152" s="50"/>
      <c r="S152" s="53"/>
      <c r="T152" s="50"/>
      <c r="U152" s="29"/>
      <c r="V152" s="29"/>
      <c r="W152" s="30"/>
      <c r="X152" s="50"/>
      <c r="Y152" s="50"/>
      <c r="Z152" s="53"/>
      <c r="AA152" s="53"/>
      <c r="AB152" s="30"/>
      <c r="AC152" s="29"/>
      <c r="AD152" s="50"/>
      <c r="AE152" s="50"/>
      <c r="AF152" s="30"/>
      <c r="AG152" s="29"/>
      <c r="AH152" s="50"/>
      <c r="AI152" s="30"/>
      <c r="AJ152" s="53"/>
      <c r="AK152" s="29"/>
      <c r="AL152" s="30"/>
      <c r="AM152" s="50"/>
      <c r="AO152" s="50"/>
      <c r="AP152" s="30"/>
      <c r="AQ152" s="29"/>
      <c r="AR152" s="53"/>
      <c r="AS152" s="30"/>
      <c r="AT152" s="50"/>
      <c r="AU152" s="29"/>
      <c r="AV152" s="53"/>
      <c r="AW152" s="30"/>
      <c r="AX152" s="50"/>
      <c r="AY152" s="50"/>
      <c r="AZ152" s="29"/>
      <c r="BA152" s="30"/>
      <c r="BB152" s="50"/>
      <c r="BC152" s="53"/>
      <c r="BD152" s="53"/>
      <c r="BE152" s="30"/>
      <c r="BF152" s="50"/>
      <c r="BG152" s="53"/>
      <c r="BH152" s="29"/>
      <c r="BI152" s="30"/>
      <c r="BJ152" s="50"/>
      <c r="BK152" s="51"/>
      <c r="BL152" s="30"/>
      <c r="BM152" s="50"/>
      <c r="BN152" s="29"/>
      <c r="BO152" s="53"/>
      <c r="BP152" s="30"/>
      <c r="BQ152" s="50"/>
      <c r="BR152" s="53"/>
      <c r="BS152" s="30"/>
      <c r="BT152" s="29"/>
      <c r="BU152" s="50"/>
      <c r="BW152" s="30"/>
      <c r="BX152" s="29"/>
      <c r="BZ152" s="30"/>
      <c r="CC152" s="30"/>
      <c r="CD152" s="29"/>
      <c r="CG152" s="29"/>
      <c r="CK152" s="29"/>
      <c r="CN152" s="29"/>
      <c r="CQ152" s="29"/>
      <c r="CU152" s="29"/>
      <c r="CX152" s="29"/>
    </row>
    <row r="153" spans="1:102" s="29" customFormat="1" ht="13.8" customHeight="1" x14ac:dyDescent="0.3">
      <c r="A153" s="99"/>
      <c r="B153" s="28">
        <v>1</v>
      </c>
      <c r="C153" s="33" t="s">
        <v>262</v>
      </c>
      <c r="D153" s="32">
        <v>280</v>
      </c>
      <c r="E153" s="30" t="s">
        <v>201</v>
      </c>
      <c r="F153" s="31">
        <f>D153/D84</f>
        <v>2.5</v>
      </c>
      <c r="G153" s="30" t="s">
        <v>207</v>
      </c>
      <c r="K153" s="30"/>
      <c r="Q153" s="30"/>
      <c r="W153" s="30"/>
      <c r="AB153" s="30"/>
      <c r="AF153" s="30"/>
      <c r="AI153" s="30"/>
      <c r="AL153" s="30"/>
      <c r="AP153" s="30"/>
      <c r="AS153" s="30"/>
      <c r="AW153" s="30"/>
      <c r="BA153" s="30"/>
      <c r="BE153" s="30"/>
      <c r="BI153" s="30"/>
      <c r="BL153" s="30"/>
      <c r="BP153" s="30"/>
      <c r="BS153" s="30"/>
      <c r="BW153" s="30"/>
      <c r="BZ153" s="30"/>
      <c r="CC153" s="30"/>
    </row>
    <row r="154" spans="1:102" s="29" customFormat="1" x14ac:dyDescent="0.3">
      <c r="A154" s="42" t="s">
        <v>263</v>
      </c>
      <c r="B154" s="28">
        <v>1</v>
      </c>
      <c r="C154" s="33" t="s">
        <v>218</v>
      </c>
      <c r="D154" s="32">
        <v>112</v>
      </c>
      <c r="E154" s="30" t="s">
        <v>201</v>
      </c>
      <c r="F154" s="31">
        <f>D154/D84</f>
        <v>1</v>
      </c>
      <c r="G154" s="30" t="s">
        <v>207</v>
      </c>
      <c r="H154" s="48">
        <f>F154/D75</f>
        <v>0.05</v>
      </c>
      <c r="I154" s="49" t="s">
        <v>58</v>
      </c>
      <c r="K154" s="30"/>
      <c r="Q154" s="30"/>
      <c r="W154" s="30"/>
      <c r="AB154" s="30"/>
      <c r="AF154" s="30"/>
      <c r="AI154" s="30"/>
      <c r="AL154" s="30"/>
      <c r="AP154" s="30"/>
      <c r="AS154" s="30"/>
      <c r="AW154" s="30"/>
      <c r="BA154" s="30"/>
      <c r="BE154" s="30"/>
      <c r="BI154" s="30"/>
      <c r="BL154" s="30"/>
      <c r="BP154" s="30"/>
      <c r="BS154" s="30"/>
      <c r="BW154" s="30"/>
      <c r="BZ154" s="30"/>
      <c r="CC154" s="30"/>
    </row>
    <row r="155" spans="1:102" s="29" customFormat="1" x14ac:dyDescent="0.3">
      <c r="A155" s="40" t="s">
        <v>16</v>
      </c>
      <c r="B155" s="28">
        <v>1</v>
      </c>
      <c r="C155" s="33" t="s">
        <v>223</v>
      </c>
      <c r="D155" s="32">
        <v>0.67513000000000001</v>
      </c>
      <c r="E155" s="30" t="s">
        <v>207</v>
      </c>
      <c r="F155" s="31">
        <f>D155/D75</f>
        <v>3.3756500000000002E-2</v>
      </c>
      <c r="G155" s="30" t="s">
        <v>58</v>
      </c>
      <c r="K155" s="30"/>
      <c r="Q155" s="30"/>
      <c r="W155" s="30"/>
      <c r="AB155" s="30"/>
      <c r="AF155" s="30"/>
      <c r="AI155" s="30"/>
      <c r="AL155" s="30"/>
      <c r="AP155" s="30"/>
      <c r="AS155" s="30"/>
      <c r="AW155" s="30"/>
      <c r="BA155" s="30"/>
      <c r="BE155" s="30"/>
      <c r="BI155" s="30"/>
      <c r="BL155" s="30"/>
      <c r="BP155" s="30"/>
      <c r="BS155" s="30"/>
      <c r="BW155" s="30"/>
      <c r="BZ155" s="30"/>
      <c r="CC155" s="30"/>
    </row>
    <row r="156" spans="1:102" s="29" customFormat="1" x14ac:dyDescent="0.3">
      <c r="A156" s="55" t="s">
        <v>264</v>
      </c>
      <c r="B156" s="28">
        <v>1</v>
      </c>
      <c r="C156" s="33" t="s">
        <v>224</v>
      </c>
      <c r="D156" s="32">
        <v>2.39975</v>
      </c>
      <c r="E156" s="30" t="s">
        <v>207</v>
      </c>
      <c r="F156" s="31"/>
      <c r="G156" s="30"/>
      <c r="K156" s="30"/>
      <c r="Q156" s="30"/>
      <c r="W156" s="30"/>
      <c r="AB156" s="30"/>
      <c r="AF156" s="30"/>
      <c r="AI156" s="30"/>
      <c r="AL156" s="30"/>
      <c r="AP156" s="30"/>
      <c r="AS156" s="30"/>
      <c r="AW156" s="30"/>
      <c r="BA156" s="30"/>
      <c r="BE156" s="30"/>
      <c r="BI156" s="30"/>
      <c r="BL156" s="30"/>
      <c r="BP156" s="30"/>
      <c r="BS156" s="30"/>
      <c r="BW156" s="30"/>
      <c r="BZ156" s="30"/>
      <c r="CC156" s="30"/>
    </row>
    <row r="157" spans="1:102" s="29" customFormat="1" x14ac:dyDescent="0.3">
      <c r="A157" s="40" t="s">
        <v>13</v>
      </c>
      <c r="B157" s="28">
        <v>1</v>
      </c>
      <c r="C157" s="33" t="s">
        <v>217</v>
      </c>
      <c r="D157" s="32">
        <v>746.66600000000005</v>
      </c>
      <c r="E157" s="30" t="s">
        <v>201</v>
      </c>
      <c r="F157" s="31">
        <f>D157/D84</f>
        <v>6.6666607142857144</v>
      </c>
      <c r="G157" s="30" t="s">
        <v>207</v>
      </c>
      <c r="K157" s="30"/>
      <c r="Q157" s="30"/>
      <c r="W157" s="30"/>
      <c r="AB157" s="30"/>
      <c r="AF157" s="30"/>
      <c r="AI157" s="30"/>
      <c r="AL157" s="30"/>
      <c r="AP157" s="30"/>
      <c r="AS157" s="30"/>
      <c r="AW157" s="30"/>
      <c r="BA157" s="30"/>
      <c r="BE157" s="30"/>
      <c r="BI157" s="30"/>
      <c r="BL157" s="30"/>
      <c r="BP157" s="30"/>
      <c r="BS157" s="30"/>
      <c r="BW157" s="30"/>
      <c r="BZ157" s="30"/>
      <c r="CC157" s="30"/>
    </row>
    <row r="158" spans="1:102" s="29" customFormat="1" x14ac:dyDescent="0.3">
      <c r="A158" s="40" t="s">
        <v>265</v>
      </c>
      <c r="B158" s="28">
        <v>1</v>
      </c>
      <c r="C158" s="33" t="s">
        <v>223</v>
      </c>
      <c r="D158" s="32">
        <v>250</v>
      </c>
      <c r="E158" s="30" t="s">
        <v>201</v>
      </c>
      <c r="F158" s="31">
        <f>D158/D84</f>
        <v>2.2321428571428572</v>
      </c>
      <c r="G158" s="30" t="s">
        <v>207</v>
      </c>
      <c r="K158" s="30"/>
      <c r="Q158" s="30"/>
      <c r="W158" s="30"/>
      <c r="AB158" s="30"/>
      <c r="AF158" s="30"/>
      <c r="AI158" s="30"/>
      <c r="AL158" s="30"/>
      <c r="AP158" s="30"/>
      <c r="AS158" s="30"/>
      <c r="AW158" s="30"/>
      <c r="BA158" s="30"/>
      <c r="BE158" s="30"/>
      <c r="BI158" s="30"/>
      <c r="BL158" s="30"/>
      <c r="BP158" s="30"/>
      <c r="BS158" s="30"/>
      <c r="BW158" s="30"/>
      <c r="BZ158" s="30"/>
      <c r="CC158" s="30"/>
    </row>
    <row r="159" spans="1:102" s="29" customFormat="1" x14ac:dyDescent="0.3">
      <c r="A159" s="40" t="s">
        <v>266</v>
      </c>
      <c r="B159" s="28">
        <v>1</v>
      </c>
      <c r="C159" s="33" t="s">
        <v>218</v>
      </c>
      <c r="D159" s="32">
        <v>112</v>
      </c>
      <c r="E159" s="30" t="s">
        <v>201</v>
      </c>
      <c r="F159" s="31">
        <f>D159/D84</f>
        <v>1</v>
      </c>
      <c r="G159" s="30" t="s">
        <v>207</v>
      </c>
      <c r="K159" s="30"/>
      <c r="Q159" s="30"/>
      <c r="W159" s="30"/>
      <c r="AB159" s="30"/>
      <c r="AF159" s="30"/>
      <c r="AI159" s="30"/>
      <c r="AL159" s="30"/>
      <c r="AP159" s="30"/>
      <c r="AS159" s="30"/>
      <c r="AW159" s="30"/>
      <c r="BA159" s="30"/>
      <c r="BE159" s="30"/>
      <c r="BI159" s="30"/>
      <c r="BL159" s="30"/>
      <c r="BP159" s="30"/>
      <c r="BS159" s="30"/>
      <c r="BW159" s="30"/>
      <c r="BZ159" s="30"/>
      <c r="CC159" s="30"/>
    </row>
    <row r="160" spans="1:102" s="29" customFormat="1" x14ac:dyDescent="0.3">
      <c r="A160" s="105" t="s">
        <v>267</v>
      </c>
      <c r="B160" s="28">
        <v>1</v>
      </c>
      <c r="C160" s="33" t="s">
        <v>223</v>
      </c>
      <c r="D160" s="32">
        <v>227</v>
      </c>
      <c r="E160" s="30" t="s">
        <v>201</v>
      </c>
      <c r="F160" s="31">
        <f>D160/D84</f>
        <v>2.0267857142857144</v>
      </c>
      <c r="G160" s="30" t="s">
        <v>207</v>
      </c>
      <c r="K160" s="30"/>
      <c r="Q160" s="30"/>
      <c r="W160" s="30"/>
      <c r="AB160" s="30"/>
      <c r="AF160" s="30"/>
      <c r="AI160" s="30"/>
      <c r="AL160" s="30"/>
      <c r="AP160" s="30"/>
      <c r="AS160" s="30"/>
      <c r="AW160" s="30"/>
      <c r="BA160" s="30"/>
      <c r="BE160" s="30"/>
      <c r="BI160" s="30"/>
      <c r="BL160" s="30"/>
      <c r="BP160" s="30"/>
      <c r="BS160" s="30"/>
      <c r="BW160" s="30"/>
      <c r="BZ160" s="30"/>
      <c r="CC160" s="30"/>
    </row>
    <row r="161" spans="1:81" s="29" customFormat="1" x14ac:dyDescent="0.3">
      <c r="A161" s="105"/>
      <c r="B161" s="28">
        <v>1</v>
      </c>
      <c r="C161" s="30" t="s">
        <v>224</v>
      </c>
      <c r="D161" s="29">
        <v>746.66700000000003</v>
      </c>
      <c r="E161" s="30" t="s">
        <v>201</v>
      </c>
      <c r="F161" s="32">
        <f>D161/D84</f>
        <v>6.6666696428571433</v>
      </c>
      <c r="G161" s="30" t="s">
        <v>207</v>
      </c>
      <c r="H161" s="28"/>
      <c r="K161" s="36"/>
      <c r="L161" s="28"/>
      <c r="M161" s="28"/>
      <c r="N161" s="28"/>
      <c r="Q161" s="36"/>
      <c r="W161" s="36"/>
      <c r="AB161" s="36"/>
      <c r="AF161" s="36"/>
      <c r="AI161" s="36"/>
      <c r="AL161" s="36"/>
      <c r="AP161" s="36"/>
      <c r="AS161" s="36"/>
      <c r="AW161" s="36"/>
      <c r="BA161" s="36"/>
      <c r="BE161" s="36"/>
      <c r="BI161" s="36"/>
      <c r="BL161" s="36"/>
      <c r="BP161" s="36"/>
      <c r="BS161" s="36"/>
      <c r="BW161" s="36"/>
      <c r="BZ161" s="36"/>
      <c r="CC161" s="36"/>
    </row>
    <row r="162" spans="1:81" s="29" customFormat="1" x14ac:dyDescent="0.3">
      <c r="A162" s="105"/>
      <c r="B162" s="28">
        <v>1</v>
      </c>
      <c r="C162" s="30" t="s">
        <v>217</v>
      </c>
      <c r="D162" s="32">
        <v>0.75087000000000004</v>
      </c>
      <c r="E162" s="30" t="s">
        <v>8</v>
      </c>
      <c r="F162" s="32">
        <f>D162*F160</f>
        <v>1.5218525892857144</v>
      </c>
      <c r="G162" s="30" t="s">
        <v>207</v>
      </c>
      <c r="H162" s="28"/>
      <c r="K162" s="36"/>
      <c r="L162" s="28"/>
      <c r="M162" s="28"/>
      <c r="N162" s="28"/>
      <c r="Q162" s="36"/>
      <c r="W162" s="36"/>
      <c r="AB162" s="36"/>
      <c r="AF162" s="36"/>
      <c r="AI162" s="36"/>
      <c r="AL162" s="36"/>
      <c r="AP162" s="36"/>
      <c r="AS162" s="36"/>
      <c r="AW162" s="36"/>
      <c r="BA162" s="36"/>
      <c r="BE162" s="36"/>
      <c r="BI162" s="36"/>
      <c r="BL162" s="36"/>
      <c r="BP162" s="36"/>
      <c r="BS162" s="36"/>
      <c r="BW162" s="36"/>
      <c r="BZ162" s="36"/>
      <c r="CC162" s="36"/>
    </row>
    <row r="163" spans="1:81" x14ac:dyDescent="0.3">
      <c r="A163" s="40" t="s">
        <v>268</v>
      </c>
      <c r="B163" s="45">
        <v>1</v>
      </c>
      <c r="C163" s="33" t="s">
        <v>245</v>
      </c>
      <c r="D163" s="32">
        <v>9.3939999999999996E-2</v>
      </c>
      <c r="E163" s="30" t="s">
        <v>58</v>
      </c>
      <c r="F163" s="31"/>
      <c r="G163" s="30"/>
      <c r="BN163"/>
      <c r="BS163"/>
    </row>
  </sheetData>
  <mergeCells count="54">
    <mergeCell ref="Y1:AB1"/>
    <mergeCell ref="E1:G1"/>
    <mergeCell ref="I1:K1"/>
    <mergeCell ref="M1:O1"/>
    <mergeCell ref="Q1:S1"/>
    <mergeCell ref="U1:W1"/>
    <mergeCell ref="BH1:BK1"/>
    <mergeCell ref="BM1:BP1"/>
    <mergeCell ref="BR1:BU1"/>
    <mergeCell ref="E2:G2"/>
    <mergeCell ref="I2:K2"/>
    <mergeCell ref="M2:O2"/>
    <mergeCell ref="Q2:S2"/>
    <mergeCell ref="U2:W2"/>
    <mergeCell ref="Y2:AB2"/>
    <mergeCell ref="AD2:AG2"/>
    <mergeCell ref="AD1:AG1"/>
    <mergeCell ref="AI1:AL1"/>
    <mergeCell ref="AN1:AQ1"/>
    <mergeCell ref="AS1:AV1"/>
    <mergeCell ref="AX1:BA1"/>
    <mergeCell ref="BC1:BF1"/>
    <mergeCell ref="BM2:BP2"/>
    <mergeCell ref="BR2:BU2"/>
    <mergeCell ref="B70:B71"/>
    <mergeCell ref="C70:C71"/>
    <mergeCell ref="D70:D71"/>
    <mergeCell ref="E70:E71"/>
    <mergeCell ref="AI2:AL2"/>
    <mergeCell ref="AN2:AQ2"/>
    <mergeCell ref="AS2:AV2"/>
    <mergeCell ref="AX2:BA2"/>
    <mergeCell ref="BC2:BF2"/>
    <mergeCell ref="BH2:BK2"/>
    <mergeCell ref="A122:A123"/>
    <mergeCell ref="B85:B86"/>
    <mergeCell ref="C85:C86"/>
    <mergeCell ref="D85:D86"/>
    <mergeCell ref="E85:E86"/>
    <mergeCell ref="A99:A100"/>
    <mergeCell ref="A101:A102"/>
    <mergeCell ref="A103:A104"/>
    <mergeCell ref="A114:A115"/>
    <mergeCell ref="A116:A117"/>
    <mergeCell ref="A118:A119"/>
    <mergeCell ref="A120:A121"/>
    <mergeCell ref="A152:A153"/>
    <mergeCell ref="A160:A162"/>
    <mergeCell ref="A124:A125"/>
    <mergeCell ref="A126:A128"/>
    <mergeCell ref="A133:A134"/>
    <mergeCell ref="A136:A138"/>
    <mergeCell ref="A139:A140"/>
    <mergeCell ref="A148:A150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51"/>
  <sheetViews>
    <sheetView zoomScale="52" zoomScaleNormal="52" workbookViewId="0">
      <pane xSplit="1" ySplit="3" topLeftCell="B88" activePane="bottomRight" state="frozen"/>
      <selection activeCell="AB4" sqref="AB4"/>
      <selection pane="topRight" activeCell="AB4" sqref="AB4"/>
      <selection pane="bottomLeft" activeCell="AB4" sqref="AB4"/>
      <selection pane="bottomRight" activeCell="G105" sqref="G105"/>
    </sheetView>
  </sheetViews>
  <sheetFormatPr defaultRowHeight="14.4" x14ac:dyDescent="0.3"/>
  <cols>
    <col min="1" max="1" width="31.88671875" bestFit="1" customWidth="1"/>
    <col min="2" max="30" width="14.6640625" customWidth="1"/>
    <col min="31" max="31" width="14.6640625" style="6" customWidth="1"/>
    <col min="32" max="35" width="14.6640625" customWidth="1"/>
    <col min="36" max="36" width="14.6640625" style="6" customWidth="1"/>
    <col min="37" max="40" width="14.6640625" customWidth="1"/>
    <col min="41" max="41" width="14.6640625" style="6" customWidth="1"/>
    <col min="42" max="45" width="14.6640625" customWidth="1"/>
    <col min="46" max="46" width="14.6640625" style="6" customWidth="1"/>
    <col min="47" max="50" width="14.6640625" customWidth="1"/>
    <col min="51" max="51" width="14.6640625" style="6" customWidth="1"/>
    <col min="52" max="55" width="14.6640625" customWidth="1"/>
    <col min="56" max="56" width="14.6640625" style="6" customWidth="1"/>
    <col min="57" max="65" width="14.6640625" customWidth="1"/>
    <col min="66" max="66" width="14.6640625" style="6" customWidth="1"/>
    <col min="67" max="70" width="14.6640625" customWidth="1"/>
    <col min="71" max="71" width="14.6640625" style="6" customWidth="1"/>
    <col min="73" max="73" width="15.6640625" bestFit="1" customWidth="1"/>
  </cols>
  <sheetData>
    <row r="1" spans="1:74" x14ac:dyDescent="0.3">
      <c r="A1" s="23" t="s">
        <v>87</v>
      </c>
      <c r="B1" s="56" t="s">
        <v>269</v>
      </c>
      <c r="C1" s="23"/>
      <c r="D1" s="23"/>
      <c r="E1" s="98" t="s">
        <v>88</v>
      </c>
      <c r="F1" s="98"/>
      <c r="G1" s="98"/>
      <c r="H1" s="12"/>
      <c r="I1" s="98" t="s">
        <v>88</v>
      </c>
      <c r="J1" s="98"/>
      <c r="K1" s="98"/>
      <c r="L1" s="15"/>
      <c r="M1" s="98" t="s">
        <v>88</v>
      </c>
      <c r="N1" s="98"/>
      <c r="O1" s="98"/>
      <c r="P1" s="15"/>
      <c r="Q1" s="98" t="s">
        <v>88</v>
      </c>
      <c r="R1" s="98"/>
      <c r="S1" s="98"/>
      <c r="T1" s="15"/>
      <c r="U1" s="98" t="s">
        <v>88</v>
      </c>
      <c r="V1" s="98"/>
      <c r="W1" s="98"/>
      <c r="X1" s="15"/>
      <c r="Y1" s="98" t="s">
        <v>89</v>
      </c>
      <c r="Z1" s="98"/>
      <c r="AA1" s="98"/>
      <c r="AB1" s="98"/>
      <c r="AC1" s="15"/>
      <c r="AD1" s="98" t="s">
        <v>90</v>
      </c>
      <c r="AE1" s="98"/>
      <c r="AF1" s="98"/>
      <c r="AG1" s="98"/>
      <c r="AH1" s="15"/>
      <c r="AI1" s="98" t="s">
        <v>91</v>
      </c>
      <c r="AJ1" s="98"/>
      <c r="AK1" s="98"/>
      <c r="AL1" s="98"/>
      <c r="AM1" s="15"/>
      <c r="AN1" s="98" t="s">
        <v>91</v>
      </c>
      <c r="AO1" s="98"/>
      <c r="AP1" s="98"/>
      <c r="AQ1" s="98"/>
      <c r="AR1" s="15"/>
      <c r="AS1" s="98" t="s">
        <v>92</v>
      </c>
      <c r="AT1" s="98"/>
      <c r="AU1" s="98"/>
      <c r="AV1" s="98"/>
      <c r="AW1" s="15"/>
      <c r="AX1" s="98" t="s">
        <v>93</v>
      </c>
      <c r="AY1" s="98"/>
      <c r="AZ1" s="98"/>
      <c r="BA1" s="98"/>
      <c r="BB1" s="15"/>
      <c r="BC1" s="98" t="s">
        <v>94</v>
      </c>
      <c r="BD1" s="98"/>
      <c r="BE1" s="98"/>
      <c r="BF1" s="98"/>
      <c r="BG1" s="15"/>
      <c r="BH1" s="98" t="s">
        <v>270</v>
      </c>
      <c r="BI1" s="98"/>
      <c r="BJ1" s="98"/>
      <c r="BK1" s="98"/>
      <c r="BL1" s="15"/>
      <c r="BM1" s="98" t="s">
        <v>96</v>
      </c>
      <c r="BN1" s="98"/>
      <c r="BO1" s="98"/>
      <c r="BP1" s="98"/>
      <c r="BQ1" s="15"/>
      <c r="BR1" s="98" t="s">
        <v>97</v>
      </c>
      <c r="BS1" s="98"/>
      <c r="BT1" s="98"/>
      <c r="BU1" s="98"/>
      <c r="BV1" s="15"/>
    </row>
    <row r="2" spans="1:74" x14ac:dyDescent="0.3">
      <c r="A2" s="2"/>
      <c r="B2" s="23"/>
      <c r="C2" s="23"/>
      <c r="D2" s="2"/>
      <c r="E2" s="98" t="s">
        <v>120</v>
      </c>
      <c r="F2" s="98"/>
      <c r="G2" s="98"/>
      <c r="H2" s="13"/>
      <c r="I2" s="98" t="s">
        <v>121</v>
      </c>
      <c r="J2" s="98"/>
      <c r="K2" s="98"/>
      <c r="L2" s="13"/>
      <c r="M2" s="98" t="s">
        <v>122</v>
      </c>
      <c r="N2" s="98"/>
      <c r="O2" s="98"/>
      <c r="P2" s="13"/>
      <c r="Q2" s="98" t="s">
        <v>123</v>
      </c>
      <c r="R2" s="98"/>
      <c r="S2" s="98"/>
      <c r="T2" s="13"/>
      <c r="U2" s="98" t="s">
        <v>124</v>
      </c>
      <c r="V2" s="98"/>
      <c r="W2" s="98"/>
      <c r="X2" s="13"/>
      <c r="Y2" s="98" t="s">
        <v>125</v>
      </c>
      <c r="Z2" s="98"/>
      <c r="AA2" s="98"/>
      <c r="AB2" s="98"/>
      <c r="AC2" s="13"/>
      <c r="AD2" s="98" t="s">
        <v>126</v>
      </c>
      <c r="AE2" s="98"/>
      <c r="AF2" s="98"/>
      <c r="AG2" s="98"/>
      <c r="AH2" s="13"/>
      <c r="AI2" s="98" t="s">
        <v>127</v>
      </c>
      <c r="AJ2" s="98"/>
      <c r="AK2" s="98"/>
      <c r="AL2" s="98"/>
      <c r="AM2" s="13"/>
      <c r="AN2" s="98" t="s">
        <v>128</v>
      </c>
      <c r="AO2" s="98"/>
      <c r="AP2" s="98"/>
      <c r="AQ2" s="98"/>
      <c r="AR2" s="13"/>
      <c r="AS2" s="98" t="s">
        <v>129</v>
      </c>
      <c r="AT2" s="98"/>
      <c r="AU2" s="98"/>
      <c r="AV2" s="98"/>
      <c r="AW2" s="13"/>
      <c r="AX2" s="98" t="s">
        <v>130</v>
      </c>
      <c r="AY2" s="98"/>
      <c r="AZ2" s="98"/>
      <c r="BA2" s="98"/>
      <c r="BB2" s="13"/>
      <c r="BC2" s="98" t="s">
        <v>131</v>
      </c>
      <c r="BD2" s="98"/>
      <c r="BE2" s="98"/>
      <c r="BF2" s="98"/>
      <c r="BG2" s="13"/>
      <c r="BH2" s="98" t="s">
        <v>132</v>
      </c>
      <c r="BI2" s="98"/>
      <c r="BJ2" s="98"/>
      <c r="BK2" s="98"/>
      <c r="BL2" s="13"/>
      <c r="BM2" s="98" t="s">
        <v>133</v>
      </c>
      <c r="BN2" s="98"/>
      <c r="BO2" s="98"/>
      <c r="BP2" s="98"/>
      <c r="BQ2" s="13"/>
      <c r="BR2" s="98" t="s">
        <v>134</v>
      </c>
      <c r="BS2" s="98"/>
      <c r="BT2" s="98"/>
      <c r="BU2" s="98"/>
      <c r="BV2" s="13"/>
    </row>
    <row r="3" spans="1:74" s="58" customFormat="1" x14ac:dyDescent="0.3">
      <c r="A3" s="24" t="s">
        <v>0</v>
      </c>
      <c r="B3" s="56" t="s">
        <v>271</v>
      </c>
      <c r="C3" s="12" t="s">
        <v>274</v>
      </c>
      <c r="D3" s="56" t="s">
        <v>1</v>
      </c>
      <c r="E3" s="56" t="s">
        <v>2</v>
      </c>
      <c r="F3" s="56" t="s">
        <v>3</v>
      </c>
      <c r="G3" s="57" t="s">
        <v>176</v>
      </c>
      <c r="H3" s="56" t="s">
        <v>1</v>
      </c>
      <c r="I3" s="56" t="s">
        <v>2</v>
      </c>
      <c r="J3" s="56" t="s">
        <v>3</v>
      </c>
      <c r="K3" s="57" t="s">
        <v>176</v>
      </c>
      <c r="L3" s="56" t="s">
        <v>1</v>
      </c>
      <c r="M3" s="56" t="s">
        <v>2</v>
      </c>
      <c r="N3" s="56" t="s">
        <v>3</v>
      </c>
      <c r="O3" s="57" t="s">
        <v>176</v>
      </c>
      <c r="P3" s="56" t="s">
        <v>1</v>
      </c>
      <c r="Q3" s="56" t="s">
        <v>2</v>
      </c>
      <c r="R3" s="56" t="s">
        <v>3</v>
      </c>
      <c r="S3" s="57" t="s">
        <v>176</v>
      </c>
      <c r="T3" s="56" t="s">
        <v>1</v>
      </c>
      <c r="U3" s="56" t="s">
        <v>2</v>
      </c>
      <c r="V3" s="56" t="s">
        <v>3</v>
      </c>
      <c r="W3" s="57" t="s">
        <v>176</v>
      </c>
      <c r="X3" s="56" t="s">
        <v>1</v>
      </c>
      <c r="Y3" s="56" t="s">
        <v>2</v>
      </c>
      <c r="Z3" s="56" t="s">
        <v>3</v>
      </c>
      <c r="AA3" s="56" t="s">
        <v>4</v>
      </c>
      <c r="AB3" s="57" t="s">
        <v>176</v>
      </c>
      <c r="AC3" s="56" t="s">
        <v>1</v>
      </c>
      <c r="AD3" s="56" t="s">
        <v>2</v>
      </c>
      <c r="AE3" s="56" t="s">
        <v>3</v>
      </c>
      <c r="AF3" s="56" t="s">
        <v>4</v>
      </c>
      <c r="AG3" s="57" t="s">
        <v>176</v>
      </c>
      <c r="AH3" s="56" t="s">
        <v>1</v>
      </c>
      <c r="AI3" s="56" t="s">
        <v>2</v>
      </c>
      <c r="AJ3" s="56" t="s">
        <v>3</v>
      </c>
      <c r="AK3" s="56" t="s">
        <v>4</v>
      </c>
      <c r="AL3" s="57" t="s">
        <v>176</v>
      </c>
      <c r="AM3" s="56" t="s">
        <v>1</v>
      </c>
      <c r="AN3" s="56" t="s">
        <v>2</v>
      </c>
      <c r="AO3" s="56" t="s">
        <v>3</v>
      </c>
      <c r="AP3" s="56" t="s">
        <v>4</v>
      </c>
      <c r="AQ3" s="57" t="s">
        <v>176</v>
      </c>
      <c r="AR3" s="56" t="s">
        <v>1</v>
      </c>
      <c r="AS3" s="56" t="s">
        <v>2</v>
      </c>
      <c r="AT3" s="56" t="s">
        <v>3</v>
      </c>
      <c r="AU3" s="56" t="s">
        <v>4</v>
      </c>
      <c r="AV3" s="57" t="s">
        <v>176</v>
      </c>
      <c r="AW3" s="56" t="s">
        <v>1</v>
      </c>
      <c r="AX3" s="56" t="s">
        <v>2</v>
      </c>
      <c r="AY3" s="56" t="s">
        <v>3</v>
      </c>
      <c r="AZ3" s="56" t="s">
        <v>4</v>
      </c>
      <c r="BA3" s="57" t="s">
        <v>176</v>
      </c>
      <c r="BB3" s="56" t="s">
        <v>1</v>
      </c>
      <c r="BC3" s="56" t="s">
        <v>2</v>
      </c>
      <c r="BD3" s="56" t="s">
        <v>3</v>
      </c>
      <c r="BE3" s="56" t="s">
        <v>4</v>
      </c>
      <c r="BF3" s="57" t="s">
        <v>176</v>
      </c>
      <c r="BG3" s="56" t="s">
        <v>1</v>
      </c>
      <c r="BH3" s="56" t="s">
        <v>2</v>
      </c>
      <c r="BI3" s="56" t="s">
        <v>3</v>
      </c>
      <c r="BJ3" s="56" t="s">
        <v>4</v>
      </c>
      <c r="BK3" s="57" t="s">
        <v>176</v>
      </c>
      <c r="BL3" s="56" t="s">
        <v>1</v>
      </c>
      <c r="BM3" s="56" t="s">
        <v>2</v>
      </c>
      <c r="BN3" s="56" t="s">
        <v>3</v>
      </c>
      <c r="BO3" s="56" t="s">
        <v>4</v>
      </c>
      <c r="BP3" s="57" t="s">
        <v>176</v>
      </c>
      <c r="BQ3" s="56" t="s">
        <v>1</v>
      </c>
      <c r="BR3" s="56" t="s">
        <v>2</v>
      </c>
      <c r="BS3" s="56" t="s">
        <v>3</v>
      </c>
      <c r="BT3" s="56" t="s">
        <v>4</v>
      </c>
      <c r="BU3" s="57" t="s">
        <v>176</v>
      </c>
    </row>
    <row r="4" spans="1:74" x14ac:dyDescent="0.3">
      <c r="A4" s="2" t="s">
        <v>177</v>
      </c>
      <c r="B4" s="2" t="str">
        <f>CONCATENATE($B$1,C4)</f>
        <v>£/</v>
      </c>
      <c r="C4" s="14"/>
      <c r="D4" s="2"/>
      <c r="E4" s="2"/>
      <c r="F4" s="2"/>
      <c r="G4" s="59" t="str">
        <f>IF((E4+F4/$D$52)=0,"",(E4+F4/$D$52))</f>
        <v/>
      </c>
      <c r="H4" s="2"/>
      <c r="I4" s="2"/>
      <c r="J4" s="2"/>
      <c r="K4" s="59" t="str">
        <f>IF((I4+J4/$D$52)=0,"",(I4+J4/$D$52))</f>
        <v/>
      </c>
      <c r="L4" s="2"/>
      <c r="M4" s="2"/>
      <c r="N4" s="2"/>
      <c r="O4" s="59" t="str">
        <f>IF((M4+N4/$D$52)=0,"",(M4+N4/$D$52))</f>
        <v/>
      </c>
      <c r="P4" s="2"/>
      <c r="Q4" s="2"/>
      <c r="R4" s="2"/>
      <c r="S4" s="59" t="str">
        <f>IF((Q4+R4/$D$52)=0,"",(Q4+R4/$D$52))</f>
        <v/>
      </c>
      <c r="T4" s="2"/>
      <c r="U4" s="2"/>
      <c r="V4" s="2"/>
      <c r="W4" s="59" t="str">
        <f>IF((U4+V4/$D$52)=0,"",(U4+V4/$D$52))</f>
        <v/>
      </c>
      <c r="X4" s="2"/>
      <c r="Y4" s="2"/>
      <c r="Z4" s="2"/>
      <c r="AA4" s="2"/>
      <c r="AB4" s="59" t="str">
        <f>IF((Y4+Z4/$D$52+AA4/$F$52)=0,"",(Y4+Z4/$D$52+AA4/$F$52))</f>
        <v/>
      </c>
      <c r="AC4" s="2"/>
      <c r="AD4" s="2"/>
      <c r="AE4" s="2"/>
      <c r="AF4" s="2"/>
      <c r="AG4" s="59" t="str">
        <f>IF((AD4+AE4/$D$52+AF4/$F$52)=0,"",(AD4+AE4/$D$52+AF4/$F$52))</f>
        <v/>
      </c>
      <c r="AH4" s="2"/>
      <c r="AI4" s="2"/>
      <c r="AJ4" s="2"/>
      <c r="AK4" s="2"/>
      <c r="AL4" s="59" t="str">
        <f>IF((AI4+AJ4/$D$52+AK4/$F$52)=0,"",(AI4+AJ4/$D$52+AK4/$F$52))</f>
        <v/>
      </c>
      <c r="AM4" s="2"/>
      <c r="AN4" s="2"/>
      <c r="AO4" s="2"/>
      <c r="AP4" s="2"/>
      <c r="AQ4" s="59" t="str">
        <f>IF((AN4+AO4/$D$52+AP4/$F$52)=0,"",(AN4+AO4/$D$52+AP4/$F$52))</f>
        <v/>
      </c>
      <c r="AR4" s="2"/>
      <c r="AS4" s="2"/>
      <c r="AT4" s="2"/>
      <c r="AU4" s="2"/>
      <c r="AV4" s="59" t="str">
        <f>IF((AS4+AT4/$D$52+AU4/$F$52)=0,"",(AS4+AT4/$D$52+AU4/$F$52))</f>
        <v/>
      </c>
      <c r="AW4" s="2"/>
      <c r="AX4" s="2"/>
      <c r="AY4" s="2"/>
      <c r="AZ4" s="2"/>
      <c r="BA4" s="59" t="str">
        <f>IF((AX4+AY4/$D$52+AZ4/$F$52)=0,"",(AX4+AY4/$D$52+AZ4/$F$52))</f>
        <v/>
      </c>
      <c r="BB4" s="2"/>
      <c r="BC4" s="2"/>
      <c r="BD4" s="2"/>
      <c r="BE4" s="2"/>
      <c r="BF4" s="59" t="str">
        <f>IF((BC4+BD4/$D$52+BE4/$F$52)=0,"",(BC4+BD4/$D$52+BE4/$F$52))</f>
        <v/>
      </c>
      <c r="BG4" s="2"/>
      <c r="BH4" s="2"/>
      <c r="BI4" s="2"/>
      <c r="BJ4" s="2"/>
      <c r="BK4" s="59" t="str">
        <f>IF((BH4+BI4/$D$52+BJ4/$F$52)=0,"",(BH4+BI4/$D$52+BJ4/$F$52))</f>
        <v/>
      </c>
      <c r="BL4" s="2" t="s">
        <v>9</v>
      </c>
      <c r="BM4" s="16">
        <v>4</v>
      </c>
      <c r="BN4" s="16">
        <v>0</v>
      </c>
      <c r="BO4" s="16">
        <v>0</v>
      </c>
      <c r="BP4" s="59">
        <f>IF((BM4+BN4/$D$52+BO4/$F$52)=0,"",(BM4+BN4/$D$52+BO4/$F$52))</f>
        <v>4</v>
      </c>
      <c r="BQ4" s="12" t="s">
        <v>9</v>
      </c>
      <c r="BR4" s="17">
        <v>4</v>
      </c>
      <c r="BS4" s="17">
        <v>0</v>
      </c>
      <c r="BT4" s="17">
        <v>0</v>
      </c>
      <c r="BU4" s="59">
        <f>IF((BR4+BS4/$D$52+BT4/$F$52)=0,"",(BR4+BS4/$D$52+BT4/$F$52))</f>
        <v>4</v>
      </c>
    </row>
    <row r="5" spans="1:74" x14ac:dyDescent="0.3">
      <c r="A5" s="2" t="s">
        <v>182</v>
      </c>
      <c r="B5" s="2" t="str">
        <f t="shared" ref="B5:B46" si="0">CONCATENATE($B$1,C5)</f>
        <v>£/</v>
      </c>
      <c r="C5" s="2"/>
      <c r="D5" s="2"/>
      <c r="E5" s="2"/>
      <c r="F5" s="2"/>
      <c r="G5" s="59" t="str">
        <f t="shared" ref="G5:G18" si="1">IF((E5+F5/$D$52)=0,"",(E5+F5/$D$52))</f>
        <v/>
      </c>
      <c r="H5" s="2"/>
      <c r="I5" s="2"/>
      <c r="J5" s="2"/>
      <c r="K5" s="59" t="str">
        <f t="shared" ref="K5:K18" si="2">IF((I5+J5/$D$52)=0,"",(I5+J5/$D$52))</f>
        <v/>
      </c>
      <c r="L5" s="2"/>
      <c r="M5" s="2"/>
      <c r="N5" s="2"/>
      <c r="O5" s="59" t="str">
        <f t="shared" ref="O5:O18" si="3">IF((M5+N5/$D$52)=0,"",(M5+N5/$D$52))</f>
        <v/>
      </c>
      <c r="P5" s="2"/>
      <c r="Q5" s="2"/>
      <c r="R5" s="2"/>
      <c r="S5" s="59" t="str">
        <f t="shared" ref="S5:S18" si="4">IF((Q5+R5/$D$52)=0,"",(Q5+R5/$D$52))</f>
        <v/>
      </c>
      <c r="T5" s="2"/>
      <c r="U5" s="2"/>
      <c r="V5" s="2"/>
      <c r="W5" s="59" t="str">
        <f t="shared" ref="W5:W18" si="5">IF((U5+V5/$D$52)=0,"",(U5+V5/$D$52))</f>
        <v/>
      </c>
      <c r="X5" s="2"/>
      <c r="Y5" s="2"/>
      <c r="Z5" s="2"/>
      <c r="AA5" s="2"/>
      <c r="AB5" s="59" t="str">
        <f t="shared" ref="AB5:AB18" si="6">IF((Y5+Z5/$D$52+AA5/$F$52)=0,"",(Y5+Z5/$D$52+AA5/$F$52))</f>
        <v/>
      </c>
      <c r="AC5" s="2"/>
      <c r="AD5" s="2"/>
      <c r="AE5" s="2"/>
      <c r="AF5" s="2"/>
      <c r="AG5" s="59" t="str">
        <f t="shared" ref="AG5:AG18" si="7">IF((AD5+AE5/$D$52+AF5/$F$52)=0,"",(AD5+AE5/$D$52+AF5/$F$52))</f>
        <v/>
      </c>
      <c r="AH5" s="2"/>
      <c r="AI5" s="2"/>
      <c r="AJ5" s="2"/>
      <c r="AK5" s="2"/>
      <c r="AL5" s="59" t="str">
        <f t="shared" ref="AL5:AL18" si="8">IF((AI5+AJ5/$D$52+AK5/$F$52)=0,"",(AI5+AJ5/$D$52+AK5/$F$52))</f>
        <v/>
      </c>
      <c r="AM5" s="2"/>
      <c r="AN5" s="2"/>
      <c r="AO5" s="2"/>
      <c r="AP5" s="2"/>
      <c r="AQ5" s="59" t="str">
        <f t="shared" ref="AQ5:AQ18" si="9">IF((AN5+AO5/$D$52+AP5/$F$52)=0,"",(AN5+AO5/$D$52+AP5/$F$52))</f>
        <v/>
      </c>
      <c r="AR5" s="2"/>
      <c r="AS5" s="2"/>
      <c r="AT5" s="2"/>
      <c r="AU5" s="2"/>
      <c r="AV5" s="59" t="str">
        <f t="shared" ref="AV5:AV18" si="10">IF((AS5+AT5/$D$52+AU5/$F$52)=0,"",(AS5+AT5/$D$52+AU5/$F$52))</f>
        <v/>
      </c>
      <c r="AW5" s="2"/>
      <c r="AX5" s="2"/>
      <c r="AY5" s="2"/>
      <c r="AZ5" s="2"/>
      <c r="BA5" s="59" t="str">
        <f t="shared" ref="BA5:BA18" si="11">IF((AX5+AY5/$D$52+AZ5/$F$52)=0,"",(AX5+AY5/$D$52+AZ5/$F$52))</f>
        <v/>
      </c>
      <c r="BB5" s="2"/>
      <c r="BC5" s="2"/>
      <c r="BD5" s="2"/>
      <c r="BE5" s="2"/>
      <c r="BF5" s="59" t="str">
        <f t="shared" ref="BF5:BF18" si="12">IF((BC5+BD5/$D$52+BE5/$F$52)=0,"",(BC5+BD5/$D$52+BE5/$F$52))</f>
        <v/>
      </c>
      <c r="BG5" s="2"/>
      <c r="BH5" s="2"/>
      <c r="BI5" s="2"/>
      <c r="BJ5" s="2"/>
      <c r="BK5" s="59" t="str">
        <f t="shared" ref="BK5:BK18" si="13">IF((BH5+BI5/$D$52+BJ5/$F$52)=0,"",(BH5+BI5/$D$52+BJ5/$F$52))</f>
        <v/>
      </c>
      <c r="BL5" s="2" t="s">
        <v>9</v>
      </c>
      <c r="BM5" s="16">
        <v>2</v>
      </c>
      <c r="BN5" s="16">
        <v>0</v>
      </c>
      <c r="BO5" s="16">
        <v>3</v>
      </c>
      <c r="BP5" s="59">
        <f t="shared" ref="BP5:BP18" si="14">IF((BM5+BN5/$D$52+BO5/$F$52)=0,"",(BM5+BN5/$D$52+BO5/$F$52))</f>
        <v>2.0125000000000002</v>
      </c>
      <c r="BQ5" s="12" t="s">
        <v>9</v>
      </c>
      <c r="BR5" s="17">
        <v>2</v>
      </c>
      <c r="BS5" s="17">
        <v>0</v>
      </c>
      <c r="BT5" s="17">
        <v>11</v>
      </c>
      <c r="BU5" s="59">
        <f t="shared" ref="BU5:BU18" si="15">IF((BR5+BS5/$D$52+BT5/$F$52)=0,"",(BR5+BS5/$D$52+BT5/$F$52))</f>
        <v>2.0458333333333334</v>
      </c>
    </row>
    <row r="6" spans="1:74" x14ac:dyDescent="0.3">
      <c r="A6" s="14" t="s">
        <v>183</v>
      </c>
      <c r="B6" s="2" t="str">
        <f t="shared" si="0"/>
        <v>£/</v>
      </c>
      <c r="C6" s="14"/>
      <c r="D6" s="14"/>
      <c r="E6" s="14"/>
      <c r="F6" s="14"/>
      <c r="G6" s="59" t="str">
        <f t="shared" si="1"/>
        <v/>
      </c>
      <c r="H6" s="14"/>
      <c r="I6" s="14"/>
      <c r="J6" s="14"/>
      <c r="K6" s="59" t="str">
        <f t="shared" si="2"/>
        <v/>
      </c>
      <c r="L6" s="14"/>
      <c r="M6" s="14"/>
      <c r="N6" s="14"/>
      <c r="O6" s="59" t="str">
        <f t="shared" si="3"/>
        <v/>
      </c>
      <c r="P6" s="14"/>
      <c r="Q6" s="14"/>
      <c r="R6" s="14"/>
      <c r="S6" s="59" t="str">
        <f t="shared" si="4"/>
        <v/>
      </c>
      <c r="T6" s="14"/>
      <c r="U6" s="14"/>
      <c r="V6" s="14"/>
      <c r="W6" s="59" t="str">
        <f t="shared" si="5"/>
        <v/>
      </c>
      <c r="X6" s="12"/>
      <c r="Y6" s="12"/>
      <c r="Z6" s="12"/>
      <c r="AA6" s="12"/>
      <c r="AB6" s="59" t="str">
        <f t="shared" si="6"/>
        <v/>
      </c>
      <c r="AC6" s="14"/>
      <c r="AD6" s="12"/>
      <c r="AE6" s="12"/>
      <c r="AF6" s="12"/>
      <c r="AG6" s="59" t="str">
        <f t="shared" si="7"/>
        <v/>
      </c>
      <c r="AH6" s="12"/>
      <c r="AI6" s="12"/>
      <c r="AJ6" s="12"/>
      <c r="AK6" s="12"/>
      <c r="AL6" s="59" t="str">
        <f t="shared" si="8"/>
        <v/>
      </c>
      <c r="AM6" s="12"/>
      <c r="AN6" s="12"/>
      <c r="AO6" s="12"/>
      <c r="AP6" s="12"/>
      <c r="AQ6" s="59" t="str">
        <f t="shared" si="9"/>
        <v/>
      </c>
      <c r="AR6" s="12" t="s">
        <v>59</v>
      </c>
      <c r="AS6" s="12">
        <v>4</v>
      </c>
      <c r="AT6" s="12">
        <v>0</v>
      </c>
      <c r="AU6" s="12">
        <v>0</v>
      </c>
      <c r="AV6" s="59">
        <f t="shared" si="10"/>
        <v>4</v>
      </c>
      <c r="AW6" s="12" t="s">
        <v>59</v>
      </c>
      <c r="AX6" s="12">
        <v>4</v>
      </c>
      <c r="AY6" s="12">
        <v>0</v>
      </c>
      <c r="AZ6" s="12">
        <v>0</v>
      </c>
      <c r="BA6" s="59">
        <f t="shared" si="11"/>
        <v>4</v>
      </c>
      <c r="BB6" s="12" t="s">
        <v>59</v>
      </c>
      <c r="BC6" s="12">
        <v>4</v>
      </c>
      <c r="BD6" s="12">
        <v>0</v>
      </c>
      <c r="BE6" s="12">
        <v>0</v>
      </c>
      <c r="BF6" s="59">
        <f t="shared" si="12"/>
        <v>4</v>
      </c>
      <c r="BG6" s="12" t="s">
        <v>59</v>
      </c>
      <c r="BH6" s="12">
        <v>4</v>
      </c>
      <c r="BI6" s="12">
        <v>0</v>
      </c>
      <c r="BJ6" s="12">
        <v>0</v>
      </c>
      <c r="BK6" s="59">
        <f t="shared" si="13"/>
        <v>4</v>
      </c>
      <c r="BL6" s="2" t="s">
        <v>9</v>
      </c>
      <c r="BM6" s="17">
        <v>2</v>
      </c>
      <c r="BN6" s="17">
        <v>10</v>
      </c>
      <c r="BO6" s="17">
        <v>0</v>
      </c>
      <c r="BP6" s="59">
        <f t="shared" si="14"/>
        <v>2.5</v>
      </c>
      <c r="BQ6" s="12" t="s">
        <v>9</v>
      </c>
      <c r="BR6" s="12">
        <v>2</v>
      </c>
      <c r="BS6" s="12">
        <v>10</v>
      </c>
      <c r="BT6" s="12">
        <v>0</v>
      </c>
      <c r="BU6" s="59">
        <f t="shared" si="15"/>
        <v>2.5</v>
      </c>
    </row>
    <row r="7" spans="1:74" x14ac:dyDescent="0.3">
      <c r="A7" s="2" t="s">
        <v>74</v>
      </c>
      <c r="B7" s="2" t="str">
        <f t="shared" si="0"/>
        <v>£/</v>
      </c>
      <c r="C7" s="2"/>
      <c r="D7" s="2"/>
      <c r="E7" s="2"/>
      <c r="F7" s="2"/>
      <c r="G7" s="59" t="str">
        <f t="shared" si="1"/>
        <v/>
      </c>
      <c r="H7" s="2"/>
      <c r="I7" s="2"/>
      <c r="J7" s="2"/>
      <c r="K7" s="59" t="str">
        <f t="shared" si="2"/>
        <v/>
      </c>
      <c r="L7" s="2"/>
      <c r="M7" s="2"/>
      <c r="N7" s="2"/>
      <c r="O7" s="59" t="str">
        <f t="shared" si="3"/>
        <v/>
      </c>
      <c r="P7" s="2"/>
      <c r="Q7" s="2"/>
      <c r="R7" s="2"/>
      <c r="S7" s="59" t="str">
        <f t="shared" si="4"/>
        <v/>
      </c>
      <c r="T7" s="2"/>
      <c r="U7" s="2"/>
      <c r="V7" s="2"/>
      <c r="W7" s="59" t="str">
        <f t="shared" si="5"/>
        <v/>
      </c>
      <c r="X7" s="2"/>
      <c r="Y7" s="2"/>
      <c r="Z7" s="2"/>
      <c r="AA7" s="2"/>
      <c r="AB7" s="59" t="str">
        <f t="shared" si="6"/>
        <v/>
      </c>
      <c r="AC7" s="2"/>
      <c r="AD7" s="2"/>
      <c r="AE7" s="2"/>
      <c r="AF7" s="2"/>
      <c r="AG7" s="59" t="str">
        <f t="shared" si="7"/>
        <v/>
      </c>
      <c r="AH7" s="2"/>
      <c r="AI7" s="2"/>
      <c r="AJ7" s="2"/>
      <c r="AK7" s="2"/>
      <c r="AL7" s="59" t="str">
        <f t="shared" si="8"/>
        <v/>
      </c>
      <c r="AM7" s="2"/>
      <c r="AN7" s="2"/>
      <c r="AO7" s="2"/>
      <c r="AP7" s="2"/>
      <c r="AQ7" s="59" t="str">
        <f t="shared" si="9"/>
        <v/>
      </c>
      <c r="AR7" s="2"/>
      <c r="AS7" s="2"/>
      <c r="AT7" s="2"/>
      <c r="AU7" s="2"/>
      <c r="AV7" s="59" t="str">
        <f t="shared" si="10"/>
        <v/>
      </c>
      <c r="AW7" s="2"/>
      <c r="AX7" s="2"/>
      <c r="AY7" s="2"/>
      <c r="AZ7" s="2"/>
      <c r="BA7" s="59" t="str">
        <f t="shared" si="11"/>
        <v/>
      </c>
      <c r="BB7" s="2"/>
      <c r="BC7" s="2"/>
      <c r="BD7" s="2"/>
      <c r="BE7" s="2"/>
      <c r="BF7" s="59" t="str">
        <f t="shared" si="12"/>
        <v/>
      </c>
      <c r="BG7" s="2"/>
      <c r="BH7" s="2"/>
      <c r="BI7" s="2"/>
      <c r="BJ7" s="2"/>
      <c r="BK7" s="59" t="str">
        <f t="shared" si="13"/>
        <v/>
      </c>
      <c r="BL7" s="2" t="s">
        <v>9</v>
      </c>
      <c r="BM7" s="16">
        <v>4</v>
      </c>
      <c r="BN7" s="16">
        <v>0</v>
      </c>
      <c r="BO7" s="16">
        <v>0</v>
      </c>
      <c r="BP7" s="59">
        <f t="shared" si="14"/>
        <v>4</v>
      </c>
      <c r="BQ7" s="12" t="s">
        <v>9</v>
      </c>
      <c r="BR7" s="17">
        <v>4</v>
      </c>
      <c r="BS7" s="17">
        <v>0</v>
      </c>
      <c r="BT7" s="17">
        <v>6</v>
      </c>
      <c r="BU7" s="59">
        <f t="shared" si="15"/>
        <v>4.0250000000000004</v>
      </c>
    </row>
    <row r="8" spans="1:74" x14ac:dyDescent="0.3">
      <c r="A8" s="2" t="s">
        <v>178</v>
      </c>
      <c r="B8" s="2" t="str">
        <f t="shared" si="0"/>
        <v>£/</v>
      </c>
      <c r="C8" s="2"/>
      <c r="D8" s="2"/>
      <c r="E8" s="2"/>
      <c r="F8" s="2"/>
      <c r="G8" s="59" t="str">
        <f t="shared" si="1"/>
        <v/>
      </c>
      <c r="H8" s="2"/>
      <c r="I8" s="2"/>
      <c r="J8" s="2"/>
      <c r="K8" s="59" t="str">
        <f t="shared" si="2"/>
        <v/>
      </c>
      <c r="L8" s="2"/>
      <c r="M8" s="2"/>
      <c r="N8" s="2"/>
      <c r="O8" s="59" t="str">
        <f t="shared" si="3"/>
        <v/>
      </c>
      <c r="P8" s="2"/>
      <c r="Q8" s="2"/>
      <c r="R8" s="2"/>
      <c r="S8" s="59" t="str">
        <f t="shared" si="4"/>
        <v/>
      </c>
      <c r="T8" s="2"/>
      <c r="U8" s="2"/>
      <c r="V8" s="2"/>
      <c r="W8" s="59" t="str">
        <f t="shared" si="5"/>
        <v/>
      </c>
      <c r="X8" s="2"/>
      <c r="Y8" s="2"/>
      <c r="Z8" s="2"/>
      <c r="AA8" s="2"/>
      <c r="AB8" s="59" t="str">
        <f t="shared" si="6"/>
        <v/>
      </c>
      <c r="AC8" s="2"/>
      <c r="AD8" s="2"/>
      <c r="AE8" s="2"/>
      <c r="AF8" s="2"/>
      <c r="AG8" s="59" t="str">
        <f t="shared" si="7"/>
        <v/>
      </c>
      <c r="AH8" s="2"/>
      <c r="AI8" s="2"/>
      <c r="AJ8" s="2"/>
      <c r="AK8" s="2"/>
      <c r="AL8" s="59" t="str">
        <f t="shared" si="8"/>
        <v/>
      </c>
      <c r="AM8" s="2"/>
      <c r="AN8" s="2"/>
      <c r="AO8" s="2"/>
      <c r="AP8" s="2"/>
      <c r="AQ8" s="59" t="str">
        <f t="shared" si="9"/>
        <v/>
      </c>
      <c r="AR8" s="2"/>
      <c r="AS8" s="2"/>
      <c r="AT8" s="2"/>
      <c r="AU8" s="2"/>
      <c r="AV8" s="59" t="str">
        <f t="shared" si="10"/>
        <v/>
      </c>
      <c r="AW8" s="2"/>
      <c r="AX8" s="2"/>
      <c r="AY8" s="2"/>
      <c r="AZ8" s="2"/>
      <c r="BA8" s="59" t="str">
        <f t="shared" si="11"/>
        <v/>
      </c>
      <c r="BB8" s="2"/>
      <c r="BC8" s="2"/>
      <c r="BD8" s="2"/>
      <c r="BE8" s="2"/>
      <c r="BF8" s="59" t="str">
        <f t="shared" si="12"/>
        <v/>
      </c>
      <c r="BG8" s="2"/>
      <c r="BH8" s="2"/>
      <c r="BI8" s="2"/>
      <c r="BJ8" s="2"/>
      <c r="BK8" s="59" t="str">
        <f t="shared" si="13"/>
        <v/>
      </c>
      <c r="BL8" s="2" t="s">
        <v>9</v>
      </c>
      <c r="BM8" s="16">
        <v>85</v>
      </c>
      <c r="BN8" s="16">
        <v>14</v>
      </c>
      <c r="BO8" s="16">
        <v>3</v>
      </c>
      <c r="BP8" s="59">
        <f t="shared" si="14"/>
        <v>85.712500000000006</v>
      </c>
      <c r="BQ8" s="12"/>
      <c r="BR8" s="12"/>
      <c r="BS8" s="12"/>
      <c r="BT8" s="12"/>
      <c r="BU8" s="59" t="str">
        <f t="shared" si="15"/>
        <v/>
      </c>
    </row>
    <row r="9" spans="1:74" x14ac:dyDescent="0.3">
      <c r="A9" s="2" t="s">
        <v>179</v>
      </c>
      <c r="B9" s="2" t="str">
        <f t="shared" si="0"/>
        <v>£/</v>
      </c>
      <c r="C9" s="2"/>
      <c r="D9" s="2"/>
      <c r="E9" s="2"/>
      <c r="F9" s="2"/>
      <c r="G9" s="59" t="str">
        <f t="shared" si="1"/>
        <v/>
      </c>
      <c r="H9" s="2"/>
      <c r="I9" s="2"/>
      <c r="J9" s="2"/>
      <c r="K9" s="59" t="str">
        <f t="shared" si="2"/>
        <v/>
      </c>
      <c r="L9" s="2"/>
      <c r="M9" s="2"/>
      <c r="N9" s="2"/>
      <c r="O9" s="59" t="str">
        <f t="shared" si="3"/>
        <v/>
      </c>
      <c r="P9" s="2"/>
      <c r="Q9" s="2"/>
      <c r="R9" s="2"/>
      <c r="S9" s="59" t="str">
        <f t="shared" si="4"/>
        <v/>
      </c>
      <c r="T9" s="2"/>
      <c r="U9" s="2"/>
      <c r="V9" s="2"/>
      <c r="W9" s="59" t="str">
        <f t="shared" si="5"/>
        <v/>
      </c>
      <c r="X9" s="2"/>
      <c r="Y9" s="2"/>
      <c r="Z9" s="2"/>
      <c r="AA9" s="2"/>
      <c r="AB9" s="59" t="str">
        <f t="shared" si="6"/>
        <v/>
      </c>
      <c r="AC9" s="2"/>
      <c r="AD9" s="2"/>
      <c r="AE9" s="2"/>
      <c r="AF9" s="2"/>
      <c r="AG9" s="59" t="str">
        <f t="shared" si="7"/>
        <v/>
      </c>
      <c r="AH9" s="2"/>
      <c r="AI9" s="2"/>
      <c r="AJ9" s="2"/>
      <c r="AK9" s="2"/>
      <c r="AL9" s="59" t="str">
        <f t="shared" si="8"/>
        <v/>
      </c>
      <c r="AM9" s="2"/>
      <c r="AN9" s="2"/>
      <c r="AO9" s="2"/>
      <c r="AP9" s="2"/>
      <c r="AQ9" s="59" t="str">
        <f t="shared" si="9"/>
        <v/>
      </c>
      <c r="AR9" s="2"/>
      <c r="AS9" s="2"/>
      <c r="AT9" s="2"/>
      <c r="AU9" s="2"/>
      <c r="AV9" s="59" t="str">
        <f t="shared" si="10"/>
        <v/>
      </c>
      <c r="AW9" s="2"/>
      <c r="AX9" s="2"/>
      <c r="AY9" s="2"/>
      <c r="AZ9" s="2"/>
      <c r="BA9" s="59" t="str">
        <f t="shared" si="11"/>
        <v/>
      </c>
      <c r="BB9" s="2"/>
      <c r="BC9" s="2"/>
      <c r="BD9" s="2"/>
      <c r="BE9" s="2"/>
      <c r="BF9" s="59" t="str">
        <f t="shared" si="12"/>
        <v/>
      </c>
      <c r="BG9" s="2"/>
      <c r="BH9" s="2"/>
      <c r="BI9" s="2"/>
      <c r="BJ9" s="2"/>
      <c r="BK9" s="59" t="str">
        <f t="shared" si="13"/>
        <v/>
      </c>
      <c r="BL9" s="2" t="s">
        <v>9</v>
      </c>
      <c r="BM9" s="16">
        <v>3</v>
      </c>
      <c r="BN9" s="16">
        <v>11</v>
      </c>
      <c r="BO9" s="16">
        <v>0</v>
      </c>
      <c r="BP9" s="59">
        <f t="shared" si="14"/>
        <v>3.55</v>
      </c>
      <c r="BQ9" s="12" t="s">
        <v>9</v>
      </c>
      <c r="BR9" s="17">
        <v>3</v>
      </c>
      <c r="BS9" s="17">
        <v>11</v>
      </c>
      <c r="BT9" s="17">
        <v>8</v>
      </c>
      <c r="BU9" s="59">
        <f t="shared" si="15"/>
        <v>3.583333333333333</v>
      </c>
    </row>
    <row r="10" spans="1:74" x14ac:dyDescent="0.3">
      <c r="A10" s="2" t="s">
        <v>196</v>
      </c>
      <c r="B10" s="2" t="str">
        <f t="shared" si="0"/>
        <v>£/</v>
      </c>
      <c r="C10" s="2"/>
      <c r="D10" s="2"/>
      <c r="E10" s="2"/>
      <c r="F10" s="2"/>
      <c r="G10" s="59" t="str">
        <f t="shared" si="1"/>
        <v/>
      </c>
      <c r="H10" s="2"/>
      <c r="I10" s="2"/>
      <c r="J10" s="2"/>
      <c r="K10" s="59" t="str">
        <f t="shared" si="2"/>
        <v/>
      </c>
      <c r="L10" s="2"/>
      <c r="M10" s="2"/>
      <c r="N10" s="2"/>
      <c r="O10" s="59" t="str">
        <f t="shared" si="3"/>
        <v/>
      </c>
      <c r="P10" s="2"/>
      <c r="Q10" s="2"/>
      <c r="R10" s="2"/>
      <c r="S10" s="59" t="str">
        <f t="shared" si="4"/>
        <v/>
      </c>
      <c r="T10" s="2"/>
      <c r="U10" s="2"/>
      <c r="V10" s="2"/>
      <c r="W10" s="59" t="str">
        <f t="shared" si="5"/>
        <v/>
      </c>
      <c r="X10" s="2"/>
      <c r="Y10" s="2"/>
      <c r="Z10" s="2"/>
      <c r="AA10" s="2"/>
      <c r="AB10" s="59" t="str">
        <f t="shared" si="6"/>
        <v/>
      </c>
      <c r="AC10" s="2"/>
      <c r="AD10" s="2"/>
      <c r="AE10" s="2"/>
      <c r="AF10" s="2"/>
      <c r="AG10" s="59" t="str">
        <f t="shared" si="7"/>
        <v/>
      </c>
      <c r="AH10" s="2"/>
      <c r="AI10" s="2"/>
      <c r="AJ10" s="2"/>
      <c r="AK10" s="2"/>
      <c r="AL10" s="59" t="str">
        <f t="shared" si="8"/>
        <v/>
      </c>
      <c r="AM10" s="2"/>
      <c r="AN10" s="2"/>
      <c r="AO10" s="2"/>
      <c r="AP10" s="2"/>
      <c r="AQ10" s="59" t="str">
        <f t="shared" si="9"/>
        <v/>
      </c>
      <c r="AR10" s="2"/>
      <c r="AS10" s="2"/>
      <c r="AT10" s="2"/>
      <c r="AU10" s="2"/>
      <c r="AV10" s="59" t="str">
        <f t="shared" si="10"/>
        <v/>
      </c>
      <c r="AW10" s="2"/>
      <c r="AX10" s="2"/>
      <c r="AY10" s="2"/>
      <c r="AZ10" s="2"/>
      <c r="BA10" s="59" t="str">
        <f t="shared" si="11"/>
        <v/>
      </c>
      <c r="BB10" s="2"/>
      <c r="BC10" s="2"/>
      <c r="BD10" s="2"/>
      <c r="BE10" s="2"/>
      <c r="BF10" s="59" t="str">
        <f t="shared" si="12"/>
        <v/>
      </c>
      <c r="BG10" s="2"/>
      <c r="BH10" s="2"/>
      <c r="BI10" s="2"/>
      <c r="BJ10" s="2"/>
      <c r="BK10" s="59" t="str">
        <f t="shared" si="13"/>
        <v/>
      </c>
      <c r="BL10" s="2" t="s">
        <v>9</v>
      </c>
      <c r="BM10" s="16">
        <v>6</v>
      </c>
      <c r="BN10" s="16">
        <v>0</v>
      </c>
      <c r="BO10" s="16">
        <v>0</v>
      </c>
      <c r="BP10" s="59">
        <f t="shared" si="14"/>
        <v>6</v>
      </c>
      <c r="BQ10" s="12" t="s">
        <v>9</v>
      </c>
      <c r="BR10" s="17">
        <v>6</v>
      </c>
      <c r="BS10" s="17">
        <v>0</v>
      </c>
      <c r="BT10" s="17">
        <v>0</v>
      </c>
      <c r="BU10" s="59">
        <f t="shared" si="15"/>
        <v>6</v>
      </c>
    </row>
    <row r="11" spans="1:74" x14ac:dyDescent="0.3">
      <c r="A11" s="12" t="s">
        <v>180</v>
      </c>
      <c r="B11" s="2" t="str">
        <f t="shared" si="0"/>
        <v>£/</v>
      </c>
      <c r="C11" s="12"/>
      <c r="D11" s="12"/>
      <c r="E11" s="12"/>
      <c r="F11" s="12"/>
      <c r="G11" s="59" t="str">
        <f t="shared" si="1"/>
        <v/>
      </c>
      <c r="H11" s="12"/>
      <c r="I11" s="12"/>
      <c r="J11" s="12"/>
      <c r="K11" s="59" t="str">
        <f t="shared" si="2"/>
        <v/>
      </c>
      <c r="L11" s="12"/>
      <c r="M11" s="12"/>
      <c r="N11" s="12"/>
      <c r="O11" s="59" t="str">
        <f t="shared" si="3"/>
        <v/>
      </c>
      <c r="P11" s="12"/>
      <c r="Q11" s="12"/>
      <c r="R11" s="12"/>
      <c r="S11" s="59" t="str">
        <f t="shared" si="4"/>
        <v/>
      </c>
      <c r="T11" s="12"/>
      <c r="U11" s="12"/>
      <c r="V11" s="12"/>
      <c r="W11" s="59" t="str">
        <f t="shared" si="5"/>
        <v/>
      </c>
      <c r="X11" s="12"/>
      <c r="Y11" s="12"/>
      <c r="Z11" s="12"/>
      <c r="AA11" s="12"/>
      <c r="AB11" s="59" t="str">
        <f t="shared" si="6"/>
        <v/>
      </c>
      <c r="AC11" s="12"/>
      <c r="AD11" s="12"/>
      <c r="AE11" s="12"/>
      <c r="AF11" s="12"/>
      <c r="AG11" s="59" t="str">
        <f t="shared" si="7"/>
        <v/>
      </c>
      <c r="AH11" s="18" t="s">
        <v>60</v>
      </c>
      <c r="AI11" s="12">
        <v>4</v>
      </c>
      <c r="AJ11" s="12">
        <v>0</v>
      </c>
      <c r="AK11" s="12">
        <v>0</v>
      </c>
      <c r="AL11" s="59">
        <f t="shared" si="8"/>
        <v>4</v>
      </c>
      <c r="AM11" s="18" t="s">
        <v>60</v>
      </c>
      <c r="AN11" s="12">
        <v>4</v>
      </c>
      <c r="AO11" s="12">
        <v>0</v>
      </c>
      <c r="AP11" s="12">
        <v>0</v>
      </c>
      <c r="AQ11" s="59">
        <f t="shared" si="9"/>
        <v>4</v>
      </c>
      <c r="AR11" s="12"/>
      <c r="AS11" s="12"/>
      <c r="AT11" s="12"/>
      <c r="AU11" s="12"/>
      <c r="AV11" s="59" t="str">
        <f t="shared" si="10"/>
        <v/>
      </c>
      <c r="AW11" s="12"/>
      <c r="AX11" s="12"/>
      <c r="AY11" s="12"/>
      <c r="AZ11" s="12"/>
      <c r="BA11" s="59" t="str">
        <f t="shared" si="11"/>
        <v/>
      </c>
      <c r="BB11" s="12"/>
      <c r="BC11" s="12"/>
      <c r="BD11" s="12"/>
      <c r="BE11" s="12"/>
      <c r="BF11" s="59" t="str">
        <f t="shared" si="12"/>
        <v/>
      </c>
      <c r="BG11" s="12"/>
      <c r="BH11" s="12"/>
      <c r="BI11" s="12"/>
      <c r="BJ11" s="12"/>
      <c r="BK11" s="59" t="str">
        <f t="shared" si="13"/>
        <v/>
      </c>
      <c r="BL11" s="2" t="s">
        <v>9</v>
      </c>
      <c r="BM11" s="17">
        <v>1</v>
      </c>
      <c r="BN11" s="17">
        <v>6</v>
      </c>
      <c r="BO11" s="17">
        <v>9</v>
      </c>
      <c r="BP11" s="59">
        <f t="shared" si="14"/>
        <v>1.3375000000000001</v>
      </c>
      <c r="BQ11" s="12" t="s">
        <v>9</v>
      </c>
      <c r="BR11" s="17">
        <v>1</v>
      </c>
      <c r="BS11" s="17">
        <v>11</v>
      </c>
      <c r="BT11" s="17">
        <v>11</v>
      </c>
      <c r="BU11" s="59">
        <f t="shared" si="15"/>
        <v>1.5958333333333334</v>
      </c>
    </row>
    <row r="12" spans="1:74" x14ac:dyDescent="0.3">
      <c r="A12" s="2" t="s">
        <v>181</v>
      </c>
      <c r="B12" s="2" t="str">
        <f t="shared" si="0"/>
        <v>£/</v>
      </c>
      <c r="C12" s="2"/>
      <c r="D12" s="2"/>
      <c r="E12" s="2"/>
      <c r="F12" s="2"/>
      <c r="G12" s="59" t="str">
        <f t="shared" si="1"/>
        <v/>
      </c>
      <c r="H12" s="2"/>
      <c r="I12" s="2"/>
      <c r="J12" s="2"/>
      <c r="K12" s="59" t="str">
        <f t="shared" si="2"/>
        <v/>
      </c>
      <c r="L12" s="2"/>
      <c r="M12" s="2"/>
      <c r="N12" s="2"/>
      <c r="O12" s="59" t="str">
        <f t="shared" si="3"/>
        <v/>
      </c>
      <c r="P12" s="2"/>
      <c r="Q12" s="2"/>
      <c r="R12" s="2"/>
      <c r="S12" s="59" t="str">
        <f t="shared" si="4"/>
        <v/>
      </c>
      <c r="T12" s="2"/>
      <c r="U12" s="2"/>
      <c r="V12" s="2"/>
      <c r="W12" s="59" t="str">
        <f t="shared" si="5"/>
        <v/>
      </c>
      <c r="X12" s="2"/>
      <c r="Y12" s="2"/>
      <c r="Z12" s="2"/>
      <c r="AA12" s="2"/>
      <c r="AB12" s="59" t="str">
        <f t="shared" si="6"/>
        <v/>
      </c>
      <c r="AC12" s="2"/>
      <c r="AD12" s="2"/>
      <c r="AE12" s="2"/>
      <c r="AF12" s="2"/>
      <c r="AG12" s="59" t="str">
        <f t="shared" si="7"/>
        <v/>
      </c>
      <c r="AH12" s="2"/>
      <c r="AI12" s="2"/>
      <c r="AJ12" s="2"/>
      <c r="AK12" s="2"/>
      <c r="AL12" s="59" t="str">
        <f t="shared" si="8"/>
        <v/>
      </c>
      <c r="AM12" s="2"/>
      <c r="AN12" s="2"/>
      <c r="AO12" s="2"/>
      <c r="AP12" s="2"/>
      <c r="AQ12" s="59" t="str">
        <f t="shared" si="9"/>
        <v/>
      </c>
      <c r="AR12" s="2"/>
      <c r="AS12" s="2"/>
      <c r="AT12" s="2"/>
      <c r="AU12" s="2"/>
      <c r="AV12" s="59" t="str">
        <f t="shared" si="10"/>
        <v/>
      </c>
      <c r="AW12" s="2"/>
      <c r="AX12" s="2"/>
      <c r="AY12" s="2"/>
      <c r="AZ12" s="2"/>
      <c r="BA12" s="59" t="str">
        <f t="shared" si="11"/>
        <v/>
      </c>
      <c r="BB12" s="2"/>
      <c r="BC12" s="2"/>
      <c r="BD12" s="2"/>
      <c r="BE12" s="2"/>
      <c r="BF12" s="59" t="str">
        <f t="shared" si="12"/>
        <v/>
      </c>
      <c r="BG12" s="2"/>
      <c r="BH12" s="2"/>
      <c r="BI12" s="2"/>
      <c r="BJ12" s="2"/>
      <c r="BK12" s="59" t="str">
        <f t="shared" si="13"/>
        <v/>
      </c>
      <c r="BL12" s="2" t="s">
        <v>9</v>
      </c>
      <c r="BM12" s="2">
        <v>2</v>
      </c>
      <c r="BN12" s="2">
        <v>0</v>
      </c>
      <c r="BO12" s="2">
        <v>0</v>
      </c>
      <c r="BP12" s="59">
        <f t="shared" si="14"/>
        <v>2</v>
      </c>
      <c r="BQ12" s="12" t="s">
        <v>9</v>
      </c>
      <c r="BR12" s="12">
        <v>2</v>
      </c>
      <c r="BS12" s="12">
        <v>0</v>
      </c>
      <c r="BT12" s="12">
        <v>0</v>
      </c>
      <c r="BU12" s="59">
        <f t="shared" si="15"/>
        <v>2</v>
      </c>
    </row>
    <row r="13" spans="1:74" x14ac:dyDescent="0.3">
      <c r="A13" s="2" t="s">
        <v>61</v>
      </c>
      <c r="B13" s="2" t="str">
        <f t="shared" si="0"/>
        <v>£/</v>
      </c>
      <c r="C13" s="2"/>
      <c r="D13" s="2" t="s">
        <v>62</v>
      </c>
      <c r="E13" s="2">
        <v>20</v>
      </c>
      <c r="F13" s="2">
        <v>0</v>
      </c>
      <c r="G13" s="59">
        <f t="shared" si="1"/>
        <v>20</v>
      </c>
      <c r="H13" s="2" t="s">
        <v>62</v>
      </c>
      <c r="I13" s="2">
        <v>20</v>
      </c>
      <c r="J13" s="2">
        <v>0</v>
      </c>
      <c r="K13" s="59">
        <f t="shared" si="2"/>
        <v>20</v>
      </c>
      <c r="L13" s="2" t="s">
        <v>62</v>
      </c>
      <c r="M13" s="2">
        <v>20</v>
      </c>
      <c r="N13" s="2">
        <v>0</v>
      </c>
      <c r="O13" s="59">
        <f t="shared" si="3"/>
        <v>20</v>
      </c>
      <c r="P13" s="2" t="s">
        <v>62</v>
      </c>
      <c r="Q13" s="2">
        <v>20</v>
      </c>
      <c r="R13" s="2">
        <v>0</v>
      </c>
      <c r="S13" s="59">
        <f t="shared" si="4"/>
        <v>20</v>
      </c>
      <c r="T13" s="2" t="s">
        <v>62</v>
      </c>
      <c r="U13" s="2">
        <v>20</v>
      </c>
      <c r="V13" s="2">
        <v>0</v>
      </c>
      <c r="W13" s="59">
        <f t="shared" si="5"/>
        <v>20</v>
      </c>
      <c r="X13" s="2" t="s">
        <v>8</v>
      </c>
      <c r="Y13" s="19">
        <v>30</v>
      </c>
      <c r="Z13" s="19">
        <v>0</v>
      </c>
      <c r="AA13" s="19">
        <v>0</v>
      </c>
      <c r="AB13" s="59">
        <f t="shared" si="6"/>
        <v>30</v>
      </c>
      <c r="AC13" s="2" t="s">
        <v>8</v>
      </c>
      <c r="AD13" s="19">
        <v>30</v>
      </c>
      <c r="AE13" s="19">
        <v>0</v>
      </c>
      <c r="AF13" s="19">
        <v>0</v>
      </c>
      <c r="AG13" s="59">
        <f t="shared" si="7"/>
        <v>30</v>
      </c>
      <c r="AH13" s="2" t="s">
        <v>63</v>
      </c>
      <c r="AI13" s="19">
        <v>50</v>
      </c>
      <c r="AJ13" s="19">
        <v>0</v>
      </c>
      <c r="AK13" s="19">
        <v>0</v>
      </c>
      <c r="AL13" s="59">
        <f t="shared" si="8"/>
        <v>50</v>
      </c>
      <c r="AM13" s="2" t="s">
        <v>63</v>
      </c>
      <c r="AN13" s="19">
        <v>50</v>
      </c>
      <c r="AO13" s="19">
        <v>0</v>
      </c>
      <c r="AP13" s="19">
        <v>0</v>
      </c>
      <c r="AQ13" s="59">
        <f t="shared" si="9"/>
        <v>50</v>
      </c>
      <c r="AR13" s="12"/>
      <c r="AS13" s="12"/>
      <c r="AT13" s="12"/>
      <c r="AU13" s="12"/>
      <c r="AV13" s="59" t="str">
        <f t="shared" si="10"/>
        <v/>
      </c>
      <c r="AW13" s="12"/>
      <c r="AX13" s="12"/>
      <c r="AY13" s="12"/>
      <c r="AZ13" s="12"/>
      <c r="BA13" s="59" t="str">
        <f t="shared" si="11"/>
        <v/>
      </c>
      <c r="BB13" s="12"/>
      <c r="BC13" s="12"/>
      <c r="BD13" s="12"/>
      <c r="BE13" s="12"/>
      <c r="BF13" s="59" t="str">
        <f t="shared" si="12"/>
        <v/>
      </c>
      <c r="BG13" s="2" t="s">
        <v>63</v>
      </c>
      <c r="BH13" s="12">
        <v>40</v>
      </c>
      <c r="BI13" s="12">
        <v>0</v>
      </c>
      <c r="BJ13" s="12">
        <v>0</v>
      </c>
      <c r="BK13" s="59">
        <f t="shared" si="13"/>
        <v>40</v>
      </c>
      <c r="BL13" s="12" t="s">
        <v>9</v>
      </c>
      <c r="BM13" s="17">
        <v>14</v>
      </c>
      <c r="BN13" s="17">
        <v>0</v>
      </c>
      <c r="BO13" s="17">
        <v>3</v>
      </c>
      <c r="BP13" s="59">
        <f t="shared" si="14"/>
        <v>14.012499999999999</v>
      </c>
      <c r="BQ13" s="12" t="s">
        <v>9</v>
      </c>
      <c r="BR13" s="17">
        <v>8</v>
      </c>
      <c r="BS13" s="17">
        <v>17</v>
      </c>
      <c r="BT13" s="17">
        <v>10</v>
      </c>
      <c r="BU13" s="59">
        <f t="shared" si="15"/>
        <v>8.8916666666666657</v>
      </c>
    </row>
    <row r="14" spans="1:74" x14ac:dyDescent="0.3">
      <c r="A14" s="2" t="s">
        <v>64</v>
      </c>
      <c r="B14" s="2" t="str">
        <f t="shared" si="0"/>
        <v>£/</v>
      </c>
      <c r="C14" s="2"/>
      <c r="D14" s="2"/>
      <c r="E14" s="2"/>
      <c r="F14" s="2"/>
      <c r="G14" s="59" t="str">
        <f t="shared" si="1"/>
        <v/>
      </c>
      <c r="H14" s="2"/>
      <c r="I14" s="2"/>
      <c r="J14" s="2"/>
      <c r="K14" s="59" t="str">
        <f t="shared" si="2"/>
        <v/>
      </c>
      <c r="L14" s="2"/>
      <c r="M14" s="2"/>
      <c r="N14" s="2"/>
      <c r="O14" s="59" t="str">
        <f t="shared" si="3"/>
        <v/>
      </c>
      <c r="P14" s="2"/>
      <c r="Q14" s="2"/>
      <c r="R14" s="2"/>
      <c r="S14" s="59" t="str">
        <f t="shared" si="4"/>
        <v/>
      </c>
      <c r="T14" s="2"/>
      <c r="U14" s="2"/>
      <c r="V14" s="2"/>
      <c r="W14" s="59" t="str">
        <f t="shared" si="5"/>
        <v/>
      </c>
      <c r="X14" s="2"/>
      <c r="Y14" s="2"/>
      <c r="Z14" s="2"/>
      <c r="AA14" s="2"/>
      <c r="AB14" s="59" t="str">
        <f t="shared" si="6"/>
        <v/>
      </c>
      <c r="AC14" s="2"/>
      <c r="AD14" s="2"/>
      <c r="AE14" s="2"/>
      <c r="AF14" s="2"/>
      <c r="AG14" s="59" t="str">
        <f t="shared" si="7"/>
        <v/>
      </c>
      <c r="AH14" s="2"/>
      <c r="AI14" s="2"/>
      <c r="AJ14" s="2"/>
      <c r="AK14" s="2"/>
      <c r="AL14" s="59" t="str">
        <f t="shared" si="8"/>
        <v/>
      </c>
      <c r="AM14" s="2"/>
      <c r="AN14" s="2"/>
      <c r="AO14" s="2"/>
      <c r="AP14" s="2"/>
      <c r="AQ14" s="59" t="str">
        <f t="shared" si="9"/>
        <v/>
      </c>
      <c r="AR14" s="2" t="s">
        <v>63</v>
      </c>
      <c r="AS14" s="20">
        <v>35</v>
      </c>
      <c r="AT14" s="20">
        <v>0</v>
      </c>
      <c r="AU14" s="20">
        <v>0</v>
      </c>
      <c r="AV14" s="59">
        <f t="shared" si="10"/>
        <v>35</v>
      </c>
      <c r="AW14" s="2" t="s">
        <v>63</v>
      </c>
      <c r="AX14" s="20">
        <v>35</v>
      </c>
      <c r="AY14" s="20">
        <v>0</v>
      </c>
      <c r="AZ14" s="20">
        <v>0</v>
      </c>
      <c r="BA14" s="59">
        <f t="shared" si="11"/>
        <v>35</v>
      </c>
      <c r="BB14" s="2" t="s">
        <v>63</v>
      </c>
      <c r="BC14" s="20">
        <v>35</v>
      </c>
      <c r="BD14" s="20">
        <v>0</v>
      </c>
      <c r="BE14" s="20">
        <v>0</v>
      </c>
      <c r="BF14" s="59">
        <f t="shared" si="12"/>
        <v>35</v>
      </c>
      <c r="BG14" s="12"/>
      <c r="BH14" s="12"/>
      <c r="BI14" s="12"/>
      <c r="BJ14" s="12"/>
      <c r="BK14" s="59" t="str">
        <f t="shared" si="13"/>
        <v/>
      </c>
      <c r="BL14" s="12"/>
      <c r="BM14" s="12"/>
      <c r="BN14" s="12"/>
      <c r="BO14" s="12"/>
      <c r="BP14" s="59" t="str">
        <f t="shared" si="14"/>
        <v/>
      </c>
      <c r="BQ14" s="12"/>
      <c r="BR14" s="12"/>
      <c r="BS14" s="12"/>
      <c r="BT14" s="12"/>
      <c r="BU14" s="59" t="str">
        <f t="shared" si="15"/>
        <v/>
      </c>
    </row>
    <row r="15" spans="1:74" x14ac:dyDescent="0.3">
      <c r="A15" s="2" t="s">
        <v>6</v>
      </c>
      <c r="B15" s="2" t="str">
        <f t="shared" si="0"/>
        <v>£/</v>
      </c>
      <c r="C15" s="2"/>
      <c r="D15" s="2"/>
      <c r="E15" s="2"/>
      <c r="F15" s="2"/>
      <c r="G15" s="59" t="str">
        <f t="shared" si="1"/>
        <v/>
      </c>
      <c r="H15" s="2"/>
      <c r="I15" s="2"/>
      <c r="J15" s="2"/>
      <c r="K15" s="59" t="str">
        <f t="shared" si="2"/>
        <v/>
      </c>
      <c r="L15" s="2"/>
      <c r="M15" s="2"/>
      <c r="N15" s="2"/>
      <c r="O15" s="59" t="str">
        <f t="shared" si="3"/>
        <v/>
      </c>
      <c r="P15" s="2"/>
      <c r="Q15" s="2"/>
      <c r="R15" s="2"/>
      <c r="S15" s="59" t="str">
        <f t="shared" si="4"/>
        <v/>
      </c>
      <c r="T15" s="2"/>
      <c r="U15" s="2"/>
      <c r="V15" s="2"/>
      <c r="W15" s="59" t="str">
        <f t="shared" si="5"/>
        <v/>
      </c>
      <c r="X15" s="2"/>
      <c r="Y15" s="2"/>
      <c r="Z15" s="2"/>
      <c r="AA15" s="2"/>
      <c r="AB15" s="59" t="str">
        <f t="shared" si="6"/>
        <v/>
      </c>
      <c r="AC15" s="2"/>
      <c r="AD15" s="2"/>
      <c r="AE15" s="2"/>
      <c r="AF15" s="2"/>
      <c r="AG15" s="59" t="str">
        <f t="shared" si="7"/>
        <v/>
      </c>
      <c r="AH15" s="2"/>
      <c r="AI15" s="2"/>
      <c r="AJ15" s="2"/>
      <c r="AK15" s="2"/>
      <c r="AL15" s="59" t="str">
        <f t="shared" si="8"/>
        <v/>
      </c>
      <c r="AM15" s="2"/>
      <c r="AN15" s="2"/>
      <c r="AO15" s="2"/>
      <c r="AP15" s="2"/>
      <c r="AQ15" s="59" t="str">
        <f t="shared" si="9"/>
        <v/>
      </c>
      <c r="AR15" s="2"/>
      <c r="AS15" s="12"/>
      <c r="AT15" s="12"/>
      <c r="AU15" s="12"/>
      <c r="AV15" s="59" t="str">
        <f t="shared" si="10"/>
        <v/>
      </c>
      <c r="AW15" s="2"/>
      <c r="AX15" s="12"/>
      <c r="AY15" s="12"/>
      <c r="AZ15" s="12"/>
      <c r="BA15" s="59" t="str">
        <f t="shared" si="11"/>
        <v/>
      </c>
      <c r="BB15" s="2"/>
      <c r="BC15" s="12"/>
      <c r="BD15" s="12"/>
      <c r="BE15" s="12"/>
      <c r="BF15" s="59" t="str">
        <f t="shared" si="12"/>
        <v/>
      </c>
      <c r="BG15" s="12"/>
      <c r="BH15" s="12"/>
      <c r="BI15" s="12"/>
      <c r="BJ15" s="12"/>
      <c r="BK15" s="59" t="str">
        <f t="shared" si="13"/>
        <v/>
      </c>
      <c r="BL15" s="12" t="s">
        <v>9</v>
      </c>
      <c r="BM15" s="17">
        <v>27</v>
      </c>
      <c r="BN15" s="17">
        <v>5</v>
      </c>
      <c r="BO15" s="17">
        <v>6</v>
      </c>
      <c r="BP15" s="59">
        <f t="shared" si="14"/>
        <v>27.274999999999999</v>
      </c>
      <c r="BQ15" s="12" t="s">
        <v>9</v>
      </c>
      <c r="BR15" s="17">
        <v>28</v>
      </c>
      <c r="BS15" s="17">
        <v>11</v>
      </c>
      <c r="BT15" s="17">
        <v>5</v>
      </c>
      <c r="BU15" s="59">
        <f t="shared" si="15"/>
        <v>28.570833333333333</v>
      </c>
    </row>
    <row r="16" spans="1:74" x14ac:dyDescent="0.3">
      <c r="A16" s="2" t="s">
        <v>65</v>
      </c>
      <c r="B16" s="2" t="str">
        <f t="shared" si="0"/>
        <v>£/</v>
      </c>
      <c r="C16" s="2"/>
      <c r="D16" s="2"/>
      <c r="E16" s="2"/>
      <c r="F16" s="2"/>
      <c r="G16" s="59" t="str">
        <f t="shared" si="1"/>
        <v/>
      </c>
      <c r="H16" s="2"/>
      <c r="I16" s="2"/>
      <c r="J16" s="2"/>
      <c r="K16" s="59" t="str">
        <f t="shared" si="2"/>
        <v/>
      </c>
      <c r="L16" s="2"/>
      <c r="M16" s="2"/>
      <c r="N16" s="2"/>
      <c r="O16" s="59" t="str">
        <f t="shared" si="3"/>
        <v/>
      </c>
      <c r="P16" s="2"/>
      <c r="Q16" s="2"/>
      <c r="R16" s="2"/>
      <c r="S16" s="59" t="str">
        <f t="shared" si="4"/>
        <v/>
      </c>
      <c r="T16" s="2"/>
      <c r="U16" s="2"/>
      <c r="V16" s="2"/>
      <c r="W16" s="59" t="str">
        <f t="shared" si="5"/>
        <v/>
      </c>
      <c r="X16" s="2"/>
      <c r="Y16" s="2"/>
      <c r="Z16" s="2"/>
      <c r="AA16" s="2"/>
      <c r="AB16" s="59" t="str">
        <f t="shared" si="6"/>
        <v/>
      </c>
      <c r="AC16" s="2"/>
      <c r="AD16" s="2"/>
      <c r="AE16" s="2"/>
      <c r="AF16" s="2"/>
      <c r="AG16" s="59" t="str">
        <f t="shared" si="7"/>
        <v/>
      </c>
      <c r="AH16" s="2"/>
      <c r="AI16" s="2"/>
      <c r="AJ16" s="2"/>
      <c r="AK16" s="2"/>
      <c r="AL16" s="59" t="str">
        <f t="shared" si="8"/>
        <v/>
      </c>
      <c r="AM16" s="2"/>
      <c r="AN16" s="2"/>
      <c r="AO16" s="2"/>
      <c r="AP16" s="2"/>
      <c r="AQ16" s="59" t="str">
        <f t="shared" si="9"/>
        <v/>
      </c>
      <c r="AR16" s="2"/>
      <c r="AS16" s="12"/>
      <c r="AT16" s="12"/>
      <c r="AU16" s="12"/>
      <c r="AV16" s="59" t="str">
        <f t="shared" si="10"/>
        <v/>
      </c>
      <c r="AW16" s="2"/>
      <c r="AX16" s="12"/>
      <c r="AY16" s="12"/>
      <c r="AZ16" s="12"/>
      <c r="BA16" s="59" t="str">
        <f t="shared" si="11"/>
        <v/>
      </c>
      <c r="BB16" s="2"/>
      <c r="BC16" s="12"/>
      <c r="BD16" s="12"/>
      <c r="BE16" s="12"/>
      <c r="BF16" s="59" t="str">
        <f t="shared" si="12"/>
        <v/>
      </c>
      <c r="BG16" s="12"/>
      <c r="BH16" s="12"/>
      <c r="BI16" s="12"/>
      <c r="BJ16" s="12"/>
      <c r="BK16" s="59" t="str">
        <f t="shared" si="13"/>
        <v/>
      </c>
      <c r="BL16" s="12"/>
      <c r="BM16" s="12"/>
      <c r="BN16" s="12"/>
      <c r="BO16" s="12"/>
      <c r="BP16" s="59" t="str">
        <f t="shared" si="14"/>
        <v/>
      </c>
      <c r="BQ16" s="12"/>
      <c r="BR16" s="12"/>
      <c r="BS16" s="12"/>
      <c r="BT16" s="12"/>
      <c r="BU16" s="59" t="str">
        <f t="shared" si="15"/>
        <v/>
      </c>
    </row>
    <row r="17" spans="1:73" x14ac:dyDescent="0.3">
      <c r="A17" s="2" t="s">
        <v>65</v>
      </c>
      <c r="B17" s="2" t="str">
        <f t="shared" si="0"/>
        <v>£/</v>
      </c>
      <c r="C17" s="2"/>
      <c r="D17" s="2"/>
      <c r="E17" s="2"/>
      <c r="F17" s="2"/>
      <c r="G17" s="59" t="str">
        <f t="shared" si="1"/>
        <v/>
      </c>
      <c r="H17" s="2"/>
      <c r="I17" s="2"/>
      <c r="J17" s="2"/>
      <c r="K17" s="59" t="str">
        <f t="shared" si="2"/>
        <v/>
      </c>
      <c r="L17" s="2"/>
      <c r="M17" s="2"/>
      <c r="N17" s="2"/>
      <c r="O17" s="59" t="str">
        <f t="shared" si="3"/>
        <v/>
      </c>
      <c r="P17" s="2"/>
      <c r="Q17" s="2"/>
      <c r="R17" s="2"/>
      <c r="S17" s="59" t="str">
        <f t="shared" si="4"/>
        <v/>
      </c>
      <c r="T17" s="2"/>
      <c r="U17" s="2"/>
      <c r="V17" s="2"/>
      <c r="W17" s="59" t="str">
        <f t="shared" si="5"/>
        <v/>
      </c>
      <c r="X17" s="2"/>
      <c r="Y17" s="2"/>
      <c r="Z17" s="2"/>
      <c r="AA17" s="2"/>
      <c r="AB17" s="59" t="str">
        <f t="shared" si="6"/>
        <v/>
      </c>
      <c r="AC17" s="2"/>
      <c r="AD17" s="2"/>
      <c r="AE17" s="2"/>
      <c r="AF17" s="2"/>
      <c r="AG17" s="59" t="str">
        <f t="shared" si="7"/>
        <v/>
      </c>
      <c r="AH17" s="2"/>
      <c r="AI17" s="2"/>
      <c r="AJ17" s="2"/>
      <c r="AK17" s="2"/>
      <c r="AL17" s="59" t="str">
        <f t="shared" si="8"/>
        <v/>
      </c>
      <c r="AM17" s="2"/>
      <c r="AN17" s="2"/>
      <c r="AO17" s="2"/>
      <c r="AP17" s="2"/>
      <c r="AQ17" s="59" t="str">
        <f t="shared" si="9"/>
        <v/>
      </c>
      <c r="AR17" s="2"/>
      <c r="AS17" s="12"/>
      <c r="AT17" s="12"/>
      <c r="AU17" s="12"/>
      <c r="AV17" s="59" t="str">
        <f t="shared" si="10"/>
        <v/>
      </c>
      <c r="AW17" s="2"/>
      <c r="AX17" s="12"/>
      <c r="AY17" s="12"/>
      <c r="AZ17" s="12"/>
      <c r="BA17" s="59" t="str">
        <f t="shared" si="11"/>
        <v/>
      </c>
      <c r="BB17" s="2"/>
      <c r="BC17" s="12"/>
      <c r="BD17" s="12"/>
      <c r="BE17" s="12"/>
      <c r="BF17" s="59" t="str">
        <f t="shared" si="12"/>
        <v/>
      </c>
      <c r="BG17" s="12"/>
      <c r="BH17" s="12"/>
      <c r="BI17" s="12"/>
      <c r="BJ17" s="12"/>
      <c r="BK17" s="59" t="str">
        <f t="shared" si="13"/>
        <v/>
      </c>
      <c r="BL17" s="12"/>
      <c r="BM17" s="12"/>
      <c r="BN17" s="12"/>
      <c r="BO17" s="12"/>
      <c r="BP17" s="59" t="str">
        <f t="shared" si="14"/>
        <v/>
      </c>
      <c r="BQ17" s="12"/>
      <c r="BR17" s="12"/>
      <c r="BS17" s="12"/>
      <c r="BT17" s="12"/>
      <c r="BU17" s="59" t="str">
        <f t="shared" si="15"/>
        <v/>
      </c>
    </row>
    <row r="18" spans="1:73" x14ac:dyDescent="0.3">
      <c r="A18" s="2" t="s">
        <v>66</v>
      </c>
      <c r="B18" s="2" t="str">
        <f t="shared" si="0"/>
        <v>£/</v>
      </c>
      <c r="C18" s="2"/>
      <c r="D18" s="2"/>
      <c r="E18" s="2"/>
      <c r="F18" s="2"/>
      <c r="G18" s="59" t="str">
        <f t="shared" si="1"/>
        <v/>
      </c>
      <c r="H18" s="2"/>
      <c r="I18" s="2"/>
      <c r="J18" s="2"/>
      <c r="K18" s="59" t="str">
        <f t="shared" si="2"/>
        <v/>
      </c>
      <c r="L18" s="2"/>
      <c r="M18" s="2"/>
      <c r="N18" s="2"/>
      <c r="O18" s="59" t="str">
        <f t="shared" si="3"/>
        <v/>
      </c>
      <c r="P18" s="2"/>
      <c r="Q18" s="2"/>
      <c r="R18" s="2"/>
      <c r="S18" s="59" t="str">
        <f t="shared" si="4"/>
        <v/>
      </c>
      <c r="T18" s="2"/>
      <c r="U18" s="2"/>
      <c r="V18" s="2"/>
      <c r="W18" s="59" t="str">
        <f t="shared" si="5"/>
        <v/>
      </c>
      <c r="X18" s="2"/>
      <c r="Y18" s="2"/>
      <c r="Z18" s="2"/>
      <c r="AA18" s="2"/>
      <c r="AB18" s="59" t="str">
        <f t="shared" si="6"/>
        <v/>
      </c>
      <c r="AC18" s="2"/>
      <c r="AD18" s="2"/>
      <c r="AE18" s="2"/>
      <c r="AF18" s="2"/>
      <c r="AG18" s="59" t="str">
        <f t="shared" si="7"/>
        <v/>
      </c>
      <c r="AH18" s="2"/>
      <c r="AI18" s="2"/>
      <c r="AJ18" s="2"/>
      <c r="AK18" s="2"/>
      <c r="AL18" s="59" t="str">
        <f t="shared" si="8"/>
        <v/>
      </c>
      <c r="AM18" s="2"/>
      <c r="AN18" s="2"/>
      <c r="AO18" s="2"/>
      <c r="AP18" s="2"/>
      <c r="AQ18" s="59" t="str">
        <f t="shared" si="9"/>
        <v/>
      </c>
      <c r="AR18" s="2"/>
      <c r="AS18" s="12"/>
      <c r="AT18" s="12"/>
      <c r="AU18" s="12"/>
      <c r="AV18" s="59" t="str">
        <f t="shared" si="10"/>
        <v/>
      </c>
      <c r="AW18" s="2"/>
      <c r="AX18" s="12"/>
      <c r="AY18" s="12"/>
      <c r="AZ18" s="12"/>
      <c r="BA18" s="59" t="str">
        <f t="shared" si="11"/>
        <v/>
      </c>
      <c r="BB18" s="2"/>
      <c r="BC18" s="12"/>
      <c r="BD18" s="12"/>
      <c r="BE18" s="12"/>
      <c r="BF18" s="59" t="str">
        <f t="shared" si="12"/>
        <v/>
      </c>
      <c r="BG18" s="12"/>
      <c r="BH18" s="12"/>
      <c r="BI18" s="12"/>
      <c r="BJ18" s="12"/>
      <c r="BK18" s="59" t="str">
        <f t="shared" si="13"/>
        <v/>
      </c>
      <c r="BL18" s="12"/>
      <c r="BM18" s="12"/>
      <c r="BN18" s="12"/>
      <c r="BO18" s="12"/>
      <c r="BP18" s="59" t="str">
        <f t="shared" si="14"/>
        <v/>
      </c>
      <c r="BQ18" s="12"/>
      <c r="BR18" s="12"/>
      <c r="BS18" s="12"/>
      <c r="BT18" s="12"/>
      <c r="BU18" s="59" t="str">
        <f t="shared" si="15"/>
        <v/>
      </c>
    </row>
    <row r="19" spans="1:73" x14ac:dyDescent="0.3">
      <c r="A19" s="14" t="s">
        <v>340</v>
      </c>
      <c r="B19" s="2" t="str">
        <f t="shared" si="0"/>
        <v>£/</v>
      </c>
      <c r="C19" s="14"/>
      <c r="D19" s="14" t="s">
        <v>68</v>
      </c>
      <c r="E19" s="14">
        <v>3</v>
      </c>
      <c r="F19" s="14">
        <v>10</v>
      </c>
      <c r="G19" s="59">
        <f>IF((E19+F19/$D$52)=0,"",(E19+F19/$D$52))</f>
        <v>3.5</v>
      </c>
      <c r="H19" s="14" t="s">
        <v>68</v>
      </c>
      <c r="I19" s="14">
        <v>3</v>
      </c>
      <c r="J19" s="14">
        <v>10</v>
      </c>
      <c r="K19" s="59">
        <f>IF((I19+J19/$D$52)=0,"",(I19+J19/$D$52))</f>
        <v>3.5</v>
      </c>
      <c r="L19" s="14" t="s">
        <v>68</v>
      </c>
      <c r="M19" s="14">
        <v>3</v>
      </c>
      <c r="N19" s="14">
        <v>10</v>
      </c>
      <c r="O19" s="59">
        <f>IF((M19+N19/$D$52)=0,"",(M19+N19/$D$52))</f>
        <v>3.5</v>
      </c>
      <c r="P19" s="14" t="s">
        <v>68</v>
      </c>
      <c r="Q19" s="14">
        <v>3</v>
      </c>
      <c r="R19" s="14">
        <v>10</v>
      </c>
      <c r="S19" s="59">
        <f>IF((Q19+R19/$D$52)=0,"",(Q19+R19/$D$52))</f>
        <v>3.5</v>
      </c>
      <c r="T19" s="14" t="s">
        <v>68</v>
      </c>
      <c r="U19" s="14">
        <v>3</v>
      </c>
      <c r="V19" s="14">
        <v>10</v>
      </c>
      <c r="W19" s="59">
        <f>IF((U19+V19/$D$52)=0,"",(U19+V19/$D$52))</f>
        <v>3.5</v>
      </c>
      <c r="X19" s="12" t="s">
        <v>69</v>
      </c>
      <c r="Y19" s="12">
        <v>4</v>
      </c>
      <c r="Z19" s="12">
        <v>0</v>
      </c>
      <c r="AA19" s="12">
        <v>0</v>
      </c>
      <c r="AB19" s="59">
        <f>IF((Y19+Z19/$D$52+AA19/$F$52)=0,"",(Y19+Z19/$D$52+AA19/$F$52))</f>
        <v>4</v>
      </c>
      <c r="AC19" s="18" t="s">
        <v>69</v>
      </c>
      <c r="AD19" s="12">
        <v>4</v>
      </c>
      <c r="AE19" s="12">
        <v>0</v>
      </c>
      <c r="AF19" s="12">
        <v>0</v>
      </c>
      <c r="AG19" s="59">
        <f>IF((AD19+AE19/$D$52+AF19/$F$52)=0,"",(AD19+AE19/$D$52+AF19/$F$52))</f>
        <v>4</v>
      </c>
      <c r="AH19" s="12"/>
      <c r="AI19" s="12"/>
      <c r="AJ19" s="12"/>
      <c r="AK19" s="12"/>
      <c r="AL19" s="59" t="str">
        <f>IF((AI19+AJ19/$D$52+AK19/$F$52)=0,"",(AI19+AJ19/$D$52+AK19/$F$52))</f>
        <v/>
      </c>
      <c r="AM19" s="12"/>
      <c r="AN19" s="12"/>
      <c r="AO19" s="12"/>
      <c r="AP19" s="12"/>
      <c r="AQ19" s="59" t="str">
        <f>IF((AN19+AO19/$D$52+AP19/$F$52)=0,"",(AN19+AO19/$D$52+AP19/$F$52))</f>
        <v/>
      </c>
      <c r="AR19" s="12"/>
      <c r="AS19" s="12"/>
      <c r="AT19" s="12"/>
      <c r="AU19" s="12"/>
      <c r="AV19" s="59" t="str">
        <f>IF((AS19+AT19/$D$52+AU19/$F$52)=0,"",(AS19+AT19/$D$52+AU19/$F$52))</f>
        <v/>
      </c>
      <c r="AW19" s="12"/>
      <c r="AX19" s="12"/>
      <c r="AY19" s="12"/>
      <c r="AZ19" s="12"/>
      <c r="BA19" s="59" t="str">
        <f>IF((AX19+AY19/$D$52+AZ19/$F$52)=0,"",(AX19+AY19/$D$52+AZ19/$F$52))</f>
        <v/>
      </c>
      <c r="BB19" s="12"/>
      <c r="BC19" s="12"/>
      <c r="BD19" s="12"/>
      <c r="BE19" s="12"/>
      <c r="BF19" s="59" t="str">
        <f>IF((BC19+BD19/$D$52+BE19/$F$52)=0,"",(BC19+BD19/$D$52+BE19/$F$52))</f>
        <v/>
      </c>
      <c r="BG19" s="12"/>
      <c r="BH19" s="12"/>
      <c r="BI19" s="12"/>
      <c r="BJ19" s="12"/>
      <c r="BK19" s="59" t="str">
        <f>IF((BH19+BI19/$D$52+BJ19/$F$52)=0,"",(BH19+BI19/$D$52+BJ19/$F$52))</f>
        <v/>
      </c>
      <c r="BL19" s="12"/>
      <c r="BM19" s="12"/>
      <c r="BN19" s="12"/>
      <c r="BO19" s="12"/>
      <c r="BP19" s="59" t="str">
        <f>IF((BM19+BN19/$D$52+BO19/$F$52)=0,"",(BM19+BN19/$D$52+BO19/$F$52))</f>
        <v/>
      </c>
      <c r="BQ19" s="12"/>
      <c r="BR19" s="12"/>
      <c r="BS19" s="12"/>
      <c r="BT19" s="12"/>
      <c r="BU19" s="59" t="str">
        <f>IF((BR19+BS19/$D$52+BT19/$F$52)=0,"",(BR19+BS19/$D$52+BT19/$F$52))</f>
        <v/>
      </c>
    </row>
    <row r="20" spans="1:73" x14ac:dyDescent="0.3">
      <c r="A20" s="14" t="s">
        <v>184</v>
      </c>
      <c r="B20" s="2" t="str">
        <f t="shared" si="0"/>
        <v>£/</v>
      </c>
      <c r="C20" s="14"/>
      <c r="D20" s="14"/>
      <c r="E20" s="14"/>
      <c r="F20" s="14"/>
      <c r="G20" s="59" t="str">
        <f t="shared" ref="G20:G46" si="16">IF((E20+F20/$D$52)=0,"",(E20+F20/$D$52))</f>
        <v/>
      </c>
      <c r="H20" s="14"/>
      <c r="I20" s="14"/>
      <c r="J20" s="14"/>
      <c r="K20" s="59" t="str">
        <f t="shared" ref="K20:K46" si="17">IF((I20+J20/$D$52)=0,"",(I20+J20/$D$52))</f>
        <v/>
      </c>
      <c r="L20" s="14"/>
      <c r="M20" s="14"/>
      <c r="N20" s="14"/>
      <c r="O20" s="59" t="str">
        <f t="shared" ref="O20:O46" si="18">IF((M20+N20/$D$52)=0,"",(M20+N20/$D$52))</f>
        <v/>
      </c>
      <c r="P20" s="14"/>
      <c r="Q20" s="14"/>
      <c r="R20" s="14"/>
      <c r="S20" s="59" t="str">
        <f t="shared" ref="S20:S46" si="19">IF((Q20+R20/$D$52)=0,"",(Q20+R20/$D$52))</f>
        <v/>
      </c>
      <c r="T20" s="14"/>
      <c r="U20" s="14"/>
      <c r="V20" s="14"/>
      <c r="W20" s="59" t="str">
        <f t="shared" ref="W20:W46" si="20">IF((U20+V20/$D$52)=0,"",(U20+V20/$D$52))</f>
        <v/>
      </c>
      <c r="X20" s="12"/>
      <c r="Y20" s="12"/>
      <c r="Z20" s="12"/>
      <c r="AA20" s="12"/>
      <c r="AB20" s="59" t="str">
        <f t="shared" ref="AB20:AB43" si="21">IF((Y20+Z20/$D$52+AA20/$F$52)=0,"",(Y20+Z20/$D$52+AA20/$F$52))</f>
        <v/>
      </c>
      <c r="AC20" s="14"/>
      <c r="AD20" s="12"/>
      <c r="AE20" s="12"/>
      <c r="AF20" s="12"/>
      <c r="AG20" s="59" t="str">
        <f t="shared" ref="AG20:AG43" si="22">IF((AD20+AE20/$D$52+AF20/$F$52)=0,"",(AD20+AE20/$D$52+AF20/$F$52))</f>
        <v/>
      </c>
      <c r="AH20" s="12"/>
      <c r="AI20" s="12"/>
      <c r="AJ20" s="12"/>
      <c r="AK20" s="12"/>
      <c r="AL20" s="59" t="str">
        <f t="shared" ref="AL20:AL43" si="23">IF((AI20+AJ20/$D$52+AK20/$F$52)=0,"",(AI20+AJ20/$D$52+AK20/$F$52))</f>
        <v/>
      </c>
      <c r="AM20" s="12"/>
      <c r="AN20" s="12"/>
      <c r="AO20" s="12"/>
      <c r="AP20" s="12"/>
      <c r="AQ20" s="59" t="str">
        <f t="shared" ref="AQ20:AQ43" si="24">IF((AN20+AO20/$D$52+AP20/$F$52)=0,"",(AN20+AO20/$D$52+AP20/$F$52))</f>
        <v/>
      </c>
      <c r="AR20" s="12"/>
      <c r="AS20" s="12"/>
      <c r="AT20" s="12"/>
      <c r="AU20" s="12"/>
      <c r="AV20" s="59" t="str">
        <f t="shared" ref="AV20:AV43" si="25">IF((AS20+AT20/$D$52+AU20/$F$52)=0,"",(AS20+AT20/$D$52+AU20/$F$52))</f>
        <v/>
      </c>
      <c r="AW20" s="12"/>
      <c r="AX20" s="12"/>
      <c r="AY20" s="12"/>
      <c r="AZ20" s="12"/>
      <c r="BA20" s="59" t="str">
        <f t="shared" ref="BA20:BA43" si="26">IF((AX20+AY20/$D$52+AZ20/$F$52)=0,"",(AX20+AY20/$D$52+AZ20/$F$52))</f>
        <v/>
      </c>
      <c r="BB20" s="12"/>
      <c r="BC20" s="12"/>
      <c r="BD20" s="12"/>
      <c r="BE20" s="12"/>
      <c r="BF20" s="59" t="str">
        <f t="shared" ref="BF20:BF43" si="27">IF((BC20+BD20/$D$52+BE20/$F$52)=0,"",(BC20+BD20/$D$52+BE20/$F$52))</f>
        <v/>
      </c>
      <c r="BG20" s="12"/>
      <c r="BH20" s="12"/>
      <c r="BI20" s="12"/>
      <c r="BJ20" s="12"/>
      <c r="BK20" s="59" t="str">
        <f t="shared" ref="BK20:BK43" si="28">IF((BH20+BI20/$D$52+BJ20/$F$52)=0,"",(BH20+BI20/$D$52+BJ20/$F$52))</f>
        <v/>
      </c>
      <c r="BL20" s="12" t="s">
        <v>9</v>
      </c>
      <c r="BM20" s="17">
        <v>17</v>
      </c>
      <c r="BN20" s="17">
        <v>1</v>
      </c>
      <c r="BO20" s="17">
        <v>8</v>
      </c>
      <c r="BP20" s="59">
        <f t="shared" ref="BP20:BP43" si="29">IF((BM20+BN20/$D$52+BO20/$F$52)=0,"",(BM20+BN20/$D$52+BO20/$F$52))</f>
        <v>17.083333333333336</v>
      </c>
      <c r="BQ20" s="12" t="s">
        <v>9</v>
      </c>
      <c r="BR20" s="17">
        <v>17</v>
      </c>
      <c r="BS20" s="17">
        <v>1</v>
      </c>
      <c r="BT20" s="17">
        <v>5</v>
      </c>
      <c r="BU20" s="59">
        <f t="shared" ref="BU20:BU43" si="30">IF((BR20+BS20/$D$52+BT20/$F$52)=0,"",(BR20+BS20/$D$52+BT20/$F$52))</f>
        <v>17.070833333333333</v>
      </c>
    </row>
    <row r="21" spans="1:73" x14ac:dyDescent="0.3">
      <c r="A21" s="14" t="s">
        <v>70</v>
      </c>
      <c r="B21" s="2" t="str">
        <f t="shared" si="0"/>
        <v>£/</v>
      </c>
      <c r="C21" s="14"/>
      <c r="D21" s="14"/>
      <c r="E21" s="14"/>
      <c r="F21" s="14"/>
      <c r="G21" s="59" t="str">
        <f t="shared" si="16"/>
        <v/>
      </c>
      <c r="H21" s="14"/>
      <c r="I21" s="14"/>
      <c r="J21" s="14"/>
      <c r="K21" s="59" t="str">
        <f t="shared" si="17"/>
        <v/>
      </c>
      <c r="L21" s="14"/>
      <c r="M21" s="14"/>
      <c r="N21" s="14"/>
      <c r="O21" s="59" t="str">
        <f t="shared" si="18"/>
        <v/>
      </c>
      <c r="P21" s="14"/>
      <c r="Q21" s="14"/>
      <c r="R21" s="14"/>
      <c r="S21" s="59" t="str">
        <f t="shared" si="19"/>
        <v/>
      </c>
      <c r="T21" s="14"/>
      <c r="U21" s="14"/>
      <c r="V21" s="14"/>
      <c r="W21" s="59" t="str">
        <f t="shared" si="20"/>
        <v/>
      </c>
      <c r="X21" s="12"/>
      <c r="Y21" s="12"/>
      <c r="Z21" s="12"/>
      <c r="AA21" s="12"/>
      <c r="AB21" s="59" t="str">
        <f t="shared" si="21"/>
        <v/>
      </c>
      <c r="AC21" s="14"/>
      <c r="AD21" s="12"/>
      <c r="AE21" s="12"/>
      <c r="AF21" s="12"/>
      <c r="AG21" s="59" t="str">
        <f t="shared" si="22"/>
        <v/>
      </c>
      <c r="AH21" s="12"/>
      <c r="AI21" s="12"/>
      <c r="AJ21" s="12"/>
      <c r="AK21" s="12"/>
      <c r="AL21" s="59" t="str">
        <f t="shared" si="23"/>
        <v/>
      </c>
      <c r="AM21" s="12"/>
      <c r="AN21" s="12"/>
      <c r="AO21" s="12"/>
      <c r="AP21" s="12"/>
      <c r="AQ21" s="59" t="str">
        <f t="shared" si="24"/>
        <v/>
      </c>
      <c r="AR21" s="12"/>
      <c r="AS21" s="12"/>
      <c r="AT21" s="12"/>
      <c r="AU21" s="12"/>
      <c r="AV21" s="59" t="str">
        <f t="shared" si="25"/>
        <v/>
      </c>
      <c r="AW21" s="12"/>
      <c r="AX21" s="12"/>
      <c r="AY21" s="12"/>
      <c r="AZ21" s="12"/>
      <c r="BA21" s="59" t="str">
        <f t="shared" si="26"/>
        <v/>
      </c>
      <c r="BB21" s="12"/>
      <c r="BC21" s="12"/>
      <c r="BD21" s="12"/>
      <c r="BE21" s="12"/>
      <c r="BF21" s="59" t="str">
        <f t="shared" si="27"/>
        <v/>
      </c>
      <c r="BG21" s="12"/>
      <c r="BH21" s="12"/>
      <c r="BI21" s="12"/>
      <c r="BJ21" s="12"/>
      <c r="BK21" s="59" t="str">
        <f t="shared" si="28"/>
        <v/>
      </c>
      <c r="BL21" s="12"/>
      <c r="BM21" s="12"/>
      <c r="BN21" s="12"/>
      <c r="BO21" s="12"/>
      <c r="BP21" s="59" t="str">
        <f t="shared" si="29"/>
        <v/>
      </c>
      <c r="BQ21" s="12"/>
      <c r="BR21" s="12"/>
      <c r="BS21" s="12"/>
      <c r="BT21" s="12"/>
      <c r="BU21" s="59" t="str">
        <f t="shared" si="30"/>
        <v/>
      </c>
    </row>
    <row r="22" spans="1:73" x14ac:dyDescent="0.3">
      <c r="A22" s="14" t="s">
        <v>185</v>
      </c>
      <c r="B22" s="2" t="str">
        <f t="shared" si="0"/>
        <v>£/</v>
      </c>
      <c r="C22" s="14"/>
      <c r="D22" s="14"/>
      <c r="E22" s="14"/>
      <c r="F22" s="14"/>
      <c r="G22" s="59" t="str">
        <f t="shared" si="16"/>
        <v/>
      </c>
      <c r="H22" s="14"/>
      <c r="I22" s="14"/>
      <c r="J22" s="14"/>
      <c r="K22" s="59" t="str">
        <f t="shared" si="17"/>
        <v/>
      </c>
      <c r="L22" s="14"/>
      <c r="M22" s="14"/>
      <c r="N22" s="14"/>
      <c r="O22" s="59" t="str">
        <f t="shared" si="18"/>
        <v/>
      </c>
      <c r="P22" s="14"/>
      <c r="Q22" s="14"/>
      <c r="R22" s="14"/>
      <c r="S22" s="59" t="str">
        <f t="shared" si="19"/>
        <v/>
      </c>
      <c r="T22" s="14"/>
      <c r="U22" s="14"/>
      <c r="V22" s="14"/>
      <c r="W22" s="59" t="str">
        <f t="shared" si="20"/>
        <v/>
      </c>
      <c r="X22" s="12"/>
      <c r="Y22" s="12"/>
      <c r="Z22" s="12"/>
      <c r="AA22" s="12"/>
      <c r="AB22" s="59" t="str">
        <f t="shared" si="21"/>
        <v/>
      </c>
      <c r="AC22" s="14"/>
      <c r="AD22" s="12"/>
      <c r="AE22" s="12"/>
      <c r="AF22" s="12"/>
      <c r="AG22" s="59" t="str">
        <f t="shared" si="22"/>
        <v/>
      </c>
      <c r="AH22" s="12"/>
      <c r="AI22" s="12"/>
      <c r="AJ22" s="12"/>
      <c r="AK22" s="12"/>
      <c r="AL22" s="59" t="str">
        <f t="shared" si="23"/>
        <v/>
      </c>
      <c r="AM22" s="12"/>
      <c r="AN22" s="12"/>
      <c r="AO22" s="12"/>
      <c r="AP22" s="12"/>
      <c r="AQ22" s="59" t="str">
        <f t="shared" si="24"/>
        <v/>
      </c>
      <c r="AR22" s="12"/>
      <c r="AS22" s="12"/>
      <c r="AT22" s="12"/>
      <c r="AU22" s="12"/>
      <c r="AV22" s="59" t="str">
        <f t="shared" si="25"/>
        <v/>
      </c>
      <c r="AW22" s="12"/>
      <c r="AX22" s="12"/>
      <c r="AY22" s="12"/>
      <c r="AZ22" s="12"/>
      <c r="BA22" s="59" t="str">
        <f t="shared" si="26"/>
        <v/>
      </c>
      <c r="BB22" s="12"/>
      <c r="BC22" s="12"/>
      <c r="BD22" s="12"/>
      <c r="BE22" s="12"/>
      <c r="BF22" s="59" t="str">
        <f t="shared" si="27"/>
        <v/>
      </c>
      <c r="BG22" s="12"/>
      <c r="BH22" s="12"/>
      <c r="BI22" s="12"/>
      <c r="BJ22" s="12"/>
      <c r="BK22" s="59" t="str">
        <f t="shared" si="28"/>
        <v/>
      </c>
      <c r="BL22" s="12"/>
      <c r="BM22" s="12"/>
      <c r="BN22" s="12"/>
      <c r="BO22" s="12"/>
      <c r="BP22" s="59" t="str">
        <f t="shared" si="29"/>
        <v/>
      </c>
      <c r="BQ22" s="12"/>
      <c r="BR22" s="12"/>
      <c r="BS22" s="12"/>
      <c r="BT22" s="12"/>
      <c r="BU22" s="59" t="str">
        <f t="shared" si="30"/>
        <v/>
      </c>
    </row>
    <row r="23" spans="1:73" x14ac:dyDescent="0.3">
      <c r="A23" s="14" t="s">
        <v>186</v>
      </c>
      <c r="B23" s="2" t="str">
        <f t="shared" si="0"/>
        <v>£/</v>
      </c>
      <c r="C23" s="14"/>
      <c r="D23" s="14"/>
      <c r="E23" s="14"/>
      <c r="F23" s="14"/>
      <c r="G23" s="59" t="str">
        <f t="shared" si="16"/>
        <v/>
      </c>
      <c r="H23" s="14"/>
      <c r="I23" s="14"/>
      <c r="J23" s="14"/>
      <c r="K23" s="59" t="str">
        <f t="shared" si="17"/>
        <v/>
      </c>
      <c r="L23" s="14"/>
      <c r="M23" s="14"/>
      <c r="N23" s="14"/>
      <c r="O23" s="59" t="str">
        <f t="shared" si="18"/>
        <v/>
      </c>
      <c r="P23" s="14"/>
      <c r="Q23" s="14"/>
      <c r="R23" s="14"/>
      <c r="S23" s="59" t="str">
        <f t="shared" si="19"/>
        <v/>
      </c>
      <c r="T23" s="14"/>
      <c r="U23" s="14"/>
      <c r="V23" s="14"/>
      <c r="W23" s="59" t="str">
        <f t="shared" si="20"/>
        <v/>
      </c>
      <c r="X23" s="12"/>
      <c r="Y23" s="12"/>
      <c r="Z23" s="12"/>
      <c r="AA23" s="12"/>
      <c r="AB23" s="59" t="str">
        <f t="shared" si="21"/>
        <v/>
      </c>
      <c r="AC23" s="14"/>
      <c r="AD23" s="12"/>
      <c r="AE23" s="12"/>
      <c r="AF23" s="12"/>
      <c r="AG23" s="59" t="str">
        <f t="shared" si="22"/>
        <v/>
      </c>
      <c r="AH23" s="12"/>
      <c r="AI23" s="12"/>
      <c r="AJ23" s="12"/>
      <c r="AK23" s="12"/>
      <c r="AL23" s="59" t="str">
        <f t="shared" si="23"/>
        <v/>
      </c>
      <c r="AM23" s="12"/>
      <c r="AN23" s="12"/>
      <c r="AO23" s="12"/>
      <c r="AP23" s="12"/>
      <c r="AQ23" s="59" t="str">
        <f t="shared" si="24"/>
        <v/>
      </c>
      <c r="AR23" s="12"/>
      <c r="AS23" s="12"/>
      <c r="AT23" s="12"/>
      <c r="AU23" s="12"/>
      <c r="AV23" s="59" t="str">
        <f t="shared" si="25"/>
        <v/>
      </c>
      <c r="AW23" s="12"/>
      <c r="AX23" s="12"/>
      <c r="AY23" s="12"/>
      <c r="AZ23" s="12"/>
      <c r="BA23" s="59" t="str">
        <f t="shared" si="26"/>
        <v/>
      </c>
      <c r="BB23" s="12"/>
      <c r="BC23" s="12"/>
      <c r="BD23" s="12"/>
      <c r="BE23" s="12"/>
      <c r="BF23" s="59" t="str">
        <f t="shared" si="27"/>
        <v/>
      </c>
      <c r="BG23" s="12"/>
      <c r="BH23" s="12"/>
      <c r="BI23" s="12"/>
      <c r="BJ23" s="12"/>
      <c r="BK23" s="59" t="str">
        <f t="shared" si="28"/>
        <v/>
      </c>
      <c r="BL23" s="12"/>
      <c r="BM23" s="12"/>
      <c r="BN23" s="12"/>
      <c r="BO23" s="12"/>
      <c r="BP23" s="59" t="str">
        <f t="shared" si="29"/>
        <v/>
      </c>
      <c r="BQ23" s="12"/>
      <c r="BR23" s="12"/>
      <c r="BS23" s="12"/>
      <c r="BT23" s="12"/>
      <c r="BU23" s="59" t="str">
        <f t="shared" si="30"/>
        <v/>
      </c>
    </row>
    <row r="24" spans="1:73" x14ac:dyDescent="0.3">
      <c r="A24" s="14" t="s">
        <v>71</v>
      </c>
      <c r="B24" s="2" t="str">
        <f t="shared" si="0"/>
        <v>£/</v>
      </c>
      <c r="C24" s="14"/>
      <c r="D24" s="14"/>
      <c r="E24" s="14"/>
      <c r="F24" s="14"/>
      <c r="G24" s="59" t="str">
        <f t="shared" si="16"/>
        <v/>
      </c>
      <c r="H24" s="14"/>
      <c r="I24" s="14"/>
      <c r="J24" s="14"/>
      <c r="K24" s="59" t="str">
        <f t="shared" si="17"/>
        <v/>
      </c>
      <c r="L24" s="14"/>
      <c r="M24" s="14"/>
      <c r="N24" s="14"/>
      <c r="O24" s="59" t="str">
        <f t="shared" si="18"/>
        <v/>
      </c>
      <c r="P24" s="14"/>
      <c r="Q24" s="14"/>
      <c r="R24" s="14"/>
      <c r="S24" s="59" t="str">
        <f t="shared" si="19"/>
        <v/>
      </c>
      <c r="T24" s="14"/>
      <c r="U24" s="14"/>
      <c r="V24" s="14"/>
      <c r="W24" s="59" t="str">
        <f t="shared" si="20"/>
        <v/>
      </c>
      <c r="X24" s="12"/>
      <c r="Y24" s="12"/>
      <c r="Z24" s="12"/>
      <c r="AA24" s="12"/>
      <c r="AB24" s="59" t="str">
        <f t="shared" si="21"/>
        <v/>
      </c>
      <c r="AC24" s="14"/>
      <c r="AD24" s="12"/>
      <c r="AE24" s="12"/>
      <c r="AF24" s="12"/>
      <c r="AG24" s="59" t="str">
        <f t="shared" si="22"/>
        <v/>
      </c>
      <c r="AH24" s="12"/>
      <c r="AI24" s="12"/>
      <c r="AJ24" s="12"/>
      <c r="AK24" s="12"/>
      <c r="AL24" s="59" t="str">
        <f t="shared" si="23"/>
        <v/>
      </c>
      <c r="AM24" s="12"/>
      <c r="AN24" s="12"/>
      <c r="AO24" s="12"/>
      <c r="AP24" s="12"/>
      <c r="AQ24" s="59" t="str">
        <f t="shared" si="24"/>
        <v/>
      </c>
      <c r="AR24" s="12"/>
      <c r="AS24" s="12"/>
      <c r="AT24" s="12"/>
      <c r="AU24" s="12"/>
      <c r="AV24" s="59" t="str">
        <f t="shared" si="25"/>
        <v/>
      </c>
      <c r="AW24" s="12"/>
      <c r="AX24" s="12"/>
      <c r="AY24" s="12"/>
      <c r="AZ24" s="12"/>
      <c r="BA24" s="59" t="str">
        <f t="shared" si="26"/>
        <v/>
      </c>
      <c r="BB24" s="12"/>
      <c r="BC24" s="12"/>
      <c r="BD24" s="12"/>
      <c r="BE24" s="12"/>
      <c r="BF24" s="59" t="str">
        <f t="shared" si="27"/>
        <v/>
      </c>
      <c r="BG24" s="12"/>
      <c r="BH24" s="12"/>
      <c r="BI24" s="12"/>
      <c r="BJ24" s="12"/>
      <c r="BK24" s="59" t="str">
        <f t="shared" si="28"/>
        <v/>
      </c>
      <c r="BL24" s="12"/>
      <c r="BM24" s="12"/>
      <c r="BN24" s="12"/>
      <c r="BO24" s="12"/>
      <c r="BP24" s="59" t="str">
        <f t="shared" si="29"/>
        <v/>
      </c>
      <c r="BQ24" s="12"/>
      <c r="BR24" s="12"/>
      <c r="BS24" s="12"/>
      <c r="BT24" s="12"/>
      <c r="BU24" s="59" t="str">
        <f t="shared" si="30"/>
        <v/>
      </c>
    </row>
    <row r="25" spans="1:73" x14ac:dyDescent="0.3">
      <c r="A25" s="14" t="s">
        <v>187</v>
      </c>
      <c r="B25" s="2" t="str">
        <f t="shared" si="0"/>
        <v>£/</v>
      </c>
      <c r="C25" s="14"/>
      <c r="D25" s="14"/>
      <c r="E25" s="14"/>
      <c r="F25" s="14"/>
      <c r="G25" s="59" t="str">
        <f t="shared" si="16"/>
        <v/>
      </c>
      <c r="H25" s="14"/>
      <c r="I25" s="14"/>
      <c r="J25" s="14"/>
      <c r="K25" s="59" t="str">
        <f t="shared" si="17"/>
        <v/>
      </c>
      <c r="L25" s="14"/>
      <c r="M25" s="14"/>
      <c r="N25" s="14"/>
      <c r="O25" s="59" t="str">
        <f t="shared" si="18"/>
        <v/>
      </c>
      <c r="P25" s="14"/>
      <c r="Q25" s="14"/>
      <c r="R25" s="14"/>
      <c r="S25" s="59" t="str">
        <f t="shared" si="19"/>
        <v/>
      </c>
      <c r="T25" s="14"/>
      <c r="U25" s="14"/>
      <c r="V25" s="14"/>
      <c r="W25" s="59" t="str">
        <f t="shared" si="20"/>
        <v/>
      </c>
      <c r="X25" s="12"/>
      <c r="Y25" s="12"/>
      <c r="Z25" s="12"/>
      <c r="AA25" s="12"/>
      <c r="AB25" s="59" t="str">
        <f t="shared" si="21"/>
        <v/>
      </c>
      <c r="AC25" s="14"/>
      <c r="AD25" s="12"/>
      <c r="AE25" s="12"/>
      <c r="AF25" s="12"/>
      <c r="AG25" s="59" t="str">
        <f t="shared" si="22"/>
        <v/>
      </c>
      <c r="AH25" s="12"/>
      <c r="AI25" s="12"/>
      <c r="AJ25" s="12"/>
      <c r="AK25" s="12"/>
      <c r="AL25" s="59" t="str">
        <f t="shared" si="23"/>
        <v/>
      </c>
      <c r="AM25" s="12"/>
      <c r="AN25" s="12"/>
      <c r="AO25" s="12"/>
      <c r="AP25" s="12"/>
      <c r="AQ25" s="59" t="str">
        <f t="shared" si="24"/>
        <v/>
      </c>
      <c r="AR25" s="12"/>
      <c r="AS25" s="12"/>
      <c r="AT25" s="12"/>
      <c r="AU25" s="12"/>
      <c r="AV25" s="59" t="str">
        <f t="shared" si="25"/>
        <v/>
      </c>
      <c r="AW25" s="12"/>
      <c r="AX25" s="12"/>
      <c r="AY25" s="12"/>
      <c r="AZ25" s="12"/>
      <c r="BA25" s="59" t="str">
        <f t="shared" si="26"/>
        <v/>
      </c>
      <c r="BB25" s="12"/>
      <c r="BC25" s="12"/>
      <c r="BD25" s="12"/>
      <c r="BE25" s="12"/>
      <c r="BF25" s="59" t="str">
        <f t="shared" si="27"/>
        <v/>
      </c>
      <c r="BG25" s="12"/>
      <c r="BH25" s="12"/>
      <c r="BI25" s="12"/>
      <c r="BJ25" s="12"/>
      <c r="BK25" s="59" t="str">
        <f t="shared" si="28"/>
        <v/>
      </c>
      <c r="BL25" s="12"/>
      <c r="BM25" s="12"/>
      <c r="BN25" s="12"/>
      <c r="BO25" s="12"/>
      <c r="BP25" s="59" t="str">
        <f t="shared" si="29"/>
        <v/>
      </c>
      <c r="BQ25" s="12"/>
      <c r="BR25" s="12"/>
      <c r="BS25" s="12"/>
      <c r="BT25" s="12"/>
      <c r="BU25" s="59" t="str">
        <f t="shared" si="30"/>
        <v/>
      </c>
    </row>
    <row r="26" spans="1:73" x14ac:dyDescent="0.3">
      <c r="A26" s="14" t="s">
        <v>188</v>
      </c>
      <c r="B26" s="2" t="str">
        <f t="shared" si="0"/>
        <v>£/</v>
      </c>
      <c r="C26" s="14"/>
      <c r="D26" s="14"/>
      <c r="E26" s="14"/>
      <c r="F26" s="14"/>
      <c r="G26" s="59" t="str">
        <f t="shared" si="16"/>
        <v/>
      </c>
      <c r="H26" s="14"/>
      <c r="I26" s="14"/>
      <c r="J26" s="14"/>
      <c r="K26" s="59" t="str">
        <f t="shared" si="17"/>
        <v/>
      </c>
      <c r="L26" s="14"/>
      <c r="M26" s="14"/>
      <c r="N26" s="14"/>
      <c r="O26" s="59" t="str">
        <f t="shared" si="18"/>
        <v/>
      </c>
      <c r="P26" s="14"/>
      <c r="Q26" s="14"/>
      <c r="R26" s="14"/>
      <c r="S26" s="59" t="str">
        <f t="shared" si="19"/>
        <v/>
      </c>
      <c r="T26" s="14"/>
      <c r="U26" s="14"/>
      <c r="V26" s="14"/>
      <c r="W26" s="59" t="str">
        <f t="shared" si="20"/>
        <v/>
      </c>
      <c r="X26" s="12"/>
      <c r="Y26" s="12"/>
      <c r="Z26" s="12"/>
      <c r="AA26" s="12"/>
      <c r="AB26" s="59" t="str">
        <f t="shared" si="21"/>
        <v/>
      </c>
      <c r="AC26" s="14"/>
      <c r="AD26" s="12"/>
      <c r="AE26" s="12"/>
      <c r="AF26" s="12"/>
      <c r="AG26" s="59" t="str">
        <f t="shared" si="22"/>
        <v/>
      </c>
      <c r="AH26" s="12"/>
      <c r="AI26" s="12"/>
      <c r="AJ26" s="12"/>
      <c r="AK26" s="12"/>
      <c r="AL26" s="59" t="str">
        <f t="shared" si="23"/>
        <v/>
      </c>
      <c r="AM26" s="12"/>
      <c r="AN26" s="12"/>
      <c r="AO26" s="12"/>
      <c r="AP26" s="12"/>
      <c r="AQ26" s="59" t="str">
        <f t="shared" si="24"/>
        <v/>
      </c>
      <c r="AR26" s="12"/>
      <c r="AS26" s="12"/>
      <c r="AT26" s="12"/>
      <c r="AU26" s="12"/>
      <c r="AV26" s="59" t="str">
        <f t="shared" si="25"/>
        <v/>
      </c>
      <c r="AW26" s="12"/>
      <c r="AX26" s="12"/>
      <c r="AY26" s="12"/>
      <c r="AZ26" s="12"/>
      <c r="BA26" s="59" t="str">
        <f t="shared" si="26"/>
        <v/>
      </c>
      <c r="BB26" s="12"/>
      <c r="BC26" s="12"/>
      <c r="BD26" s="12"/>
      <c r="BE26" s="12"/>
      <c r="BF26" s="59" t="str">
        <f t="shared" si="27"/>
        <v/>
      </c>
      <c r="BG26" s="12"/>
      <c r="BH26" s="12"/>
      <c r="BI26" s="12"/>
      <c r="BJ26" s="12"/>
      <c r="BK26" s="59" t="str">
        <f t="shared" si="28"/>
        <v/>
      </c>
      <c r="BL26" s="12"/>
      <c r="BM26" s="12"/>
      <c r="BN26" s="12"/>
      <c r="BO26" s="12"/>
      <c r="BP26" s="59" t="str">
        <f t="shared" si="29"/>
        <v/>
      </c>
      <c r="BQ26" s="12"/>
      <c r="BR26" s="12"/>
      <c r="BS26" s="12"/>
      <c r="BT26" s="12"/>
      <c r="BU26" s="59" t="str">
        <f t="shared" si="30"/>
        <v/>
      </c>
    </row>
    <row r="27" spans="1:73" x14ac:dyDescent="0.3">
      <c r="A27" s="12" t="s">
        <v>189</v>
      </c>
      <c r="B27" s="2" t="str">
        <f t="shared" si="0"/>
        <v>£/</v>
      </c>
      <c r="C27" s="12"/>
      <c r="D27" s="12" t="s">
        <v>10</v>
      </c>
      <c r="E27" s="12">
        <v>4</v>
      </c>
      <c r="F27" s="12">
        <v>0</v>
      </c>
      <c r="G27" s="59">
        <f t="shared" si="16"/>
        <v>4</v>
      </c>
      <c r="H27" s="12" t="s">
        <v>10</v>
      </c>
      <c r="I27" s="12">
        <v>4</v>
      </c>
      <c r="J27" s="12">
        <v>0</v>
      </c>
      <c r="K27" s="59">
        <f t="shared" si="17"/>
        <v>4</v>
      </c>
      <c r="L27" s="12" t="s">
        <v>10</v>
      </c>
      <c r="M27" s="12">
        <v>4</v>
      </c>
      <c r="N27" s="12">
        <v>0</v>
      </c>
      <c r="O27" s="59">
        <f t="shared" si="18"/>
        <v>4</v>
      </c>
      <c r="P27" s="12" t="s">
        <v>10</v>
      </c>
      <c r="Q27" s="12">
        <v>4</v>
      </c>
      <c r="R27" s="12">
        <v>0</v>
      </c>
      <c r="S27" s="59">
        <f t="shared" si="19"/>
        <v>4</v>
      </c>
      <c r="T27" s="12" t="s">
        <v>10</v>
      </c>
      <c r="U27" s="12">
        <v>4</v>
      </c>
      <c r="V27" s="12">
        <v>0</v>
      </c>
      <c r="W27" s="59">
        <f t="shared" si="20"/>
        <v>4</v>
      </c>
      <c r="X27" s="12" t="s">
        <v>72</v>
      </c>
      <c r="Y27" s="12">
        <v>4</v>
      </c>
      <c r="Z27" s="12">
        <v>0</v>
      </c>
      <c r="AA27" s="12">
        <v>0</v>
      </c>
      <c r="AB27" s="59">
        <f t="shared" si="21"/>
        <v>4</v>
      </c>
      <c r="AC27" s="18" t="s">
        <v>72</v>
      </c>
      <c r="AD27" s="12">
        <v>4</v>
      </c>
      <c r="AE27" s="12">
        <v>0</v>
      </c>
      <c r="AF27" s="12">
        <v>0</v>
      </c>
      <c r="AG27" s="59">
        <f t="shared" si="22"/>
        <v>4</v>
      </c>
      <c r="AH27" s="12" t="s">
        <v>73</v>
      </c>
      <c r="AI27" s="12">
        <v>4</v>
      </c>
      <c r="AJ27" s="12">
        <v>0</v>
      </c>
      <c r="AK27" s="12">
        <v>0</v>
      </c>
      <c r="AL27" s="59">
        <f t="shared" si="23"/>
        <v>4</v>
      </c>
      <c r="AM27" s="12" t="s">
        <v>73</v>
      </c>
      <c r="AN27" s="12">
        <v>4</v>
      </c>
      <c r="AO27" s="12">
        <v>0</v>
      </c>
      <c r="AP27" s="12">
        <v>0</v>
      </c>
      <c r="AQ27" s="59">
        <f t="shared" si="24"/>
        <v>4</v>
      </c>
      <c r="AR27" s="12"/>
      <c r="AS27" s="12"/>
      <c r="AT27" s="12"/>
      <c r="AU27" s="12"/>
      <c r="AV27" s="59" t="str">
        <f t="shared" si="25"/>
        <v/>
      </c>
      <c r="AW27" s="12"/>
      <c r="AX27" s="12"/>
      <c r="AY27" s="12"/>
      <c r="AZ27" s="12"/>
      <c r="BA27" s="59" t="str">
        <f t="shared" si="26"/>
        <v/>
      </c>
      <c r="BB27" s="12"/>
      <c r="BC27" s="12"/>
      <c r="BD27" s="12"/>
      <c r="BE27" s="12"/>
      <c r="BF27" s="59" t="str">
        <f t="shared" si="27"/>
        <v/>
      </c>
      <c r="BG27" s="12"/>
      <c r="BH27" s="12"/>
      <c r="BI27" s="12"/>
      <c r="BJ27" s="12"/>
      <c r="BK27" s="59" t="str">
        <f t="shared" si="28"/>
        <v/>
      </c>
      <c r="BL27" s="12"/>
      <c r="BM27" s="12"/>
      <c r="BN27" s="12"/>
      <c r="BO27" s="12"/>
      <c r="BP27" s="59" t="str">
        <f t="shared" si="29"/>
        <v/>
      </c>
      <c r="BQ27" s="12"/>
      <c r="BR27" s="12"/>
      <c r="BS27" s="12"/>
      <c r="BT27" s="12"/>
      <c r="BU27" s="59" t="str">
        <f t="shared" si="30"/>
        <v/>
      </c>
    </row>
    <row r="28" spans="1:73" x14ac:dyDescent="0.3">
      <c r="A28" s="12" t="s">
        <v>74</v>
      </c>
      <c r="B28" s="2" t="str">
        <f t="shared" si="0"/>
        <v>£/</v>
      </c>
      <c r="C28" s="12"/>
      <c r="D28" s="12"/>
      <c r="E28" s="12"/>
      <c r="F28" s="12"/>
      <c r="G28" s="59" t="str">
        <f t="shared" si="16"/>
        <v/>
      </c>
      <c r="H28" s="12"/>
      <c r="I28" s="12"/>
      <c r="J28" s="12"/>
      <c r="K28" s="59" t="str">
        <f t="shared" si="17"/>
        <v/>
      </c>
      <c r="L28" s="12"/>
      <c r="M28" s="12"/>
      <c r="N28" s="12"/>
      <c r="O28" s="59" t="str">
        <f t="shared" si="18"/>
        <v/>
      </c>
      <c r="P28" s="12"/>
      <c r="Q28" s="12"/>
      <c r="R28" s="12"/>
      <c r="S28" s="59" t="str">
        <f t="shared" si="19"/>
        <v/>
      </c>
      <c r="T28" s="12"/>
      <c r="U28" s="12"/>
      <c r="V28" s="12"/>
      <c r="W28" s="59" t="str">
        <f t="shared" si="20"/>
        <v/>
      </c>
      <c r="X28" s="12"/>
      <c r="Y28" s="12"/>
      <c r="Z28" s="12"/>
      <c r="AA28" s="12"/>
      <c r="AB28" s="59" t="str">
        <f t="shared" si="21"/>
        <v/>
      </c>
      <c r="AC28" s="12"/>
      <c r="AD28" s="12"/>
      <c r="AE28" s="12"/>
      <c r="AF28" s="12"/>
      <c r="AG28" s="59" t="str">
        <f t="shared" si="22"/>
        <v/>
      </c>
      <c r="AH28" s="12"/>
      <c r="AI28" s="12"/>
      <c r="AJ28" s="12"/>
      <c r="AK28" s="12"/>
      <c r="AL28" s="59" t="str">
        <f t="shared" si="23"/>
        <v/>
      </c>
      <c r="AM28" s="12"/>
      <c r="AN28" s="12"/>
      <c r="AO28" s="12"/>
      <c r="AP28" s="12"/>
      <c r="AQ28" s="59" t="str">
        <f t="shared" si="24"/>
        <v/>
      </c>
      <c r="AR28" s="12"/>
      <c r="AS28" s="12"/>
      <c r="AT28" s="12"/>
      <c r="AU28" s="12"/>
      <c r="AV28" s="59" t="str">
        <f t="shared" si="25"/>
        <v/>
      </c>
      <c r="AW28" s="12"/>
      <c r="AX28" s="12"/>
      <c r="AY28" s="12"/>
      <c r="AZ28" s="12"/>
      <c r="BA28" s="59" t="str">
        <f t="shared" si="26"/>
        <v/>
      </c>
      <c r="BB28" s="12"/>
      <c r="BC28" s="12"/>
      <c r="BD28" s="12"/>
      <c r="BE28" s="12"/>
      <c r="BF28" s="59" t="str">
        <f t="shared" si="27"/>
        <v/>
      </c>
      <c r="BG28" s="12"/>
      <c r="BH28" s="12"/>
      <c r="BI28" s="12"/>
      <c r="BJ28" s="12"/>
      <c r="BK28" s="59" t="str">
        <f t="shared" si="28"/>
        <v/>
      </c>
      <c r="BL28" s="12"/>
      <c r="BM28" s="12"/>
      <c r="BN28" s="12"/>
      <c r="BO28" s="12"/>
      <c r="BP28" s="59" t="str">
        <f t="shared" si="29"/>
        <v/>
      </c>
      <c r="BQ28" s="12"/>
      <c r="BR28" s="12"/>
      <c r="BS28" s="12"/>
      <c r="BT28" s="12"/>
      <c r="BU28" s="59" t="str">
        <f t="shared" si="30"/>
        <v/>
      </c>
    </row>
    <row r="29" spans="1:73" x14ac:dyDescent="0.3">
      <c r="A29" s="12" t="s">
        <v>75</v>
      </c>
      <c r="B29" s="2" t="str">
        <f t="shared" si="0"/>
        <v>£/</v>
      </c>
      <c r="C29" s="12"/>
      <c r="G29" s="59" t="str">
        <f t="shared" si="16"/>
        <v/>
      </c>
      <c r="K29" s="59" t="str">
        <f t="shared" si="17"/>
        <v/>
      </c>
      <c r="O29" s="59" t="str">
        <f t="shared" si="18"/>
        <v/>
      </c>
      <c r="S29" s="59" t="str">
        <f t="shared" si="19"/>
        <v/>
      </c>
      <c r="W29" s="59" t="str">
        <f t="shared" si="20"/>
        <v/>
      </c>
      <c r="AB29" s="59" t="str">
        <f t="shared" si="21"/>
        <v/>
      </c>
      <c r="AE29"/>
      <c r="AG29" s="59" t="str">
        <f t="shared" si="22"/>
        <v/>
      </c>
      <c r="AJ29"/>
      <c r="AL29" s="59" t="str">
        <f t="shared" si="23"/>
        <v/>
      </c>
      <c r="AO29"/>
      <c r="AQ29" s="59" t="str">
        <f t="shared" si="24"/>
        <v/>
      </c>
      <c r="AT29"/>
      <c r="AV29" s="59" t="str">
        <f t="shared" si="25"/>
        <v/>
      </c>
      <c r="AY29"/>
      <c r="BA29" s="59" t="str">
        <f t="shared" si="26"/>
        <v/>
      </c>
      <c r="BD29"/>
      <c r="BF29" s="59" t="str">
        <f t="shared" si="27"/>
        <v/>
      </c>
      <c r="BK29" s="59" t="str">
        <f t="shared" si="28"/>
        <v/>
      </c>
      <c r="BL29" t="s">
        <v>9</v>
      </c>
      <c r="BM29" s="6">
        <v>5</v>
      </c>
      <c r="BN29" s="6">
        <v>10</v>
      </c>
      <c r="BO29" s="6">
        <v>0</v>
      </c>
      <c r="BP29" s="59">
        <f t="shared" si="29"/>
        <v>5.5</v>
      </c>
      <c r="BQ29" t="s">
        <v>9</v>
      </c>
      <c r="BR29">
        <v>5</v>
      </c>
      <c r="BS29">
        <v>0</v>
      </c>
      <c r="BT29">
        <v>0</v>
      </c>
      <c r="BU29" s="59">
        <f t="shared" si="30"/>
        <v>5</v>
      </c>
    </row>
    <row r="30" spans="1:73" x14ac:dyDescent="0.3">
      <c r="A30" s="12" t="s">
        <v>76</v>
      </c>
      <c r="B30" s="2" t="str">
        <f t="shared" si="0"/>
        <v>£/</v>
      </c>
      <c r="C30" s="12"/>
      <c r="D30" s="12"/>
      <c r="E30" s="12"/>
      <c r="F30" s="12"/>
      <c r="G30" s="59" t="str">
        <f t="shared" si="16"/>
        <v/>
      </c>
      <c r="H30" s="12"/>
      <c r="I30" s="12"/>
      <c r="J30" s="12"/>
      <c r="K30" s="59" t="str">
        <f t="shared" si="17"/>
        <v/>
      </c>
      <c r="L30" s="12"/>
      <c r="M30" s="12"/>
      <c r="N30" s="12"/>
      <c r="O30" s="59" t="str">
        <f t="shared" si="18"/>
        <v/>
      </c>
      <c r="P30" s="12"/>
      <c r="Q30" s="12"/>
      <c r="R30" s="12"/>
      <c r="S30" s="59" t="str">
        <f t="shared" si="19"/>
        <v/>
      </c>
      <c r="T30" s="12"/>
      <c r="U30" s="12"/>
      <c r="V30" s="12"/>
      <c r="W30" s="59" t="str">
        <f t="shared" si="20"/>
        <v/>
      </c>
      <c r="X30" s="12" t="s">
        <v>77</v>
      </c>
      <c r="Y30" s="12">
        <v>6</v>
      </c>
      <c r="Z30" s="12">
        <v>0</v>
      </c>
      <c r="AA30" s="12">
        <v>0</v>
      </c>
      <c r="AB30" s="59">
        <f t="shared" si="21"/>
        <v>6</v>
      </c>
      <c r="AC30" s="12"/>
      <c r="AD30" s="12"/>
      <c r="AE30" s="12"/>
      <c r="AF30" s="12"/>
      <c r="AG30" s="59" t="str">
        <f t="shared" si="22"/>
        <v/>
      </c>
      <c r="AH30" s="12"/>
      <c r="AI30" s="12"/>
      <c r="AJ30" s="12"/>
      <c r="AK30" s="12"/>
      <c r="AL30" s="59" t="str">
        <f t="shared" si="23"/>
        <v/>
      </c>
      <c r="AM30" s="12"/>
      <c r="AN30" s="12"/>
      <c r="AO30" s="12"/>
      <c r="AP30" s="12"/>
      <c r="AQ30" s="59" t="str">
        <f t="shared" si="24"/>
        <v/>
      </c>
      <c r="AR30" s="12"/>
      <c r="AS30" s="12"/>
      <c r="AT30" s="12"/>
      <c r="AU30" s="12"/>
      <c r="AV30" s="59" t="str">
        <f t="shared" si="25"/>
        <v/>
      </c>
      <c r="AW30" s="12"/>
      <c r="AX30" s="12"/>
      <c r="AY30" s="12"/>
      <c r="AZ30" s="12"/>
      <c r="BA30" s="59" t="str">
        <f t="shared" si="26"/>
        <v/>
      </c>
      <c r="BB30" s="12"/>
      <c r="BC30" s="12"/>
      <c r="BD30" s="12"/>
      <c r="BE30" s="12"/>
      <c r="BF30" s="59" t="str">
        <f t="shared" si="27"/>
        <v/>
      </c>
      <c r="BG30" s="12"/>
      <c r="BH30" s="12"/>
      <c r="BI30" s="12"/>
      <c r="BJ30" s="12"/>
      <c r="BK30" s="59" t="str">
        <f t="shared" si="28"/>
        <v/>
      </c>
      <c r="BL30" s="12"/>
      <c r="BM30" s="12"/>
      <c r="BN30" s="12"/>
      <c r="BO30" s="12"/>
      <c r="BP30" s="59" t="str">
        <f t="shared" si="29"/>
        <v/>
      </c>
      <c r="BQ30" s="12"/>
      <c r="BR30" s="12"/>
      <c r="BS30" s="12"/>
      <c r="BT30" s="12"/>
      <c r="BU30" s="59" t="str">
        <f t="shared" si="30"/>
        <v/>
      </c>
    </row>
    <row r="31" spans="1:73" x14ac:dyDescent="0.3">
      <c r="A31" s="12" t="s">
        <v>78</v>
      </c>
      <c r="B31" s="2" t="str">
        <f t="shared" si="0"/>
        <v>£/</v>
      </c>
      <c r="C31" s="12"/>
      <c r="D31" s="12"/>
      <c r="E31" s="12"/>
      <c r="F31" s="12"/>
      <c r="G31" s="59" t="str">
        <f t="shared" si="16"/>
        <v/>
      </c>
      <c r="H31" s="12"/>
      <c r="I31" s="12"/>
      <c r="J31" s="12"/>
      <c r="K31" s="59" t="str">
        <f t="shared" si="17"/>
        <v/>
      </c>
      <c r="L31" s="12"/>
      <c r="M31" s="12"/>
      <c r="N31" s="12"/>
      <c r="O31" s="59" t="str">
        <f t="shared" si="18"/>
        <v/>
      </c>
      <c r="P31" s="12"/>
      <c r="Q31" s="12"/>
      <c r="R31" s="12"/>
      <c r="S31" s="59" t="str">
        <f t="shared" si="19"/>
        <v/>
      </c>
      <c r="T31" s="12"/>
      <c r="U31" s="12"/>
      <c r="V31" s="12"/>
      <c r="W31" s="59" t="str">
        <f t="shared" si="20"/>
        <v/>
      </c>
      <c r="X31" s="12"/>
      <c r="Y31" s="12"/>
      <c r="Z31" s="12"/>
      <c r="AA31" s="12"/>
      <c r="AB31" s="59" t="str">
        <f t="shared" si="21"/>
        <v/>
      </c>
      <c r="AC31" s="12"/>
      <c r="AD31" s="12"/>
      <c r="AE31" s="12"/>
      <c r="AF31" s="12"/>
      <c r="AG31" s="59" t="str">
        <f t="shared" si="22"/>
        <v/>
      </c>
      <c r="AH31" s="14"/>
      <c r="AI31" s="12"/>
      <c r="AJ31" s="12"/>
      <c r="AK31" s="12"/>
      <c r="AL31" s="59" t="str">
        <f t="shared" si="23"/>
        <v/>
      </c>
      <c r="AM31" s="14"/>
      <c r="AN31" s="12"/>
      <c r="AO31" s="12"/>
      <c r="AP31" s="12"/>
      <c r="AQ31" s="59" t="str">
        <f t="shared" si="24"/>
        <v/>
      </c>
      <c r="AR31" s="12"/>
      <c r="AS31" s="12"/>
      <c r="AT31" s="12"/>
      <c r="AU31" s="12"/>
      <c r="AV31" s="59" t="str">
        <f t="shared" si="25"/>
        <v/>
      </c>
      <c r="AW31" s="12"/>
      <c r="AX31" s="12"/>
      <c r="AY31" s="12"/>
      <c r="AZ31" s="12"/>
      <c r="BA31" s="59" t="str">
        <f t="shared" si="26"/>
        <v/>
      </c>
      <c r="BB31" s="12"/>
      <c r="BC31" s="12"/>
      <c r="BD31" s="12"/>
      <c r="BE31" s="12"/>
      <c r="BF31" s="59" t="str">
        <f t="shared" si="27"/>
        <v/>
      </c>
      <c r="BG31" s="12" t="s">
        <v>79</v>
      </c>
      <c r="BH31" s="12">
        <v>150</v>
      </c>
      <c r="BI31" s="12">
        <v>0</v>
      </c>
      <c r="BJ31" s="12">
        <v>0</v>
      </c>
      <c r="BK31" s="59">
        <f t="shared" si="28"/>
        <v>150</v>
      </c>
      <c r="BL31" s="12" t="s">
        <v>9</v>
      </c>
      <c r="BM31" s="12">
        <v>75</v>
      </c>
      <c r="BN31" s="12">
        <v>0</v>
      </c>
      <c r="BO31" s="12">
        <v>0</v>
      </c>
      <c r="BP31" s="59">
        <f t="shared" si="29"/>
        <v>75</v>
      </c>
      <c r="BQ31" s="12" t="s">
        <v>9</v>
      </c>
      <c r="BR31" s="12">
        <v>75</v>
      </c>
      <c r="BS31" s="12">
        <v>0</v>
      </c>
      <c r="BT31" s="12">
        <v>0</v>
      </c>
      <c r="BU31" s="59">
        <f t="shared" si="30"/>
        <v>75</v>
      </c>
    </row>
    <row r="32" spans="1:73" x14ac:dyDescent="0.3">
      <c r="A32" s="12" t="s">
        <v>249</v>
      </c>
      <c r="B32" s="2" t="str">
        <f t="shared" si="0"/>
        <v>£/</v>
      </c>
      <c r="C32" s="12"/>
      <c r="D32" s="12"/>
      <c r="E32" s="12"/>
      <c r="F32" s="12"/>
      <c r="G32" s="59" t="str">
        <f t="shared" si="16"/>
        <v/>
      </c>
      <c r="H32" s="12"/>
      <c r="I32" s="12"/>
      <c r="J32" s="12"/>
      <c r="K32" s="59" t="str">
        <f t="shared" si="17"/>
        <v/>
      </c>
      <c r="L32" s="12"/>
      <c r="M32" s="12"/>
      <c r="N32" s="12"/>
      <c r="O32" s="59" t="str">
        <f t="shared" si="18"/>
        <v/>
      </c>
      <c r="P32" s="12"/>
      <c r="Q32" s="12"/>
      <c r="R32" s="12"/>
      <c r="S32" s="59" t="str">
        <f t="shared" si="19"/>
        <v/>
      </c>
      <c r="T32" s="12"/>
      <c r="U32" s="12"/>
      <c r="V32" s="12"/>
      <c r="W32" s="59" t="str">
        <f t="shared" si="20"/>
        <v/>
      </c>
      <c r="X32" s="12"/>
      <c r="Y32" s="12"/>
      <c r="Z32" s="12"/>
      <c r="AA32" s="12"/>
      <c r="AB32" s="59" t="str">
        <f t="shared" si="21"/>
        <v/>
      </c>
      <c r="AC32" s="12"/>
      <c r="AD32" s="12"/>
      <c r="AE32" s="12"/>
      <c r="AF32" s="12"/>
      <c r="AG32" s="59" t="str">
        <f t="shared" si="22"/>
        <v/>
      </c>
      <c r="AH32" s="14"/>
      <c r="AI32" s="12"/>
      <c r="AJ32" s="12"/>
      <c r="AK32" s="12"/>
      <c r="AL32" s="59" t="str">
        <f t="shared" si="23"/>
        <v/>
      </c>
      <c r="AM32" s="14"/>
      <c r="AN32" s="12"/>
      <c r="AO32" s="12"/>
      <c r="AP32" s="12"/>
      <c r="AQ32" s="59" t="str">
        <f t="shared" si="24"/>
        <v/>
      </c>
      <c r="AR32" s="14" t="s">
        <v>69</v>
      </c>
      <c r="AS32" s="12">
        <v>100</v>
      </c>
      <c r="AT32" s="12">
        <v>0</v>
      </c>
      <c r="AU32" s="12">
        <v>0</v>
      </c>
      <c r="AV32" s="59">
        <f t="shared" si="25"/>
        <v>100</v>
      </c>
      <c r="AW32" s="14" t="s">
        <v>69</v>
      </c>
      <c r="AX32" s="12">
        <v>100</v>
      </c>
      <c r="AY32" s="12">
        <v>0</v>
      </c>
      <c r="AZ32" s="12">
        <v>0</v>
      </c>
      <c r="BA32" s="59">
        <f t="shared" si="26"/>
        <v>100</v>
      </c>
      <c r="BB32" s="14" t="s">
        <v>69</v>
      </c>
      <c r="BC32" s="12">
        <v>100</v>
      </c>
      <c r="BD32" s="12">
        <v>0</v>
      </c>
      <c r="BE32" s="12">
        <v>0</v>
      </c>
      <c r="BF32" s="59">
        <f t="shared" si="27"/>
        <v>100</v>
      </c>
      <c r="BG32" s="14" t="s">
        <v>69</v>
      </c>
      <c r="BH32" s="12">
        <v>100</v>
      </c>
      <c r="BI32" s="12">
        <v>0</v>
      </c>
      <c r="BJ32" s="12">
        <v>0</v>
      </c>
      <c r="BK32" s="59">
        <f t="shared" si="28"/>
        <v>100</v>
      </c>
      <c r="BL32" s="12"/>
      <c r="BM32" s="12"/>
      <c r="BN32" s="12"/>
      <c r="BO32" s="12"/>
      <c r="BP32" s="59" t="str">
        <f t="shared" si="29"/>
        <v/>
      </c>
      <c r="BQ32" s="12"/>
      <c r="BR32" s="12"/>
      <c r="BS32" s="12"/>
      <c r="BT32" s="12"/>
      <c r="BU32" s="59" t="str">
        <f t="shared" si="30"/>
        <v/>
      </c>
    </row>
    <row r="33" spans="1:73" x14ac:dyDescent="0.3">
      <c r="A33" s="12" t="s">
        <v>190</v>
      </c>
      <c r="B33" s="2" t="str">
        <f t="shared" si="0"/>
        <v>£/</v>
      </c>
      <c r="C33" s="12"/>
      <c r="D33" s="12"/>
      <c r="E33" s="12"/>
      <c r="F33" s="12"/>
      <c r="G33" s="59" t="str">
        <f t="shared" si="16"/>
        <v/>
      </c>
      <c r="H33" s="12"/>
      <c r="I33" s="12"/>
      <c r="J33" s="12"/>
      <c r="K33" s="59" t="str">
        <f t="shared" si="17"/>
        <v/>
      </c>
      <c r="L33" s="12"/>
      <c r="M33" s="12"/>
      <c r="N33" s="12"/>
      <c r="O33" s="59" t="str">
        <f t="shared" si="18"/>
        <v/>
      </c>
      <c r="P33" s="12"/>
      <c r="Q33" s="12"/>
      <c r="R33" s="12"/>
      <c r="S33" s="59" t="str">
        <f t="shared" si="19"/>
        <v/>
      </c>
      <c r="T33" s="12"/>
      <c r="U33" s="12"/>
      <c r="V33" s="12"/>
      <c r="W33" s="59" t="str">
        <f t="shared" si="20"/>
        <v/>
      </c>
      <c r="X33" s="12"/>
      <c r="Y33" s="12"/>
      <c r="Z33" s="12"/>
      <c r="AA33" s="12"/>
      <c r="AB33" s="59" t="str">
        <f t="shared" si="21"/>
        <v/>
      </c>
      <c r="AC33" s="12"/>
      <c r="AD33" s="12"/>
      <c r="AE33" s="12"/>
      <c r="AF33" s="12"/>
      <c r="AG33" s="59" t="str">
        <f t="shared" si="22"/>
        <v/>
      </c>
      <c r="AH33" s="14"/>
      <c r="AI33" s="12"/>
      <c r="AJ33" s="12"/>
      <c r="AK33" s="12"/>
      <c r="AL33" s="59" t="str">
        <f t="shared" si="23"/>
        <v/>
      </c>
      <c r="AM33" s="14"/>
      <c r="AN33" s="12"/>
      <c r="AO33" s="12"/>
      <c r="AP33" s="12"/>
      <c r="AQ33" s="59" t="str">
        <f t="shared" si="24"/>
        <v/>
      </c>
      <c r="AR33" s="14"/>
      <c r="AS33" s="12"/>
      <c r="AT33" s="12"/>
      <c r="AU33" s="12"/>
      <c r="AV33" s="59" t="str">
        <f t="shared" si="25"/>
        <v/>
      </c>
      <c r="AW33" s="14"/>
      <c r="AX33" s="12"/>
      <c r="AY33" s="12"/>
      <c r="AZ33" s="12"/>
      <c r="BA33" s="59" t="str">
        <f t="shared" si="26"/>
        <v/>
      </c>
      <c r="BB33" s="14"/>
      <c r="BC33" s="12"/>
      <c r="BD33" s="12"/>
      <c r="BE33" s="12"/>
      <c r="BF33" s="59" t="str">
        <f t="shared" si="27"/>
        <v/>
      </c>
      <c r="BG33" s="14"/>
      <c r="BH33" s="12"/>
      <c r="BI33" s="12"/>
      <c r="BJ33" s="12"/>
      <c r="BK33" s="59" t="str">
        <f t="shared" si="28"/>
        <v/>
      </c>
      <c r="BN33"/>
      <c r="BP33" s="59" t="str">
        <f t="shared" si="29"/>
        <v/>
      </c>
      <c r="BS33"/>
      <c r="BU33" s="59" t="str">
        <f t="shared" si="30"/>
        <v/>
      </c>
    </row>
    <row r="34" spans="1:73" x14ac:dyDescent="0.3">
      <c r="A34" s="12" t="s">
        <v>191</v>
      </c>
      <c r="B34" s="2" t="str">
        <f t="shared" si="0"/>
        <v>£/</v>
      </c>
      <c r="C34" s="12"/>
      <c r="D34" s="12"/>
      <c r="E34" s="12"/>
      <c r="F34" s="12"/>
      <c r="G34" s="59" t="str">
        <f t="shared" si="16"/>
        <v/>
      </c>
      <c r="H34" s="12"/>
      <c r="I34" s="12"/>
      <c r="J34" s="12"/>
      <c r="K34" s="59" t="str">
        <f t="shared" si="17"/>
        <v/>
      </c>
      <c r="L34" s="12"/>
      <c r="M34" s="12"/>
      <c r="N34" s="12"/>
      <c r="O34" s="59" t="str">
        <f t="shared" si="18"/>
        <v/>
      </c>
      <c r="P34" s="12"/>
      <c r="Q34" s="12"/>
      <c r="R34" s="12"/>
      <c r="S34" s="59" t="str">
        <f t="shared" si="19"/>
        <v/>
      </c>
      <c r="T34" s="12"/>
      <c r="U34" s="12"/>
      <c r="V34" s="12"/>
      <c r="W34" s="59" t="str">
        <f t="shared" si="20"/>
        <v/>
      </c>
      <c r="X34" s="12"/>
      <c r="Y34" s="12"/>
      <c r="Z34" s="12"/>
      <c r="AA34" s="12"/>
      <c r="AB34" s="59" t="str">
        <f t="shared" si="21"/>
        <v/>
      </c>
      <c r="AC34" s="12"/>
      <c r="AD34" s="12"/>
      <c r="AE34" s="12"/>
      <c r="AF34" s="12"/>
      <c r="AG34" s="59" t="str">
        <f t="shared" si="22"/>
        <v/>
      </c>
      <c r="AH34" s="14"/>
      <c r="AI34" s="12"/>
      <c r="AJ34" s="12"/>
      <c r="AK34" s="12"/>
      <c r="AL34" s="59" t="str">
        <f t="shared" si="23"/>
        <v/>
      </c>
      <c r="AM34" s="14"/>
      <c r="AN34" s="12"/>
      <c r="AO34" s="12"/>
      <c r="AP34" s="12"/>
      <c r="AQ34" s="59" t="str">
        <f t="shared" si="24"/>
        <v/>
      </c>
      <c r="AR34" s="14"/>
      <c r="AS34" s="12"/>
      <c r="AT34" s="12"/>
      <c r="AU34" s="12"/>
      <c r="AV34" s="59" t="str">
        <f t="shared" si="25"/>
        <v/>
      </c>
      <c r="AW34" s="14"/>
      <c r="AX34" s="12"/>
      <c r="AY34" s="12"/>
      <c r="AZ34" s="12"/>
      <c r="BA34" s="59" t="str">
        <f t="shared" si="26"/>
        <v/>
      </c>
      <c r="BB34" s="14"/>
      <c r="BC34" s="12"/>
      <c r="BD34" s="12"/>
      <c r="BE34" s="12"/>
      <c r="BF34" s="59" t="str">
        <f t="shared" si="27"/>
        <v/>
      </c>
      <c r="BG34" s="14"/>
      <c r="BH34" s="12"/>
      <c r="BI34" s="12"/>
      <c r="BJ34" s="12"/>
      <c r="BK34" s="59" t="str">
        <f t="shared" si="28"/>
        <v/>
      </c>
      <c r="BL34" s="12" t="s">
        <v>9</v>
      </c>
      <c r="BM34" s="17">
        <v>83</v>
      </c>
      <c r="BN34" s="17">
        <v>6</v>
      </c>
      <c r="BO34" s="17">
        <v>8</v>
      </c>
      <c r="BP34" s="59">
        <f t="shared" si="29"/>
        <v>83.333333333333329</v>
      </c>
      <c r="BQ34" s="12" t="s">
        <v>9</v>
      </c>
      <c r="BR34" s="17">
        <v>90</v>
      </c>
      <c r="BS34" s="17">
        <v>0</v>
      </c>
      <c r="BT34" s="17">
        <v>0</v>
      </c>
      <c r="BU34" s="59">
        <f t="shared" si="30"/>
        <v>90</v>
      </c>
    </row>
    <row r="35" spans="1:73" x14ac:dyDescent="0.3">
      <c r="A35" s="12" t="s">
        <v>192</v>
      </c>
      <c r="B35" s="2" t="str">
        <f t="shared" si="0"/>
        <v>£/</v>
      </c>
      <c r="C35" s="12"/>
      <c r="D35" s="12"/>
      <c r="E35" s="12"/>
      <c r="F35" s="12"/>
      <c r="G35" s="59" t="str">
        <f t="shared" si="16"/>
        <v/>
      </c>
      <c r="H35" s="12"/>
      <c r="I35" s="12"/>
      <c r="J35" s="12"/>
      <c r="K35" s="59" t="str">
        <f t="shared" si="17"/>
        <v/>
      </c>
      <c r="L35" s="12"/>
      <c r="M35" s="12"/>
      <c r="N35" s="12"/>
      <c r="O35" s="59" t="str">
        <f t="shared" si="18"/>
        <v/>
      </c>
      <c r="P35" s="12"/>
      <c r="Q35" s="12"/>
      <c r="R35" s="12"/>
      <c r="S35" s="59" t="str">
        <f t="shared" si="19"/>
        <v/>
      </c>
      <c r="T35" s="12"/>
      <c r="U35" s="12"/>
      <c r="V35" s="12"/>
      <c r="W35" s="59" t="str">
        <f t="shared" si="20"/>
        <v/>
      </c>
      <c r="X35" s="12"/>
      <c r="Y35" s="12"/>
      <c r="Z35" s="12"/>
      <c r="AA35" s="12"/>
      <c r="AB35" s="59" t="str">
        <f t="shared" si="21"/>
        <v/>
      </c>
      <c r="AC35" s="12"/>
      <c r="AD35" s="12"/>
      <c r="AE35" s="12"/>
      <c r="AF35" s="12"/>
      <c r="AG35" s="59" t="str">
        <f t="shared" si="22"/>
        <v/>
      </c>
      <c r="AH35" s="14"/>
      <c r="AI35" s="12"/>
      <c r="AJ35" s="12"/>
      <c r="AK35" s="12"/>
      <c r="AL35" s="59" t="str">
        <f t="shared" si="23"/>
        <v/>
      </c>
      <c r="AM35" s="14"/>
      <c r="AN35" s="12"/>
      <c r="AO35" s="12"/>
      <c r="AP35" s="12"/>
      <c r="AQ35" s="59" t="str">
        <f t="shared" si="24"/>
        <v/>
      </c>
      <c r="AR35" s="14"/>
      <c r="AS35" s="12"/>
      <c r="AT35" s="12"/>
      <c r="AU35" s="12"/>
      <c r="AV35" s="59" t="str">
        <f t="shared" si="25"/>
        <v/>
      </c>
      <c r="AW35" s="14"/>
      <c r="AX35" s="12"/>
      <c r="AY35" s="12"/>
      <c r="AZ35" s="12"/>
      <c r="BA35" s="59" t="str">
        <f t="shared" si="26"/>
        <v/>
      </c>
      <c r="BB35" s="14"/>
      <c r="BC35" s="12"/>
      <c r="BD35" s="12"/>
      <c r="BE35" s="12"/>
      <c r="BF35" s="59" t="str">
        <f t="shared" si="27"/>
        <v/>
      </c>
      <c r="BG35" s="14"/>
      <c r="BH35" s="12"/>
      <c r="BI35" s="12"/>
      <c r="BJ35" s="12"/>
      <c r="BK35" s="59" t="str">
        <f t="shared" si="28"/>
        <v/>
      </c>
      <c r="BL35" s="12" t="s">
        <v>9</v>
      </c>
      <c r="BM35" s="17">
        <v>76</v>
      </c>
      <c r="BN35" s="17">
        <v>18</v>
      </c>
      <c r="BO35" s="17">
        <v>9</v>
      </c>
      <c r="BP35" s="59">
        <f t="shared" si="29"/>
        <v>76.9375</v>
      </c>
      <c r="BQ35" s="12" t="s">
        <v>9</v>
      </c>
      <c r="BR35" s="17">
        <v>66</v>
      </c>
      <c r="BS35" s="17">
        <v>14</v>
      </c>
      <c r="BT35" s="17">
        <v>1</v>
      </c>
      <c r="BU35" s="59">
        <f t="shared" si="30"/>
        <v>66.704166666666666</v>
      </c>
    </row>
    <row r="36" spans="1:73" x14ac:dyDescent="0.3">
      <c r="A36" s="12" t="s">
        <v>193</v>
      </c>
      <c r="B36" s="2" t="str">
        <f t="shared" si="0"/>
        <v>£/</v>
      </c>
      <c r="C36" s="12"/>
      <c r="D36" s="12"/>
      <c r="E36" s="12"/>
      <c r="F36" s="12"/>
      <c r="G36" s="59" t="str">
        <f t="shared" si="16"/>
        <v/>
      </c>
      <c r="H36" s="12"/>
      <c r="I36" s="12"/>
      <c r="J36" s="12"/>
      <c r="K36" s="59" t="str">
        <f t="shared" si="17"/>
        <v/>
      </c>
      <c r="L36" s="12"/>
      <c r="M36" s="12"/>
      <c r="N36" s="12"/>
      <c r="O36" s="59" t="str">
        <f t="shared" si="18"/>
        <v/>
      </c>
      <c r="P36" s="12"/>
      <c r="Q36" s="12"/>
      <c r="R36" s="12"/>
      <c r="S36" s="59" t="str">
        <f t="shared" si="19"/>
        <v/>
      </c>
      <c r="T36" s="12"/>
      <c r="U36" s="12"/>
      <c r="V36" s="12"/>
      <c r="W36" s="59" t="str">
        <f t="shared" si="20"/>
        <v/>
      </c>
      <c r="X36" s="12"/>
      <c r="Y36" s="12"/>
      <c r="Z36" s="12"/>
      <c r="AA36" s="12"/>
      <c r="AB36" s="59" t="str">
        <f t="shared" si="21"/>
        <v/>
      </c>
      <c r="AC36" s="12"/>
      <c r="AD36" s="12"/>
      <c r="AE36" s="12"/>
      <c r="AF36" s="12"/>
      <c r="AG36" s="59" t="str">
        <f t="shared" si="22"/>
        <v/>
      </c>
      <c r="AH36" s="14"/>
      <c r="AI36" s="12"/>
      <c r="AJ36" s="12"/>
      <c r="AK36" s="12"/>
      <c r="AL36" s="59" t="str">
        <f t="shared" si="23"/>
        <v/>
      </c>
      <c r="AM36" s="14"/>
      <c r="AN36" s="12"/>
      <c r="AO36" s="12"/>
      <c r="AP36" s="12"/>
      <c r="AQ36" s="59" t="str">
        <f t="shared" si="24"/>
        <v/>
      </c>
      <c r="AR36" s="14"/>
      <c r="AS36" s="12"/>
      <c r="AT36" s="12"/>
      <c r="AU36" s="12"/>
      <c r="AV36" s="59" t="str">
        <f t="shared" si="25"/>
        <v/>
      </c>
      <c r="AW36" s="14"/>
      <c r="AX36" s="12"/>
      <c r="AY36" s="12"/>
      <c r="AZ36" s="12"/>
      <c r="BA36" s="59" t="str">
        <f t="shared" si="26"/>
        <v/>
      </c>
      <c r="BB36" s="14"/>
      <c r="BC36" s="12"/>
      <c r="BD36" s="12"/>
      <c r="BE36" s="12"/>
      <c r="BF36" s="59" t="str">
        <f t="shared" si="27"/>
        <v/>
      </c>
      <c r="BG36" s="14"/>
      <c r="BH36" s="12"/>
      <c r="BI36" s="12"/>
      <c r="BJ36" s="12"/>
      <c r="BK36" s="59" t="str">
        <f t="shared" si="28"/>
        <v/>
      </c>
      <c r="BL36" s="12" t="s">
        <v>9</v>
      </c>
      <c r="BM36" s="17">
        <v>14</v>
      </c>
      <c r="BN36" s="17">
        <v>11</v>
      </c>
      <c r="BO36" s="17">
        <v>10</v>
      </c>
      <c r="BP36" s="59">
        <f t="shared" si="29"/>
        <v>14.591666666666667</v>
      </c>
      <c r="BQ36" s="12" t="s">
        <v>9</v>
      </c>
      <c r="BR36" s="17">
        <v>11</v>
      </c>
      <c r="BS36" s="17">
        <v>8</v>
      </c>
      <c r="BT36" s="17">
        <v>2</v>
      </c>
      <c r="BU36" s="59">
        <f t="shared" si="30"/>
        <v>11.408333333333333</v>
      </c>
    </row>
    <row r="37" spans="1:73" x14ac:dyDescent="0.3">
      <c r="A37" s="12" t="s">
        <v>344</v>
      </c>
      <c r="B37" s="2" t="str">
        <f t="shared" si="0"/>
        <v>£/</v>
      </c>
      <c r="C37" s="12"/>
      <c r="G37" s="59" t="str">
        <f t="shared" si="16"/>
        <v/>
      </c>
      <c r="K37" s="59" t="str">
        <f t="shared" si="17"/>
        <v/>
      </c>
      <c r="O37" s="59" t="str">
        <f t="shared" si="18"/>
        <v/>
      </c>
      <c r="S37" s="59" t="str">
        <f t="shared" si="19"/>
        <v/>
      </c>
      <c r="W37" s="59" t="str">
        <f t="shared" si="20"/>
        <v/>
      </c>
      <c r="AB37" s="59" t="str">
        <f t="shared" si="21"/>
        <v/>
      </c>
      <c r="AE37"/>
      <c r="AG37" s="59" t="str">
        <f t="shared" si="22"/>
        <v/>
      </c>
      <c r="AJ37"/>
      <c r="AL37" s="59" t="str">
        <f t="shared" si="23"/>
        <v/>
      </c>
      <c r="AO37"/>
      <c r="AQ37" s="59" t="str">
        <f t="shared" si="24"/>
        <v/>
      </c>
      <c r="AT37"/>
      <c r="AV37" s="59" t="str">
        <f t="shared" si="25"/>
        <v/>
      </c>
      <c r="AY37"/>
      <c r="BA37" s="59" t="str">
        <f t="shared" si="26"/>
        <v/>
      </c>
      <c r="BD37"/>
      <c r="BF37" s="59" t="str">
        <f t="shared" si="27"/>
        <v/>
      </c>
      <c r="BK37" s="59" t="str">
        <f t="shared" si="28"/>
        <v/>
      </c>
      <c r="BL37" t="s">
        <v>9</v>
      </c>
      <c r="BM37" s="9">
        <v>67</v>
      </c>
      <c r="BN37" s="9">
        <v>10</v>
      </c>
      <c r="BO37" s="9">
        <v>0</v>
      </c>
      <c r="BP37" s="59">
        <f t="shared" si="29"/>
        <v>67.5</v>
      </c>
      <c r="BQ37" t="s">
        <v>9</v>
      </c>
      <c r="BR37" s="9">
        <v>60</v>
      </c>
      <c r="BS37" s="9">
        <v>0</v>
      </c>
      <c r="BT37" s="9">
        <v>0</v>
      </c>
      <c r="BU37" s="59">
        <f t="shared" si="30"/>
        <v>60</v>
      </c>
    </row>
    <row r="38" spans="1:73" x14ac:dyDescent="0.3">
      <c r="A38" s="12" t="s">
        <v>80</v>
      </c>
      <c r="B38" s="2" t="str">
        <f t="shared" si="0"/>
        <v>£/</v>
      </c>
      <c r="C38" s="12"/>
      <c r="D38" s="12"/>
      <c r="E38" s="12"/>
      <c r="F38" s="12"/>
      <c r="G38" s="59" t="str">
        <f t="shared" si="16"/>
        <v/>
      </c>
      <c r="H38" s="12"/>
      <c r="I38" s="12"/>
      <c r="J38" s="12"/>
      <c r="K38" s="59" t="str">
        <f t="shared" si="17"/>
        <v/>
      </c>
      <c r="L38" s="12"/>
      <c r="M38" s="12"/>
      <c r="N38" s="12"/>
      <c r="O38" s="59" t="str">
        <f t="shared" si="18"/>
        <v/>
      </c>
      <c r="P38" s="12"/>
      <c r="Q38" s="12"/>
      <c r="R38" s="12"/>
      <c r="S38" s="59" t="str">
        <f t="shared" si="19"/>
        <v/>
      </c>
      <c r="T38" s="12"/>
      <c r="U38" s="12"/>
      <c r="V38" s="12"/>
      <c r="W38" s="59" t="str">
        <f t="shared" si="20"/>
        <v/>
      </c>
      <c r="X38" s="12" t="s">
        <v>81</v>
      </c>
      <c r="Y38" s="12">
        <v>6</v>
      </c>
      <c r="Z38" s="12">
        <v>0</v>
      </c>
      <c r="AA38" s="12">
        <v>0</v>
      </c>
      <c r="AB38" s="59">
        <f t="shared" si="21"/>
        <v>6</v>
      </c>
      <c r="AC38" s="12" t="s">
        <v>81</v>
      </c>
      <c r="AD38" s="12">
        <v>6</v>
      </c>
      <c r="AE38" s="12">
        <v>0</v>
      </c>
      <c r="AF38" s="12">
        <v>0</v>
      </c>
      <c r="AG38" s="59">
        <f t="shared" si="22"/>
        <v>6</v>
      </c>
      <c r="AH38" s="14"/>
      <c r="AI38" s="12"/>
      <c r="AJ38" s="12"/>
      <c r="AK38" s="12"/>
      <c r="AL38" s="59" t="str">
        <f t="shared" si="23"/>
        <v/>
      </c>
      <c r="AM38" s="14"/>
      <c r="AN38" s="12"/>
      <c r="AO38" s="12"/>
      <c r="AP38" s="12"/>
      <c r="AQ38" s="59" t="str">
        <f t="shared" si="24"/>
        <v/>
      </c>
      <c r="AR38" s="12"/>
      <c r="AS38" s="12"/>
      <c r="AT38" s="12"/>
      <c r="AU38" s="12"/>
      <c r="AV38" s="59" t="str">
        <f t="shared" si="25"/>
        <v/>
      </c>
      <c r="AW38" s="12" t="s">
        <v>81</v>
      </c>
      <c r="AX38" s="12">
        <v>7</v>
      </c>
      <c r="AY38" s="12">
        <v>0</v>
      </c>
      <c r="AZ38" s="12">
        <v>0</v>
      </c>
      <c r="BA38" s="59">
        <f t="shared" si="26"/>
        <v>7</v>
      </c>
      <c r="BB38" s="12" t="s">
        <v>81</v>
      </c>
      <c r="BC38" s="12">
        <v>7</v>
      </c>
      <c r="BD38" s="12">
        <v>0</v>
      </c>
      <c r="BE38" s="12">
        <v>0</v>
      </c>
      <c r="BF38" s="59">
        <f t="shared" si="27"/>
        <v>7</v>
      </c>
      <c r="BG38" s="12" t="s">
        <v>81</v>
      </c>
      <c r="BH38" s="12">
        <v>7</v>
      </c>
      <c r="BI38" s="12">
        <v>0</v>
      </c>
      <c r="BJ38" s="12">
        <v>0</v>
      </c>
      <c r="BK38" s="59">
        <f t="shared" si="28"/>
        <v>7</v>
      </c>
      <c r="BL38" s="12" t="s">
        <v>9</v>
      </c>
      <c r="BM38" s="14">
        <v>3</v>
      </c>
      <c r="BN38" s="14">
        <v>0</v>
      </c>
      <c r="BO38" s="14">
        <v>0</v>
      </c>
      <c r="BP38" s="59">
        <f t="shared" si="29"/>
        <v>3</v>
      </c>
      <c r="BQ38" s="12" t="s">
        <v>9</v>
      </c>
      <c r="BR38" s="12">
        <v>3</v>
      </c>
      <c r="BS38" s="12">
        <v>0</v>
      </c>
      <c r="BT38" s="12">
        <v>0</v>
      </c>
      <c r="BU38" s="59">
        <f t="shared" si="30"/>
        <v>3</v>
      </c>
    </row>
    <row r="39" spans="1:73" x14ac:dyDescent="0.3">
      <c r="A39" s="12" t="s">
        <v>82</v>
      </c>
      <c r="B39" s="2" t="str">
        <f t="shared" si="0"/>
        <v>£/</v>
      </c>
      <c r="C39" s="12"/>
      <c r="D39" s="12"/>
      <c r="E39" s="12"/>
      <c r="F39" s="12"/>
      <c r="G39" s="59" t="str">
        <f t="shared" si="16"/>
        <v/>
      </c>
      <c r="H39" s="12"/>
      <c r="I39" s="12"/>
      <c r="J39" s="12"/>
      <c r="K39" s="59" t="str">
        <f t="shared" si="17"/>
        <v/>
      </c>
      <c r="L39" s="12"/>
      <c r="M39" s="12"/>
      <c r="N39" s="12"/>
      <c r="O39" s="59" t="str">
        <f t="shared" si="18"/>
        <v/>
      </c>
      <c r="P39" s="12"/>
      <c r="Q39" s="12"/>
      <c r="R39" s="12"/>
      <c r="S39" s="59" t="str">
        <f t="shared" si="19"/>
        <v/>
      </c>
      <c r="T39" s="12"/>
      <c r="U39" s="12"/>
      <c r="V39" s="12"/>
      <c r="W39" s="59" t="str">
        <f t="shared" si="20"/>
        <v/>
      </c>
      <c r="X39" s="12"/>
      <c r="Y39" s="12"/>
      <c r="Z39" s="12"/>
      <c r="AA39" s="12"/>
      <c r="AB39" s="59" t="str">
        <f t="shared" si="21"/>
        <v/>
      </c>
      <c r="AC39" s="12"/>
      <c r="AD39" s="12"/>
      <c r="AE39" s="12"/>
      <c r="AF39" s="12"/>
      <c r="AG39" s="59" t="str">
        <f t="shared" si="22"/>
        <v/>
      </c>
      <c r="AH39" s="14"/>
      <c r="AI39" s="12"/>
      <c r="AJ39" s="12"/>
      <c r="AK39" s="12"/>
      <c r="AL39" s="59" t="str">
        <f t="shared" si="23"/>
        <v/>
      </c>
      <c r="AM39" s="14"/>
      <c r="AN39" s="12"/>
      <c r="AO39" s="12"/>
      <c r="AP39" s="12"/>
      <c r="AQ39" s="59" t="str">
        <f t="shared" si="24"/>
        <v/>
      </c>
      <c r="AR39" s="12"/>
      <c r="AS39" s="12"/>
      <c r="AT39" s="12"/>
      <c r="AU39" s="12"/>
      <c r="AV39" s="59" t="str">
        <f t="shared" si="25"/>
        <v/>
      </c>
      <c r="AW39" s="12"/>
      <c r="AX39" s="12"/>
      <c r="AY39" s="12"/>
      <c r="AZ39" s="12"/>
      <c r="BA39" s="59" t="str">
        <f t="shared" si="26"/>
        <v/>
      </c>
      <c r="BB39" s="12"/>
      <c r="BC39" s="12"/>
      <c r="BD39" s="12"/>
      <c r="BE39" s="12"/>
      <c r="BF39" s="59" t="str">
        <f t="shared" si="27"/>
        <v/>
      </c>
      <c r="BG39" s="12"/>
      <c r="BH39" s="12"/>
      <c r="BI39" s="12"/>
      <c r="BJ39" s="12"/>
      <c r="BK39" s="59" t="str">
        <f t="shared" si="28"/>
        <v/>
      </c>
      <c r="BL39" s="12"/>
      <c r="BM39" s="12"/>
      <c r="BN39" s="12"/>
      <c r="BO39" s="12"/>
      <c r="BP39" s="59" t="str">
        <f t="shared" si="29"/>
        <v/>
      </c>
      <c r="BQ39" s="12"/>
      <c r="BR39" s="12"/>
      <c r="BS39" s="12"/>
      <c r="BT39" s="12"/>
      <c r="BU39" s="59" t="str">
        <f t="shared" si="30"/>
        <v/>
      </c>
    </row>
    <row r="40" spans="1:73" x14ac:dyDescent="0.3">
      <c r="A40" s="12" t="s">
        <v>194</v>
      </c>
      <c r="B40" s="2" t="str">
        <f t="shared" si="0"/>
        <v>£/</v>
      </c>
      <c r="C40" s="12"/>
      <c r="D40" s="12"/>
      <c r="E40" s="12"/>
      <c r="F40" s="12"/>
      <c r="G40" s="59" t="str">
        <f t="shared" si="16"/>
        <v/>
      </c>
      <c r="H40" s="12"/>
      <c r="I40" s="12"/>
      <c r="J40" s="12"/>
      <c r="K40" s="59" t="str">
        <f t="shared" si="17"/>
        <v/>
      </c>
      <c r="L40" s="12"/>
      <c r="M40" s="12"/>
      <c r="N40" s="12"/>
      <c r="O40" s="59" t="str">
        <f t="shared" si="18"/>
        <v/>
      </c>
      <c r="P40" s="12"/>
      <c r="Q40" s="12"/>
      <c r="R40" s="12"/>
      <c r="S40" s="59" t="str">
        <f t="shared" si="19"/>
        <v/>
      </c>
      <c r="T40" s="12"/>
      <c r="U40" s="12"/>
      <c r="V40" s="12"/>
      <c r="W40" s="59" t="str">
        <f t="shared" si="20"/>
        <v/>
      </c>
      <c r="X40" s="12"/>
      <c r="Y40" s="12"/>
      <c r="Z40" s="12"/>
      <c r="AA40" s="12"/>
      <c r="AB40" s="59" t="str">
        <f t="shared" si="21"/>
        <v/>
      </c>
      <c r="AC40" s="12"/>
      <c r="AD40" s="12"/>
      <c r="AE40" s="12"/>
      <c r="AF40" s="12"/>
      <c r="AG40" s="59" t="str">
        <f t="shared" si="22"/>
        <v/>
      </c>
      <c r="AH40" s="14"/>
      <c r="AI40" s="12"/>
      <c r="AJ40" s="12"/>
      <c r="AK40" s="12"/>
      <c r="AL40" s="59" t="str">
        <f t="shared" si="23"/>
        <v/>
      </c>
      <c r="AM40" s="14"/>
      <c r="AN40" s="12"/>
      <c r="AO40" s="12"/>
      <c r="AP40" s="12"/>
      <c r="AQ40" s="59" t="str">
        <f t="shared" si="24"/>
        <v/>
      </c>
      <c r="AR40" s="12"/>
      <c r="AS40" s="12"/>
      <c r="AT40" s="12"/>
      <c r="AU40" s="12"/>
      <c r="AV40" s="59" t="str">
        <f t="shared" si="25"/>
        <v/>
      </c>
      <c r="AW40" s="12"/>
      <c r="AX40" s="12"/>
      <c r="AY40" s="12"/>
      <c r="AZ40" s="12"/>
      <c r="BA40" s="59" t="str">
        <f t="shared" si="26"/>
        <v/>
      </c>
      <c r="BB40" s="12"/>
      <c r="BC40" s="12"/>
      <c r="BD40" s="12"/>
      <c r="BE40" s="12"/>
      <c r="BF40" s="59" t="str">
        <f t="shared" si="27"/>
        <v/>
      </c>
      <c r="BG40" s="12"/>
      <c r="BH40" s="12"/>
      <c r="BI40" s="12"/>
      <c r="BJ40" s="12"/>
      <c r="BK40" s="59" t="str">
        <f t="shared" si="28"/>
        <v/>
      </c>
      <c r="BL40" s="12"/>
      <c r="BM40" s="12"/>
      <c r="BN40" s="12"/>
      <c r="BO40" s="12"/>
      <c r="BP40" s="59" t="str">
        <f t="shared" si="29"/>
        <v/>
      </c>
      <c r="BQ40" s="12"/>
      <c r="BR40" s="12"/>
      <c r="BS40" s="12"/>
      <c r="BT40" s="12"/>
      <c r="BU40" s="59" t="str">
        <f t="shared" si="30"/>
        <v/>
      </c>
    </row>
    <row r="41" spans="1:73" x14ac:dyDescent="0.3">
      <c r="A41" s="12" t="s">
        <v>197</v>
      </c>
      <c r="B41" s="2" t="str">
        <f t="shared" si="0"/>
        <v>£/</v>
      </c>
      <c r="C41" s="12"/>
      <c r="D41" s="12" t="s">
        <v>9</v>
      </c>
      <c r="E41" s="12">
        <v>8</v>
      </c>
      <c r="F41" s="12">
        <v>0</v>
      </c>
      <c r="G41" s="59">
        <f t="shared" si="16"/>
        <v>8</v>
      </c>
      <c r="H41" s="12" t="s">
        <v>9</v>
      </c>
      <c r="I41" s="12">
        <v>8</v>
      </c>
      <c r="J41" s="12">
        <v>0</v>
      </c>
      <c r="K41" s="59">
        <f t="shared" si="17"/>
        <v>8</v>
      </c>
      <c r="L41" s="12" t="s">
        <v>9</v>
      </c>
      <c r="M41" s="12">
        <v>8</v>
      </c>
      <c r="N41" s="12">
        <v>0</v>
      </c>
      <c r="O41" s="59">
        <f t="shared" si="18"/>
        <v>8</v>
      </c>
      <c r="P41" s="12" t="s">
        <v>9</v>
      </c>
      <c r="Q41" s="12">
        <v>8</v>
      </c>
      <c r="R41" s="12">
        <v>0</v>
      </c>
      <c r="S41" s="59">
        <f t="shared" si="19"/>
        <v>8</v>
      </c>
      <c r="T41" s="12" t="s">
        <v>9</v>
      </c>
      <c r="U41" s="12">
        <v>8</v>
      </c>
      <c r="V41" s="12">
        <v>0</v>
      </c>
      <c r="W41" s="59">
        <f t="shared" si="20"/>
        <v>8</v>
      </c>
      <c r="X41" s="12" t="s">
        <v>83</v>
      </c>
      <c r="Y41" s="12">
        <v>8</v>
      </c>
      <c r="Z41" s="12">
        <v>0</v>
      </c>
      <c r="AA41" s="12">
        <v>0</v>
      </c>
      <c r="AB41" s="59">
        <f t="shared" si="21"/>
        <v>8</v>
      </c>
      <c r="AC41" s="12" t="s">
        <v>83</v>
      </c>
      <c r="AD41" s="12">
        <v>8</v>
      </c>
      <c r="AE41" s="12">
        <v>0</v>
      </c>
      <c r="AF41" s="12">
        <v>0</v>
      </c>
      <c r="AG41" s="59">
        <f t="shared" si="22"/>
        <v>8</v>
      </c>
      <c r="AH41" s="14" t="s">
        <v>63</v>
      </c>
      <c r="AI41" s="12">
        <v>8</v>
      </c>
      <c r="AJ41" s="12">
        <v>0</v>
      </c>
      <c r="AK41" s="12">
        <v>0</v>
      </c>
      <c r="AL41" s="59">
        <f t="shared" si="23"/>
        <v>8</v>
      </c>
      <c r="AM41" s="14" t="s">
        <v>63</v>
      </c>
      <c r="AN41" s="12">
        <v>8</v>
      </c>
      <c r="AO41" s="12">
        <v>0</v>
      </c>
      <c r="AP41" s="12">
        <v>0</v>
      </c>
      <c r="AQ41" s="59">
        <f t="shared" si="24"/>
        <v>8</v>
      </c>
      <c r="AR41" s="14" t="s">
        <v>63</v>
      </c>
      <c r="AS41" s="12">
        <v>8</v>
      </c>
      <c r="AT41" s="12">
        <v>0</v>
      </c>
      <c r="AU41" s="12">
        <v>0</v>
      </c>
      <c r="AV41" s="59">
        <f t="shared" si="25"/>
        <v>8</v>
      </c>
      <c r="AW41" s="14" t="s">
        <v>63</v>
      </c>
      <c r="AX41" s="12">
        <v>8</v>
      </c>
      <c r="AY41" s="12">
        <v>0</v>
      </c>
      <c r="AZ41" s="12">
        <v>0</v>
      </c>
      <c r="BA41" s="59">
        <f t="shared" si="26"/>
        <v>8</v>
      </c>
      <c r="BB41" s="14" t="s">
        <v>63</v>
      </c>
      <c r="BC41" s="12">
        <v>8</v>
      </c>
      <c r="BD41" s="12">
        <v>0</v>
      </c>
      <c r="BE41" s="12">
        <v>0</v>
      </c>
      <c r="BF41" s="59">
        <f t="shared" si="27"/>
        <v>8</v>
      </c>
      <c r="BG41" s="14" t="s">
        <v>63</v>
      </c>
      <c r="BH41" s="12">
        <v>8</v>
      </c>
      <c r="BI41" s="12">
        <v>0</v>
      </c>
      <c r="BJ41" s="12">
        <v>0</v>
      </c>
      <c r="BK41" s="59">
        <f t="shared" si="28"/>
        <v>8</v>
      </c>
      <c r="BL41" s="2" t="s">
        <v>9</v>
      </c>
      <c r="BM41" s="17">
        <v>4</v>
      </c>
      <c r="BN41" s="17">
        <v>0</v>
      </c>
      <c r="BO41" s="17">
        <v>1</v>
      </c>
      <c r="BP41" s="59">
        <f t="shared" si="29"/>
        <v>4.0041666666666664</v>
      </c>
      <c r="BQ41" s="12" t="s">
        <v>9</v>
      </c>
      <c r="BR41" s="17">
        <v>4</v>
      </c>
      <c r="BS41" s="17">
        <v>1</v>
      </c>
      <c r="BT41" s="17">
        <v>1</v>
      </c>
      <c r="BU41" s="59">
        <f t="shared" si="30"/>
        <v>4.0541666666666663</v>
      </c>
    </row>
    <row r="42" spans="1:73" x14ac:dyDescent="0.3">
      <c r="A42" s="12" t="s">
        <v>195</v>
      </c>
      <c r="B42" s="2" t="str">
        <f t="shared" si="0"/>
        <v>£/</v>
      </c>
      <c r="C42" s="12"/>
      <c r="D42" s="12"/>
      <c r="E42" s="12"/>
      <c r="F42" s="12"/>
      <c r="G42" s="59" t="str">
        <f t="shared" si="16"/>
        <v/>
      </c>
      <c r="H42" s="12"/>
      <c r="I42" s="12"/>
      <c r="J42" s="12"/>
      <c r="K42" s="59" t="str">
        <f t="shared" si="17"/>
        <v/>
      </c>
      <c r="L42" s="12"/>
      <c r="M42" s="12"/>
      <c r="N42" s="12"/>
      <c r="O42" s="59" t="str">
        <f t="shared" si="18"/>
        <v/>
      </c>
      <c r="P42" s="12"/>
      <c r="Q42" s="12"/>
      <c r="R42" s="12"/>
      <c r="S42" s="59" t="str">
        <f t="shared" si="19"/>
        <v/>
      </c>
      <c r="T42" s="12"/>
      <c r="U42" s="12"/>
      <c r="V42" s="12"/>
      <c r="W42" s="59" t="str">
        <f t="shared" si="20"/>
        <v/>
      </c>
      <c r="X42" s="12"/>
      <c r="Y42" s="12"/>
      <c r="Z42" s="12"/>
      <c r="AA42" s="12"/>
      <c r="AB42" s="59" t="str">
        <f t="shared" si="21"/>
        <v/>
      </c>
      <c r="AC42" s="12"/>
      <c r="AD42" s="12"/>
      <c r="AE42" s="12"/>
      <c r="AF42" s="12"/>
      <c r="AG42" s="59" t="str">
        <f t="shared" si="22"/>
        <v/>
      </c>
      <c r="AH42" s="14"/>
      <c r="AI42" s="12"/>
      <c r="AJ42" s="12"/>
      <c r="AK42" s="12"/>
      <c r="AL42" s="59" t="str">
        <f t="shared" si="23"/>
        <v/>
      </c>
      <c r="AM42" s="14"/>
      <c r="AN42" s="12"/>
      <c r="AO42" s="12"/>
      <c r="AP42" s="12"/>
      <c r="AQ42" s="59" t="str">
        <f t="shared" si="24"/>
        <v/>
      </c>
      <c r="AR42" s="12"/>
      <c r="AS42" s="12"/>
      <c r="AT42" s="12"/>
      <c r="AU42" s="12"/>
      <c r="AV42" s="59" t="str">
        <f t="shared" si="25"/>
        <v/>
      </c>
      <c r="AW42" s="12"/>
      <c r="AX42" s="12"/>
      <c r="AY42" s="12"/>
      <c r="AZ42" s="12"/>
      <c r="BA42" s="59" t="str">
        <f t="shared" si="26"/>
        <v/>
      </c>
      <c r="BB42" s="12"/>
      <c r="BC42" s="12"/>
      <c r="BD42" s="12"/>
      <c r="BE42" s="12"/>
      <c r="BF42" s="59" t="str">
        <f t="shared" si="27"/>
        <v/>
      </c>
      <c r="BG42" s="12"/>
      <c r="BH42" s="12"/>
      <c r="BI42" s="12"/>
      <c r="BJ42" s="12"/>
      <c r="BK42" s="59" t="str">
        <f t="shared" si="28"/>
        <v/>
      </c>
      <c r="BL42" s="12"/>
      <c r="BM42" s="12"/>
      <c r="BN42" s="12"/>
      <c r="BO42" s="12"/>
      <c r="BP42" s="59" t="str">
        <f t="shared" si="29"/>
        <v/>
      </c>
      <c r="BQ42" s="12" t="s">
        <v>9</v>
      </c>
      <c r="BR42" s="12"/>
      <c r="BS42" s="12"/>
      <c r="BT42" s="12"/>
      <c r="BU42" s="59" t="str">
        <f t="shared" si="30"/>
        <v/>
      </c>
    </row>
    <row r="43" spans="1:73" x14ac:dyDescent="0.3">
      <c r="A43" s="12" t="s">
        <v>84</v>
      </c>
      <c r="B43" s="2" t="str">
        <f t="shared" si="0"/>
        <v>£/</v>
      </c>
      <c r="C43" s="12"/>
      <c r="G43" s="59" t="str">
        <f t="shared" si="16"/>
        <v/>
      </c>
      <c r="K43" s="59" t="str">
        <f t="shared" si="17"/>
        <v/>
      </c>
      <c r="O43" s="59" t="str">
        <f t="shared" si="18"/>
        <v/>
      </c>
      <c r="S43" s="59" t="str">
        <f t="shared" si="19"/>
        <v/>
      </c>
      <c r="W43" s="59" t="str">
        <f t="shared" si="20"/>
        <v/>
      </c>
      <c r="AB43" s="59" t="str">
        <f t="shared" si="21"/>
        <v/>
      </c>
      <c r="AE43"/>
      <c r="AG43" s="59" t="str">
        <f t="shared" si="22"/>
        <v/>
      </c>
      <c r="AJ43"/>
      <c r="AL43" s="59" t="str">
        <f t="shared" si="23"/>
        <v/>
      </c>
      <c r="AO43"/>
      <c r="AQ43" s="59" t="str">
        <f t="shared" si="24"/>
        <v/>
      </c>
      <c r="AT43"/>
      <c r="AV43" s="59" t="str">
        <f t="shared" si="25"/>
        <v/>
      </c>
      <c r="AY43"/>
      <c r="BA43" s="59" t="str">
        <f t="shared" si="26"/>
        <v/>
      </c>
      <c r="BD43"/>
      <c r="BF43" s="59" t="str">
        <f t="shared" si="27"/>
        <v/>
      </c>
      <c r="BK43" s="59" t="str">
        <f t="shared" si="28"/>
        <v/>
      </c>
      <c r="BL43" t="s">
        <v>9</v>
      </c>
      <c r="BM43" s="6">
        <v>5</v>
      </c>
      <c r="BN43" s="6">
        <v>0</v>
      </c>
      <c r="BO43" s="6">
        <v>0</v>
      </c>
      <c r="BP43" s="59">
        <f t="shared" si="29"/>
        <v>5</v>
      </c>
      <c r="BQ43" s="12" t="s">
        <v>9</v>
      </c>
      <c r="BR43" s="12">
        <v>5</v>
      </c>
      <c r="BS43" s="12">
        <v>0</v>
      </c>
      <c r="BT43" s="12">
        <v>0</v>
      </c>
      <c r="BU43" s="59">
        <f t="shared" si="30"/>
        <v>5</v>
      </c>
    </row>
    <row r="44" spans="1:73" x14ac:dyDescent="0.3">
      <c r="A44" s="12" t="s">
        <v>342</v>
      </c>
      <c r="B44" s="2" t="str">
        <f t="shared" si="0"/>
        <v>£/</v>
      </c>
      <c r="C44" s="12"/>
      <c r="G44" s="59" t="str">
        <f t="shared" si="16"/>
        <v/>
      </c>
      <c r="K44" s="59" t="str">
        <f t="shared" si="17"/>
        <v/>
      </c>
      <c r="O44" s="59" t="str">
        <f t="shared" si="18"/>
        <v/>
      </c>
      <c r="S44" s="59" t="str">
        <f t="shared" si="19"/>
        <v/>
      </c>
      <c r="W44" s="59" t="str">
        <f t="shared" si="20"/>
        <v/>
      </c>
      <c r="X44" s="12" t="s">
        <v>63</v>
      </c>
      <c r="Y44" s="12">
        <v>5</v>
      </c>
      <c r="Z44" s="12">
        <v>0</v>
      </c>
      <c r="AA44" s="12">
        <v>0</v>
      </c>
      <c r="AB44" s="59">
        <f>IF((Y44+Z44/$D$52+AA44/$F$52)=0,"",(Y44+Z44/$D$52+AA44/$F$52))</f>
        <v>5</v>
      </c>
      <c r="AC44" s="18" t="s">
        <v>63</v>
      </c>
      <c r="AD44" s="12">
        <v>5</v>
      </c>
      <c r="AE44" s="12">
        <v>0</v>
      </c>
      <c r="AF44" s="12">
        <v>0</v>
      </c>
      <c r="AG44" s="59">
        <f>IF((AD44+AE44/$D$52+AF44/$F$52)=0,"",(AD44+AE44/$D$52+AF44/$F$52))</f>
        <v>5</v>
      </c>
      <c r="AH44" s="14" t="s">
        <v>63</v>
      </c>
      <c r="AI44" s="12">
        <v>5</v>
      </c>
      <c r="AJ44" s="12">
        <v>0</v>
      </c>
      <c r="AK44" s="12">
        <v>0</v>
      </c>
      <c r="AL44" s="59">
        <f>IF((AI44+AJ44/$D$52+AK44/$F$52)=0,"",(AI44+AJ44/$D$52+AK44/$F$52))</f>
        <v>5</v>
      </c>
      <c r="AM44" s="14" t="s">
        <v>63</v>
      </c>
      <c r="AN44" s="12">
        <v>5</v>
      </c>
      <c r="AO44" s="12">
        <v>0</v>
      </c>
      <c r="AP44" s="12">
        <v>0</v>
      </c>
      <c r="AQ44" s="59">
        <f>IF((AN44+AO44/$D$52+AP44/$F$52)=0,"",(AN44+AO44/$D$52+AP44/$F$52))</f>
        <v>5</v>
      </c>
      <c r="AR44" s="14" t="s">
        <v>63</v>
      </c>
      <c r="AS44" s="14">
        <v>5</v>
      </c>
      <c r="AT44" s="14">
        <v>0</v>
      </c>
      <c r="AU44" s="14">
        <v>0</v>
      </c>
      <c r="AV44" s="59">
        <f>IF((AS44+AT44/$D$52+AU44/$F$52)=0,"",(AS44+AT44/$D$52+AU44/$F$52))</f>
        <v>5</v>
      </c>
      <c r="AW44" s="14" t="s">
        <v>63</v>
      </c>
      <c r="AX44" s="12">
        <v>5</v>
      </c>
      <c r="AY44" s="12">
        <v>0</v>
      </c>
      <c r="AZ44" s="12">
        <v>0</v>
      </c>
      <c r="BA44" s="59">
        <f>IF((AX44+AY44/$D$52+AZ44/$F$52)=0,"",(AX44+AY44/$D$52+AZ44/$F$52))</f>
        <v>5</v>
      </c>
      <c r="BB44" s="14" t="s">
        <v>63</v>
      </c>
      <c r="BC44" s="12">
        <v>5</v>
      </c>
      <c r="BD44" s="12">
        <v>0</v>
      </c>
      <c r="BE44" s="12">
        <v>0</v>
      </c>
      <c r="BF44" s="59">
        <f>IF((BC44+BD44/$D$52+BE44/$F$52)=0,"",(BC44+BD44/$D$52+BE44/$F$52))</f>
        <v>5</v>
      </c>
      <c r="BG44" s="14" t="s">
        <v>63</v>
      </c>
      <c r="BH44" s="12">
        <v>5</v>
      </c>
      <c r="BI44" s="12">
        <v>0</v>
      </c>
      <c r="BJ44" s="12">
        <v>0</v>
      </c>
      <c r="BK44" s="59">
        <f>IF((BH44+BI44/$D$52+BJ44/$F$52)=0,"",(BH44+BI44/$D$52+BJ44/$F$52))</f>
        <v>5</v>
      </c>
      <c r="BL44" s="12" t="s">
        <v>9</v>
      </c>
      <c r="BM44" s="12">
        <v>2</v>
      </c>
      <c r="BN44" s="12">
        <v>5</v>
      </c>
      <c r="BO44" s="12">
        <v>0</v>
      </c>
      <c r="BP44" s="59">
        <f>IF((BM44+BN44/$D$52+BO44/$F$52)=0,"",(BM44+BN44/$D$52+BO44/$F$52))</f>
        <v>2.25</v>
      </c>
      <c r="BQ44" s="12" t="s">
        <v>9</v>
      </c>
      <c r="BR44" s="12">
        <v>2</v>
      </c>
      <c r="BS44" s="12">
        <v>5</v>
      </c>
      <c r="BT44" s="12">
        <v>0</v>
      </c>
      <c r="BU44" s="59">
        <f>IF((BR44+BS44/$D$52+BT44/$F$52)=0,"",(BR44+BS44/$D$52+BT44/$F$52))</f>
        <v>2.25</v>
      </c>
    </row>
    <row r="45" spans="1:73" x14ac:dyDescent="0.3">
      <c r="A45" s="12" t="s">
        <v>86</v>
      </c>
      <c r="B45" s="2" t="str">
        <f t="shared" si="0"/>
        <v>£/</v>
      </c>
      <c r="C45" s="12"/>
      <c r="G45" s="59" t="str">
        <f t="shared" si="16"/>
        <v/>
      </c>
      <c r="K45" s="59" t="str">
        <f t="shared" si="17"/>
        <v/>
      </c>
      <c r="O45" s="59" t="str">
        <f t="shared" si="18"/>
        <v/>
      </c>
      <c r="S45" s="59" t="str">
        <f t="shared" si="19"/>
        <v/>
      </c>
      <c r="W45" s="59" t="str">
        <f t="shared" si="20"/>
        <v/>
      </c>
      <c r="X45" s="12"/>
      <c r="Y45" s="12"/>
      <c r="Z45" s="12"/>
      <c r="AA45" s="12"/>
      <c r="AB45" s="59" t="str">
        <f>IF((Y45+Z45/$D$52+AA45/$F$52)=0,"",(Y45+Z45/$D$52+AA45/$F$52))</f>
        <v/>
      </c>
      <c r="AC45" s="14"/>
      <c r="AD45" s="12"/>
      <c r="AE45" s="12"/>
      <c r="AF45" s="12"/>
      <c r="AG45" s="59" t="str">
        <f>IF((AD45+AE45/$D$52+AF45/$F$52)=0,"",(AD45+AE45/$D$52+AF45/$F$52))</f>
        <v/>
      </c>
      <c r="AH45" s="14"/>
      <c r="AI45" s="12"/>
      <c r="AJ45" s="12"/>
      <c r="AK45" s="12"/>
      <c r="AL45" s="59" t="str">
        <f>IF((AI45+AJ45/$D$52+AK45/$F$52)=0,"",(AI45+AJ45/$D$52+AK45/$F$52))</f>
        <v/>
      </c>
      <c r="AM45" s="14"/>
      <c r="AN45" s="12"/>
      <c r="AO45" s="12"/>
      <c r="AP45" s="12"/>
      <c r="AQ45" s="59" t="str">
        <f>IF((AN45+AO45/$D$52+AP45/$F$52)=0,"",(AN45+AO45/$D$52+AP45/$F$52))</f>
        <v/>
      </c>
      <c r="AR45" s="14"/>
      <c r="AS45" s="14"/>
      <c r="AT45" s="14"/>
      <c r="AU45" s="14"/>
      <c r="AV45" s="59" t="str">
        <f>IF((AS45+AT45/$D$52+AU45/$F$52)=0,"",(AS45+AT45/$D$52+AU45/$F$52))</f>
        <v/>
      </c>
      <c r="AW45" s="14"/>
      <c r="AX45" s="12"/>
      <c r="AY45" s="12"/>
      <c r="AZ45" s="12"/>
      <c r="BA45" s="59" t="str">
        <f>IF((AX45+AY45/$D$52+AZ45/$F$52)=0,"",(AX45+AY45/$D$52+AZ45/$F$52))</f>
        <v/>
      </c>
      <c r="BB45" s="14"/>
      <c r="BC45" s="12"/>
      <c r="BD45" s="12"/>
      <c r="BE45" s="12"/>
      <c r="BF45" s="59" t="str">
        <f>IF((BC45+BD45/$D$52+BE45/$F$52)=0,"",(BC45+BD45/$D$52+BE45/$F$52))</f>
        <v/>
      </c>
      <c r="BG45" s="14"/>
      <c r="BH45" s="12"/>
      <c r="BI45" s="12"/>
      <c r="BJ45" s="12"/>
      <c r="BK45" s="59" t="str">
        <f>IF((BH45+BI45/$D$52+BJ45/$F$52)=0,"",(BH45+BI45/$D$52+BJ45/$F$52))</f>
        <v/>
      </c>
      <c r="BL45" s="12"/>
      <c r="BM45" s="12"/>
      <c r="BN45" s="12"/>
      <c r="BO45" s="12"/>
      <c r="BP45" s="59" t="str">
        <f>IF((BM45+BN45/$D$52+BO45/$F$52)=0,"",(BM45+BN45/$D$52+BO45/$F$52))</f>
        <v/>
      </c>
      <c r="BQ45" s="12"/>
      <c r="BR45" s="12"/>
      <c r="BS45" s="12"/>
      <c r="BT45" s="12"/>
      <c r="BU45" s="59" t="str">
        <f>IF((BR45+BS45/$D$52+BT45/$F$52)=0,"",(BR45+BS45/$D$52+BT45/$F$52))</f>
        <v/>
      </c>
    </row>
    <row r="46" spans="1:73" x14ac:dyDescent="0.3">
      <c r="A46" s="12" t="s">
        <v>162</v>
      </c>
      <c r="B46" s="2" t="str">
        <f t="shared" si="0"/>
        <v>£/</v>
      </c>
      <c r="C46" s="12"/>
      <c r="G46" s="59" t="str">
        <f t="shared" si="16"/>
        <v/>
      </c>
      <c r="K46" s="59" t="str">
        <f t="shared" si="17"/>
        <v/>
      </c>
      <c r="O46" s="59" t="str">
        <f t="shared" si="18"/>
        <v/>
      </c>
      <c r="S46" s="59" t="str">
        <f t="shared" si="19"/>
        <v/>
      </c>
      <c r="W46" s="59" t="str">
        <f t="shared" si="20"/>
        <v/>
      </c>
      <c r="AB46" s="59" t="str">
        <f t="shared" ref="AB46" si="31">IF((Y46+Z46/$D$52+AA46/$F$52)=0,"",(Y46+Z46/$D$52+AA46/$F$52))</f>
        <v/>
      </c>
      <c r="AE46"/>
      <c r="AG46" s="59" t="str">
        <f t="shared" ref="AG46" si="32">IF((AD46+AE46/$D$52+AF46/$F$52)=0,"",(AD46+AE46/$D$52+AF46/$F$52))</f>
        <v/>
      </c>
      <c r="AH46" s="6"/>
      <c r="AJ46"/>
      <c r="AL46" s="59" t="str">
        <f t="shared" ref="AL46" si="33">IF((AI46+AJ46/$D$52+AK46/$F$52)=0,"",(AI46+AJ46/$D$52+AK46/$F$52))</f>
        <v/>
      </c>
      <c r="AM46" s="6"/>
      <c r="AO46"/>
      <c r="AQ46" s="59" t="str">
        <f t="shared" ref="AQ46" si="34">IF((AN46+AO46/$D$52+AP46/$F$52)=0,"",(AN46+AO46/$D$52+AP46/$F$52))</f>
        <v/>
      </c>
      <c r="AT46"/>
      <c r="AV46" s="59" t="str">
        <f t="shared" ref="AV46" si="35">IF((AS46+AT46/$D$52+AU46/$F$52)=0,"",(AS46+AT46/$D$52+AU46/$F$52))</f>
        <v/>
      </c>
      <c r="AY46"/>
      <c r="BA46" s="59" t="str">
        <f t="shared" ref="BA46" si="36">IF((AX46+AY46/$D$52+AZ46/$F$52)=0,"",(AX46+AY46/$D$52+AZ46/$F$52))</f>
        <v/>
      </c>
      <c r="BD46"/>
      <c r="BF46" s="59" t="str">
        <f t="shared" ref="BF46" si="37">IF((BC46+BD46/$D$52+BE46/$F$52)=0,"",(BC46+BD46/$D$52+BE46/$F$52))</f>
        <v/>
      </c>
      <c r="BK46" s="59" t="str">
        <f t="shared" ref="BK46" si="38">IF((BH46+BI46/$D$52+BJ46/$F$52)=0,"",(BH46+BI46/$D$52+BJ46/$F$52))</f>
        <v/>
      </c>
      <c r="BN46"/>
      <c r="BP46" s="59" t="str">
        <f t="shared" ref="BP46" si="39">IF((BM46+BN46/$D$52+BO46/$F$52)=0,"",(BM46+BN46/$D$52+BO46/$F$52))</f>
        <v/>
      </c>
      <c r="BS46"/>
      <c r="BU46" s="59" t="str">
        <f t="shared" ref="BU46" si="40">IF((BR46+BS46/$D$52+BT46/$F$52)=0,"",(BR46+BS46/$D$52+BT46/$F$52))</f>
        <v/>
      </c>
    </row>
    <row r="47" spans="1:73" x14ac:dyDescent="0.3">
      <c r="AE47"/>
      <c r="AG47" s="6"/>
      <c r="AJ47"/>
      <c r="AL47" s="6"/>
      <c r="AO47"/>
      <c r="AQ47" s="6"/>
      <c r="AT47"/>
      <c r="AV47" s="6"/>
      <c r="AY47"/>
      <c r="BA47" s="6"/>
      <c r="BD47"/>
      <c r="BF47" s="6"/>
      <c r="BN47"/>
      <c r="BP47" s="6"/>
      <c r="BS47"/>
      <c r="BU47" s="6"/>
    </row>
    <row r="48" spans="1:73" x14ac:dyDescent="0.3">
      <c r="A48" s="26" t="s">
        <v>175</v>
      </c>
      <c r="B48" s="26"/>
      <c r="C48" s="26"/>
      <c r="AE48"/>
      <c r="AG48" s="6"/>
      <c r="AJ48"/>
      <c r="AL48" s="6"/>
      <c r="AO48"/>
      <c r="AQ48" s="6"/>
      <c r="AT48"/>
      <c r="AV48" s="6"/>
      <c r="AY48"/>
      <c r="BA48" s="6"/>
      <c r="BD48"/>
      <c r="BF48" s="6"/>
      <c r="BN48"/>
      <c r="BP48" s="6"/>
      <c r="BS48"/>
      <c r="BU48" s="6"/>
    </row>
    <row r="51" spans="1:103" s="29" customFormat="1" x14ac:dyDescent="0.3">
      <c r="A51" s="27" t="s">
        <v>198</v>
      </c>
      <c r="B51" s="28"/>
      <c r="F51" s="30"/>
      <c r="G51" s="28"/>
      <c r="L51" s="30"/>
      <c r="O51" s="28"/>
      <c r="P51" s="28"/>
      <c r="R51" s="30"/>
      <c r="X51" s="30"/>
      <c r="AD51" s="30"/>
      <c r="AH51" s="30"/>
      <c r="AJ51" s="28"/>
      <c r="AM51" s="30"/>
      <c r="AR51" s="30"/>
      <c r="AV51" s="30"/>
      <c r="BB51" s="30"/>
      <c r="BD51" s="30"/>
      <c r="BG51" s="28"/>
      <c r="BJ51" s="30"/>
      <c r="BO51" s="30"/>
      <c r="BU51" s="30"/>
      <c r="BY51" s="30"/>
      <c r="CE51" s="30"/>
      <c r="CH51" s="30"/>
      <c r="CL51" s="30"/>
      <c r="CO51" s="30"/>
      <c r="CR51" s="30"/>
      <c r="CV51" s="30"/>
      <c r="CY51" s="30"/>
    </row>
    <row r="52" spans="1:103" s="29" customFormat="1" x14ac:dyDescent="0.3">
      <c r="A52" s="27"/>
      <c r="B52" s="28">
        <v>1</v>
      </c>
      <c r="C52" s="30" t="s">
        <v>2</v>
      </c>
      <c r="D52" s="29">
        <v>20</v>
      </c>
      <c r="E52" s="30" t="s">
        <v>3</v>
      </c>
      <c r="F52" s="29">
        <v>240</v>
      </c>
      <c r="G52" s="30" t="s">
        <v>4</v>
      </c>
      <c r="L52" s="30"/>
      <c r="O52" s="28"/>
      <c r="P52" s="28"/>
      <c r="R52" s="30"/>
      <c r="X52" s="30"/>
      <c r="AD52" s="30"/>
      <c r="AH52" s="30"/>
      <c r="AJ52" s="28"/>
      <c r="AM52" s="30"/>
      <c r="AR52" s="30"/>
      <c r="AV52" s="30"/>
      <c r="BB52" s="30"/>
      <c r="BD52" s="30"/>
      <c r="BG52" s="28"/>
      <c r="BJ52" s="30"/>
      <c r="BO52" s="30"/>
      <c r="BU52" s="30"/>
      <c r="BY52" s="30"/>
      <c r="CE52" s="30"/>
      <c r="CH52" s="30"/>
      <c r="CL52" s="30"/>
      <c r="CO52" s="30"/>
      <c r="CR52" s="30"/>
      <c r="CV52" s="30"/>
      <c r="CY52" s="30"/>
    </row>
    <row r="53" spans="1:103" s="28" customFormat="1" x14ac:dyDescent="0.3">
      <c r="A53" s="28" t="s">
        <v>199</v>
      </c>
      <c r="B53" s="28">
        <v>1</v>
      </c>
      <c r="C53" s="30" t="s">
        <v>200</v>
      </c>
      <c r="D53" s="31">
        <v>108</v>
      </c>
      <c r="E53" s="30" t="s">
        <v>201</v>
      </c>
      <c r="F53" s="32">
        <f>D53/F63</f>
        <v>4.8214285714285716E-2</v>
      </c>
      <c r="G53" s="33" t="s">
        <v>58</v>
      </c>
      <c r="H53" s="31"/>
      <c r="I53" s="30"/>
      <c r="J53" s="30"/>
      <c r="K53" s="30"/>
      <c r="M53" s="34"/>
      <c r="O53" s="30"/>
      <c r="P53" s="30"/>
      <c r="Q53" s="30"/>
      <c r="S53" s="31"/>
      <c r="T53" s="35"/>
      <c r="U53" s="30"/>
      <c r="V53" s="30"/>
      <c r="W53" s="30"/>
      <c r="X53" s="36"/>
      <c r="Z53" s="31"/>
      <c r="AA53" s="31"/>
      <c r="AB53" s="30"/>
      <c r="AC53" s="30"/>
      <c r="AF53" s="30"/>
      <c r="AG53" s="30"/>
      <c r="AI53" s="30"/>
      <c r="AJ53" s="31"/>
      <c r="AK53" s="30"/>
      <c r="AL53" s="30"/>
      <c r="AP53" s="30"/>
      <c r="AQ53" s="30"/>
      <c r="AS53" s="30"/>
      <c r="AT53" s="31"/>
      <c r="AU53" s="30"/>
      <c r="AW53" s="30"/>
      <c r="AY53" s="31"/>
      <c r="AZ53" s="30"/>
      <c r="BA53" s="30"/>
      <c r="BE53" s="30"/>
      <c r="BG53" s="31"/>
      <c r="BH53" s="30"/>
      <c r="BI53" s="30"/>
      <c r="BL53" s="30"/>
      <c r="BM53" s="31"/>
      <c r="BN53" s="30"/>
      <c r="BP53" s="30"/>
      <c r="BR53" s="31"/>
      <c r="BS53" s="30"/>
      <c r="BT53" s="30"/>
      <c r="BW53" s="30"/>
      <c r="BX53" s="30"/>
      <c r="BZ53" s="30"/>
      <c r="CA53" s="31"/>
      <c r="CC53" s="30"/>
      <c r="CD53" s="30"/>
      <c r="CF53" s="31"/>
      <c r="CG53" s="30"/>
      <c r="CK53" s="30"/>
      <c r="CN53" s="30"/>
      <c r="CQ53" s="30"/>
      <c r="CU53" s="30"/>
      <c r="CX53" s="30"/>
    </row>
    <row r="54" spans="1:103" s="28" customFormat="1" x14ac:dyDescent="0.3">
      <c r="A54" s="28" t="s">
        <v>199</v>
      </c>
      <c r="B54" s="28">
        <v>1</v>
      </c>
      <c r="C54" s="30" t="s">
        <v>202</v>
      </c>
      <c r="D54" s="31">
        <v>32.5</v>
      </c>
      <c r="E54" s="30" t="s">
        <v>201</v>
      </c>
      <c r="H54" s="31"/>
      <c r="I54" s="30"/>
      <c r="J54" s="30"/>
      <c r="K54" s="30"/>
      <c r="O54" s="30"/>
      <c r="P54" s="30"/>
      <c r="Q54" s="30"/>
      <c r="R54" s="29"/>
      <c r="S54" s="31"/>
      <c r="U54" s="30"/>
      <c r="V54" s="30"/>
      <c r="W54" s="30"/>
      <c r="X54" s="36"/>
      <c r="Z54" s="31"/>
      <c r="AA54" s="31"/>
      <c r="AB54" s="30"/>
      <c r="AC54" s="30"/>
      <c r="AF54" s="30"/>
      <c r="AG54" s="30"/>
      <c r="AI54" s="30"/>
      <c r="AJ54" s="31"/>
      <c r="AK54" s="30"/>
      <c r="AL54" s="30"/>
      <c r="AP54" s="30"/>
      <c r="AQ54" s="30"/>
      <c r="AS54" s="30"/>
      <c r="AT54" s="31"/>
      <c r="AU54" s="30"/>
      <c r="AW54" s="30"/>
      <c r="AY54" s="31"/>
      <c r="AZ54" s="30"/>
      <c r="BA54" s="30"/>
      <c r="BE54" s="30"/>
      <c r="BG54" s="31"/>
      <c r="BH54" s="30"/>
      <c r="BI54" s="30"/>
      <c r="BL54" s="30"/>
      <c r="BM54" s="31"/>
      <c r="BN54" s="30"/>
      <c r="BP54" s="30"/>
      <c r="BR54" s="31"/>
      <c r="BS54" s="30"/>
      <c r="BT54" s="30"/>
      <c r="BW54" s="30"/>
      <c r="BX54" s="30"/>
      <c r="BZ54" s="30"/>
      <c r="CA54" s="31"/>
      <c r="CC54" s="30"/>
      <c r="CD54" s="30"/>
      <c r="CF54" s="31"/>
      <c r="CG54" s="30"/>
      <c r="CK54" s="30"/>
      <c r="CN54" s="30"/>
      <c r="CQ54" s="30"/>
      <c r="CU54" s="30"/>
      <c r="CX54" s="30"/>
    </row>
    <row r="55" spans="1:103" s="29" customFormat="1" x14ac:dyDescent="0.3">
      <c r="A55" s="28"/>
      <c r="B55" s="28">
        <v>1</v>
      </c>
      <c r="C55" s="30" t="s">
        <v>203</v>
      </c>
      <c r="D55" s="31">
        <v>6.5</v>
      </c>
      <c r="E55" s="33" t="s">
        <v>201</v>
      </c>
      <c r="F55" s="28"/>
      <c r="G55" s="30"/>
      <c r="H55" s="31"/>
      <c r="I55" s="30"/>
      <c r="J55" s="30"/>
      <c r="K55" s="33"/>
      <c r="L55" s="30"/>
      <c r="M55" s="31"/>
      <c r="N55" s="30"/>
      <c r="O55" s="30"/>
      <c r="P55" s="30"/>
      <c r="Q55" s="33"/>
      <c r="S55" s="31"/>
      <c r="U55" s="30"/>
      <c r="V55" s="30"/>
      <c r="W55" s="33"/>
      <c r="Z55" s="31"/>
      <c r="AA55" s="31"/>
      <c r="AB55" s="33"/>
      <c r="AC55" s="30"/>
      <c r="AE55" s="36"/>
      <c r="AF55" s="33"/>
      <c r="AG55" s="30"/>
      <c r="AI55" s="33"/>
      <c r="AJ55" s="31"/>
      <c r="AK55" s="30"/>
      <c r="AL55" s="33"/>
      <c r="AP55" s="33"/>
      <c r="AQ55" s="30"/>
      <c r="AS55" s="33"/>
      <c r="AT55" s="31"/>
      <c r="AU55" s="30"/>
      <c r="AW55" s="33"/>
      <c r="AY55" s="31"/>
      <c r="AZ55" s="30"/>
      <c r="BA55" s="33"/>
      <c r="BE55" s="33"/>
      <c r="BG55" s="31"/>
      <c r="BH55" s="30"/>
      <c r="BI55" s="33"/>
      <c r="BL55" s="33"/>
      <c r="BM55" s="31"/>
      <c r="BN55" s="30"/>
      <c r="BP55" s="33"/>
      <c r="BR55" s="31"/>
      <c r="BS55" s="33"/>
      <c r="BT55" s="30"/>
      <c r="BW55" s="33"/>
      <c r="BX55" s="30"/>
      <c r="BZ55" s="33"/>
      <c r="CA55" s="31"/>
      <c r="CC55" s="33"/>
      <c r="CD55" s="30"/>
      <c r="CF55" s="31"/>
      <c r="CG55" s="30"/>
      <c r="CK55" s="30"/>
      <c r="CN55" s="30"/>
      <c r="CQ55" s="30"/>
      <c r="CU55" s="30"/>
      <c r="CX55" s="30"/>
    </row>
    <row r="56" spans="1:103" s="29" customFormat="1" x14ac:dyDescent="0.3">
      <c r="A56" s="28"/>
      <c r="B56" s="28">
        <v>1</v>
      </c>
      <c r="C56" s="30" t="s">
        <v>9</v>
      </c>
      <c r="D56" s="31">
        <v>112</v>
      </c>
      <c r="E56" s="30" t="s">
        <v>204</v>
      </c>
      <c r="F56" s="28"/>
      <c r="G56" s="30"/>
      <c r="H56" s="31"/>
      <c r="I56" s="30"/>
      <c r="J56" s="30"/>
      <c r="K56" s="30"/>
      <c r="L56" s="30"/>
      <c r="M56" s="31"/>
      <c r="N56" s="30"/>
      <c r="O56" s="30"/>
      <c r="P56" s="30"/>
      <c r="Q56" s="30"/>
      <c r="S56" s="31"/>
      <c r="U56" s="30"/>
      <c r="V56" s="30"/>
      <c r="W56" s="30"/>
      <c r="Z56" s="31"/>
      <c r="AA56" s="31"/>
      <c r="AB56" s="30"/>
      <c r="AC56" s="30"/>
      <c r="AE56" s="36"/>
      <c r="AF56" s="30"/>
      <c r="AG56" s="30"/>
      <c r="AI56" s="30"/>
      <c r="AJ56" s="31"/>
      <c r="AK56" s="30"/>
      <c r="AL56" s="30"/>
      <c r="AP56" s="30"/>
      <c r="AQ56" s="30"/>
      <c r="AS56" s="30"/>
      <c r="AT56" s="31"/>
      <c r="AU56" s="30"/>
      <c r="AW56" s="30"/>
      <c r="AY56" s="31"/>
      <c r="AZ56" s="30"/>
      <c r="BA56" s="30"/>
      <c r="BE56" s="30"/>
      <c r="BG56" s="31"/>
      <c r="BH56" s="30"/>
      <c r="BI56" s="30"/>
      <c r="BL56" s="30"/>
      <c r="BM56" s="31"/>
      <c r="BN56" s="30"/>
      <c r="BP56" s="30"/>
      <c r="BR56" s="31"/>
      <c r="BS56" s="30"/>
      <c r="BT56" s="30"/>
      <c r="BW56" s="30"/>
      <c r="BX56" s="30"/>
      <c r="BZ56" s="30"/>
      <c r="CA56" s="31"/>
      <c r="CC56" s="30"/>
      <c r="CD56" s="30"/>
      <c r="CF56" s="31"/>
      <c r="CG56" s="30"/>
      <c r="CK56" s="30"/>
      <c r="CN56" s="30"/>
      <c r="CQ56" s="30"/>
      <c r="CU56" s="30"/>
      <c r="CX56" s="30"/>
    </row>
    <row r="57" spans="1:103" s="29" customFormat="1" x14ac:dyDescent="0.3">
      <c r="A57" s="28"/>
      <c r="B57" s="28">
        <v>1</v>
      </c>
      <c r="C57" s="30" t="s">
        <v>9</v>
      </c>
      <c r="D57" s="31">
        <f>D56/D55</f>
        <v>17.23076923076923</v>
      </c>
      <c r="E57" s="30" t="s">
        <v>203</v>
      </c>
      <c r="F57" s="28"/>
      <c r="G57" s="31"/>
      <c r="H57" s="31"/>
      <c r="I57" s="30"/>
      <c r="J57" s="30"/>
      <c r="K57" s="30"/>
      <c r="L57" s="31"/>
      <c r="N57" s="31"/>
      <c r="O57" s="30"/>
      <c r="P57" s="30"/>
      <c r="Q57" s="30"/>
      <c r="S57" s="31"/>
      <c r="T57" s="31"/>
      <c r="U57" s="30"/>
      <c r="V57" s="30"/>
      <c r="W57" s="30"/>
      <c r="Z57" s="31"/>
      <c r="AA57" s="31"/>
      <c r="AB57" s="30"/>
      <c r="AC57" s="30"/>
      <c r="AD57" s="36"/>
      <c r="AE57" s="28"/>
      <c r="AF57" s="30"/>
      <c r="AG57" s="30"/>
      <c r="AI57" s="30"/>
      <c r="AJ57" s="31"/>
      <c r="AK57" s="30"/>
      <c r="AL57" s="30"/>
      <c r="AP57" s="30"/>
      <c r="AQ57" s="30"/>
      <c r="AS57" s="30"/>
      <c r="AT57" s="31"/>
      <c r="AU57" s="30"/>
      <c r="AW57" s="30"/>
      <c r="AY57" s="31"/>
      <c r="AZ57" s="30"/>
      <c r="BA57" s="30"/>
      <c r="BC57" s="36"/>
      <c r="BE57" s="30"/>
      <c r="BG57" s="31"/>
      <c r="BH57" s="30"/>
      <c r="BI57" s="30"/>
      <c r="BL57" s="30"/>
      <c r="BM57" s="31"/>
      <c r="BN57" s="30"/>
      <c r="BP57" s="30"/>
      <c r="BR57" s="31"/>
      <c r="BS57" s="30"/>
      <c r="BT57" s="30"/>
      <c r="BW57" s="30"/>
      <c r="BX57" s="30"/>
      <c r="BZ57" s="30"/>
      <c r="CA57" s="31"/>
      <c r="CC57" s="30"/>
      <c r="CD57" s="30"/>
      <c r="CF57" s="31"/>
      <c r="CG57" s="30"/>
      <c r="CK57" s="30"/>
      <c r="CN57" s="30"/>
      <c r="CQ57" s="30"/>
      <c r="CU57" s="30"/>
      <c r="CX57" s="30"/>
    </row>
    <row r="58" spans="1:103" s="28" customFormat="1" ht="15" customHeight="1" x14ac:dyDescent="0.3">
      <c r="B58" s="100">
        <v>1</v>
      </c>
      <c r="C58" s="101" t="s">
        <v>205</v>
      </c>
      <c r="D58" s="102">
        <v>130</v>
      </c>
      <c r="E58" s="103" t="s">
        <v>201</v>
      </c>
      <c r="F58" s="37"/>
      <c r="G58" s="29"/>
      <c r="H58" s="38"/>
      <c r="I58" s="30"/>
      <c r="J58" s="30"/>
      <c r="K58" s="39"/>
      <c r="L58" s="29"/>
      <c r="M58" s="29"/>
      <c r="N58" s="29"/>
      <c r="O58" s="30"/>
      <c r="P58" s="30"/>
      <c r="Q58" s="39"/>
      <c r="R58" s="29"/>
      <c r="S58" s="38"/>
      <c r="T58" s="29"/>
      <c r="U58" s="30"/>
      <c r="V58" s="30"/>
      <c r="W58" s="39"/>
      <c r="X58" s="29"/>
      <c r="Y58" s="29"/>
      <c r="Z58" s="38"/>
      <c r="AA58" s="38"/>
      <c r="AB58" s="39"/>
      <c r="AC58" s="30"/>
      <c r="AD58" s="29"/>
      <c r="AF58" s="39"/>
      <c r="AG58" s="30"/>
      <c r="AI58" s="39"/>
      <c r="AJ58" s="38"/>
      <c r="AK58" s="30"/>
      <c r="AL58" s="39"/>
      <c r="AP58" s="39"/>
      <c r="AQ58" s="30"/>
      <c r="AS58" s="39"/>
      <c r="AT58" s="38"/>
      <c r="AU58" s="30"/>
      <c r="AW58" s="39"/>
      <c r="AY58" s="38"/>
      <c r="AZ58" s="30"/>
      <c r="BA58" s="39"/>
      <c r="BE58" s="39"/>
      <c r="BG58" s="38"/>
      <c r="BH58" s="30"/>
      <c r="BI58" s="39"/>
      <c r="BL58" s="39"/>
      <c r="BM58" s="38"/>
      <c r="BN58" s="30"/>
      <c r="BP58" s="39"/>
      <c r="BR58" s="38"/>
      <c r="BS58" s="39"/>
      <c r="BT58" s="30"/>
      <c r="BW58" s="39"/>
      <c r="BX58" s="30"/>
      <c r="BZ58" s="39"/>
      <c r="CA58" s="38"/>
      <c r="CC58" s="39"/>
      <c r="CD58" s="30"/>
      <c r="CF58" s="38"/>
      <c r="CG58" s="30"/>
      <c r="CK58" s="30"/>
      <c r="CN58" s="30"/>
      <c r="CQ58" s="30"/>
      <c r="CU58" s="30"/>
      <c r="CX58" s="30"/>
    </row>
    <row r="59" spans="1:103" s="28" customFormat="1" ht="28.8" customHeight="1" x14ac:dyDescent="0.3">
      <c r="B59" s="100"/>
      <c r="C59" s="101"/>
      <c r="D59" s="102"/>
      <c r="E59" s="103"/>
      <c r="H59" s="38"/>
      <c r="I59" s="29"/>
      <c r="J59" s="29"/>
      <c r="K59" s="39"/>
      <c r="O59" s="29"/>
      <c r="P59" s="29"/>
      <c r="Q59" s="39"/>
      <c r="S59" s="38"/>
      <c r="U59" s="29"/>
      <c r="V59" s="29"/>
      <c r="W59" s="39"/>
      <c r="Z59" s="38"/>
      <c r="AA59" s="38"/>
      <c r="AB59" s="39"/>
      <c r="AC59" s="29"/>
      <c r="AF59" s="39"/>
      <c r="AG59" s="29"/>
      <c r="AI59" s="39"/>
      <c r="AJ59" s="38"/>
      <c r="AK59" s="29"/>
      <c r="AL59" s="39"/>
      <c r="AP59" s="39"/>
      <c r="AQ59" s="29"/>
      <c r="AS59" s="39"/>
      <c r="AT59" s="38"/>
      <c r="AU59" s="29"/>
      <c r="AW59" s="39"/>
      <c r="AY59" s="38"/>
      <c r="AZ59" s="29"/>
      <c r="BA59" s="39"/>
      <c r="BE59" s="39"/>
      <c r="BG59" s="38"/>
      <c r="BH59" s="29"/>
      <c r="BI59" s="39"/>
      <c r="BL59" s="39"/>
      <c r="BM59" s="38"/>
      <c r="BN59" s="29"/>
      <c r="BP59" s="39"/>
      <c r="BR59" s="38"/>
      <c r="BS59" s="39"/>
      <c r="BT59" s="29"/>
      <c r="BW59" s="39"/>
      <c r="BX59" s="29"/>
      <c r="BZ59" s="39"/>
      <c r="CA59" s="38"/>
      <c r="CC59" s="39"/>
      <c r="CD59" s="29"/>
      <c r="CF59" s="38"/>
      <c r="CG59" s="29"/>
      <c r="CK59" s="29"/>
      <c r="CN59" s="29"/>
      <c r="CQ59" s="29"/>
      <c r="CU59" s="29"/>
      <c r="CX59" s="29"/>
    </row>
    <row r="60" spans="1:103" s="28" customFormat="1" x14ac:dyDescent="0.3">
      <c r="B60" s="40">
        <v>1</v>
      </c>
      <c r="C60" s="30" t="s">
        <v>206</v>
      </c>
      <c r="D60" s="31">
        <v>260</v>
      </c>
      <c r="E60" s="30" t="s">
        <v>201</v>
      </c>
      <c r="H60" s="31"/>
      <c r="I60" s="30"/>
      <c r="J60" s="30"/>
      <c r="K60" s="30"/>
      <c r="O60" s="30"/>
      <c r="P60" s="30"/>
      <c r="Q60" s="30"/>
      <c r="S60" s="31"/>
      <c r="U60" s="30"/>
      <c r="V60" s="30"/>
      <c r="W60" s="30"/>
      <c r="Z60" s="31"/>
      <c r="AA60" s="31"/>
      <c r="AB60" s="30"/>
      <c r="AC60" s="30"/>
      <c r="AF60" s="30"/>
      <c r="AG60" s="30"/>
      <c r="AI60" s="30"/>
      <c r="AJ60" s="31"/>
      <c r="AK60" s="30"/>
      <c r="AL60" s="30"/>
      <c r="AP60" s="30"/>
      <c r="AQ60" s="30"/>
      <c r="AS60" s="30"/>
      <c r="AT60" s="31"/>
      <c r="AU60" s="30"/>
      <c r="AW60" s="30"/>
      <c r="AY60" s="31"/>
      <c r="AZ60" s="30"/>
      <c r="BA60" s="30"/>
      <c r="BE60" s="30"/>
      <c r="BG60" s="31"/>
      <c r="BH60" s="30"/>
      <c r="BI60" s="30"/>
      <c r="BL60" s="30"/>
      <c r="BM60" s="31"/>
      <c r="BN60" s="30"/>
      <c r="BP60" s="30"/>
      <c r="BR60" s="31"/>
      <c r="BS60" s="30"/>
      <c r="BT60" s="30"/>
      <c r="BW60" s="30"/>
      <c r="BX60" s="30"/>
      <c r="BZ60" s="30"/>
      <c r="CA60" s="31"/>
      <c r="CC60" s="30"/>
      <c r="CD60" s="30"/>
      <c r="CF60" s="31"/>
      <c r="CG60" s="30"/>
      <c r="CK60" s="30"/>
      <c r="CN60" s="30"/>
      <c r="CQ60" s="30"/>
      <c r="CU60" s="30"/>
      <c r="CX60" s="30"/>
    </row>
    <row r="61" spans="1:103" s="28" customFormat="1" x14ac:dyDescent="0.3">
      <c r="B61" s="40">
        <v>1</v>
      </c>
      <c r="C61" s="30" t="s">
        <v>345</v>
      </c>
      <c r="D61" s="31">
        <f>D58/D56</f>
        <v>1.1607142857142858</v>
      </c>
      <c r="E61" s="30" t="s">
        <v>207</v>
      </c>
      <c r="H61" s="31"/>
      <c r="I61" s="30"/>
      <c r="J61" s="30"/>
      <c r="K61" s="30"/>
      <c r="O61" s="30"/>
      <c r="P61" s="30"/>
      <c r="Q61" s="30"/>
      <c r="S61" s="31"/>
      <c r="U61" s="30"/>
      <c r="V61" s="30"/>
      <c r="W61" s="30"/>
      <c r="Z61" s="31"/>
      <c r="AA61" s="31"/>
      <c r="AB61" s="30"/>
      <c r="AC61" s="30"/>
      <c r="AF61" s="30"/>
      <c r="AG61" s="30"/>
      <c r="AI61" s="30"/>
      <c r="AJ61" s="31"/>
      <c r="AK61" s="30"/>
      <c r="AL61" s="30"/>
      <c r="AP61" s="30"/>
      <c r="AQ61" s="30"/>
      <c r="AS61" s="30"/>
      <c r="AT61" s="31"/>
      <c r="AU61" s="30"/>
      <c r="AW61" s="30"/>
      <c r="AY61" s="31"/>
      <c r="AZ61" s="30"/>
      <c r="BA61" s="30"/>
      <c r="BE61" s="30"/>
      <c r="BG61" s="31"/>
      <c r="BH61" s="30"/>
      <c r="BI61" s="30"/>
      <c r="BL61" s="30"/>
      <c r="BM61" s="31"/>
      <c r="BN61" s="30"/>
      <c r="BP61" s="30"/>
      <c r="BR61" s="31"/>
      <c r="BS61" s="30"/>
      <c r="BT61" s="30"/>
      <c r="BW61" s="30"/>
      <c r="BX61" s="30"/>
      <c r="BZ61" s="30"/>
      <c r="CA61" s="31"/>
      <c r="CC61" s="30"/>
      <c r="CD61" s="30"/>
      <c r="CF61" s="31"/>
      <c r="CG61" s="30"/>
      <c r="CK61" s="30"/>
      <c r="CN61" s="30"/>
      <c r="CQ61" s="30"/>
      <c r="CU61" s="30"/>
      <c r="CX61" s="30"/>
    </row>
    <row r="62" spans="1:103" s="28" customFormat="1" x14ac:dyDescent="0.3">
      <c r="B62" s="40">
        <v>1</v>
      </c>
      <c r="C62" s="30" t="s">
        <v>206</v>
      </c>
      <c r="D62" s="31">
        <f>D60/D56</f>
        <v>2.3214285714285716</v>
      </c>
      <c r="E62" s="30" t="s">
        <v>207</v>
      </c>
      <c r="H62" s="31"/>
      <c r="I62" s="30"/>
      <c r="J62" s="30"/>
      <c r="K62" s="30"/>
      <c r="O62" s="30"/>
      <c r="P62" s="30"/>
      <c r="Q62" s="30"/>
      <c r="S62" s="31"/>
      <c r="U62" s="30"/>
      <c r="V62" s="30"/>
      <c r="W62" s="30"/>
      <c r="Z62" s="31"/>
      <c r="AA62" s="31"/>
      <c r="AB62" s="30"/>
      <c r="AC62" s="30"/>
      <c r="AF62" s="30"/>
      <c r="AG62" s="30"/>
      <c r="AI62" s="30"/>
      <c r="AJ62" s="31"/>
      <c r="AK62" s="30"/>
      <c r="AL62" s="30"/>
      <c r="AP62" s="30"/>
      <c r="AQ62" s="30"/>
      <c r="AS62" s="30"/>
      <c r="AT62" s="31"/>
      <c r="AU62" s="30"/>
      <c r="AW62" s="30"/>
      <c r="AY62" s="31"/>
      <c r="AZ62" s="30"/>
      <c r="BA62" s="30"/>
      <c r="BE62" s="30"/>
      <c r="BG62" s="31"/>
      <c r="BH62" s="30"/>
      <c r="BI62" s="30"/>
      <c r="BL62" s="30"/>
      <c r="BM62" s="31"/>
      <c r="BN62" s="30"/>
      <c r="BP62" s="30"/>
      <c r="BR62" s="31"/>
      <c r="BS62" s="30"/>
      <c r="BT62" s="30"/>
      <c r="BW62" s="30"/>
      <c r="BX62" s="30"/>
      <c r="BZ62" s="30"/>
      <c r="CA62" s="31"/>
      <c r="CC62" s="30"/>
      <c r="CD62" s="30"/>
      <c r="CF62" s="31"/>
      <c r="CG62" s="30"/>
      <c r="CK62" s="30"/>
      <c r="CN62" s="30"/>
      <c r="CQ62" s="30"/>
      <c r="CU62" s="30"/>
      <c r="CX62" s="30"/>
    </row>
    <row r="63" spans="1:103" s="29" customFormat="1" x14ac:dyDescent="0.3">
      <c r="A63" s="28"/>
      <c r="B63" s="40">
        <v>1</v>
      </c>
      <c r="C63" s="30" t="s">
        <v>208</v>
      </c>
      <c r="D63" s="31">
        <v>20</v>
      </c>
      <c r="E63" s="30" t="s">
        <v>207</v>
      </c>
      <c r="F63" s="32">
        <f>D63*D56</f>
        <v>2240</v>
      </c>
      <c r="G63" s="30" t="s">
        <v>201</v>
      </c>
      <c r="H63" s="32">
        <f>F63/D66</f>
        <v>420</v>
      </c>
      <c r="I63" s="41" t="s">
        <v>209</v>
      </c>
      <c r="J63" s="32">
        <f>F63/D65</f>
        <v>1016.048117135833</v>
      </c>
      <c r="K63" s="30" t="s">
        <v>210</v>
      </c>
      <c r="L63" s="39"/>
      <c r="O63" s="30"/>
      <c r="R63" s="39"/>
      <c r="U63" s="30"/>
      <c r="X63" s="39"/>
      <c r="Y63" s="39"/>
      <c r="Z63" s="30"/>
      <c r="AB63" s="28"/>
      <c r="AC63" s="39"/>
      <c r="AD63" s="30"/>
      <c r="AG63" s="30"/>
      <c r="AH63" s="39"/>
      <c r="AI63" s="36"/>
      <c r="AJ63" s="30"/>
      <c r="AK63" s="36"/>
      <c r="AM63" s="39"/>
      <c r="AN63" s="30"/>
      <c r="AQ63" s="30"/>
      <c r="AR63" s="39"/>
      <c r="AU63" s="30"/>
      <c r="AW63" s="39"/>
      <c r="AY63" s="30"/>
      <c r="BC63" s="30"/>
      <c r="BE63" s="39"/>
      <c r="BF63" s="36"/>
      <c r="BG63" s="30"/>
      <c r="BJ63" s="30"/>
      <c r="BK63" s="39"/>
      <c r="BN63" s="30"/>
      <c r="BP63" s="39"/>
      <c r="BQ63" s="30"/>
      <c r="BT63" s="39"/>
      <c r="BU63" s="30"/>
      <c r="BX63" s="30"/>
      <c r="BZ63" s="39"/>
      <c r="CA63" s="30"/>
      <c r="CD63" s="39"/>
      <c r="CH63" s="39"/>
      <c r="CK63" s="39"/>
      <c r="CN63" s="39"/>
      <c r="CR63" s="39"/>
      <c r="CU63" s="39"/>
    </row>
    <row r="64" spans="1:103" s="29" customFormat="1" x14ac:dyDescent="0.3">
      <c r="A64" s="28"/>
      <c r="B64" s="42">
        <v>1</v>
      </c>
      <c r="C64" s="30" t="s">
        <v>211</v>
      </c>
      <c r="D64" s="31">
        <v>0.25</v>
      </c>
      <c r="E64" s="30" t="s">
        <v>208</v>
      </c>
      <c r="F64" s="32">
        <f>D64*D63</f>
        <v>5</v>
      </c>
      <c r="G64" s="30" t="s">
        <v>207</v>
      </c>
      <c r="H64" s="32"/>
      <c r="I64" s="41"/>
      <c r="J64" s="32"/>
      <c r="K64" s="30"/>
      <c r="L64" s="39"/>
      <c r="O64" s="30"/>
      <c r="R64" s="39"/>
      <c r="U64" s="30"/>
      <c r="X64" s="39"/>
      <c r="Y64" s="39"/>
      <c r="Z64" s="30"/>
      <c r="AB64" s="28"/>
      <c r="AC64" s="39"/>
      <c r="AD64" s="30"/>
      <c r="AG64" s="30"/>
      <c r="AH64" s="39"/>
      <c r="AI64" s="36"/>
      <c r="AJ64" s="30"/>
      <c r="AK64" s="36"/>
      <c r="AM64" s="39"/>
      <c r="AN64" s="30"/>
      <c r="AQ64" s="30"/>
      <c r="AR64" s="39"/>
      <c r="AU64" s="30"/>
      <c r="AW64" s="39"/>
      <c r="AY64" s="30"/>
      <c r="BC64" s="30"/>
      <c r="BE64" s="39"/>
      <c r="BF64" s="36"/>
      <c r="BG64" s="30"/>
      <c r="BJ64" s="30"/>
      <c r="BK64" s="39"/>
      <c r="BN64" s="30"/>
      <c r="BP64" s="39"/>
      <c r="BQ64" s="30"/>
      <c r="BT64" s="39"/>
      <c r="BU64" s="30"/>
      <c r="BX64" s="30"/>
      <c r="BZ64" s="39"/>
      <c r="CA64" s="30"/>
      <c r="CD64" s="39"/>
      <c r="CH64" s="39"/>
      <c r="CK64" s="39"/>
      <c r="CN64" s="39"/>
      <c r="CR64" s="39"/>
      <c r="CU64" s="39"/>
    </row>
    <row r="65" spans="1:102" s="29" customFormat="1" x14ac:dyDescent="0.3">
      <c r="A65" s="28"/>
      <c r="B65" s="40">
        <v>1</v>
      </c>
      <c r="C65" s="30" t="s">
        <v>212</v>
      </c>
      <c r="D65" s="31">
        <v>2.2046199999999998</v>
      </c>
      <c r="E65" s="30" t="s">
        <v>201</v>
      </c>
      <c r="F65" s="32">
        <f>D65/D56</f>
        <v>1.9684107142857142E-2</v>
      </c>
      <c r="G65" s="41" t="s">
        <v>207</v>
      </c>
      <c r="I65" s="36"/>
      <c r="J65" s="36"/>
      <c r="L65" s="39"/>
      <c r="O65" s="30"/>
      <c r="R65" s="39"/>
      <c r="U65" s="30"/>
      <c r="X65" s="39"/>
      <c r="Y65" s="39"/>
      <c r="Z65" s="30"/>
      <c r="AB65" s="28"/>
      <c r="AC65" s="39"/>
      <c r="AD65" s="30"/>
      <c r="AG65" s="30"/>
      <c r="AH65" s="39"/>
      <c r="AI65" s="36"/>
      <c r="AJ65" s="30"/>
      <c r="AK65" s="36"/>
      <c r="AM65" s="39"/>
      <c r="AN65" s="30"/>
      <c r="AQ65" s="30"/>
      <c r="AR65" s="39"/>
      <c r="AU65" s="30"/>
      <c r="AW65" s="39"/>
      <c r="AY65" s="30"/>
      <c r="BC65" s="30"/>
      <c r="BE65" s="39"/>
      <c r="BF65" s="36"/>
      <c r="BG65" s="30"/>
      <c r="BJ65" s="30"/>
      <c r="BK65" s="39"/>
      <c r="BN65" s="30"/>
      <c r="BP65" s="39"/>
      <c r="BQ65" s="30"/>
      <c r="BT65" s="39"/>
      <c r="BU65" s="30"/>
      <c r="BX65" s="30"/>
      <c r="BZ65" s="39"/>
      <c r="CA65" s="30"/>
      <c r="CD65" s="39"/>
      <c r="CH65" s="39"/>
      <c r="CK65" s="39"/>
      <c r="CN65" s="39"/>
      <c r="CR65" s="39"/>
      <c r="CU65" s="39"/>
    </row>
    <row r="66" spans="1:102" s="29" customFormat="1" x14ac:dyDescent="0.3">
      <c r="A66" s="28"/>
      <c r="B66" s="40">
        <v>1</v>
      </c>
      <c r="C66" s="30" t="s">
        <v>213</v>
      </c>
      <c r="D66" s="31">
        <f>16/3</f>
        <v>5.333333333333333</v>
      </c>
      <c r="E66" s="30" t="s">
        <v>201</v>
      </c>
      <c r="F66" s="32">
        <f>D66/D56</f>
        <v>4.7619047619047616E-2</v>
      </c>
      <c r="G66" s="41" t="s">
        <v>207</v>
      </c>
      <c r="I66" s="36"/>
      <c r="J66" s="36"/>
      <c r="L66" s="30"/>
      <c r="O66" s="30"/>
      <c r="R66" s="30"/>
      <c r="U66" s="30"/>
      <c r="X66" s="30"/>
      <c r="Y66" s="30"/>
      <c r="Z66" s="30"/>
      <c r="AB66" s="28"/>
      <c r="AC66" s="30"/>
      <c r="AD66" s="30"/>
      <c r="AG66" s="30"/>
      <c r="AH66" s="30"/>
      <c r="AI66" s="36"/>
      <c r="AJ66" s="30"/>
      <c r="AK66" s="36"/>
      <c r="AM66" s="30"/>
      <c r="AN66" s="30"/>
      <c r="AQ66" s="30"/>
      <c r="AR66" s="30"/>
      <c r="AU66" s="30"/>
      <c r="AW66" s="30"/>
      <c r="AY66" s="30"/>
      <c r="BC66" s="30"/>
      <c r="BE66" s="30"/>
      <c r="BF66" s="36"/>
      <c r="BG66" s="30"/>
      <c r="BJ66" s="30"/>
      <c r="BK66" s="30"/>
      <c r="BN66" s="30"/>
      <c r="BP66" s="30"/>
      <c r="BQ66" s="30"/>
      <c r="BT66" s="30"/>
      <c r="BU66" s="30"/>
      <c r="BX66" s="30"/>
      <c r="BZ66" s="30"/>
      <c r="CA66" s="30"/>
      <c r="CD66" s="30"/>
      <c r="CH66" s="30"/>
      <c r="CK66" s="30"/>
      <c r="CN66" s="30"/>
      <c r="CR66" s="30"/>
      <c r="CU66" s="30"/>
    </row>
    <row r="67" spans="1:102" s="29" customFormat="1" x14ac:dyDescent="0.3">
      <c r="A67" s="28"/>
      <c r="B67" s="40">
        <v>1</v>
      </c>
      <c r="C67" s="30" t="s">
        <v>214</v>
      </c>
      <c r="D67" s="31">
        <v>100</v>
      </c>
      <c r="E67" s="30" t="s">
        <v>213</v>
      </c>
      <c r="F67" s="32">
        <f>D67*F66</f>
        <v>4.7619047619047619</v>
      </c>
      <c r="G67" s="41" t="s">
        <v>207</v>
      </c>
      <c r="H67" s="31">
        <f>F67/D63</f>
        <v>0.23809523809523808</v>
      </c>
      <c r="I67" s="41" t="s">
        <v>58</v>
      </c>
      <c r="J67" s="36"/>
      <c r="L67" s="30"/>
      <c r="O67" s="30"/>
      <c r="R67" s="30"/>
      <c r="U67" s="30"/>
      <c r="X67" s="30"/>
      <c r="Y67" s="30"/>
      <c r="Z67" s="30"/>
      <c r="AB67" s="28"/>
      <c r="AC67" s="30"/>
      <c r="AD67" s="30"/>
      <c r="AG67" s="30"/>
      <c r="AH67" s="30"/>
      <c r="AI67" s="36"/>
      <c r="AJ67" s="30"/>
      <c r="AK67" s="36"/>
      <c r="AM67" s="30"/>
      <c r="AN67" s="30"/>
      <c r="AQ67" s="30"/>
      <c r="AR67" s="30"/>
      <c r="AU67" s="30"/>
      <c r="AW67" s="30"/>
      <c r="AY67" s="30"/>
      <c r="BC67" s="30"/>
      <c r="BE67" s="30"/>
      <c r="BF67" s="36"/>
      <c r="BG67" s="30"/>
      <c r="BJ67" s="30"/>
      <c r="BK67" s="30"/>
      <c r="BN67" s="30"/>
      <c r="BP67" s="30"/>
      <c r="BQ67" s="30"/>
      <c r="BT67" s="30"/>
      <c r="BU67" s="30"/>
      <c r="BX67" s="30"/>
      <c r="BZ67" s="30"/>
      <c r="CA67" s="30"/>
      <c r="CD67" s="30"/>
      <c r="CH67" s="30"/>
      <c r="CK67" s="30"/>
      <c r="CN67" s="30"/>
      <c r="CR67" s="30"/>
      <c r="CU67" s="30"/>
    </row>
    <row r="68" spans="1:102" s="29" customFormat="1" x14ac:dyDescent="0.3">
      <c r="A68" s="28"/>
      <c r="B68" s="40">
        <v>1</v>
      </c>
      <c r="C68" s="30" t="s">
        <v>215</v>
      </c>
      <c r="D68" s="31">
        <f>D56/D66</f>
        <v>21</v>
      </c>
      <c r="E68" s="30" t="s">
        <v>213</v>
      </c>
      <c r="F68" s="32"/>
      <c r="G68" s="41"/>
      <c r="I68" s="30"/>
      <c r="J68" s="36"/>
      <c r="K68" s="30"/>
      <c r="L68" s="36"/>
      <c r="N68" s="30"/>
      <c r="Q68" s="30"/>
      <c r="T68" s="30"/>
      <c r="W68" s="30"/>
      <c r="Z68" s="30"/>
      <c r="AA68" s="30"/>
      <c r="AB68" s="30"/>
      <c r="AD68" s="28"/>
      <c r="AE68" s="30"/>
      <c r="AF68" s="30"/>
      <c r="AI68" s="30"/>
      <c r="AJ68" s="30"/>
      <c r="AK68" s="36"/>
      <c r="AL68" s="30"/>
      <c r="AM68" s="36"/>
      <c r="AO68" s="30"/>
      <c r="AP68" s="30"/>
      <c r="AS68" s="30"/>
      <c r="AT68" s="30"/>
      <c r="AW68" s="30"/>
      <c r="AY68" s="30"/>
      <c r="BA68" s="30"/>
      <c r="BE68" s="30"/>
      <c r="BG68" s="30"/>
      <c r="BH68" s="36"/>
      <c r="BI68" s="30"/>
      <c r="BL68" s="30"/>
      <c r="BM68" s="30"/>
      <c r="BP68" s="30"/>
      <c r="BR68" s="30"/>
      <c r="BS68" s="30"/>
      <c r="BV68" s="30"/>
      <c r="BW68" s="30"/>
      <c r="BZ68" s="30"/>
      <c r="CB68" s="30"/>
      <c r="CC68" s="30"/>
      <c r="CF68" s="30"/>
      <c r="CJ68" s="30"/>
      <c r="CM68" s="30"/>
      <c r="CP68" s="30"/>
      <c r="CT68" s="30"/>
      <c r="CW68" s="30"/>
    </row>
    <row r="69" spans="1:102" s="29" customFormat="1" x14ac:dyDescent="0.3">
      <c r="A69" s="28"/>
      <c r="B69" s="36"/>
      <c r="F69" s="36"/>
      <c r="G69" s="36"/>
      <c r="H69" s="36"/>
      <c r="I69" s="28"/>
      <c r="J69" s="28"/>
      <c r="M69" s="36"/>
      <c r="N69" s="36"/>
      <c r="O69" s="28"/>
      <c r="P69" s="28"/>
      <c r="U69" s="28"/>
      <c r="V69" s="28"/>
      <c r="AC69" s="28"/>
      <c r="AG69" s="28"/>
      <c r="AH69" s="28"/>
      <c r="AK69" s="28"/>
      <c r="AN69" s="36"/>
      <c r="AO69" s="36"/>
      <c r="AQ69" s="28"/>
      <c r="AU69" s="28"/>
      <c r="AZ69" s="28"/>
      <c r="BH69" s="28"/>
      <c r="BK69" s="36"/>
      <c r="BN69" s="28"/>
      <c r="BT69" s="28"/>
      <c r="BX69" s="28"/>
      <c r="CD69" s="28"/>
      <c r="CG69" s="28"/>
      <c r="CK69" s="28"/>
      <c r="CN69" s="28"/>
      <c r="CQ69" s="28"/>
      <c r="CU69" s="28"/>
      <c r="CX69" s="28"/>
    </row>
    <row r="70" spans="1:102" s="29" customFormat="1" x14ac:dyDescent="0.3">
      <c r="A70" s="28"/>
      <c r="B70" s="28">
        <v>1</v>
      </c>
      <c r="C70" s="30" t="s">
        <v>200</v>
      </c>
      <c r="D70" s="31">
        <v>108</v>
      </c>
      <c r="E70" s="30" t="s">
        <v>201</v>
      </c>
      <c r="H70" s="30"/>
      <c r="I70" s="30"/>
      <c r="J70" s="30"/>
      <c r="K70" s="30"/>
      <c r="L70" s="31"/>
      <c r="M70" s="31"/>
      <c r="N70" s="30"/>
      <c r="O70" s="30"/>
      <c r="P70" s="30"/>
      <c r="Q70" s="30"/>
      <c r="S70" s="43"/>
      <c r="T70" s="43"/>
      <c r="U70" s="30"/>
      <c r="V70" s="30"/>
      <c r="W70" s="30"/>
      <c r="X70" s="43"/>
      <c r="Y70" s="43"/>
      <c r="Z70" s="28"/>
      <c r="AA70" s="28"/>
      <c r="AB70" s="30"/>
      <c r="AC70" s="30"/>
      <c r="AD70" s="28"/>
      <c r="AE70" s="44"/>
      <c r="AF70" s="30"/>
      <c r="AG70" s="30"/>
      <c r="AH70" s="44"/>
      <c r="AI70" s="30"/>
      <c r="AJ70" s="44"/>
      <c r="AK70" s="30"/>
      <c r="AL70" s="30"/>
      <c r="AM70" s="36"/>
      <c r="AN70" s="28"/>
      <c r="AO70" s="28"/>
      <c r="AP70" s="30"/>
      <c r="AQ70" s="30"/>
      <c r="AR70" s="28"/>
      <c r="AS70" s="30"/>
      <c r="AT70" s="28"/>
      <c r="AU70" s="30"/>
      <c r="AW70" s="30"/>
      <c r="AZ70" s="30"/>
      <c r="BA70" s="30"/>
      <c r="BE70" s="30"/>
      <c r="BH70" s="30"/>
      <c r="BI70" s="30"/>
      <c r="BL70" s="30"/>
      <c r="BN70" s="30"/>
      <c r="BP70" s="30"/>
      <c r="BS70" s="30"/>
      <c r="BT70" s="30"/>
      <c r="BW70" s="30"/>
      <c r="BX70" s="30"/>
      <c r="BZ70" s="30"/>
      <c r="CC70" s="30"/>
      <c r="CD70" s="30"/>
      <c r="CG70" s="30"/>
      <c r="CK70" s="30"/>
      <c r="CN70" s="30"/>
      <c r="CQ70" s="30"/>
      <c r="CU70" s="30"/>
      <c r="CX70" s="30"/>
    </row>
    <row r="71" spans="1:102" s="29" customFormat="1" x14ac:dyDescent="0.3">
      <c r="A71" s="28"/>
      <c r="B71" s="28">
        <v>1</v>
      </c>
      <c r="C71" s="30" t="s">
        <v>202</v>
      </c>
      <c r="D71" s="31">
        <v>32.5</v>
      </c>
      <c r="E71" s="30" t="s">
        <v>201</v>
      </c>
      <c r="F71" s="28"/>
      <c r="G71" s="28"/>
      <c r="H71" s="30"/>
      <c r="I71" s="30"/>
      <c r="J71" s="30"/>
      <c r="K71" s="30"/>
      <c r="L71" s="31"/>
      <c r="M71" s="31"/>
      <c r="N71" s="30"/>
      <c r="O71" s="30"/>
      <c r="P71" s="30"/>
      <c r="Q71" s="30"/>
      <c r="S71" s="43"/>
      <c r="T71" s="43"/>
      <c r="U71" s="30"/>
      <c r="V71" s="30"/>
      <c r="W71" s="30"/>
      <c r="X71" s="43"/>
      <c r="Y71" s="43"/>
      <c r="Z71" s="28"/>
      <c r="AA71" s="28"/>
      <c r="AB71" s="30"/>
      <c r="AC71" s="30"/>
      <c r="AD71" s="28"/>
      <c r="AE71" s="44"/>
      <c r="AF71" s="30"/>
      <c r="AG71" s="30"/>
      <c r="AH71" s="44"/>
      <c r="AI71" s="30"/>
      <c r="AJ71" s="44"/>
      <c r="AK71" s="30"/>
      <c r="AL71" s="30"/>
      <c r="AM71" s="36"/>
      <c r="AN71" s="28"/>
      <c r="AO71" s="28"/>
      <c r="AP71" s="30"/>
      <c r="AQ71" s="30"/>
      <c r="AR71" s="28"/>
      <c r="AS71" s="30"/>
      <c r="AT71" s="28"/>
      <c r="AU71" s="30"/>
      <c r="AW71" s="30"/>
      <c r="AZ71" s="30"/>
      <c r="BA71" s="30"/>
      <c r="BE71" s="30"/>
      <c r="BH71" s="30"/>
      <c r="BI71" s="30"/>
      <c r="BL71" s="30"/>
      <c r="BN71" s="30"/>
      <c r="BP71" s="30"/>
      <c r="BS71" s="30"/>
      <c r="BT71" s="30"/>
      <c r="BW71" s="30"/>
      <c r="BX71" s="30"/>
      <c r="BZ71" s="30"/>
      <c r="CC71" s="30"/>
      <c r="CD71" s="30"/>
      <c r="CG71" s="30"/>
      <c r="CK71" s="30"/>
      <c r="CN71" s="30"/>
      <c r="CQ71" s="30"/>
      <c r="CU71" s="30"/>
      <c r="CX71" s="30"/>
    </row>
    <row r="72" spans="1:102" s="29" customFormat="1" x14ac:dyDescent="0.3">
      <c r="A72" s="28"/>
      <c r="B72" s="28">
        <v>1</v>
      </c>
      <c r="C72" s="30" t="s">
        <v>9</v>
      </c>
      <c r="D72" s="31">
        <v>112</v>
      </c>
      <c r="E72" s="30" t="s">
        <v>204</v>
      </c>
      <c r="H72" s="30"/>
      <c r="I72" s="30"/>
      <c r="J72" s="30"/>
      <c r="K72" s="30"/>
      <c r="L72" s="31"/>
      <c r="M72" s="31"/>
      <c r="N72" s="30"/>
      <c r="O72" s="30"/>
      <c r="P72" s="30"/>
      <c r="Q72" s="30"/>
      <c r="S72" s="43"/>
      <c r="T72" s="43"/>
      <c r="U72" s="30"/>
      <c r="V72" s="30"/>
      <c r="W72" s="30"/>
      <c r="X72" s="43"/>
      <c r="Y72" s="43"/>
      <c r="Z72" s="28"/>
      <c r="AA72" s="28"/>
      <c r="AB72" s="30"/>
      <c r="AC72" s="30"/>
      <c r="AD72" s="28"/>
      <c r="AE72" s="44"/>
      <c r="AF72" s="30"/>
      <c r="AG72" s="30"/>
      <c r="AH72" s="44"/>
      <c r="AI72" s="30"/>
      <c r="AJ72" s="44"/>
      <c r="AK72" s="30"/>
      <c r="AL72" s="30"/>
      <c r="AM72" s="36"/>
      <c r="AN72" s="28"/>
      <c r="AO72" s="28"/>
      <c r="AP72" s="30"/>
      <c r="AQ72" s="30"/>
      <c r="AR72" s="28"/>
      <c r="AS72" s="30"/>
      <c r="AT72" s="28"/>
      <c r="AU72" s="30"/>
      <c r="AW72" s="30"/>
      <c r="AZ72" s="30"/>
      <c r="BA72" s="30"/>
      <c r="BE72" s="30"/>
      <c r="BH72" s="30"/>
      <c r="BI72" s="30"/>
      <c r="BL72" s="30"/>
      <c r="BN72" s="30"/>
      <c r="BP72" s="30"/>
      <c r="BS72" s="30"/>
      <c r="BT72" s="30"/>
      <c r="BW72" s="30"/>
      <c r="BX72" s="30"/>
      <c r="BZ72" s="30"/>
      <c r="CC72" s="30"/>
      <c r="CD72" s="30"/>
      <c r="CG72" s="30"/>
      <c r="CK72" s="30"/>
      <c r="CN72" s="30"/>
      <c r="CQ72" s="30"/>
      <c r="CU72" s="30"/>
      <c r="CX72" s="30"/>
    </row>
    <row r="73" spans="1:102" s="29" customFormat="1" ht="14.4" customHeight="1" x14ac:dyDescent="0.3">
      <c r="A73" s="28"/>
      <c r="B73" s="100">
        <v>1</v>
      </c>
      <c r="C73" s="101" t="s">
        <v>205</v>
      </c>
      <c r="D73" s="102">
        <v>130</v>
      </c>
      <c r="E73" s="103" t="s">
        <v>201</v>
      </c>
      <c r="H73" s="30"/>
      <c r="I73" s="30"/>
      <c r="J73" s="30"/>
      <c r="K73" s="39"/>
      <c r="L73" s="31"/>
      <c r="M73" s="31"/>
      <c r="N73" s="30"/>
      <c r="O73" s="30"/>
      <c r="P73" s="30"/>
      <c r="Q73" s="39"/>
      <c r="S73" s="43"/>
      <c r="T73" s="43"/>
      <c r="U73" s="30"/>
      <c r="V73" s="30"/>
      <c r="W73" s="39"/>
      <c r="X73" s="43"/>
      <c r="Y73" s="43"/>
      <c r="Z73" s="28"/>
      <c r="AA73" s="28"/>
      <c r="AB73" s="39"/>
      <c r="AC73" s="30"/>
      <c r="AD73" s="28"/>
      <c r="AE73" s="44"/>
      <c r="AF73" s="39"/>
      <c r="AG73" s="30"/>
      <c r="AH73" s="44"/>
      <c r="AI73" s="39"/>
      <c r="AJ73" s="44"/>
      <c r="AK73" s="30"/>
      <c r="AL73" s="39"/>
      <c r="AM73" s="36"/>
      <c r="AN73" s="28"/>
      <c r="AO73" s="28"/>
      <c r="AP73" s="39"/>
      <c r="AQ73" s="30"/>
      <c r="AR73" s="28"/>
      <c r="AS73" s="39"/>
      <c r="AT73" s="28"/>
      <c r="AU73" s="30"/>
      <c r="AW73" s="39"/>
      <c r="AZ73" s="30"/>
      <c r="BA73" s="39"/>
      <c r="BE73" s="39"/>
      <c r="BH73" s="30"/>
      <c r="BI73" s="39"/>
      <c r="BL73" s="39"/>
      <c r="BN73" s="30"/>
      <c r="BP73" s="39"/>
      <c r="BS73" s="39"/>
      <c r="BT73" s="30"/>
      <c r="BW73" s="39"/>
      <c r="BX73" s="30"/>
      <c r="BZ73" s="39"/>
      <c r="CC73" s="39"/>
      <c r="CD73" s="30"/>
      <c r="CG73" s="30"/>
      <c r="CK73" s="30"/>
      <c r="CN73" s="30"/>
      <c r="CQ73" s="30"/>
      <c r="CU73" s="30"/>
      <c r="CX73" s="30"/>
    </row>
    <row r="74" spans="1:102" s="29" customFormat="1" ht="14.4" customHeight="1" x14ac:dyDescent="0.3">
      <c r="A74" s="28"/>
      <c r="B74" s="100"/>
      <c r="C74" s="101"/>
      <c r="D74" s="102"/>
      <c r="E74" s="103"/>
      <c r="F74" s="28"/>
      <c r="G74" s="28"/>
      <c r="H74" s="30"/>
      <c r="I74" s="30"/>
      <c r="J74" s="30"/>
      <c r="K74" s="39"/>
      <c r="L74" s="31"/>
      <c r="M74" s="31"/>
      <c r="N74" s="30"/>
      <c r="O74" s="30"/>
      <c r="P74" s="30"/>
      <c r="Q74" s="39"/>
      <c r="S74" s="43"/>
      <c r="T74" s="43"/>
      <c r="U74" s="30"/>
      <c r="V74" s="30"/>
      <c r="W74" s="39"/>
      <c r="X74" s="43"/>
      <c r="Y74" s="43"/>
      <c r="Z74" s="28"/>
      <c r="AA74" s="28"/>
      <c r="AB74" s="39"/>
      <c r="AC74" s="30"/>
      <c r="AD74" s="28"/>
      <c r="AE74" s="44"/>
      <c r="AF74" s="39"/>
      <c r="AG74" s="30"/>
      <c r="AH74" s="44"/>
      <c r="AI74" s="39"/>
      <c r="AJ74" s="44"/>
      <c r="AK74" s="30"/>
      <c r="AL74" s="39"/>
      <c r="AM74" s="36"/>
      <c r="AN74" s="28"/>
      <c r="AO74" s="28"/>
      <c r="AP74" s="39"/>
      <c r="AQ74" s="30"/>
      <c r="AR74" s="28"/>
      <c r="AS74" s="39"/>
      <c r="AT74" s="28"/>
      <c r="AU74" s="30"/>
      <c r="AW74" s="39"/>
      <c r="AZ74" s="30"/>
      <c r="BA74" s="39"/>
      <c r="BE74" s="39"/>
      <c r="BH74" s="30"/>
      <c r="BI74" s="39"/>
      <c r="BL74" s="39"/>
      <c r="BN74" s="30"/>
      <c r="BP74" s="39"/>
      <c r="BS74" s="39"/>
      <c r="BT74" s="30"/>
      <c r="BW74" s="39"/>
      <c r="BX74" s="30"/>
      <c r="BZ74" s="39"/>
      <c r="CC74" s="39"/>
      <c r="CD74" s="30"/>
      <c r="CG74" s="30"/>
      <c r="CK74" s="30"/>
      <c r="CN74" s="30"/>
      <c r="CQ74" s="30"/>
      <c r="CU74" s="30"/>
      <c r="CX74" s="30"/>
    </row>
    <row r="75" spans="1:102" s="29" customFormat="1" x14ac:dyDescent="0.3">
      <c r="A75" s="28"/>
      <c r="B75" s="40">
        <v>1</v>
      </c>
      <c r="C75" s="30" t="s">
        <v>206</v>
      </c>
      <c r="D75" s="31">
        <v>260</v>
      </c>
      <c r="E75" s="30" t="s">
        <v>201</v>
      </c>
      <c r="F75" s="28"/>
      <c r="G75" s="28"/>
      <c r="H75" s="30"/>
      <c r="I75" s="30"/>
      <c r="J75" s="30"/>
      <c r="K75" s="30"/>
      <c r="L75" s="31"/>
      <c r="M75" s="31"/>
      <c r="N75" s="30"/>
      <c r="O75" s="30"/>
      <c r="P75" s="30"/>
      <c r="Q75" s="30"/>
      <c r="S75" s="43"/>
      <c r="T75" s="43"/>
      <c r="U75" s="30"/>
      <c r="V75" s="30"/>
      <c r="W75" s="30"/>
      <c r="X75" s="43"/>
      <c r="Y75" s="43"/>
      <c r="Z75" s="28"/>
      <c r="AA75" s="28"/>
      <c r="AB75" s="30"/>
      <c r="AC75" s="30"/>
      <c r="AD75" s="28"/>
      <c r="AE75" s="44"/>
      <c r="AF75" s="30"/>
      <c r="AG75" s="30"/>
      <c r="AH75" s="44"/>
      <c r="AI75" s="30"/>
      <c r="AJ75" s="44"/>
      <c r="AK75" s="30"/>
      <c r="AL75" s="30"/>
      <c r="AM75" s="36"/>
      <c r="AN75" s="28"/>
      <c r="AO75" s="28"/>
      <c r="AP75" s="30"/>
      <c r="AQ75" s="30"/>
      <c r="AR75" s="28"/>
      <c r="AS75" s="30"/>
      <c r="AT75" s="28"/>
      <c r="AU75" s="30"/>
      <c r="AW75" s="30"/>
      <c r="AZ75" s="30"/>
      <c r="BA75" s="30"/>
      <c r="BE75" s="30"/>
      <c r="BH75" s="30"/>
      <c r="BI75" s="30"/>
      <c r="BL75" s="30"/>
      <c r="BN75" s="30"/>
      <c r="BP75" s="30"/>
      <c r="BS75" s="30"/>
      <c r="BT75" s="30"/>
      <c r="BW75" s="30"/>
      <c r="BX75" s="30"/>
      <c r="BZ75" s="30"/>
      <c r="CC75" s="30"/>
      <c r="CD75" s="30"/>
      <c r="CG75" s="30"/>
      <c r="CK75" s="30"/>
      <c r="CN75" s="30"/>
      <c r="CQ75" s="30"/>
      <c r="CU75" s="30"/>
      <c r="CX75" s="30"/>
    </row>
    <row r="76" spans="1:102" s="29" customFormat="1" x14ac:dyDescent="0.3">
      <c r="A76" s="28"/>
      <c r="B76" s="40">
        <v>1</v>
      </c>
      <c r="C76" s="30" t="s">
        <v>345</v>
      </c>
      <c r="D76" s="31">
        <f>D73/D72</f>
        <v>1.1607142857142858</v>
      </c>
      <c r="E76" s="30" t="s">
        <v>207</v>
      </c>
      <c r="F76" s="28"/>
      <c r="G76" s="28"/>
      <c r="H76" s="30"/>
      <c r="I76" s="30"/>
      <c r="J76" s="30"/>
      <c r="K76" s="30"/>
      <c r="L76" s="31"/>
      <c r="M76" s="31"/>
      <c r="N76" s="30"/>
      <c r="O76" s="30"/>
      <c r="P76" s="30"/>
      <c r="Q76" s="30"/>
      <c r="S76" s="43"/>
      <c r="T76" s="43"/>
      <c r="U76" s="30"/>
      <c r="V76" s="30"/>
      <c r="W76" s="30"/>
      <c r="X76" s="43"/>
      <c r="Y76" s="43"/>
      <c r="Z76" s="28"/>
      <c r="AA76" s="28"/>
      <c r="AB76" s="30"/>
      <c r="AC76" s="30"/>
      <c r="AD76" s="28"/>
      <c r="AE76" s="44"/>
      <c r="AF76" s="30"/>
      <c r="AG76" s="30"/>
      <c r="AH76" s="44"/>
      <c r="AI76" s="30"/>
      <c r="AJ76" s="44"/>
      <c r="AK76" s="30"/>
      <c r="AL76" s="30"/>
      <c r="AM76" s="36"/>
      <c r="AN76" s="28"/>
      <c r="AO76" s="28"/>
      <c r="AP76" s="30"/>
      <c r="AQ76" s="30"/>
      <c r="AR76" s="28"/>
      <c r="AS76" s="30"/>
      <c r="AT76" s="28"/>
      <c r="AU76" s="30"/>
      <c r="AW76" s="30"/>
      <c r="AZ76" s="30"/>
      <c r="BA76" s="30"/>
      <c r="BE76" s="30"/>
      <c r="BH76" s="30"/>
      <c r="BI76" s="30"/>
      <c r="BL76" s="30"/>
      <c r="BN76" s="30"/>
      <c r="BP76" s="30"/>
      <c r="BS76" s="30"/>
      <c r="BT76" s="30"/>
      <c r="BW76" s="30"/>
      <c r="BX76" s="30"/>
      <c r="BZ76" s="30"/>
      <c r="CC76" s="30"/>
      <c r="CD76" s="30"/>
      <c r="CG76" s="30"/>
      <c r="CK76" s="30"/>
      <c r="CN76" s="30"/>
      <c r="CQ76" s="30"/>
      <c r="CU76" s="30"/>
      <c r="CX76" s="30"/>
    </row>
    <row r="77" spans="1:102" s="29" customFormat="1" x14ac:dyDescent="0.3">
      <c r="A77" s="28"/>
      <c r="B77" s="40">
        <v>1</v>
      </c>
      <c r="C77" s="30" t="s">
        <v>206</v>
      </c>
      <c r="D77" s="31">
        <f>D75/D72</f>
        <v>2.3214285714285716</v>
      </c>
      <c r="E77" s="30" t="s">
        <v>207</v>
      </c>
      <c r="F77" s="28"/>
      <c r="G77" s="28"/>
      <c r="H77" s="30"/>
      <c r="I77" s="30"/>
      <c r="J77" s="30"/>
      <c r="K77" s="30"/>
      <c r="L77" s="31"/>
      <c r="M77" s="31"/>
      <c r="N77" s="30"/>
      <c r="O77" s="30"/>
      <c r="P77" s="30"/>
      <c r="Q77" s="30"/>
      <c r="S77" s="43"/>
      <c r="T77" s="43"/>
      <c r="U77" s="30"/>
      <c r="V77" s="30"/>
      <c r="W77" s="30"/>
      <c r="X77" s="43"/>
      <c r="Y77" s="43"/>
      <c r="Z77" s="28"/>
      <c r="AA77" s="28"/>
      <c r="AB77" s="30"/>
      <c r="AC77" s="30"/>
      <c r="AD77" s="28"/>
      <c r="AE77" s="44"/>
      <c r="AF77" s="30"/>
      <c r="AG77" s="30"/>
      <c r="AH77" s="44"/>
      <c r="AI77" s="30"/>
      <c r="AJ77" s="44"/>
      <c r="AK77" s="30"/>
      <c r="AL77" s="30"/>
      <c r="AM77" s="36"/>
      <c r="AN77" s="28"/>
      <c r="AO77" s="28"/>
      <c r="AP77" s="30"/>
      <c r="AQ77" s="30"/>
      <c r="AR77" s="28"/>
      <c r="AS77" s="30"/>
      <c r="AT77" s="28"/>
      <c r="AU77" s="30"/>
      <c r="AW77" s="30"/>
      <c r="AZ77" s="30"/>
      <c r="BA77" s="30"/>
      <c r="BE77" s="30"/>
      <c r="BH77" s="30"/>
      <c r="BI77" s="30"/>
      <c r="BL77" s="30"/>
      <c r="BN77" s="30"/>
      <c r="BP77" s="30"/>
      <c r="BS77" s="30"/>
      <c r="BT77" s="30"/>
      <c r="BW77" s="30"/>
      <c r="BX77" s="30"/>
      <c r="BZ77" s="30"/>
      <c r="CC77" s="30"/>
      <c r="CD77" s="30"/>
      <c r="CG77" s="30"/>
      <c r="CK77" s="30"/>
      <c r="CN77" s="30"/>
      <c r="CQ77" s="30"/>
      <c r="CU77" s="30"/>
      <c r="CX77" s="30"/>
    </row>
    <row r="78" spans="1:102" s="29" customFormat="1" x14ac:dyDescent="0.3">
      <c r="A78" s="28"/>
      <c r="B78" s="28"/>
      <c r="C78" s="28"/>
      <c r="D78" s="28"/>
      <c r="E78" s="28"/>
      <c r="F78" s="28"/>
      <c r="G78" s="28"/>
      <c r="H78" s="30"/>
      <c r="I78" s="30"/>
      <c r="J78" s="30"/>
      <c r="K78" s="28"/>
      <c r="L78" s="31"/>
      <c r="M78" s="31"/>
      <c r="N78" s="30"/>
      <c r="O78" s="30"/>
      <c r="P78" s="30"/>
      <c r="Q78" s="28"/>
      <c r="S78" s="43"/>
      <c r="T78" s="43"/>
      <c r="U78" s="30"/>
      <c r="V78" s="30"/>
      <c r="W78" s="28"/>
      <c r="X78" s="43"/>
      <c r="Y78" s="43"/>
      <c r="Z78" s="28"/>
      <c r="AA78" s="28"/>
      <c r="AB78" s="28"/>
      <c r="AC78" s="30"/>
      <c r="AD78" s="28"/>
      <c r="AE78" s="44"/>
      <c r="AF78" s="28"/>
      <c r="AG78" s="30"/>
      <c r="AH78" s="44"/>
      <c r="AI78" s="28"/>
      <c r="AJ78" s="44"/>
      <c r="AK78" s="30"/>
      <c r="AL78" s="28"/>
      <c r="AM78" s="36"/>
      <c r="AN78" s="28"/>
      <c r="AO78" s="28"/>
      <c r="AP78" s="28"/>
      <c r="AQ78" s="30"/>
      <c r="AR78" s="28"/>
      <c r="AS78" s="28"/>
      <c r="AT78" s="28"/>
      <c r="AU78" s="30"/>
      <c r="AW78" s="28"/>
      <c r="AZ78" s="30"/>
      <c r="BA78" s="28"/>
      <c r="BE78" s="28"/>
      <c r="BH78" s="30"/>
      <c r="BI78" s="28"/>
      <c r="BL78" s="28"/>
      <c r="BN78" s="30"/>
      <c r="BP78" s="28"/>
      <c r="BS78" s="28"/>
      <c r="BT78" s="30"/>
      <c r="BW78" s="28"/>
      <c r="BX78" s="30"/>
      <c r="BZ78" s="28"/>
      <c r="CC78" s="28"/>
      <c r="CD78" s="30"/>
      <c r="CG78" s="30"/>
      <c r="CK78" s="30"/>
      <c r="CN78" s="30"/>
      <c r="CQ78" s="30"/>
      <c r="CU78" s="30"/>
      <c r="CX78" s="30"/>
    </row>
    <row r="79" spans="1:102" s="29" customFormat="1" x14ac:dyDescent="0.3">
      <c r="A79" s="28" t="s">
        <v>216</v>
      </c>
      <c r="B79" s="28">
        <v>1</v>
      </c>
      <c r="C79" s="33" t="s">
        <v>217</v>
      </c>
      <c r="D79" s="28">
        <v>373.33</v>
      </c>
      <c r="E79" s="30" t="s">
        <v>201</v>
      </c>
      <c r="F79" s="32">
        <f>D79/D72</f>
        <v>3.3333035714285715</v>
      </c>
      <c r="G79" s="30" t="s">
        <v>207</v>
      </c>
      <c r="H79" s="30"/>
      <c r="I79" s="30"/>
      <c r="J79" s="30"/>
      <c r="K79" s="30"/>
      <c r="L79" s="31"/>
      <c r="M79" s="31"/>
      <c r="N79" s="30"/>
      <c r="O79" s="30"/>
      <c r="P79" s="30"/>
      <c r="Q79" s="30"/>
      <c r="S79" s="43"/>
      <c r="T79" s="43"/>
      <c r="U79" s="30"/>
      <c r="V79" s="30"/>
      <c r="W79" s="30"/>
      <c r="X79" s="43"/>
      <c r="Y79" s="43"/>
      <c r="Z79" s="28"/>
      <c r="AA79" s="28"/>
      <c r="AB79" s="30"/>
      <c r="AC79" s="30"/>
      <c r="AD79" s="28"/>
      <c r="AE79" s="44"/>
      <c r="AF79" s="30"/>
      <c r="AG79" s="30"/>
      <c r="AH79" s="44"/>
      <c r="AI79" s="30"/>
      <c r="AJ79" s="44"/>
      <c r="AK79" s="30"/>
      <c r="AL79" s="30"/>
      <c r="AM79" s="36"/>
      <c r="AN79" s="28"/>
      <c r="AO79" s="28"/>
      <c r="AP79" s="30"/>
      <c r="AQ79" s="30"/>
      <c r="AR79" s="28"/>
      <c r="AS79" s="30"/>
      <c r="AT79" s="28"/>
      <c r="AU79" s="30"/>
      <c r="AW79" s="30"/>
      <c r="AZ79" s="30"/>
      <c r="BA79" s="30"/>
      <c r="BE79" s="30"/>
      <c r="BH79" s="30"/>
      <c r="BI79" s="30"/>
      <c r="BL79" s="30"/>
      <c r="BN79" s="30"/>
      <c r="BP79" s="30"/>
      <c r="BS79" s="30"/>
      <c r="BT79" s="30"/>
      <c r="BW79" s="30"/>
      <c r="BX79" s="30"/>
      <c r="BZ79" s="30"/>
      <c r="CC79" s="30"/>
      <c r="CD79" s="30"/>
      <c r="CG79" s="30"/>
      <c r="CK79" s="30"/>
      <c r="CN79" s="30"/>
      <c r="CQ79" s="30"/>
      <c r="CU79" s="30"/>
      <c r="CX79" s="30"/>
    </row>
    <row r="80" spans="1:102" s="29" customFormat="1" x14ac:dyDescent="0.3">
      <c r="A80" s="28" t="s">
        <v>177</v>
      </c>
      <c r="B80" s="28">
        <v>1</v>
      </c>
      <c r="C80" s="33" t="s">
        <v>200</v>
      </c>
      <c r="D80" s="28">
        <v>0.5</v>
      </c>
      <c r="E80" s="30" t="s">
        <v>207</v>
      </c>
      <c r="F80" s="28"/>
      <c r="G80" s="28"/>
      <c r="H80" s="30"/>
      <c r="I80" s="30"/>
      <c r="J80" s="30"/>
      <c r="K80" s="30"/>
      <c r="L80" s="31"/>
      <c r="M80" s="31"/>
      <c r="N80" s="30"/>
      <c r="O80" s="30"/>
      <c r="P80" s="30"/>
      <c r="Q80" s="30"/>
      <c r="S80" s="43"/>
      <c r="T80" s="43"/>
      <c r="U80" s="30"/>
      <c r="V80" s="30"/>
      <c r="W80" s="30"/>
      <c r="X80" s="43"/>
      <c r="Y80" s="43"/>
      <c r="Z80" s="28"/>
      <c r="AA80" s="28"/>
      <c r="AB80" s="30"/>
      <c r="AC80" s="30"/>
      <c r="AD80" s="28"/>
      <c r="AE80" s="44"/>
      <c r="AF80" s="30"/>
      <c r="AG80" s="30"/>
      <c r="AH80" s="44"/>
      <c r="AI80" s="30"/>
      <c r="AJ80" s="44"/>
      <c r="AK80" s="30"/>
      <c r="AL80" s="30"/>
      <c r="AM80" s="36"/>
      <c r="AN80" s="28"/>
      <c r="AO80" s="28"/>
      <c r="AP80" s="30"/>
      <c r="AQ80" s="30"/>
      <c r="AR80" s="28"/>
      <c r="AS80" s="30"/>
      <c r="AT80" s="28"/>
      <c r="AU80" s="30"/>
      <c r="AW80" s="30"/>
      <c r="AZ80" s="30"/>
      <c r="BA80" s="30"/>
      <c r="BE80" s="30"/>
      <c r="BH80" s="30"/>
      <c r="BI80" s="30"/>
      <c r="BL80" s="30"/>
      <c r="BN80" s="30"/>
      <c r="BP80" s="30"/>
      <c r="BS80" s="30"/>
      <c r="BT80" s="30"/>
      <c r="BW80" s="30"/>
      <c r="BX80" s="30"/>
      <c r="BZ80" s="30"/>
      <c r="CC80" s="30"/>
      <c r="CD80" s="30"/>
      <c r="CG80" s="30"/>
      <c r="CK80" s="30"/>
      <c r="CN80" s="30"/>
      <c r="CQ80" s="30"/>
      <c r="CU80" s="30"/>
      <c r="CX80" s="30"/>
    </row>
    <row r="81" spans="1:102" s="29" customFormat="1" x14ac:dyDescent="0.3">
      <c r="A81" s="28" t="s">
        <v>181</v>
      </c>
      <c r="B81" s="28">
        <v>1</v>
      </c>
      <c r="C81" s="30" t="s">
        <v>218</v>
      </c>
      <c r="D81" s="31">
        <v>1.5</v>
      </c>
      <c r="E81" s="30" t="s">
        <v>207</v>
      </c>
      <c r="F81" s="31">
        <f>D81/D63</f>
        <v>7.4999999999999997E-2</v>
      </c>
      <c r="G81" s="30" t="s">
        <v>58</v>
      </c>
      <c r="H81" s="30"/>
      <c r="I81" s="30"/>
      <c r="J81" s="30"/>
      <c r="K81" s="30"/>
      <c r="L81" s="31"/>
      <c r="M81" s="31"/>
      <c r="N81" s="30"/>
      <c r="O81" s="30"/>
      <c r="P81" s="30"/>
      <c r="Q81" s="30"/>
      <c r="S81" s="43"/>
      <c r="T81" s="43"/>
      <c r="U81" s="30"/>
      <c r="V81" s="30"/>
      <c r="W81" s="30"/>
      <c r="X81" s="43"/>
      <c r="Y81" s="43"/>
      <c r="Z81" s="28"/>
      <c r="AA81" s="28"/>
      <c r="AB81" s="30"/>
      <c r="AC81" s="30"/>
      <c r="AD81" s="28"/>
      <c r="AE81" s="44"/>
      <c r="AF81" s="30"/>
      <c r="AG81" s="30"/>
      <c r="AH81" s="44"/>
      <c r="AI81" s="30"/>
      <c r="AJ81" s="44"/>
      <c r="AK81" s="30"/>
      <c r="AL81" s="30"/>
      <c r="AM81" s="36"/>
      <c r="AN81" s="28"/>
      <c r="AO81" s="28"/>
      <c r="AP81" s="30"/>
      <c r="AQ81" s="30"/>
      <c r="AR81" s="28"/>
      <c r="AS81" s="30"/>
      <c r="AT81" s="28"/>
      <c r="AU81" s="30"/>
      <c r="AW81" s="30"/>
      <c r="AZ81" s="30"/>
      <c r="BA81" s="30"/>
      <c r="BE81" s="30"/>
      <c r="BH81" s="30"/>
      <c r="BI81" s="30"/>
      <c r="BL81" s="30"/>
      <c r="BN81" s="30"/>
      <c r="BP81" s="30"/>
      <c r="BS81" s="30"/>
      <c r="BT81" s="30"/>
      <c r="BW81" s="30"/>
      <c r="BX81" s="30"/>
      <c r="BZ81" s="30"/>
      <c r="CC81" s="30"/>
      <c r="CD81" s="30"/>
      <c r="CG81" s="30"/>
      <c r="CK81" s="30"/>
      <c r="CN81" s="30"/>
      <c r="CQ81" s="30"/>
      <c r="CU81" s="30"/>
      <c r="CX81" s="30"/>
    </row>
    <row r="82" spans="1:102" s="29" customFormat="1" x14ac:dyDescent="0.3">
      <c r="A82" s="28" t="s">
        <v>219</v>
      </c>
      <c r="B82" s="28">
        <v>1</v>
      </c>
      <c r="C82" s="30" t="s">
        <v>218</v>
      </c>
      <c r="D82" s="31">
        <v>1.75</v>
      </c>
      <c r="E82" s="30" t="s">
        <v>207</v>
      </c>
      <c r="G82" s="30"/>
      <c r="H82" s="30"/>
      <c r="I82" s="30"/>
      <c r="J82" s="30"/>
      <c r="K82" s="30"/>
      <c r="L82" s="31"/>
      <c r="M82" s="31"/>
      <c r="N82" s="30"/>
      <c r="O82" s="30"/>
      <c r="P82" s="30"/>
      <c r="Q82" s="30"/>
      <c r="S82" s="43"/>
      <c r="T82" s="43"/>
      <c r="U82" s="30"/>
      <c r="V82" s="30"/>
      <c r="W82" s="30"/>
      <c r="X82" s="43"/>
      <c r="Y82" s="43"/>
      <c r="Z82" s="28"/>
      <c r="AA82" s="28"/>
      <c r="AB82" s="30"/>
      <c r="AC82" s="30"/>
      <c r="AD82" s="28"/>
      <c r="AE82" s="44"/>
      <c r="AF82" s="30"/>
      <c r="AG82" s="30"/>
      <c r="AH82" s="44"/>
      <c r="AI82" s="30"/>
      <c r="AJ82" s="44"/>
      <c r="AK82" s="30"/>
      <c r="AL82" s="30"/>
      <c r="AM82" s="36"/>
      <c r="AN82" s="28"/>
      <c r="AO82" s="28"/>
      <c r="AP82" s="30"/>
      <c r="AQ82" s="30"/>
      <c r="AR82" s="28"/>
      <c r="AS82" s="30"/>
      <c r="AT82" s="28"/>
      <c r="AU82" s="30"/>
      <c r="AW82" s="30"/>
      <c r="AZ82" s="30"/>
      <c r="BA82" s="30"/>
      <c r="BE82" s="30"/>
      <c r="BH82" s="30"/>
      <c r="BI82" s="30"/>
      <c r="BL82" s="30"/>
      <c r="BN82" s="30"/>
      <c r="BP82" s="30"/>
      <c r="BS82" s="30"/>
      <c r="BT82" s="30"/>
      <c r="BW82" s="30"/>
      <c r="BX82" s="30"/>
      <c r="BZ82" s="30"/>
      <c r="CC82" s="30"/>
      <c r="CD82" s="30"/>
      <c r="CG82" s="30"/>
      <c r="CK82" s="30"/>
      <c r="CN82" s="30"/>
      <c r="CQ82" s="30"/>
      <c r="CU82" s="30"/>
      <c r="CX82" s="30"/>
    </row>
    <row r="83" spans="1:102" s="29" customFormat="1" x14ac:dyDescent="0.3">
      <c r="A83" s="28" t="s">
        <v>220</v>
      </c>
      <c r="B83" s="28">
        <v>1</v>
      </c>
      <c r="C83" s="30" t="s">
        <v>218</v>
      </c>
      <c r="D83" s="31">
        <v>1.5</v>
      </c>
      <c r="E83" s="30" t="s">
        <v>207</v>
      </c>
      <c r="G83" s="30"/>
      <c r="H83" s="30"/>
      <c r="I83" s="30"/>
      <c r="J83" s="30"/>
      <c r="K83" s="30"/>
      <c r="L83" s="31"/>
      <c r="M83" s="31"/>
      <c r="N83" s="30"/>
      <c r="O83" s="30"/>
      <c r="P83" s="30"/>
      <c r="Q83" s="30"/>
      <c r="S83" s="43"/>
      <c r="T83" s="43"/>
      <c r="U83" s="30"/>
      <c r="V83" s="30"/>
      <c r="W83" s="30"/>
      <c r="X83" s="43"/>
      <c r="Y83" s="43"/>
      <c r="Z83" s="28"/>
      <c r="AA83" s="28"/>
      <c r="AB83" s="30"/>
      <c r="AC83" s="30"/>
      <c r="AD83" s="28"/>
      <c r="AE83" s="44"/>
      <c r="AF83" s="30"/>
      <c r="AG83" s="30"/>
      <c r="AH83" s="44"/>
      <c r="AI83" s="30"/>
      <c r="AJ83" s="44"/>
      <c r="AK83" s="30"/>
      <c r="AL83" s="30"/>
      <c r="AM83" s="36"/>
      <c r="AN83" s="28"/>
      <c r="AO83" s="28"/>
      <c r="AP83" s="30"/>
      <c r="AQ83" s="30"/>
      <c r="AR83" s="28"/>
      <c r="AS83" s="30"/>
      <c r="AT83" s="28"/>
      <c r="AU83" s="30"/>
      <c r="AW83" s="30"/>
      <c r="AZ83" s="30"/>
      <c r="BA83" s="30"/>
      <c r="BE83" s="30"/>
      <c r="BH83" s="30"/>
      <c r="BI83" s="30"/>
      <c r="BL83" s="30"/>
      <c r="BN83" s="30"/>
      <c r="BP83" s="30"/>
      <c r="BS83" s="30"/>
      <c r="BT83" s="30"/>
      <c r="BW83" s="30"/>
      <c r="BX83" s="30"/>
      <c r="BZ83" s="30"/>
      <c r="CC83" s="30"/>
      <c r="CD83" s="30"/>
      <c r="CG83" s="30"/>
      <c r="CK83" s="30"/>
      <c r="CN83" s="30"/>
      <c r="CQ83" s="30"/>
      <c r="CU83" s="30"/>
      <c r="CX83" s="30"/>
    </row>
    <row r="84" spans="1:102" s="29" customFormat="1" x14ac:dyDescent="0.3">
      <c r="A84" s="28" t="s">
        <v>178</v>
      </c>
      <c r="B84" s="28">
        <v>1</v>
      </c>
      <c r="C84" s="30" t="s">
        <v>217</v>
      </c>
      <c r="D84" s="31">
        <v>1.26</v>
      </c>
      <c r="E84" s="30" t="s">
        <v>207</v>
      </c>
      <c r="G84" s="30"/>
      <c r="H84" s="30"/>
      <c r="I84" s="30"/>
      <c r="J84" s="30"/>
      <c r="K84" s="30"/>
      <c r="L84" s="31"/>
      <c r="M84" s="31"/>
      <c r="N84" s="30"/>
      <c r="O84" s="30"/>
      <c r="P84" s="30"/>
      <c r="Q84" s="30"/>
      <c r="S84" s="43"/>
      <c r="T84" s="43"/>
      <c r="U84" s="30"/>
      <c r="V84" s="30"/>
      <c r="W84" s="30"/>
      <c r="X84" s="43"/>
      <c r="Y84" s="43"/>
      <c r="Z84" s="28"/>
      <c r="AA84" s="28"/>
      <c r="AB84" s="30"/>
      <c r="AC84" s="30"/>
      <c r="AD84" s="28"/>
      <c r="AE84" s="44"/>
      <c r="AF84" s="30"/>
      <c r="AG84" s="30"/>
      <c r="AH84" s="44"/>
      <c r="AI84" s="30"/>
      <c r="AJ84" s="44"/>
      <c r="AK84" s="30"/>
      <c r="AL84" s="30"/>
      <c r="AM84" s="36"/>
      <c r="AN84" s="28"/>
      <c r="AO84" s="28"/>
      <c r="AP84" s="30"/>
      <c r="AQ84" s="30"/>
      <c r="AR84" s="28"/>
      <c r="AS84" s="30"/>
      <c r="AT84" s="28"/>
      <c r="AU84" s="30"/>
      <c r="AW84" s="30"/>
      <c r="AZ84" s="30"/>
      <c r="BA84" s="30"/>
      <c r="BE84" s="30"/>
      <c r="BH84" s="30"/>
      <c r="BI84" s="30"/>
      <c r="BL84" s="30"/>
      <c r="BN84" s="30"/>
      <c r="BP84" s="30"/>
      <c r="BS84" s="30"/>
      <c r="BT84" s="30"/>
      <c r="BW84" s="30"/>
      <c r="BX84" s="30"/>
      <c r="BZ84" s="30"/>
      <c r="CC84" s="30"/>
      <c r="CD84" s="30"/>
      <c r="CG84" s="30"/>
      <c r="CK84" s="30"/>
      <c r="CN84" s="30"/>
      <c r="CQ84" s="30"/>
      <c r="CU84" s="30"/>
      <c r="CX84" s="30"/>
    </row>
    <row r="85" spans="1:102" s="29" customFormat="1" x14ac:dyDescent="0.3">
      <c r="A85" s="28" t="s">
        <v>221</v>
      </c>
      <c r="B85" s="28">
        <v>1</v>
      </c>
      <c r="C85" s="30" t="s">
        <v>222</v>
      </c>
      <c r="D85" s="31">
        <v>15.9</v>
      </c>
      <c r="E85" s="30" t="s">
        <v>207</v>
      </c>
      <c r="G85" s="30"/>
      <c r="H85" s="30"/>
      <c r="I85" s="30"/>
      <c r="J85" s="30"/>
      <c r="K85" s="30"/>
      <c r="L85" s="31"/>
      <c r="M85" s="31"/>
      <c r="N85" s="30"/>
      <c r="O85" s="30"/>
      <c r="P85" s="30"/>
      <c r="Q85" s="30"/>
      <c r="S85" s="43"/>
      <c r="T85" s="43"/>
      <c r="U85" s="30"/>
      <c r="V85" s="30"/>
      <c r="W85" s="30"/>
      <c r="X85" s="43"/>
      <c r="Y85" s="43"/>
      <c r="Z85" s="28"/>
      <c r="AA85" s="28"/>
      <c r="AB85" s="30"/>
      <c r="AC85" s="30"/>
      <c r="AD85" s="28"/>
      <c r="AE85" s="44"/>
      <c r="AF85" s="30"/>
      <c r="AG85" s="30"/>
      <c r="AH85" s="44"/>
      <c r="AI85" s="30"/>
      <c r="AJ85" s="44"/>
      <c r="AK85" s="30"/>
      <c r="AL85" s="30"/>
      <c r="AM85" s="36"/>
      <c r="AN85" s="28"/>
      <c r="AO85" s="28"/>
      <c r="AP85" s="30"/>
      <c r="AQ85" s="30"/>
      <c r="AR85" s="28"/>
      <c r="AS85" s="30"/>
      <c r="AT85" s="28"/>
      <c r="AU85" s="30"/>
      <c r="AW85" s="30"/>
      <c r="AZ85" s="30"/>
      <c r="BA85" s="30"/>
      <c r="BE85" s="30"/>
      <c r="BH85" s="30"/>
      <c r="BI85" s="30"/>
      <c r="BL85" s="30"/>
      <c r="BN85" s="30"/>
      <c r="BP85" s="30"/>
      <c r="BS85" s="30"/>
      <c r="BT85" s="30"/>
      <c r="BW85" s="30"/>
      <c r="BX85" s="30"/>
      <c r="BZ85" s="30"/>
      <c r="CC85" s="30"/>
      <c r="CD85" s="30"/>
      <c r="CG85" s="30"/>
      <c r="CK85" s="30"/>
      <c r="CN85" s="30"/>
      <c r="CQ85" s="30"/>
      <c r="CU85" s="30"/>
      <c r="CX85" s="30"/>
    </row>
    <row r="86" spans="1:102" s="29" customFormat="1" x14ac:dyDescent="0.3">
      <c r="A86" s="28" t="s">
        <v>61</v>
      </c>
      <c r="B86" s="28">
        <v>1</v>
      </c>
      <c r="C86" s="30" t="s">
        <v>223</v>
      </c>
      <c r="D86" s="31">
        <f>439.681/D72</f>
        <v>3.9257232142857141</v>
      </c>
      <c r="E86" s="30" t="s">
        <v>207</v>
      </c>
      <c r="F86" s="31">
        <f>D86/D63</f>
        <v>0.1962861607142857</v>
      </c>
      <c r="G86" s="30" t="s">
        <v>58</v>
      </c>
      <c r="I86" s="30"/>
      <c r="J86" s="30"/>
      <c r="K86" s="30"/>
      <c r="L86" s="31"/>
      <c r="M86" s="31"/>
      <c r="N86" s="30"/>
      <c r="O86" s="30"/>
      <c r="P86" s="30"/>
      <c r="Q86" s="30"/>
      <c r="S86" s="43"/>
      <c r="T86" s="43"/>
      <c r="U86" s="30"/>
      <c r="V86" s="30"/>
      <c r="W86" s="30"/>
      <c r="X86" s="43"/>
      <c r="Y86" s="43"/>
      <c r="Z86" s="28"/>
      <c r="AA86" s="28"/>
      <c r="AB86" s="30"/>
      <c r="AC86" s="30"/>
      <c r="AD86" s="28"/>
      <c r="AE86" s="44"/>
      <c r="AF86" s="30"/>
      <c r="AG86" s="30"/>
      <c r="AH86" s="44"/>
      <c r="AI86" s="30"/>
      <c r="AJ86" s="44"/>
      <c r="AK86" s="30"/>
      <c r="AL86" s="30"/>
      <c r="AM86" s="36"/>
      <c r="AN86" s="28"/>
      <c r="AO86" s="28"/>
      <c r="AP86" s="30"/>
      <c r="AQ86" s="30"/>
      <c r="AR86" s="28"/>
      <c r="AS86" s="30"/>
      <c r="AT86" s="28"/>
      <c r="AU86" s="30"/>
      <c r="AW86" s="30"/>
      <c r="AZ86" s="30"/>
      <c r="BA86" s="30"/>
      <c r="BE86" s="30"/>
      <c r="BH86" s="30"/>
      <c r="BI86" s="30"/>
      <c r="BL86" s="30"/>
      <c r="BN86" s="30"/>
      <c r="BP86" s="30"/>
      <c r="BS86" s="30"/>
      <c r="BT86" s="30"/>
      <c r="BW86" s="30"/>
      <c r="BX86" s="30"/>
      <c r="BZ86" s="30"/>
      <c r="CC86" s="30"/>
      <c r="CD86" s="30"/>
      <c r="CG86" s="30"/>
      <c r="CK86" s="30"/>
      <c r="CN86" s="30"/>
      <c r="CQ86" s="30"/>
      <c r="CU86" s="30"/>
      <c r="CX86" s="30"/>
    </row>
    <row r="87" spans="1:102" s="29" customFormat="1" x14ac:dyDescent="0.3">
      <c r="A87" s="99" t="s">
        <v>67</v>
      </c>
      <c r="B87" s="28">
        <v>1</v>
      </c>
      <c r="C87" s="30" t="s">
        <v>223</v>
      </c>
      <c r="D87" s="31">
        <v>3</v>
      </c>
      <c r="E87" s="30" t="s">
        <v>207</v>
      </c>
      <c r="G87" s="30"/>
      <c r="I87" s="30"/>
      <c r="J87" s="30"/>
      <c r="K87" s="30"/>
      <c r="O87" s="30"/>
      <c r="P87" s="30"/>
      <c r="Q87" s="30"/>
      <c r="S87" s="43"/>
      <c r="T87" s="43"/>
      <c r="U87" s="30"/>
      <c r="V87" s="30"/>
      <c r="W87" s="30"/>
      <c r="X87" s="43"/>
      <c r="Y87" s="43"/>
      <c r="Z87" s="36"/>
      <c r="AA87" s="36"/>
      <c r="AB87" s="30"/>
      <c r="AC87" s="30"/>
      <c r="AD87" s="36"/>
      <c r="AE87" s="44"/>
      <c r="AF87" s="30"/>
      <c r="AG87" s="30"/>
      <c r="AH87" s="44"/>
      <c r="AI87" s="30"/>
      <c r="AJ87" s="44"/>
      <c r="AK87" s="30"/>
      <c r="AL87" s="30"/>
      <c r="AM87" s="36"/>
      <c r="AN87" s="28"/>
      <c r="AO87" s="28"/>
      <c r="AP87" s="30"/>
      <c r="AQ87" s="30"/>
      <c r="AR87" s="28"/>
      <c r="AS87" s="30"/>
      <c r="AT87" s="28"/>
      <c r="AU87" s="30"/>
      <c r="AW87" s="30"/>
      <c r="AZ87" s="30"/>
      <c r="BA87" s="30"/>
      <c r="BE87" s="30"/>
      <c r="BH87" s="30"/>
      <c r="BI87" s="30"/>
      <c r="BL87" s="30"/>
      <c r="BN87" s="30"/>
      <c r="BP87" s="30"/>
      <c r="BS87" s="30"/>
      <c r="BT87" s="30"/>
      <c r="BW87" s="30"/>
      <c r="BX87" s="30"/>
      <c r="BZ87" s="30"/>
      <c r="CC87" s="30"/>
      <c r="CD87" s="30"/>
      <c r="CG87" s="30"/>
      <c r="CK87" s="30"/>
      <c r="CN87" s="30"/>
      <c r="CQ87" s="30"/>
      <c r="CU87" s="30"/>
      <c r="CX87" s="30"/>
    </row>
    <row r="88" spans="1:102" s="29" customFormat="1" x14ac:dyDescent="0.3">
      <c r="A88" s="99"/>
      <c r="B88" s="28">
        <v>1</v>
      </c>
      <c r="C88" s="30" t="s">
        <v>224</v>
      </c>
      <c r="D88" s="31">
        <v>2.0271699999999999</v>
      </c>
      <c r="E88" s="30" t="s">
        <v>8</v>
      </c>
      <c r="F88" s="31">
        <f>D88*D87</f>
        <v>6.0815099999999997</v>
      </c>
      <c r="G88" s="30" t="s">
        <v>207</v>
      </c>
      <c r="I88" s="30"/>
      <c r="J88" s="30"/>
      <c r="K88" s="30"/>
      <c r="O88" s="30"/>
      <c r="P88" s="30"/>
      <c r="Q88" s="30"/>
      <c r="S88" s="43"/>
      <c r="T88" s="43"/>
      <c r="U88" s="30"/>
      <c r="V88" s="30"/>
      <c r="W88" s="30"/>
      <c r="X88" s="43"/>
      <c r="Y88" s="43"/>
      <c r="Z88" s="36"/>
      <c r="AA88" s="36"/>
      <c r="AB88" s="30"/>
      <c r="AC88" s="30"/>
      <c r="AD88" s="36"/>
      <c r="AE88" s="44"/>
      <c r="AF88" s="30"/>
      <c r="AG88" s="30"/>
      <c r="AH88" s="44"/>
      <c r="AI88" s="30"/>
      <c r="AJ88" s="44"/>
      <c r="AK88" s="30"/>
      <c r="AL88" s="30"/>
      <c r="AM88" s="36"/>
      <c r="AN88" s="28"/>
      <c r="AO88" s="28"/>
      <c r="AP88" s="30"/>
      <c r="AQ88" s="30"/>
      <c r="AR88" s="28"/>
      <c r="AS88" s="30"/>
      <c r="AT88" s="28"/>
      <c r="AU88" s="30"/>
      <c r="AW88" s="30"/>
      <c r="AZ88" s="30"/>
      <c r="BA88" s="30"/>
      <c r="BE88" s="30"/>
      <c r="BH88" s="30"/>
      <c r="BI88" s="30"/>
      <c r="BL88" s="30"/>
      <c r="BN88" s="30"/>
      <c r="BP88" s="30"/>
      <c r="BS88" s="30"/>
      <c r="BT88" s="30"/>
      <c r="BW88" s="30"/>
      <c r="BX88" s="30"/>
      <c r="BZ88" s="30"/>
      <c r="CC88" s="30"/>
      <c r="CD88" s="30"/>
      <c r="CG88" s="30"/>
      <c r="CK88" s="30"/>
      <c r="CN88" s="30"/>
      <c r="CQ88" s="30"/>
      <c r="CU88" s="30"/>
      <c r="CX88" s="30"/>
    </row>
    <row r="89" spans="1:102" s="29" customFormat="1" x14ac:dyDescent="0.3">
      <c r="A89" s="104" t="s">
        <v>225</v>
      </c>
      <c r="B89" s="45">
        <v>1</v>
      </c>
      <c r="C89" s="30" t="s">
        <v>223</v>
      </c>
      <c r="D89" s="31">
        <v>334</v>
      </c>
      <c r="E89" s="30" t="s">
        <v>204</v>
      </c>
      <c r="F89" s="31">
        <f>D89/D72</f>
        <v>2.9821428571428572</v>
      </c>
      <c r="G89" s="30" t="s">
        <v>207</v>
      </c>
      <c r="H89" s="31">
        <f>F89/D63</f>
        <v>0.14910714285714285</v>
      </c>
      <c r="I89" s="30" t="s">
        <v>58</v>
      </c>
      <c r="J89" s="30"/>
      <c r="K89" s="30"/>
      <c r="O89" s="30"/>
      <c r="P89" s="30"/>
      <c r="Q89" s="30"/>
      <c r="S89" s="43"/>
      <c r="T89" s="43"/>
      <c r="U89" s="30"/>
      <c r="V89" s="30"/>
      <c r="W89" s="30"/>
      <c r="X89" s="43"/>
      <c r="Y89" s="43"/>
      <c r="Z89" s="36"/>
      <c r="AA89" s="36"/>
      <c r="AB89" s="30"/>
      <c r="AC89" s="30"/>
      <c r="AD89" s="36"/>
      <c r="AE89" s="44"/>
      <c r="AF89" s="30"/>
      <c r="AG89" s="30"/>
      <c r="AH89" s="44"/>
      <c r="AI89" s="30"/>
      <c r="AJ89" s="44"/>
      <c r="AK89" s="30"/>
      <c r="AL89" s="30"/>
      <c r="AM89" s="36"/>
      <c r="AN89" s="28"/>
      <c r="AO89" s="28"/>
      <c r="AP89" s="30"/>
      <c r="AQ89" s="30"/>
      <c r="AR89" s="28"/>
      <c r="AS89" s="30"/>
      <c r="AT89" s="28"/>
      <c r="AU89" s="30"/>
      <c r="AW89" s="30"/>
      <c r="AZ89" s="30"/>
      <c r="BA89" s="30"/>
      <c r="BE89" s="30"/>
      <c r="BH89" s="30"/>
      <c r="BI89" s="30"/>
      <c r="BL89" s="30"/>
      <c r="BN89" s="30"/>
      <c r="BP89" s="30"/>
      <c r="BS89" s="30"/>
      <c r="BT89" s="30"/>
      <c r="BW89" s="30"/>
      <c r="BX89" s="30"/>
      <c r="BZ89" s="30"/>
      <c r="CC89" s="30"/>
      <c r="CD89" s="30"/>
      <c r="CG89" s="30"/>
      <c r="CK89" s="30"/>
      <c r="CN89" s="30"/>
      <c r="CQ89" s="30"/>
      <c r="CU89" s="30"/>
      <c r="CX89" s="30"/>
    </row>
    <row r="90" spans="1:102" s="29" customFormat="1" x14ac:dyDescent="0.3">
      <c r="A90" s="99" t="s">
        <v>225</v>
      </c>
      <c r="B90" s="28">
        <v>1</v>
      </c>
      <c r="C90" s="30" t="s">
        <v>217</v>
      </c>
      <c r="D90" s="31">
        <v>400</v>
      </c>
      <c r="E90" s="30" t="s">
        <v>204</v>
      </c>
      <c r="F90" s="31">
        <f>D90/D72</f>
        <v>3.5714285714285716</v>
      </c>
      <c r="G90" s="30" t="s">
        <v>207</v>
      </c>
      <c r="H90" s="31">
        <f>F90/D91</f>
        <v>1.1984659635666348</v>
      </c>
      <c r="I90" s="30" t="s">
        <v>8</v>
      </c>
      <c r="J90" s="30"/>
      <c r="K90" s="30"/>
      <c r="O90" s="30"/>
      <c r="P90" s="30"/>
      <c r="Q90" s="30"/>
      <c r="S90" s="43"/>
      <c r="T90" s="43"/>
      <c r="U90" s="30"/>
      <c r="V90" s="30"/>
      <c r="W90" s="30"/>
      <c r="X90" s="43"/>
      <c r="Y90" s="43"/>
      <c r="Z90" s="36"/>
      <c r="AA90" s="36"/>
      <c r="AB90" s="30"/>
      <c r="AC90" s="30"/>
      <c r="AD90" s="36"/>
      <c r="AE90" s="44"/>
      <c r="AF90" s="30"/>
      <c r="AG90" s="30"/>
      <c r="AH90" s="44"/>
      <c r="AI90" s="30"/>
      <c r="AJ90" s="44"/>
      <c r="AK90" s="30"/>
      <c r="AL90" s="30"/>
      <c r="AM90" s="36"/>
      <c r="AN90" s="28"/>
      <c r="AO90" s="28"/>
      <c r="AP90" s="30"/>
      <c r="AQ90" s="30"/>
      <c r="AR90" s="28"/>
      <c r="AS90" s="30"/>
      <c r="AT90" s="28"/>
      <c r="AU90" s="30"/>
      <c r="AW90" s="30"/>
      <c r="AZ90" s="30"/>
      <c r="BA90" s="30"/>
      <c r="BE90" s="30"/>
      <c r="BH90" s="30"/>
      <c r="BI90" s="30"/>
      <c r="BL90" s="30"/>
      <c r="BN90" s="30"/>
      <c r="BP90" s="30"/>
      <c r="BS90" s="30"/>
      <c r="BT90" s="30"/>
      <c r="BW90" s="30"/>
      <c r="BX90" s="30"/>
      <c r="BZ90" s="30"/>
      <c r="CC90" s="30"/>
      <c r="CD90" s="30"/>
      <c r="CG90" s="30"/>
      <c r="CK90" s="30"/>
      <c r="CN90" s="30"/>
      <c r="CQ90" s="30"/>
      <c r="CU90" s="30"/>
      <c r="CX90" s="30"/>
    </row>
    <row r="91" spans="1:102" s="29" customFormat="1" x14ac:dyDescent="0.3">
      <c r="A91" s="99" t="s">
        <v>6</v>
      </c>
      <c r="B91" s="28">
        <v>1</v>
      </c>
      <c r="C91" s="30" t="s">
        <v>223</v>
      </c>
      <c r="D91" s="31">
        <v>2.98</v>
      </c>
      <c r="E91" s="30" t="s">
        <v>207</v>
      </c>
      <c r="G91" s="30"/>
      <c r="I91" s="30"/>
      <c r="J91" s="30"/>
      <c r="K91" s="30"/>
      <c r="O91" s="30"/>
      <c r="P91" s="30"/>
      <c r="Q91" s="30"/>
      <c r="S91" s="43"/>
      <c r="T91" s="43"/>
      <c r="U91" s="30"/>
      <c r="V91" s="30"/>
      <c r="W91" s="30"/>
      <c r="X91" s="43"/>
      <c r="Y91" s="43"/>
      <c r="Z91" s="36"/>
      <c r="AA91" s="36"/>
      <c r="AB91" s="30"/>
      <c r="AC91" s="30"/>
      <c r="AD91" s="36"/>
      <c r="AE91" s="44"/>
      <c r="AF91" s="30"/>
      <c r="AG91" s="30"/>
      <c r="AH91" s="44"/>
      <c r="AI91" s="30"/>
      <c r="AJ91" s="44"/>
      <c r="AK91" s="30"/>
      <c r="AL91" s="30"/>
      <c r="AM91" s="36"/>
      <c r="AN91" s="28"/>
      <c r="AO91" s="28"/>
      <c r="AP91" s="30"/>
      <c r="AQ91" s="30"/>
      <c r="AR91" s="28"/>
      <c r="AS91" s="30"/>
      <c r="AT91" s="28"/>
      <c r="AU91" s="30"/>
      <c r="AW91" s="30"/>
      <c r="AZ91" s="30"/>
      <c r="BA91" s="30"/>
      <c r="BE91" s="30"/>
      <c r="BH91" s="30"/>
      <c r="BI91" s="30"/>
      <c r="BL91" s="30"/>
      <c r="BN91" s="30"/>
      <c r="BP91" s="30"/>
      <c r="BS91" s="30"/>
      <c r="BT91" s="30"/>
      <c r="BW91" s="30"/>
      <c r="BX91" s="30"/>
      <c r="BZ91" s="30"/>
      <c r="CC91" s="30"/>
      <c r="CD91" s="30"/>
      <c r="CG91" s="30"/>
      <c r="CK91" s="30"/>
      <c r="CN91" s="30"/>
      <c r="CQ91" s="30"/>
      <c r="CU91" s="30"/>
      <c r="CX91" s="30"/>
    </row>
    <row r="92" spans="1:102" s="29" customFormat="1" x14ac:dyDescent="0.3">
      <c r="A92" s="99"/>
      <c r="B92" s="28">
        <v>1</v>
      </c>
      <c r="C92" s="30" t="s">
        <v>217</v>
      </c>
      <c r="D92" s="31">
        <v>1.5</v>
      </c>
      <c r="E92" s="30" t="s">
        <v>8</v>
      </c>
      <c r="F92" s="29">
        <f>D92*D91</f>
        <v>4.47</v>
      </c>
      <c r="G92" s="30" t="s">
        <v>207</v>
      </c>
      <c r="I92" s="30"/>
      <c r="J92" s="30"/>
      <c r="K92" s="30"/>
      <c r="O92" s="30"/>
      <c r="P92" s="30"/>
      <c r="Q92" s="30"/>
      <c r="S92" s="43"/>
      <c r="T92" s="43"/>
      <c r="U92" s="30"/>
      <c r="V92" s="30"/>
      <c r="W92" s="30"/>
      <c r="X92" s="43"/>
      <c r="Y92" s="43"/>
      <c r="Z92" s="36"/>
      <c r="AA92" s="36"/>
      <c r="AB92" s="30"/>
      <c r="AC92" s="30"/>
      <c r="AD92" s="36"/>
      <c r="AE92" s="44"/>
      <c r="AF92" s="30"/>
      <c r="AG92" s="30"/>
      <c r="AH92" s="44"/>
      <c r="AI92" s="30"/>
      <c r="AJ92" s="44"/>
      <c r="AK92" s="30"/>
      <c r="AL92" s="30"/>
      <c r="AM92" s="36"/>
      <c r="AN92" s="28"/>
      <c r="AO92" s="28"/>
      <c r="AP92" s="30"/>
      <c r="AQ92" s="30"/>
      <c r="AR92" s="28"/>
      <c r="AS92" s="30"/>
      <c r="AT92" s="28"/>
      <c r="AU92" s="30"/>
      <c r="AW92" s="30"/>
      <c r="AZ92" s="30"/>
      <c r="BA92" s="30"/>
      <c r="BE92" s="30"/>
      <c r="BH92" s="30"/>
      <c r="BI92" s="30"/>
      <c r="BL92" s="30"/>
      <c r="BN92" s="30"/>
      <c r="BP92" s="30"/>
      <c r="BS92" s="30"/>
      <c r="BT92" s="30"/>
      <c r="BW92" s="30"/>
      <c r="BX92" s="30"/>
      <c r="BZ92" s="30"/>
      <c r="CC92" s="30"/>
      <c r="CD92" s="30"/>
      <c r="CG92" s="30"/>
      <c r="CK92" s="30"/>
      <c r="CN92" s="30"/>
      <c r="CQ92" s="30"/>
      <c r="CU92" s="30"/>
      <c r="CX92" s="30"/>
    </row>
    <row r="93" spans="1:102" s="29" customFormat="1" x14ac:dyDescent="0.3">
      <c r="A93" s="28" t="s">
        <v>226</v>
      </c>
      <c r="B93" s="28">
        <v>1</v>
      </c>
      <c r="C93" s="30" t="s">
        <v>227</v>
      </c>
      <c r="D93" s="31">
        <v>9</v>
      </c>
      <c r="E93" s="30" t="s">
        <v>228</v>
      </c>
      <c r="G93" s="30"/>
      <c r="I93" s="30"/>
      <c r="J93" s="30"/>
      <c r="K93" s="30"/>
      <c r="O93" s="30"/>
      <c r="P93" s="30"/>
      <c r="Q93" s="30"/>
      <c r="S93" s="43"/>
      <c r="T93" s="43"/>
      <c r="U93" s="30"/>
      <c r="V93" s="30"/>
      <c r="W93" s="30"/>
      <c r="X93" s="43"/>
      <c r="Y93" s="43"/>
      <c r="Z93" s="36"/>
      <c r="AA93" s="36"/>
      <c r="AB93" s="30"/>
      <c r="AC93" s="30"/>
      <c r="AD93" s="36"/>
      <c r="AE93" s="44"/>
      <c r="AF93" s="30"/>
      <c r="AG93" s="30"/>
      <c r="AH93" s="44"/>
      <c r="AI93" s="30"/>
      <c r="AJ93" s="44"/>
      <c r="AK93" s="30"/>
      <c r="AL93" s="30"/>
      <c r="AM93" s="36"/>
      <c r="AN93" s="28"/>
      <c r="AO93" s="28"/>
      <c r="AP93" s="30"/>
      <c r="AQ93" s="30"/>
      <c r="AR93" s="28"/>
      <c r="AS93" s="30"/>
      <c r="AT93" s="28"/>
      <c r="AU93" s="30"/>
      <c r="AW93" s="30"/>
      <c r="AZ93" s="30"/>
      <c r="BA93" s="30"/>
      <c r="BE93" s="30"/>
      <c r="BH93" s="30"/>
      <c r="BI93" s="30"/>
      <c r="BL93" s="30"/>
      <c r="BN93" s="30"/>
      <c r="BP93" s="30"/>
      <c r="BS93" s="30"/>
      <c r="BT93" s="30"/>
      <c r="BW93" s="30"/>
      <c r="BX93" s="30"/>
      <c r="BZ93" s="30"/>
      <c r="CC93" s="30"/>
      <c r="CD93" s="30"/>
      <c r="CG93" s="30"/>
      <c r="CK93" s="30"/>
      <c r="CN93" s="30"/>
      <c r="CQ93" s="30"/>
      <c r="CU93" s="30"/>
      <c r="CX93" s="30"/>
    </row>
    <row r="94" spans="1:102" s="29" customFormat="1" x14ac:dyDescent="0.3">
      <c r="A94" s="28" t="s">
        <v>229</v>
      </c>
      <c r="B94" s="28">
        <v>1</v>
      </c>
      <c r="C94" s="30" t="s">
        <v>230</v>
      </c>
      <c r="D94" s="31">
        <v>9</v>
      </c>
      <c r="E94" s="30" t="s">
        <v>228</v>
      </c>
      <c r="G94" s="30"/>
      <c r="I94" s="30"/>
      <c r="J94" s="30"/>
      <c r="K94" s="30"/>
      <c r="O94" s="30"/>
      <c r="P94" s="30"/>
      <c r="Q94" s="30"/>
      <c r="S94" s="43"/>
      <c r="T94" s="43"/>
      <c r="U94" s="30"/>
      <c r="V94" s="30"/>
      <c r="W94" s="30"/>
      <c r="X94" s="43"/>
      <c r="Y94" s="43"/>
      <c r="Z94" s="36"/>
      <c r="AA94" s="36"/>
      <c r="AB94" s="30"/>
      <c r="AC94" s="30"/>
      <c r="AD94" s="36"/>
      <c r="AE94" s="44"/>
      <c r="AF94" s="30"/>
      <c r="AG94" s="30"/>
      <c r="AH94" s="44"/>
      <c r="AI94" s="30"/>
      <c r="AJ94" s="44"/>
      <c r="AK94" s="30"/>
      <c r="AL94" s="30"/>
      <c r="AM94" s="36"/>
      <c r="AN94" s="28"/>
      <c r="AO94" s="28"/>
      <c r="AP94" s="30"/>
      <c r="AQ94" s="30"/>
      <c r="AR94" s="28"/>
      <c r="AS94" s="30"/>
      <c r="AT94" s="28"/>
      <c r="AU94" s="30"/>
      <c r="AW94" s="30"/>
      <c r="AZ94" s="30"/>
      <c r="BA94" s="30"/>
      <c r="BE94" s="30"/>
      <c r="BH94" s="30"/>
      <c r="BI94" s="30"/>
      <c r="BL94" s="30"/>
      <c r="BN94" s="30"/>
      <c r="BP94" s="30"/>
      <c r="BS94" s="30"/>
      <c r="BT94" s="30"/>
      <c r="BW94" s="30"/>
      <c r="BX94" s="30"/>
      <c r="BZ94" s="30"/>
      <c r="CC94" s="30"/>
      <c r="CD94" s="30"/>
      <c r="CG94" s="30"/>
      <c r="CK94" s="30"/>
      <c r="CN94" s="30"/>
      <c r="CQ94" s="30"/>
      <c r="CU94" s="30"/>
      <c r="CX94" s="30"/>
    </row>
    <row r="95" spans="1:102" s="29" customFormat="1" x14ac:dyDescent="0.3">
      <c r="A95" s="28" t="s">
        <v>29</v>
      </c>
      <c r="B95" s="28">
        <v>1</v>
      </c>
      <c r="C95" s="30" t="s">
        <v>218</v>
      </c>
      <c r="D95" s="31">
        <v>1.75</v>
      </c>
      <c r="E95" s="30" t="s">
        <v>207</v>
      </c>
      <c r="F95" s="29">
        <f>D95*D72</f>
        <v>196</v>
      </c>
      <c r="G95" s="30" t="s">
        <v>201</v>
      </c>
      <c r="I95" s="30"/>
      <c r="J95" s="30"/>
      <c r="K95" s="30"/>
      <c r="O95" s="30"/>
      <c r="P95" s="30"/>
      <c r="Q95" s="30"/>
      <c r="S95" s="43"/>
      <c r="T95" s="43"/>
      <c r="U95" s="30"/>
      <c r="V95" s="30"/>
      <c r="W95" s="30"/>
      <c r="X95" s="43"/>
      <c r="Y95" s="43"/>
      <c r="Z95" s="36"/>
      <c r="AA95" s="36"/>
      <c r="AB95" s="30"/>
      <c r="AC95" s="30"/>
      <c r="AD95" s="36"/>
      <c r="AE95" s="44"/>
      <c r="AF95" s="30"/>
      <c r="AG95" s="30"/>
      <c r="AH95" s="44"/>
      <c r="AI95" s="30"/>
      <c r="AJ95" s="44"/>
      <c r="AK95" s="30"/>
      <c r="AL95" s="30"/>
      <c r="AM95" s="36"/>
      <c r="AN95" s="28"/>
      <c r="AO95" s="28"/>
      <c r="AP95" s="30"/>
      <c r="AQ95" s="30"/>
      <c r="AR95" s="28"/>
      <c r="AS95" s="30"/>
      <c r="AT95" s="28"/>
      <c r="AU95" s="30"/>
      <c r="AW95" s="30"/>
      <c r="AZ95" s="30"/>
      <c r="BA95" s="30"/>
      <c r="BE95" s="30"/>
      <c r="BH95" s="30"/>
      <c r="BI95" s="30"/>
      <c r="BL95" s="30"/>
      <c r="BN95" s="30"/>
      <c r="BP95" s="30"/>
      <c r="BS95" s="30"/>
      <c r="BT95" s="30"/>
      <c r="BW95" s="30"/>
      <c r="BX95" s="30"/>
      <c r="BZ95" s="30"/>
      <c r="CC95" s="30"/>
      <c r="CD95" s="30"/>
      <c r="CG95" s="30"/>
      <c r="CK95" s="30"/>
      <c r="CN95" s="30"/>
      <c r="CQ95" s="30"/>
      <c r="CU95" s="30"/>
      <c r="CX95" s="30"/>
    </row>
    <row r="96" spans="1:102" s="29" customFormat="1" x14ac:dyDescent="0.3">
      <c r="A96" s="28" t="s">
        <v>29</v>
      </c>
      <c r="B96" s="28">
        <v>1</v>
      </c>
      <c r="C96" s="30" t="s">
        <v>217</v>
      </c>
      <c r="D96" s="31">
        <v>175</v>
      </c>
      <c r="E96" s="30" t="s">
        <v>201</v>
      </c>
      <c r="F96" s="31">
        <f>D96/D72</f>
        <v>1.5625</v>
      </c>
      <c r="G96" s="30" t="s">
        <v>9</v>
      </c>
      <c r="H96" s="31">
        <f>F96/D63</f>
        <v>7.8125E-2</v>
      </c>
      <c r="I96" s="30" t="s">
        <v>58</v>
      </c>
      <c r="J96" s="30"/>
      <c r="K96" s="30"/>
      <c r="O96" s="30"/>
      <c r="P96" s="30"/>
      <c r="Q96" s="30"/>
      <c r="S96" s="43"/>
      <c r="T96" s="43"/>
      <c r="U96" s="30"/>
      <c r="V96" s="30"/>
      <c r="W96" s="30"/>
      <c r="X96" s="43"/>
      <c r="Y96" s="43"/>
      <c r="Z96" s="36"/>
      <c r="AA96" s="36"/>
      <c r="AB96" s="30"/>
      <c r="AC96" s="30"/>
      <c r="AD96" s="36"/>
      <c r="AE96" s="44"/>
      <c r="AF96" s="30"/>
      <c r="AG96" s="30"/>
      <c r="AH96" s="44"/>
      <c r="AI96" s="30"/>
      <c r="AJ96" s="44"/>
      <c r="AK96" s="30"/>
      <c r="AL96" s="30"/>
      <c r="AM96" s="36"/>
      <c r="AN96" s="28"/>
      <c r="AO96" s="28"/>
      <c r="AP96" s="30"/>
      <c r="AQ96" s="30"/>
      <c r="AR96" s="28"/>
      <c r="AS96" s="30"/>
      <c r="AT96" s="28"/>
      <c r="AU96" s="30"/>
      <c r="AW96" s="30"/>
      <c r="AZ96" s="30"/>
      <c r="BA96" s="30"/>
      <c r="BE96" s="30"/>
      <c r="BH96" s="30"/>
      <c r="BI96" s="30"/>
      <c r="BL96" s="30"/>
      <c r="BN96" s="30"/>
      <c r="BP96" s="30"/>
      <c r="BS96" s="30"/>
      <c r="BT96" s="30"/>
      <c r="BW96" s="30"/>
      <c r="BX96" s="30"/>
      <c r="BZ96" s="30"/>
      <c r="CC96" s="30"/>
      <c r="CD96" s="30"/>
      <c r="CG96" s="30"/>
      <c r="CK96" s="30"/>
      <c r="CN96" s="30"/>
      <c r="CQ96" s="30"/>
      <c r="CU96" s="30"/>
      <c r="CX96" s="30"/>
    </row>
    <row r="97" spans="1:102" s="29" customFormat="1" x14ac:dyDescent="0.3">
      <c r="A97" s="28" t="s">
        <v>231</v>
      </c>
      <c r="B97" s="28">
        <v>1</v>
      </c>
      <c r="C97" s="30" t="s">
        <v>232</v>
      </c>
      <c r="D97" s="31">
        <v>0.15175</v>
      </c>
      <c r="E97" s="30" t="s">
        <v>207</v>
      </c>
      <c r="F97" s="31">
        <v>16.997</v>
      </c>
      <c r="G97" s="30" t="s">
        <v>201</v>
      </c>
      <c r="I97" s="30"/>
      <c r="J97" s="30"/>
      <c r="K97" s="30"/>
      <c r="O97" s="30"/>
      <c r="P97" s="30"/>
      <c r="Q97" s="30"/>
      <c r="S97" s="43"/>
      <c r="T97" s="43"/>
      <c r="U97" s="30"/>
      <c r="V97" s="30"/>
      <c r="W97" s="30"/>
      <c r="X97" s="43"/>
      <c r="Y97" s="43"/>
      <c r="Z97" s="36"/>
      <c r="AA97" s="36"/>
      <c r="AB97" s="30"/>
      <c r="AC97" s="30"/>
      <c r="AD97" s="36"/>
      <c r="AE97" s="44"/>
      <c r="AF97" s="30"/>
      <c r="AG97" s="30"/>
      <c r="AH97" s="44"/>
      <c r="AI97" s="30"/>
      <c r="AJ97" s="44"/>
      <c r="AK97" s="30"/>
      <c r="AL97" s="30"/>
      <c r="AM97" s="36"/>
      <c r="AN97" s="28"/>
      <c r="AO97" s="28"/>
      <c r="AP97" s="30"/>
      <c r="AQ97" s="30"/>
      <c r="AR97" s="28"/>
      <c r="AS97" s="30"/>
      <c r="AT97" s="28"/>
      <c r="AU97" s="30"/>
      <c r="AW97" s="30"/>
      <c r="AZ97" s="30"/>
      <c r="BA97" s="30"/>
      <c r="BE97" s="30"/>
      <c r="BH97" s="30"/>
      <c r="BI97" s="30"/>
      <c r="BL97" s="30"/>
      <c r="BN97" s="30"/>
      <c r="BP97" s="30"/>
      <c r="BS97" s="30"/>
      <c r="BT97" s="30"/>
      <c r="BW97" s="30"/>
      <c r="BX97" s="30"/>
      <c r="BZ97" s="30"/>
      <c r="CC97" s="30"/>
      <c r="CD97" s="30"/>
      <c r="CG97" s="30"/>
      <c r="CK97" s="30"/>
      <c r="CN97" s="30"/>
      <c r="CQ97" s="30"/>
      <c r="CU97" s="30"/>
      <c r="CX97" s="30"/>
    </row>
    <row r="98" spans="1:102" s="29" customFormat="1" x14ac:dyDescent="0.3">
      <c r="A98" s="28" t="s">
        <v>233</v>
      </c>
      <c r="B98" s="28">
        <v>1</v>
      </c>
      <c r="C98" s="30" t="s">
        <v>218</v>
      </c>
      <c r="D98" s="31">
        <v>1.5</v>
      </c>
      <c r="E98" s="30" t="s">
        <v>207</v>
      </c>
      <c r="G98" s="30"/>
      <c r="I98" s="30"/>
      <c r="J98" s="30"/>
      <c r="K98" s="30"/>
      <c r="O98" s="30"/>
      <c r="P98" s="30"/>
      <c r="Q98" s="30"/>
      <c r="S98" s="43"/>
      <c r="T98" s="43"/>
      <c r="U98" s="30"/>
      <c r="V98" s="30"/>
      <c r="W98" s="30"/>
      <c r="X98" s="43"/>
      <c r="Y98" s="43"/>
      <c r="Z98" s="36"/>
      <c r="AA98" s="36"/>
      <c r="AB98" s="30"/>
      <c r="AC98" s="30"/>
      <c r="AD98" s="36"/>
      <c r="AE98" s="44"/>
      <c r="AF98" s="30"/>
      <c r="AG98" s="30"/>
      <c r="AH98" s="44"/>
      <c r="AI98" s="30"/>
      <c r="AJ98" s="44"/>
      <c r="AK98" s="30"/>
      <c r="AL98" s="30"/>
      <c r="AM98" s="36"/>
      <c r="AN98" s="28"/>
      <c r="AO98" s="28"/>
      <c r="AP98" s="30"/>
      <c r="AQ98" s="30"/>
      <c r="AR98" s="28"/>
      <c r="AS98" s="30"/>
      <c r="AT98" s="28"/>
      <c r="AU98" s="30"/>
      <c r="AW98" s="30"/>
      <c r="AZ98" s="30"/>
      <c r="BA98" s="30"/>
      <c r="BE98" s="30"/>
      <c r="BH98" s="30"/>
      <c r="BI98" s="30"/>
      <c r="BL98" s="30"/>
      <c r="BN98" s="30"/>
      <c r="BP98" s="30"/>
      <c r="BS98" s="30"/>
      <c r="BT98" s="30"/>
      <c r="BW98" s="30"/>
      <c r="BX98" s="30"/>
      <c r="BZ98" s="30"/>
      <c r="CC98" s="30"/>
      <c r="CD98" s="30"/>
      <c r="CG98" s="30"/>
      <c r="CK98" s="30"/>
      <c r="CN98" s="30"/>
      <c r="CQ98" s="30"/>
      <c r="CU98" s="30"/>
      <c r="CX98" s="30"/>
    </row>
    <row r="99" spans="1:102" s="29" customFormat="1" x14ac:dyDescent="0.3">
      <c r="A99" s="28" t="s">
        <v>234</v>
      </c>
      <c r="B99" s="28">
        <v>1</v>
      </c>
      <c r="C99" s="30" t="s">
        <v>218</v>
      </c>
      <c r="D99" s="31">
        <v>1.625</v>
      </c>
      <c r="E99" s="30" t="s">
        <v>207</v>
      </c>
      <c r="G99" s="30"/>
      <c r="I99" s="30"/>
      <c r="J99" s="30"/>
      <c r="K99" s="30"/>
      <c r="O99" s="30"/>
      <c r="P99" s="30"/>
      <c r="Q99" s="30"/>
      <c r="S99" s="43"/>
      <c r="T99" s="43"/>
      <c r="U99" s="30"/>
      <c r="V99" s="30"/>
      <c r="W99" s="30"/>
      <c r="X99" s="43"/>
      <c r="Y99" s="43"/>
      <c r="Z99" s="36"/>
      <c r="AA99" s="36"/>
      <c r="AB99" s="30"/>
      <c r="AC99" s="30"/>
      <c r="AD99" s="36"/>
      <c r="AE99" s="44"/>
      <c r="AF99" s="30"/>
      <c r="AG99" s="30"/>
      <c r="AH99" s="44"/>
      <c r="AI99" s="30"/>
      <c r="AJ99" s="44"/>
      <c r="AK99" s="30"/>
      <c r="AL99" s="30"/>
      <c r="AM99" s="36"/>
      <c r="AN99" s="28"/>
      <c r="AO99" s="28"/>
      <c r="AP99" s="30"/>
      <c r="AQ99" s="30"/>
      <c r="AR99" s="28"/>
      <c r="AS99" s="30"/>
      <c r="AT99" s="28"/>
      <c r="AU99" s="30"/>
      <c r="AW99" s="30"/>
      <c r="AZ99" s="30"/>
      <c r="BA99" s="30"/>
      <c r="BE99" s="30"/>
      <c r="BH99" s="30"/>
      <c r="BI99" s="30"/>
      <c r="BL99" s="30"/>
      <c r="BN99" s="30"/>
      <c r="BP99" s="30"/>
      <c r="BS99" s="30"/>
      <c r="BT99" s="30"/>
      <c r="BW99" s="30"/>
      <c r="BX99" s="30"/>
      <c r="BZ99" s="30"/>
      <c r="CC99" s="30"/>
      <c r="CD99" s="30"/>
      <c r="CG99" s="30"/>
      <c r="CK99" s="30"/>
      <c r="CN99" s="30"/>
      <c r="CQ99" s="30"/>
      <c r="CU99" s="30"/>
      <c r="CX99" s="30"/>
    </row>
    <row r="100" spans="1:102" s="29" customFormat="1" x14ac:dyDescent="0.3">
      <c r="A100" s="28" t="s">
        <v>235</v>
      </c>
      <c r="B100" s="28">
        <v>1</v>
      </c>
      <c r="C100" s="30" t="s">
        <v>218</v>
      </c>
      <c r="D100" s="31">
        <v>1.5</v>
      </c>
      <c r="E100" s="30" t="s">
        <v>207</v>
      </c>
      <c r="G100" s="30"/>
      <c r="I100" s="30"/>
      <c r="J100" s="30"/>
      <c r="K100" s="30"/>
      <c r="O100" s="30"/>
      <c r="P100" s="30"/>
      <c r="Q100" s="30"/>
      <c r="S100" s="43"/>
      <c r="T100" s="43"/>
      <c r="U100" s="30"/>
      <c r="V100" s="30"/>
      <c r="W100" s="30"/>
      <c r="X100" s="43"/>
      <c r="Y100" s="43"/>
      <c r="Z100" s="36"/>
      <c r="AA100" s="36"/>
      <c r="AB100" s="30"/>
      <c r="AC100" s="30"/>
      <c r="AD100" s="36"/>
      <c r="AE100" s="44"/>
      <c r="AF100" s="30"/>
      <c r="AG100" s="30"/>
      <c r="AH100" s="44"/>
      <c r="AI100" s="30"/>
      <c r="AJ100" s="44"/>
      <c r="AK100" s="30"/>
      <c r="AL100" s="30"/>
      <c r="AM100" s="36"/>
      <c r="AN100" s="28"/>
      <c r="AO100" s="28"/>
      <c r="AP100" s="30"/>
      <c r="AQ100" s="30"/>
      <c r="AR100" s="28"/>
      <c r="AS100" s="30"/>
      <c r="AT100" s="28"/>
      <c r="AU100" s="30"/>
      <c r="AW100" s="30"/>
      <c r="AZ100" s="30"/>
      <c r="BA100" s="30"/>
      <c r="BE100" s="30"/>
      <c r="BH100" s="30"/>
      <c r="BI100" s="30"/>
      <c r="BL100" s="30"/>
      <c r="BN100" s="30"/>
      <c r="BP100" s="30"/>
      <c r="BS100" s="30"/>
      <c r="BT100" s="30"/>
      <c r="BW100" s="30"/>
      <c r="BX100" s="30"/>
      <c r="BZ100" s="30"/>
      <c r="CC100" s="30"/>
      <c r="CD100" s="30"/>
      <c r="CG100" s="30"/>
      <c r="CK100" s="30"/>
      <c r="CN100" s="30"/>
      <c r="CQ100" s="30"/>
      <c r="CU100" s="30"/>
      <c r="CX100" s="30"/>
    </row>
    <row r="101" spans="1:102" s="29" customFormat="1" x14ac:dyDescent="0.3">
      <c r="A101" s="28" t="s">
        <v>236</v>
      </c>
      <c r="B101" s="28">
        <v>1</v>
      </c>
      <c r="C101" s="30" t="s">
        <v>218</v>
      </c>
      <c r="D101" s="31">
        <v>1.5</v>
      </c>
      <c r="E101" s="30" t="s">
        <v>207</v>
      </c>
      <c r="G101" s="30"/>
      <c r="I101" s="30"/>
      <c r="J101" s="30"/>
      <c r="K101" s="30"/>
      <c r="O101" s="30"/>
      <c r="P101" s="30"/>
      <c r="Q101" s="30"/>
      <c r="S101" s="43"/>
      <c r="T101" s="43"/>
      <c r="U101" s="30"/>
      <c r="V101" s="30"/>
      <c r="W101" s="30"/>
      <c r="X101" s="43"/>
      <c r="Y101" s="43"/>
      <c r="Z101" s="36"/>
      <c r="AA101" s="36"/>
      <c r="AB101" s="30"/>
      <c r="AC101" s="30"/>
      <c r="AD101" s="36"/>
      <c r="AE101" s="44"/>
      <c r="AF101" s="30"/>
      <c r="AG101" s="30"/>
      <c r="AH101" s="44"/>
      <c r="AI101" s="30"/>
      <c r="AJ101" s="44"/>
      <c r="AK101" s="30"/>
      <c r="AL101" s="30"/>
      <c r="AM101" s="36"/>
      <c r="AN101" s="28"/>
      <c r="AO101" s="28"/>
      <c r="AP101" s="30"/>
      <c r="AQ101" s="30"/>
      <c r="AR101" s="28"/>
      <c r="AS101" s="30"/>
      <c r="AT101" s="28"/>
      <c r="AU101" s="30"/>
      <c r="AW101" s="30"/>
      <c r="AZ101" s="30"/>
      <c r="BA101" s="30"/>
      <c r="BE101" s="30"/>
      <c r="BH101" s="30"/>
      <c r="BI101" s="30"/>
      <c r="BL101" s="30"/>
      <c r="BN101" s="30"/>
      <c r="BP101" s="30"/>
      <c r="BS101" s="30"/>
      <c r="BT101" s="30"/>
      <c r="BW101" s="30"/>
      <c r="BX101" s="30"/>
      <c r="BZ101" s="30"/>
      <c r="CC101" s="30"/>
      <c r="CD101" s="30"/>
      <c r="CG101" s="30"/>
      <c r="CK101" s="30"/>
      <c r="CN101" s="30"/>
      <c r="CQ101" s="30"/>
      <c r="CU101" s="30"/>
      <c r="CX101" s="30"/>
    </row>
    <row r="102" spans="1:102" s="29" customFormat="1" x14ac:dyDescent="0.3">
      <c r="A102" s="99" t="s">
        <v>237</v>
      </c>
      <c r="B102" s="28">
        <v>1</v>
      </c>
      <c r="C102" s="30" t="s">
        <v>238</v>
      </c>
      <c r="D102" s="31">
        <v>18.559999999999999</v>
      </c>
      <c r="E102" s="30" t="s">
        <v>228</v>
      </c>
      <c r="G102" s="30"/>
      <c r="I102" s="30"/>
      <c r="J102" s="30"/>
      <c r="K102" s="30"/>
      <c r="O102" s="30"/>
      <c r="P102" s="30"/>
      <c r="Q102" s="30"/>
      <c r="S102" s="43"/>
      <c r="T102" s="43"/>
      <c r="U102" s="30"/>
      <c r="V102" s="30"/>
      <c r="W102" s="30"/>
      <c r="X102" s="43"/>
      <c r="Y102" s="43"/>
      <c r="Z102" s="36"/>
      <c r="AA102" s="36"/>
      <c r="AB102" s="30"/>
      <c r="AC102" s="30"/>
      <c r="AD102" s="36"/>
      <c r="AE102" s="44"/>
      <c r="AF102" s="30"/>
      <c r="AG102" s="30"/>
      <c r="AH102" s="44"/>
      <c r="AI102" s="30"/>
      <c r="AJ102" s="44"/>
      <c r="AK102" s="30"/>
      <c r="AL102" s="30"/>
      <c r="AM102" s="36"/>
      <c r="AN102" s="28"/>
      <c r="AO102" s="28"/>
      <c r="AP102" s="30"/>
      <c r="AQ102" s="30"/>
      <c r="AR102" s="28"/>
      <c r="AS102" s="30"/>
      <c r="AT102" s="28"/>
      <c r="AU102" s="30"/>
      <c r="AW102" s="30"/>
      <c r="AZ102" s="30"/>
      <c r="BA102" s="30"/>
      <c r="BE102" s="30"/>
      <c r="BH102" s="30"/>
      <c r="BI102" s="30"/>
      <c r="BL102" s="30"/>
      <c r="BN102" s="30"/>
      <c r="BP102" s="30"/>
      <c r="BS102" s="30"/>
      <c r="BT102" s="30"/>
      <c r="BW102" s="30"/>
      <c r="BX102" s="30"/>
      <c r="BZ102" s="30"/>
      <c r="CC102" s="30"/>
      <c r="CD102" s="30"/>
      <c r="CG102" s="30"/>
      <c r="CK102" s="30"/>
      <c r="CN102" s="30"/>
      <c r="CQ102" s="30"/>
      <c r="CU102" s="30"/>
      <c r="CX102" s="30"/>
    </row>
    <row r="103" spans="1:102" s="29" customFormat="1" x14ac:dyDescent="0.3">
      <c r="A103" s="99"/>
      <c r="B103" s="28">
        <v>1</v>
      </c>
      <c r="C103" s="30" t="s">
        <v>239</v>
      </c>
      <c r="D103" s="31">
        <v>164</v>
      </c>
      <c r="E103" s="30" t="s">
        <v>201</v>
      </c>
      <c r="F103" s="31">
        <f>D103/D56</f>
        <v>1.4642857142857142</v>
      </c>
      <c r="G103" s="30" t="s">
        <v>207</v>
      </c>
      <c r="I103" s="33"/>
      <c r="J103" s="33"/>
      <c r="K103" s="30"/>
      <c r="O103" s="33"/>
      <c r="P103" s="33"/>
      <c r="Q103" s="30"/>
      <c r="S103" s="43"/>
      <c r="T103" s="43"/>
      <c r="U103" s="33"/>
      <c r="V103" s="33"/>
      <c r="W103" s="30"/>
      <c r="X103" s="43"/>
      <c r="Y103" s="43"/>
      <c r="Z103" s="36"/>
      <c r="AA103" s="36"/>
      <c r="AB103" s="30"/>
      <c r="AC103" s="33"/>
      <c r="AD103" s="36"/>
      <c r="AE103" s="44"/>
      <c r="AF103" s="30"/>
      <c r="AG103" s="33"/>
      <c r="AH103" s="44"/>
      <c r="AI103" s="30"/>
      <c r="AJ103" s="44"/>
      <c r="AK103" s="33"/>
      <c r="AL103" s="30"/>
      <c r="AM103" s="36"/>
      <c r="AN103" s="28"/>
      <c r="AO103" s="28"/>
      <c r="AP103" s="30"/>
      <c r="AQ103" s="33"/>
      <c r="AR103" s="28"/>
      <c r="AS103" s="30"/>
      <c r="AT103" s="28"/>
      <c r="AU103" s="33"/>
      <c r="AW103" s="30"/>
      <c r="AZ103" s="33"/>
      <c r="BA103" s="30"/>
      <c r="BE103" s="30"/>
      <c r="BH103" s="33"/>
      <c r="BI103" s="30"/>
      <c r="BL103" s="30"/>
      <c r="BN103" s="33"/>
      <c r="BP103" s="30"/>
      <c r="BS103" s="30"/>
      <c r="BT103" s="33"/>
      <c r="BW103" s="30"/>
      <c r="BX103" s="33"/>
      <c r="BZ103" s="30"/>
      <c r="CC103" s="30"/>
      <c r="CD103" s="33"/>
      <c r="CG103" s="33"/>
      <c r="CK103" s="33"/>
      <c r="CN103" s="33"/>
      <c r="CQ103" s="33"/>
      <c r="CU103" s="33"/>
      <c r="CX103" s="33"/>
    </row>
    <row r="104" spans="1:102" s="29" customFormat="1" x14ac:dyDescent="0.3">
      <c r="A104" s="99" t="s">
        <v>240</v>
      </c>
      <c r="B104" s="28">
        <v>1</v>
      </c>
      <c r="C104" s="30" t="s">
        <v>241</v>
      </c>
      <c r="D104" s="31">
        <v>336</v>
      </c>
      <c r="E104" s="30" t="s">
        <v>201</v>
      </c>
      <c r="F104" s="31">
        <v>3</v>
      </c>
      <c r="G104" s="30" t="s">
        <v>207</v>
      </c>
      <c r="I104" s="30"/>
      <c r="J104" s="30"/>
      <c r="K104" s="30"/>
      <c r="O104" s="30"/>
      <c r="P104" s="30"/>
      <c r="Q104" s="30"/>
      <c r="S104" s="43"/>
      <c r="T104" s="43"/>
      <c r="U104" s="30"/>
      <c r="V104" s="30"/>
      <c r="W104" s="30"/>
      <c r="X104" s="43"/>
      <c r="Y104" s="43"/>
      <c r="Z104" s="36"/>
      <c r="AA104" s="36"/>
      <c r="AB104" s="30"/>
      <c r="AC104" s="30"/>
      <c r="AD104" s="36"/>
      <c r="AE104" s="44"/>
      <c r="AF104" s="30"/>
      <c r="AG104" s="30"/>
      <c r="AH104" s="44"/>
      <c r="AI104" s="30"/>
      <c r="AJ104" s="44"/>
      <c r="AK104" s="30"/>
      <c r="AL104" s="30"/>
      <c r="AM104" s="36"/>
      <c r="AN104" s="28"/>
      <c r="AO104" s="28"/>
      <c r="AP104" s="30"/>
      <c r="AQ104" s="30"/>
      <c r="AR104" s="28"/>
      <c r="AS104" s="30"/>
      <c r="AT104" s="28"/>
      <c r="AU104" s="30"/>
      <c r="AW104" s="30"/>
      <c r="AZ104" s="30"/>
      <c r="BA104" s="30"/>
      <c r="BE104" s="30"/>
      <c r="BH104" s="30"/>
      <c r="BI104" s="30"/>
      <c r="BL104" s="30"/>
      <c r="BN104" s="30"/>
      <c r="BP104" s="30"/>
      <c r="BS104" s="30"/>
      <c r="BT104" s="30"/>
      <c r="BW104" s="30"/>
      <c r="BX104" s="30"/>
      <c r="BZ104" s="30"/>
      <c r="CC104" s="30"/>
      <c r="CD104" s="30"/>
      <c r="CG104" s="30"/>
      <c r="CK104" s="30"/>
      <c r="CN104" s="30"/>
      <c r="CQ104" s="30"/>
      <c r="CU104" s="30"/>
      <c r="CX104" s="30"/>
    </row>
    <row r="105" spans="1:102" s="29" customFormat="1" x14ac:dyDescent="0.3">
      <c r="A105" s="99"/>
      <c r="B105" s="28">
        <v>1</v>
      </c>
      <c r="C105" s="30" t="s">
        <v>242</v>
      </c>
      <c r="D105" s="31">
        <v>240</v>
      </c>
      <c r="E105" s="30" t="s">
        <v>201</v>
      </c>
      <c r="F105" s="31">
        <f>D105/D72</f>
        <v>2.1428571428571428</v>
      </c>
      <c r="G105" s="30" t="s">
        <v>207</v>
      </c>
      <c r="I105" s="30"/>
      <c r="J105" s="30"/>
      <c r="K105" s="30"/>
      <c r="O105" s="30"/>
      <c r="P105" s="30"/>
      <c r="Q105" s="30"/>
      <c r="S105" s="43"/>
      <c r="T105" s="43"/>
      <c r="U105" s="30"/>
      <c r="V105" s="30"/>
      <c r="W105" s="30"/>
      <c r="X105" s="43"/>
      <c r="Y105" s="43"/>
      <c r="Z105" s="36"/>
      <c r="AA105" s="36"/>
      <c r="AB105" s="30"/>
      <c r="AC105" s="30"/>
      <c r="AD105" s="36"/>
      <c r="AE105" s="44"/>
      <c r="AF105" s="30"/>
      <c r="AG105" s="30"/>
      <c r="AH105" s="44"/>
      <c r="AI105" s="30"/>
      <c r="AJ105" s="44"/>
      <c r="AK105" s="30"/>
      <c r="AL105" s="30"/>
      <c r="AM105" s="36"/>
      <c r="AN105" s="28"/>
      <c r="AO105" s="28"/>
      <c r="AP105" s="30"/>
      <c r="AQ105" s="30"/>
      <c r="AR105" s="28"/>
      <c r="AS105" s="30"/>
      <c r="AT105" s="28"/>
      <c r="AU105" s="30"/>
      <c r="AW105" s="30"/>
      <c r="AZ105" s="30"/>
      <c r="BA105" s="30"/>
      <c r="BE105" s="30"/>
      <c r="BH105" s="30"/>
      <c r="BI105" s="30"/>
      <c r="BL105" s="30"/>
      <c r="BN105" s="30"/>
      <c r="BP105" s="30"/>
      <c r="BS105" s="30"/>
      <c r="BT105" s="30"/>
      <c r="BW105" s="30"/>
      <c r="BX105" s="30"/>
      <c r="BZ105" s="30"/>
      <c r="CC105" s="30"/>
      <c r="CD105" s="30"/>
      <c r="CG105" s="30"/>
      <c r="CK105" s="30"/>
      <c r="CN105" s="30"/>
      <c r="CQ105" s="30"/>
      <c r="CU105" s="30"/>
      <c r="CX105" s="30"/>
    </row>
    <row r="106" spans="1:102" s="29" customFormat="1" x14ac:dyDescent="0.3">
      <c r="A106" s="99" t="s">
        <v>243</v>
      </c>
      <c r="B106" s="28">
        <v>1</v>
      </c>
      <c r="C106" s="30" t="s">
        <v>244</v>
      </c>
      <c r="D106" s="31">
        <v>3.40835</v>
      </c>
      <c r="E106" s="30" t="s">
        <v>218</v>
      </c>
      <c r="F106" s="31">
        <f>D106*D107/D72</f>
        <v>5.9646125000000003</v>
      </c>
      <c r="G106" s="30" t="s">
        <v>207</v>
      </c>
      <c r="I106" s="30"/>
      <c r="J106" s="30"/>
      <c r="K106" s="30"/>
      <c r="O106" s="30"/>
      <c r="P106" s="30"/>
      <c r="Q106" s="30"/>
      <c r="S106" s="43"/>
      <c r="T106" s="43"/>
      <c r="U106" s="30"/>
      <c r="V106" s="30"/>
      <c r="W106" s="30"/>
      <c r="X106" s="43"/>
      <c r="Y106" s="43"/>
      <c r="Z106" s="36"/>
      <c r="AA106" s="36"/>
      <c r="AB106" s="30"/>
      <c r="AC106" s="30"/>
      <c r="AD106" s="36"/>
      <c r="AE106" s="44"/>
      <c r="AF106" s="30"/>
      <c r="AG106" s="30"/>
      <c r="AH106" s="44"/>
      <c r="AI106" s="30"/>
      <c r="AJ106" s="44"/>
      <c r="AK106" s="30"/>
      <c r="AL106" s="30"/>
      <c r="AM106" s="36"/>
      <c r="AN106" s="28"/>
      <c r="AO106" s="28"/>
      <c r="AP106" s="30"/>
      <c r="AQ106" s="30"/>
      <c r="AR106" s="28"/>
      <c r="AS106" s="30"/>
      <c r="AT106" s="28"/>
      <c r="AU106" s="30"/>
      <c r="AW106" s="30"/>
      <c r="AZ106" s="30"/>
      <c r="BA106" s="30"/>
      <c r="BE106" s="30"/>
      <c r="BH106" s="30"/>
      <c r="BI106" s="30"/>
      <c r="BL106" s="30"/>
      <c r="BN106" s="30"/>
      <c r="BP106" s="30"/>
      <c r="BS106" s="30"/>
      <c r="BT106" s="30"/>
      <c r="BW106" s="30"/>
      <c r="BX106" s="30"/>
      <c r="BZ106" s="30"/>
      <c r="CC106" s="30"/>
      <c r="CD106" s="30"/>
      <c r="CG106" s="30"/>
      <c r="CK106" s="30"/>
      <c r="CN106" s="30"/>
      <c r="CQ106" s="30"/>
      <c r="CU106" s="30"/>
      <c r="CX106" s="30"/>
    </row>
    <row r="107" spans="1:102" s="29" customFormat="1" x14ac:dyDescent="0.3">
      <c r="A107" s="99"/>
      <c r="B107" s="28">
        <v>1</v>
      </c>
      <c r="C107" s="30" t="s">
        <v>218</v>
      </c>
      <c r="D107" s="32">
        <v>196</v>
      </c>
      <c r="E107" s="30" t="s">
        <v>201</v>
      </c>
      <c r="F107" s="31"/>
      <c r="G107" s="28"/>
      <c r="I107" s="30"/>
      <c r="J107" s="30"/>
      <c r="K107" s="30"/>
      <c r="O107" s="30"/>
      <c r="P107" s="30"/>
      <c r="Q107" s="30"/>
      <c r="S107" s="43"/>
      <c r="T107" s="43"/>
      <c r="U107" s="30"/>
      <c r="V107" s="30"/>
      <c r="W107" s="30"/>
      <c r="X107" s="43"/>
      <c r="Y107" s="43"/>
      <c r="Z107" s="36"/>
      <c r="AA107" s="36"/>
      <c r="AB107" s="30"/>
      <c r="AC107" s="30"/>
      <c r="AD107" s="36"/>
      <c r="AE107" s="44"/>
      <c r="AF107" s="30"/>
      <c r="AG107" s="30"/>
      <c r="AH107" s="44"/>
      <c r="AI107" s="30"/>
      <c r="AJ107" s="44"/>
      <c r="AK107" s="30"/>
      <c r="AL107" s="30"/>
      <c r="AM107" s="36"/>
      <c r="AN107" s="28"/>
      <c r="AO107" s="28"/>
      <c r="AP107" s="30"/>
      <c r="AQ107" s="30"/>
      <c r="AR107" s="28"/>
      <c r="AS107" s="30"/>
      <c r="AT107" s="28"/>
      <c r="AU107" s="30"/>
      <c r="AW107" s="30"/>
      <c r="AZ107" s="30"/>
      <c r="BA107" s="30"/>
      <c r="BE107" s="30"/>
      <c r="BH107" s="30"/>
      <c r="BI107" s="30"/>
      <c r="BL107" s="30"/>
      <c r="BN107" s="30"/>
      <c r="BP107" s="30"/>
      <c r="BS107" s="30"/>
      <c r="BT107" s="30"/>
      <c r="BW107" s="30"/>
      <c r="BX107" s="30"/>
      <c r="BZ107" s="30"/>
      <c r="CC107" s="30"/>
      <c r="CD107" s="30"/>
      <c r="CG107" s="30"/>
      <c r="CK107" s="30"/>
      <c r="CN107" s="30"/>
      <c r="CQ107" s="30"/>
      <c r="CU107" s="30"/>
      <c r="CX107" s="30"/>
    </row>
    <row r="108" spans="1:102" s="29" customFormat="1" x14ac:dyDescent="0.3">
      <c r="A108" s="99" t="s">
        <v>80</v>
      </c>
      <c r="B108" s="28">
        <v>1</v>
      </c>
      <c r="C108" s="30" t="s">
        <v>245</v>
      </c>
      <c r="D108" s="32">
        <v>1</v>
      </c>
      <c r="E108" s="30" t="s">
        <v>223</v>
      </c>
      <c r="F108" s="31">
        <f>F109</f>
        <v>3.0446428571428572</v>
      </c>
      <c r="G108" s="30" t="s">
        <v>207</v>
      </c>
      <c r="I108" s="30"/>
      <c r="J108" s="30"/>
      <c r="K108" s="30"/>
      <c r="O108" s="30"/>
      <c r="P108" s="30"/>
      <c r="Q108" s="30"/>
      <c r="S108" s="43"/>
      <c r="T108" s="43"/>
      <c r="U108" s="30"/>
      <c r="V108" s="30"/>
      <c r="W108" s="30"/>
      <c r="X108" s="43"/>
      <c r="Y108" s="43"/>
      <c r="Z108" s="36"/>
      <c r="AA108" s="36"/>
      <c r="AB108" s="30"/>
      <c r="AC108" s="30"/>
      <c r="AD108" s="36"/>
      <c r="AE108" s="44"/>
      <c r="AF108" s="30"/>
      <c r="AG108" s="30"/>
      <c r="AH108" s="44"/>
      <c r="AI108" s="30"/>
      <c r="AJ108" s="44"/>
      <c r="AK108" s="30"/>
      <c r="AL108" s="30"/>
      <c r="AM108" s="36"/>
      <c r="AN108" s="28"/>
      <c r="AO108" s="28"/>
      <c r="AP108" s="30"/>
      <c r="AQ108" s="30"/>
      <c r="AR108" s="28"/>
      <c r="AS108" s="30"/>
      <c r="AT108" s="28"/>
      <c r="AU108" s="30"/>
      <c r="AW108" s="30"/>
      <c r="AZ108" s="30"/>
      <c r="BA108" s="30"/>
      <c r="BE108" s="30"/>
      <c r="BH108" s="30"/>
      <c r="BI108" s="30"/>
      <c r="BL108" s="30"/>
      <c r="BN108" s="30"/>
      <c r="BP108" s="30"/>
      <c r="BS108" s="30"/>
      <c r="BT108" s="30"/>
      <c r="BW108" s="30"/>
      <c r="BX108" s="30"/>
      <c r="BZ108" s="30"/>
      <c r="CC108" s="30"/>
      <c r="CD108" s="30"/>
      <c r="CG108" s="30"/>
      <c r="CK108" s="30"/>
      <c r="CN108" s="30"/>
      <c r="CQ108" s="30"/>
      <c r="CU108" s="30"/>
      <c r="CX108" s="30"/>
    </row>
    <row r="109" spans="1:102" s="29" customFormat="1" x14ac:dyDescent="0.3">
      <c r="A109" s="99"/>
      <c r="B109" s="28">
        <v>1</v>
      </c>
      <c r="C109" s="30" t="s">
        <v>223</v>
      </c>
      <c r="D109" s="32">
        <f>(355+327)/2</f>
        <v>341</v>
      </c>
      <c r="E109" s="30" t="s">
        <v>201</v>
      </c>
      <c r="F109" s="31">
        <f>D109/D72</f>
        <v>3.0446428571428572</v>
      </c>
      <c r="G109" s="30" t="s">
        <v>207</v>
      </c>
      <c r="I109" s="30"/>
      <c r="J109" s="30"/>
      <c r="K109" s="30"/>
      <c r="O109" s="30"/>
      <c r="P109" s="30"/>
      <c r="Q109" s="30"/>
      <c r="S109" s="43"/>
      <c r="T109" s="43"/>
      <c r="U109" s="30"/>
      <c r="V109" s="30"/>
      <c r="W109" s="30"/>
      <c r="X109" s="43"/>
      <c r="Y109" s="43"/>
      <c r="Z109" s="36"/>
      <c r="AA109" s="36"/>
      <c r="AB109" s="30"/>
      <c r="AC109" s="30"/>
      <c r="AD109" s="36"/>
      <c r="AE109" s="44"/>
      <c r="AF109" s="30"/>
      <c r="AG109" s="30"/>
      <c r="AH109" s="44"/>
      <c r="AI109" s="30"/>
      <c r="AJ109" s="44"/>
      <c r="AK109" s="30"/>
      <c r="AL109" s="30"/>
      <c r="AM109" s="36"/>
      <c r="AN109" s="28"/>
      <c r="AO109" s="28"/>
      <c r="AP109" s="30"/>
      <c r="AQ109" s="30"/>
      <c r="AR109" s="28"/>
      <c r="AS109" s="30"/>
      <c r="AT109" s="28"/>
      <c r="AU109" s="30"/>
      <c r="AW109" s="30"/>
      <c r="AZ109" s="30"/>
      <c r="BA109" s="30"/>
      <c r="BE109" s="30"/>
      <c r="BH109" s="30"/>
      <c r="BI109" s="30"/>
      <c r="BL109" s="30"/>
      <c r="BN109" s="30"/>
      <c r="BP109" s="30"/>
      <c r="BS109" s="30"/>
      <c r="BT109" s="30"/>
      <c r="BW109" s="30"/>
      <c r="BX109" s="30"/>
      <c r="BZ109" s="30"/>
      <c r="CC109" s="30"/>
      <c r="CD109" s="30"/>
      <c r="CG109" s="30"/>
      <c r="CK109" s="30"/>
      <c r="CN109" s="30"/>
      <c r="CQ109" s="30"/>
      <c r="CU109" s="30"/>
      <c r="CX109" s="30"/>
    </row>
    <row r="110" spans="1:102" s="29" customFormat="1" x14ac:dyDescent="0.3">
      <c r="A110" s="99" t="s">
        <v>178</v>
      </c>
      <c r="B110" s="28">
        <v>1</v>
      </c>
      <c r="C110" s="33" t="s">
        <v>217</v>
      </c>
      <c r="D110" s="32">
        <v>140.63</v>
      </c>
      <c r="E110" s="30" t="s">
        <v>201</v>
      </c>
      <c r="F110" s="31">
        <f>D110/D72</f>
        <v>1.255625</v>
      </c>
      <c r="G110" s="30" t="s">
        <v>207</v>
      </c>
      <c r="I110" s="30"/>
      <c r="J110" s="30"/>
      <c r="K110" s="30"/>
      <c r="O110" s="30"/>
      <c r="P110" s="30"/>
      <c r="Q110" s="30"/>
      <c r="S110" s="43"/>
      <c r="T110" s="43"/>
      <c r="U110" s="30"/>
      <c r="V110" s="30"/>
      <c r="W110" s="30"/>
      <c r="X110" s="43"/>
      <c r="Y110" s="43"/>
      <c r="Z110" s="36"/>
      <c r="AA110" s="36"/>
      <c r="AB110" s="30"/>
      <c r="AC110" s="30"/>
      <c r="AD110" s="36"/>
      <c r="AE110" s="44"/>
      <c r="AF110" s="30"/>
      <c r="AG110" s="30"/>
      <c r="AH110" s="44"/>
      <c r="AI110" s="30"/>
      <c r="AJ110" s="44"/>
      <c r="AK110" s="30"/>
      <c r="AL110" s="30"/>
      <c r="AM110" s="36"/>
      <c r="AN110" s="28"/>
      <c r="AO110" s="28"/>
      <c r="AP110" s="30"/>
      <c r="AQ110" s="30"/>
      <c r="AR110" s="28"/>
      <c r="AS110" s="30"/>
      <c r="AT110" s="28"/>
      <c r="AU110" s="30"/>
      <c r="AW110" s="30"/>
      <c r="AZ110" s="30"/>
      <c r="BA110" s="30"/>
      <c r="BE110" s="30"/>
      <c r="BH110" s="30"/>
      <c r="BI110" s="30"/>
      <c r="BL110" s="30"/>
      <c r="BN110" s="30"/>
      <c r="BP110" s="30"/>
      <c r="BS110" s="30"/>
      <c r="BT110" s="30"/>
      <c r="BW110" s="30"/>
      <c r="BX110" s="30"/>
      <c r="BZ110" s="30"/>
      <c r="CC110" s="30"/>
      <c r="CD110" s="30"/>
      <c r="CG110" s="30"/>
      <c r="CK110" s="30"/>
      <c r="CN110" s="30"/>
      <c r="CQ110" s="30"/>
      <c r="CU110" s="30"/>
      <c r="CX110" s="30"/>
    </row>
    <row r="111" spans="1:102" s="29" customFormat="1" x14ac:dyDescent="0.3">
      <c r="A111" s="99"/>
      <c r="B111" s="28">
        <v>1</v>
      </c>
      <c r="C111" s="33" t="s">
        <v>246</v>
      </c>
      <c r="D111" s="32">
        <v>0.91576999999999997</v>
      </c>
      <c r="E111" s="30" t="s">
        <v>217</v>
      </c>
      <c r="F111" s="31">
        <f>F110*D111</f>
        <v>1.1498637062499999</v>
      </c>
      <c r="G111" s="30" t="s">
        <v>207</v>
      </c>
      <c r="I111" s="30"/>
      <c r="J111" s="30"/>
      <c r="K111" s="30"/>
      <c r="O111" s="30"/>
      <c r="P111" s="30"/>
      <c r="Q111" s="30"/>
      <c r="S111" s="43"/>
      <c r="T111" s="43"/>
      <c r="U111" s="30"/>
      <c r="V111" s="30"/>
      <c r="W111" s="30"/>
      <c r="X111" s="43"/>
      <c r="Y111" s="43"/>
      <c r="Z111" s="36"/>
      <c r="AA111" s="36"/>
      <c r="AB111" s="30"/>
      <c r="AC111" s="30"/>
      <c r="AD111" s="36"/>
      <c r="AE111" s="44"/>
      <c r="AF111" s="30"/>
      <c r="AG111" s="30"/>
      <c r="AH111" s="44"/>
      <c r="AI111" s="30"/>
      <c r="AJ111" s="44"/>
      <c r="AK111" s="30"/>
      <c r="AL111" s="30"/>
      <c r="AM111" s="36"/>
      <c r="AN111" s="28"/>
      <c r="AO111" s="28"/>
      <c r="AP111" s="30"/>
      <c r="AQ111" s="30"/>
      <c r="AR111" s="28"/>
      <c r="AS111" s="30"/>
      <c r="AT111" s="28"/>
      <c r="AU111" s="30"/>
      <c r="AW111" s="30"/>
      <c r="AZ111" s="30"/>
      <c r="BA111" s="30"/>
      <c r="BE111" s="30"/>
      <c r="BH111" s="30"/>
      <c r="BI111" s="30"/>
      <c r="BL111" s="30"/>
      <c r="BN111" s="30"/>
      <c r="BP111" s="30"/>
      <c r="BS111" s="30"/>
      <c r="BT111" s="30"/>
      <c r="BW111" s="30"/>
      <c r="BX111" s="30"/>
      <c r="BZ111" s="30"/>
      <c r="CC111" s="30"/>
      <c r="CD111" s="30"/>
      <c r="CG111" s="30"/>
      <c r="CK111" s="30"/>
      <c r="CN111" s="30"/>
      <c r="CQ111" s="30"/>
      <c r="CU111" s="30"/>
      <c r="CX111" s="30"/>
    </row>
    <row r="112" spans="1:102" s="29" customFormat="1" x14ac:dyDescent="0.3">
      <c r="A112" s="99" t="s">
        <v>247</v>
      </c>
      <c r="B112" s="28">
        <v>1</v>
      </c>
      <c r="C112" s="33" t="s">
        <v>223</v>
      </c>
      <c r="D112" s="32">
        <v>2.37609</v>
      </c>
      <c r="E112" s="33" t="s">
        <v>218</v>
      </c>
      <c r="F112" s="31">
        <f>D112*D113</f>
        <v>4.1366063637000003</v>
      </c>
      <c r="G112" s="30" t="s">
        <v>207</v>
      </c>
      <c r="I112" s="30"/>
      <c r="J112" s="30"/>
      <c r="K112" s="33"/>
      <c r="O112" s="30"/>
      <c r="P112" s="30"/>
      <c r="Q112" s="33"/>
      <c r="S112" s="43"/>
      <c r="T112" s="43"/>
      <c r="U112" s="30"/>
      <c r="V112" s="30"/>
      <c r="W112" s="33"/>
      <c r="X112" s="43"/>
      <c r="Y112" s="43"/>
      <c r="Z112" s="36"/>
      <c r="AA112" s="36"/>
      <c r="AB112" s="33"/>
      <c r="AC112" s="30"/>
      <c r="AD112" s="36"/>
      <c r="AE112" s="44"/>
      <c r="AF112" s="33"/>
      <c r="AG112" s="30"/>
      <c r="AH112" s="44"/>
      <c r="AI112" s="33"/>
      <c r="AJ112" s="44"/>
      <c r="AK112" s="30"/>
      <c r="AL112" s="33"/>
      <c r="AM112" s="36"/>
      <c r="AN112" s="28"/>
      <c r="AO112" s="28"/>
      <c r="AP112" s="33"/>
      <c r="AQ112" s="30"/>
      <c r="AR112" s="28"/>
      <c r="AS112" s="33"/>
      <c r="AT112" s="28"/>
      <c r="AU112" s="30"/>
      <c r="AW112" s="33"/>
      <c r="AZ112" s="30"/>
      <c r="BA112" s="33"/>
      <c r="BE112" s="33"/>
      <c r="BH112" s="30"/>
      <c r="BI112" s="33"/>
      <c r="BL112" s="33"/>
      <c r="BN112" s="30"/>
      <c r="BP112" s="33"/>
      <c r="BS112" s="33"/>
      <c r="BT112" s="30"/>
      <c r="BW112" s="33"/>
      <c r="BX112" s="30"/>
      <c r="BZ112" s="33"/>
      <c r="CC112" s="33"/>
      <c r="CD112" s="30"/>
      <c r="CG112" s="30"/>
      <c r="CK112" s="30"/>
      <c r="CN112" s="30"/>
      <c r="CQ112" s="30"/>
      <c r="CU112" s="30"/>
      <c r="CX112" s="30"/>
    </row>
    <row r="113" spans="1:102" s="29" customFormat="1" x14ac:dyDescent="0.3">
      <c r="A113" s="99"/>
      <c r="B113" s="28">
        <v>1</v>
      </c>
      <c r="C113" s="33" t="s">
        <v>218</v>
      </c>
      <c r="D113" s="32">
        <v>1.7409300000000001</v>
      </c>
      <c r="E113" s="30" t="s">
        <v>207</v>
      </c>
      <c r="F113" s="31"/>
      <c r="G113" s="30"/>
      <c r="I113" s="30"/>
      <c r="J113" s="30"/>
      <c r="K113" s="30"/>
      <c r="O113" s="30"/>
      <c r="P113" s="30"/>
      <c r="Q113" s="30"/>
      <c r="S113" s="43"/>
      <c r="T113" s="43"/>
      <c r="U113" s="30"/>
      <c r="V113" s="30"/>
      <c r="W113" s="30"/>
      <c r="X113" s="43"/>
      <c r="Y113" s="43"/>
      <c r="Z113" s="36"/>
      <c r="AA113" s="36"/>
      <c r="AB113" s="30"/>
      <c r="AC113" s="30"/>
      <c r="AD113" s="36"/>
      <c r="AE113" s="44"/>
      <c r="AF113" s="30"/>
      <c r="AG113" s="30"/>
      <c r="AH113" s="44"/>
      <c r="AI113" s="30"/>
      <c r="AJ113" s="44"/>
      <c r="AK113" s="30"/>
      <c r="AL113" s="30"/>
      <c r="AM113" s="36"/>
      <c r="AN113" s="28"/>
      <c r="AO113" s="28"/>
      <c r="AP113" s="30"/>
      <c r="AQ113" s="30"/>
      <c r="AR113" s="28"/>
      <c r="AS113" s="30"/>
      <c r="AT113" s="28"/>
      <c r="AU113" s="30"/>
      <c r="AW113" s="30"/>
      <c r="AZ113" s="30"/>
      <c r="BA113" s="30"/>
      <c r="BE113" s="30"/>
      <c r="BH113" s="30"/>
      <c r="BI113" s="30"/>
      <c r="BL113" s="30"/>
      <c r="BN113" s="30"/>
      <c r="BP113" s="30"/>
      <c r="BS113" s="30"/>
      <c r="BT113" s="30"/>
      <c r="BW113" s="30"/>
      <c r="BX113" s="30"/>
      <c r="BZ113" s="30"/>
      <c r="CC113" s="30"/>
      <c r="CD113" s="30"/>
      <c r="CG113" s="30"/>
      <c r="CK113" s="30"/>
      <c r="CN113" s="30"/>
      <c r="CQ113" s="30"/>
      <c r="CU113" s="30"/>
      <c r="CX113" s="30"/>
    </row>
    <row r="114" spans="1:102" s="29" customFormat="1" x14ac:dyDescent="0.3">
      <c r="A114" s="99" t="s">
        <v>248</v>
      </c>
      <c r="B114" s="28">
        <v>1</v>
      </c>
      <c r="C114" s="33" t="s">
        <v>223</v>
      </c>
      <c r="D114" s="32">
        <v>242</v>
      </c>
      <c r="E114" s="30" t="s">
        <v>201</v>
      </c>
      <c r="F114" s="31">
        <f>D114/D72</f>
        <v>2.1607142857142856</v>
      </c>
      <c r="G114" s="30" t="s">
        <v>207</v>
      </c>
      <c r="H114" s="31">
        <f>F114/D63</f>
        <v>0.10803571428571428</v>
      </c>
      <c r="I114" s="30" t="s">
        <v>58</v>
      </c>
      <c r="J114" s="30"/>
      <c r="K114" s="30"/>
      <c r="O114" s="30"/>
      <c r="P114" s="30"/>
      <c r="Q114" s="30"/>
      <c r="S114" s="43"/>
      <c r="T114" s="43"/>
      <c r="U114" s="30"/>
      <c r="V114" s="30"/>
      <c r="W114" s="30"/>
      <c r="X114" s="43"/>
      <c r="Y114" s="43"/>
      <c r="Z114" s="36"/>
      <c r="AA114" s="36"/>
      <c r="AB114" s="30"/>
      <c r="AC114" s="30"/>
      <c r="AD114" s="36"/>
      <c r="AE114" s="44"/>
      <c r="AF114" s="30"/>
      <c r="AG114" s="30"/>
      <c r="AH114" s="44"/>
      <c r="AI114" s="30"/>
      <c r="AJ114" s="44"/>
      <c r="AK114" s="30"/>
      <c r="AL114" s="30"/>
      <c r="AM114" s="36"/>
      <c r="AN114" s="28"/>
      <c r="AO114" s="28"/>
      <c r="AP114" s="30"/>
      <c r="AQ114" s="30"/>
      <c r="AR114" s="28"/>
      <c r="AS114" s="30"/>
      <c r="AT114" s="28"/>
      <c r="AU114" s="30"/>
      <c r="AW114" s="30"/>
      <c r="AZ114" s="30"/>
      <c r="BA114" s="30"/>
      <c r="BE114" s="30"/>
      <c r="BH114" s="30"/>
      <c r="BI114" s="30"/>
      <c r="BL114" s="30"/>
      <c r="BN114" s="30"/>
      <c r="BP114" s="30"/>
      <c r="BS114" s="30"/>
      <c r="BT114" s="30"/>
      <c r="BW114" s="30"/>
      <c r="BX114" s="30"/>
      <c r="BZ114" s="30"/>
      <c r="CC114" s="30"/>
      <c r="CD114" s="30"/>
      <c r="CG114" s="30"/>
      <c r="CK114" s="30"/>
      <c r="CN114" s="30"/>
      <c r="CQ114" s="30"/>
      <c r="CU114" s="30"/>
      <c r="CX114" s="30"/>
    </row>
    <row r="115" spans="1:102" s="29" customFormat="1" x14ac:dyDescent="0.3">
      <c r="A115" s="99"/>
      <c r="B115" s="28">
        <v>1</v>
      </c>
      <c r="C115" s="33" t="s">
        <v>217</v>
      </c>
      <c r="D115" s="31">
        <f>F117/D116</f>
        <v>4.400227973715972</v>
      </c>
      <c r="E115" s="30" t="s">
        <v>207</v>
      </c>
      <c r="F115" s="31">
        <f>D115/D63</f>
        <v>0.22001139868579861</v>
      </c>
      <c r="G115" s="30" t="s">
        <v>58</v>
      </c>
      <c r="I115" s="30"/>
      <c r="J115" s="30"/>
      <c r="K115" s="30"/>
      <c r="O115" s="30"/>
      <c r="P115" s="30"/>
      <c r="Q115" s="30"/>
      <c r="S115" s="43"/>
      <c r="T115" s="43"/>
      <c r="U115" s="30"/>
      <c r="V115" s="30"/>
      <c r="W115" s="30"/>
      <c r="X115" s="43"/>
      <c r="Y115" s="43"/>
      <c r="Z115" s="36"/>
      <c r="AA115" s="36"/>
      <c r="AB115" s="30"/>
      <c r="AC115" s="30"/>
      <c r="AD115" s="36"/>
      <c r="AE115" s="44"/>
      <c r="AF115" s="30"/>
      <c r="AG115" s="30"/>
      <c r="AH115" s="44"/>
      <c r="AI115" s="30"/>
      <c r="AJ115" s="44"/>
      <c r="AK115" s="30"/>
      <c r="AL115" s="30"/>
      <c r="AM115" s="36"/>
      <c r="AN115" s="28"/>
      <c r="AO115" s="28"/>
      <c r="AP115" s="30"/>
      <c r="AQ115" s="30"/>
      <c r="AR115" s="28"/>
      <c r="AS115" s="30"/>
      <c r="AT115" s="28"/>
      <c r="AU115" s="30"/>
      <c r="AW115" s="30"/>
      <c r="AZ115" s="30"/>
      <c r="BA115" s="30"/>
      <c r="BE115" s="30"/>
      <c r="BH115" s="30"/>
      <c r="BI115" s="30"/>
      <c r="BL115" s="30"/>
      <c r="BN115" s="30"/>
      <c r="BP115" s="30"/>
      <c r="BS115" s="30"/>
      <c r="BT115" s="30"/>
      <c r="BW115" s="30"/>
      <c r="BX115" s="30"/>
      <c r="BZ115" s="30"/>
      <c r="CC115" s="30"/>
      <c r="CD115" s="30"/>
      <c r="CG115" s="30"/>
      <c r="CK115" s="30"/>
      <c r="CN115" s="30"/>
      <c r="CQ115" s="30"/>
      <c r="CU115" s="30"/>
      <c r="CX115" s="30"/>
    </row>
    <row r="116" spans="1:102" s="29" customFormat="1" x14ac:dyDescent="0.3">
      <c r="A116" s="99"/>
      <c r="B116" s="28">
        <v>1</v>
      </c>
      <c r="C116" s="33" t="s">
        <v>224</v>
      </c>
      <c r="D116" s="32">
        <v>0.59655999999999998</v>
      </c>
      <c r="E116" s="30" t="s">
        <v>217</v>
      </c>
      <c r="I116" s="30"/>
      <c r="J116" s="30"/>
      <c r="K116" s="30"/>
      <c r="O116" s="30"/>
      <c r="P116" s="30"/>
      <c r="Q116" s="30"/>
      <c r="S116" s="43"/>
      <c r="T116" s="43"/>
      <c r="U116" s="30"/>
      <c r="V116" s="30"/>
      <c r="W116" s="30"/>
      <c r="X116" s="43"/>
      <c r="Y116" s="43"/>
      <c r="Z116" s="36"/>
      <c r="AA116" s="36"/>
      <c r="AB116" s="30"/>
      <c r="AC116" s="30"/>
      <c r="AD116" s="36"/>
      <c r="AE116" s="44"/>
      <c r="AF116" s="30"/>
      <c r="AG116" s="30"/>
      <c r="AH116" s="44"/>
      <c r="AI116" s="30"/>
      <c r="AJ116" s="44"/>
      <c r="AK116" s="30"/>
      <c r="AL116" s="30"/>
      <c r="AM116" s="36"/>
      <c r="AN116" s="28"/>
      <c r="AO116" s="28"/>
      <c r="AP116" s="30"/>
      <c r="AQ116" s="30"/>
      <c r="AR116" s="28"/>
      <c r="AS116" s="30"/>
      <c r="AT116" s="28"/>
      <c r="AU116" s="30"/>
      <c r="AW116" s="30"/>
      <c r="AZ116" s="30"/>
      <c r="BA116" s="30"/>
      <c r="BE116" s="30"/>
      <c r="BH116" s="30"/>
      <c r="BI116" s="30"/>
      <c r="BL116" s="30"/>
      <c r="BN116" s="30"/>
      <c r="BP116" s="30"/>
      <c r="BS116" s="30"/>
      <c r="BT116" s="30"/>
      <c r="BW116" s="30"/>
      <c r="BX116" s="30"/>
      <c r="BZ116" s="30"/>
      <c r="CC116" s="30"/>
      <c r="CD116" s="30"/>
      <c r="CG116" s="30"/>
      <c r="CK116" s="30"/>
      <c r="CN116" s="30"/>
      <c r="CQ116" s="30"/>
      <c r="CU116" s="30"/>
      <c r="CX116" s="30"/>
    </row>
    <row r="117" spans="1:102" s="29" customFormat="1" x14ac:dyDescent="0.3">
      <c r="A117" s="28" t="s">
        <v>249</v>
      </c>
      <c r="B117" s="28">
        <v>1</v>
      </c>
      <c r="C117" s="33" t="s">
        <v>224</v>
      </c>
      <c r="D117" s="32">
        <v>294</v>
      </c>
      <c r="E117" s="30" t="s">
        <v>201</v>
      </c>
      <c r="F117" s="31">
        <f>D117/D72</f>
        <v>2.625</v>
      </c>
      <c r="G117" s="30" t="s">
        <v>207</v>
      </c>
      <c r="H117" s="29">
        <f>F117/D63</f>
        <v>0.13125000000000001</v>
      </c>
      <c r="I117" s="30" t="s">
        <v>58</v>
      </c>
      <c r="J117" s="30"/>
      <c r="K117" s="30"/>
      <c r="O117" s="30"/>
      <c r="P117" s="30"/>
      <c r="Q117" s="30"/>
      <c r="S117" s="43"/>
      <c r="T117" s="43"/>
      <c r="U117" s="30"/>
      <c r="V117" s="30"/>
      <c r="W117" s="30"/>
      <c r="X117" s="43"/>
      <c r="Y117" s="43"/>
      <c r="Z117" s="36"/>
      <c r="AA117" s="36"/>
      <c r="AB117" s="30"/>
      <c r="AC117" s="30"/>
      <c r="AD117" s="36"/>
      <c r="AE117" s="44"/>
      <c r="AF117" s="30"/>
      <c r="AG117" s="30"/>
      <c r="AH117" s="44"/>
      <c r="AI117" s="30"/>
      <c r="AJ117" s="44"/>
      <c r="AK117" s="30"/>
      <c r="AL117" s="30"/>
      <c r="AM117" s="36"/>
      <c r="AN117" s="28"/>
      <c r="AO117" s="28"/>
      <c r="AP117" s="30"/>
      <c r="AQ117" s="30"/>
      <c r="AR117" s="28"/>
      <c r="AS117" s="30"/>
      <c r="AT117" s="28"/>
      <c r="AU117" s="30"/>
      <c r="AW117" s="30"/>
      <c r="AZ117" s="30"/>
      <c r="BA117" s="30"/>
      <c r="BE117" s="30"/>
      <c r="BH117" s="30"/>
      <c r="BI117" s="30"/>
      <c r="BL117" s="30"/>
      <c r="BN117" s="30"/>
      <c r="BP117" s="30"/>
      <c r="BS117" s="30"/>
      <c r="BT117" s="30"/>
      <c r="BW117" s="30"/>
      <c r="BX117" s="30"/>
      <c r="BZ117" s="30"/>
      <c r="CC117" s="30"/>
      <c r="CD117" s="30"/>
      <c r="CG117" s="30"/>
      <c r="CK117" s="30"/>
      <c r="CN117" s="30"/>
      <c r="CQ117" s="30"/>
      <c r="CU117" s="30"/>
      <c r="CX117" s="30"/>
    </row>
    <row r="118" spans="1:102" s="29" customFormat="1" x14ac:dyDescent="0.3">
      <c r="A118" s="28" t="s">
        <v>32</v>
      </c>
      <c r="B118" s="28">
        <v>1</v>
      </c>
      <c r="C118" s="33" t="s">
        <v>217</v>
      </c>
      <c r="D118" s="31">
        <v>0.88400000000000001</v>
      </c>
      <c r="E118" s="30" t="s">
        <v>207</v>
      </c>
      <c r="I118" s="30"/>
      <c r="J118" s="30"/>
      <c r="K118" s="30"/>
      <c r="O118" s="30"/>
      <c r="P118" s="30"/>
      <c r="Q118" s="30"/>
      <c r="S118" s="43"/>
      <c r="T118" s="43"/>
      <c r="U118" s="30"/>
      <c r="V118" s="30"/>
      <c r="W118" s="30"/>
      <c r="X118" s="43"/>
      <c r="Y118" s="43"/>
      <c r="Z118" s="36"/>
      <c r="AA118" s="36"/>
      <c r="AB118" s="30"/>
      <c r="AC118" s="30"/>
      <c r="AD118" s="36"/>
      <c r="AE118" s="44"/>
      <c r="AF118" s="30"/>
      <c r="AG118" s="30"/>
      <c r="AH118" s="44"/>
      <c r="AI118" s="30"/>
      <c r="AJ118" s="44"/>
      <c r="AK118" s="30"/>
      <c r="AL118" s="30"/>
      <c r="AM118" s="36"/>
      <c r="AN118" s="28"/>
      <c r="AO118" s="28"/>
      <c r="AP118" s="30"/>
      <c r="AQ118" s="30"/>
      <c r="AR118" s="28"/>
      <c r="AS118" s="30"/>
      <c r="AT118" s="28"/>
      <c r="AU118" s="30"/>
      <c r="AW118" s="30"/>
      <c r="AZ118" s="30"/>
      <c r="BA118" s="30"/>
      <c r="BE118" s="30"/>
      <c r="BH118" s="30"/>
      <c r="BI118" s="30"/>
      <c r="BL118" s="30"/>
      <c r="BN118" s="30"/>
      <c r="BP118" s="30"/>
      <c r="BS118" s="30"/>
      <c r="BT118" s="30"/>
      <c r="BW118" s="30"/>
      <c r="BX118" s="30"/>
      <c r="BZ118" s="30"/>
      <c r="CC118" s="30"/>
      <c r="CD118" s="30"/>
      <c r="CG118" s="30"/>
      <c r="CK118" s="30"/>
      <c r="CN118" s="30"/>
      <c r="CQ118" s="30"/>
      <c r="CU118" s="30"/>
      <c r="CX118" s="30"/>
    </row>
    <row r="119" spans="1:102" s="29" customFormat="1" x14ac:dyDescent="0.3">
      <c r="A119" s="28" t="s">
        <v>250</v>
      </c>
      <c r="B119" s="28">
        <v>1</v>
      </c>
      <c r="C119" s="33" t="s">
        <v>218</v>
      </c>
      <c r="D119" s="32">
        <v>149</v>
      </c>
      <c r="E119" s="30" t="s">
        <v>201</v>
      </c>
      <c r="F119" s="31">
        <f>D119/D72</f>
        <v>1.3303571428571428</v>
      </c>
      <c r="G119" s="30" t="s">
        <v>207</v>
      </c>
      <c r="I119" s="30"/>
      <c r="J119" s="30"/>
      <c r="K119" s="30"/>
      <c r="O119" s="30"/>
      <c r="P119" s="30"/>
      <c r="Q119" s="30"/>
      <c r="S119" s="43"/>
      <c r="T119" s="43"/>
      <c r="U119" s="30"/>
      <c r="V119" s="30"/>
      <c r="W119" s="30"/>
      <c r="X119" s="43"/>
      <c r="Y119" s="43"/>
      <c r="Z119" s="36"/>
      <c r="AA119" s="36"/>
      <c r="AB119" s="30"/>
      <c r="AC119" s="30"/>
      <c r="AD119" s="36"/>
      <c r="AE119" s="44"/>
      <c r="AF119" s="30"/>
      <c r="AG119" s="30"/>
      <c r="AH119" s="44"/>
      <c r="AI119" s="30"/>
      <c r="AJ119" s="44"/>
      <c r="AK119" s="30"/>
      <c r="AL119" s="30"/>
      <c r="AM119" s="36"/>
      <c r="AN119" s="28"/>
      <c r="AO119" s="28"/>
      <c r="AP119" s="30"/>
      <c r="AQ119" s="30"/>
      <c r="AR119" s="28"/>
      <c r="AS119" s="30"/>
      <c r="AT119" s="28"/>
      <c r="AU119" s="30"/>
      <c r="AW119" s="30"/>
      <c r="AZ119" s="30"/>
      <c r="BA119" s="30"/>
      <c r="BE119" s="30"/>
      <c r="BH119" s="30"/>
      <c r="BI119" s="30"/>
      <c r="BL119" s="30"/>
      <c r="BN119" s="30"/>
      <c r="BP119" s="30"/>
      <c r="BS119" s="30"/>
      <c r="BT119" s="30"/>
      <c r="BW119" s="30"/>
      <c r="BX119" s="30"/>
      <c r="BZ119" s="30"/>
      <c r="CC119" s="30"/>
      <c r="CD119" s="30"/>
      <c r="CG119" s="30"/>
      <c r="CK119" s="30"/>
      <c r="CN119" s="30"/>
      <c r="CQ119" s="30"/>
      <c r="CU119" s="30"/>
      <c r="CX119" s="30"/>
    </row>
    <row r="120" spans="1:102" s="29" customFormat="1" x14ac:dyDescent="0.3">
      <c r="A120" s="28" t="s">
        <v>237</v>
      </c>
      <c r="B120" s="28">
        <v>1</v>
      </c>
      <c r="C120" s="33" t="s">
        <v>217</v>
      </c>
      <c r="D120" s="32">
        <v>164</v>
      </c>
      <c r="E120" s="30" t="s">
        <v>201</v>
      </c>
      <c r="F120" s="31">
        <f>D120/D72</f>
        <v>1.4642857142857142</v>
      </c>
      <c r="G120" s="30" t="s">
        <v>207</v>
      </c>
      <c r="I120" s="30"/>
      <c r="J120" s="30"/>
      <c r="K120" s="30"/>
      <c r="O120" s="30"/>
      <c r="P120" s="30"/>
      <c r="Q120" s="30"/>
      <c r="S120" s="43"/>
      <c r="T120" s="43"/>
      <c r="U120" s="30"/>
      <c r="V120" s="30"/>
      <c r="W120" s="30"/>
      <c r="X120" s="43"/>
      <c r="Y120" s="43"/>
      <c r="Z120" s="36"/>
      <c r="AA120" s="36"/>
      <c r="AB120" s="30"/>
      <c r="AC120" s="30"/>
      <c r="AD120" s="36"/>
      <c r="AE120" s="44"/>
      <c r="AF120" s="30"/>
      <c r="AG120" s="30"/>
      <c r="AH120" s="44"/>
      <c r="AI120" s="30"/>
      <c r="AJ120" s="44"/>
      <c r="AK120" s="30"/>
      <c r="AL120" s="30"/>
      <c r="AM120" s="36"/>
      <c r="AN120" s="28"/>
      <c r="AO120" s="28"/>
      <c r="AP120" s="30"/>
      <c r="AQ120" s="30"/>
      <c r="AR120" s="28"/>
      <c r="AS120" s="30"/>
      <c r="AT120" s="28"/>
      <c r="AU120" s="30"/>
      <c r="AW120" s="30"/>
      <c r="AZ120" s="30"/>
      <c r="BA120" s="30"/>
      <c r="BE120" s="30"/>
      <c r="BH120" s="30"/>
      <c r="BI120" s="30"/>
      <c r="BL120" s="30"/>
      <c r="BN120" s="30"/>
      <c r="BP120" s="30"/>
      <c r="BS120" s="30"/>
      <c r="BT120" s="30"/>
      <c r="BW120" s="30"/>
      <c r="BX120" s="30"/>
      <c r="BZ120" s="30"/>
      <c r="CC120" s="30"/>
      <c r="CD120" s="30"/>
      <c r="CG120" s="30"/>
      <c r="CK120" s="30"/>
      <c r="CN120" s="30"/>
      <c r="CQ120" s="30"/>
      <c r="CU120" s="30"/>
      <c r="CX120" s="30"/>
    </row>
    <row r="121" spans="1:102" s="29" customFormat="1" x14ac:dyDescent="0.3">
      <c r="A121" s="99" t="s">
        <v>85</v>
      </c>
      <c r="B121" s="28">
        <v>1</v>
      </c>
      <c r="C121" s="33" t="s">
        <v>224</v>
      </c>
      <c r="D121" s="32">
        <v>2.0271699999999999</v>
      </c>
      <c r="E121" s="30" t="s">
        <v>223</v>
      </c>
      <c r="F121" s="31">
        <f>D122*D121/D72</f>
        <v>6.0815099999999997</v>
      </c>
      <c r="G121" s="30" t="s">
        <v>207</v>
      </c>
      <c r="I121" s="30"/>
      <c r="J121" s="30"/>
      <c r="K121" s="30"/>
      <c r="O121" s="30"/>
      <c r="P121" s="30"/>
      <c r="Q121" s="30"/>
      <c r="S121" s="43"/>
      <c r="T121" s="43"/>
      <c r="U121" s="30"/>
      <c r="V121" s="30"/>
      <c r="W121" s="30"/>
      <c r="X121" s="43"/>
      <c r="Y121" s="43"/>
      <c r="Z121" s="36"/>
      <c r="AA121" s="36"/>
      <c r="AB121" s="30"/>
      <c r="AC121" s="30"/>
      <c r="AD121" s="36"/>
      <c r="AE121" s="44"/>
      <c r="AF121" s="30"/>
      <c r="AG121" s="30"/>
      <c r="AH121" s="44"/>
      <c r="AI121" s="30"/>
      <c r="AJ121" s="44"/>
      <c r="AK121" s="30"/>
      <c r="AL121" s="30"/>
      <c r="AM121" s="36"/>
      <c r="AN121" s="28"/>
      <c r="AO121" s="28"/>
      <c r="AP121" s="30"/>
      <c r="AQ121" s="30"/>
      <c r="AR121" s="28"/>
      <c r="AS121" s="30"/>
      <c r="AT121" s="28"/>
      <c r="AU121" s="30"/>
      <c r="AW121" s="30"/>
      <c r="AZ121" s="30"/>
      <c r="BA121" s="30"/>
      <c r="BE121" s="30"/>
      <c r="BH121" s="30"/>
      <c r="BI121" s="30"/>
      <c r="BL121" s="30"/>
      <c r="BN121" s="30"/>
      <c r="BP121" s="30"/>
      <c r="BS121" s="30"/>
      <c r="BT121" s="30"/>
      <c r="BW121" s="30"/>
      <c r="BX121" s="30"/>
      <c r="BZ121" s="30"/>
      <c r="CC121" s="30"/>
      <c r="CD121" s="30"/>
      <c r="CG121" s="30"/>
      <c r="CK121" s="30"/>
      <c r="CN121" s="30"/>
      <c r="CQ121" s="30"/>
      <c r="CU121" s="30"/>
      <c r="CX121" s="30"/>
    </row>
    <row r="122" spans="1:102" s="29" customFormat="1" x14ac:dyDescent="0.3">
      <c r="A122" s="99"/>
      <c r="B122" s="28">
        <v>1</v>
      </c>
      <c r="C122" s="33" t="s">
        <v>223</v>
      </c>
      <c r="D122" s="32">
        <v>336</v>
      </c>
      <c r="E122" s="30" t="s">
        <v>201</v>
      </c>
      <c r="F122" s="31">
        <f>D122/D72</f>
        <v>3</v>
      </c>
      <c r="G122" s="30" t="s">
        <v>207</v>
      </c>
      <c r="H122" s="31">
        <f>F122/D63</f>
        <v>0.15</v>
      </c>
      <c r="I122" s="30" t="s">
        <v>58</v>
      </c>
      <c r="J122" s="30"/>
      <c r="K122" s="30"/>
      <c r="O122" s="30"/>
      <c r="P122" s="30"/>
      <c r="Q122" s="30"/>
      <c r="S122" s="43"/>
      <c r="T122" s="43"/>
      <c r="U122" s="30"/>
      <c r="V122" s="30"/>
      <c r="W122" s="30"/>
      <c r="X122" s="43"/>
      <c r="Y122" s="43"/>
      <c r="Z122" s="36"/>
      <c r="AA122" s="36"/>
      <c r="AB122" s="30"/>
      <c r="AC122" s="30"/>
      <c r="AD122" s="36"/>
      <c r="AE122" s="44"/>
      <c r="AF122" s="30"/>
      <c r="AG122" s="30"/>
      <c r="AH122" s="44"/>
      <c r="AI122" s="30"/>
      <c r="AJ122" s="44"/>
      <c r="AK122" s="30"/>
      <c r="AL122" s="30"/>
      <c r="AM122" s="36"/>
      <c r="AN122" s="28"/>
      <c r="AO122" s="28"/>
      <c r="AP122" s="30"/>
      <c r="AQ122" s="30"/>
      <c r="AR122" s="28"/>
      <c r="AS122" s="30"/>
      <c r="AT122" s="28"/>
      <c r="AU122" s="30"/>
      <c r="AW122" s="30"/>
      <c r="AZ122" s="30"/>
      <c r="BA122" s="30"/>
      <c r="BE122" s="30"/>
      <c r="BH122" s="30"/>
      <c r="BI122" s="30"/>
      <c r="BL122" s="30"/>
      <c r="BN122" s="30"/>
      <c r="BP122" s="30"/>
      <c r="BS122" s="30"/>
      <c r="BT122" s="30"/>
      <c r="BW122" s="30"/>
      <c r="BX122" s="30"/>
      <c r="BZ122" s="30"/>
      <c r="CC122" s="30"/>
      <c r="CD122" s="30"/>
      <c r="CG122" s="30"/>
      <c r="CK122" s="30"/>
      <c r="CN122" s="30"/>
      <c r="CQ122" s="30"/>
      <c r="CU122" s="30"/>
      <c r="CX122" s="30"/>
    </row>
    <row r="123" spans="1:102" s="29" customFormat="1" x14ac:dyDescent="0.3">
      <c r="A123" s="46" t="s">
        <v>251</v>
      </c>
      <c r="B123" s="28">
        <v>1</v>
      </c>
      <c r="C123" s="33" t="s">
        <v>217</v>
      </c>
      <c r="D123" s="32">
        <v>746.66700000000003</v>
      </c>
      <c r="E123" s="30" t="s">
        <v>201</v>
      </c>
      <c r="F123" s="31">
        <f>D123/D72</f>
        <v>6.6666696428571433</v>
      </c>
      <c r="G123" s="30" t="s">
        <v>207</v>
      </c>
      <c r="H123" s="31">
        <f>F123/D63</f>
        <v>0.33333348214285718</v>
      </c>
      <c r="I123" s="30" t="s">
        <v>58</v>
      </c>
      <c r="J123" s="30"/>
      <c r="K123" s="30"/>
      <c r="O123" s="30"/>
      <c r="P123" s="30"/>
      <c r="Q123" s="30"/>
      <c r="S123" s="43"/>
      <c r="T123" s="43"/>
      <c r="U123" s="30"/>
      <c r="V123" s="30"/>
      <c r="W123" s="30"/>
      <c r="X123" s="43"/>
      <c r="Y123" s="43"/>
      <c r="Z123" s="36"/>
      <c r="AA123" s="36"/>
      <c r="AB123" s="30"/>
      <c r="AC123" s="30"/>
      <c r="AD123" s="36"/>
      <c r="AE123" s="44"/>
      <c r="AF123" s="30"/>
      <c r="AG123" s="30"/>
      <c r="AH123" s="44"/>
      <c r="AI123" s="30"/>
      <c r="AJ123" s="44"/>
      <c r="AK123" s="30"/>
      <c r="AL123" s="30"/>
      <c r="AM123" s="36"/>
      <c r="AN123" s="28"/>
      <c r="AO123" s="28"/>
      <c r="AP123" s="30"/>
      <c r="AQ123" s="30"/>
      <c r="AR123" s="28"/>
      <c r="AS123" s="30"/>
      <c r="AT123" s="28"/>
      <c r="AU123" s="30"/>
      <c r="AW123" s="30"/>
      <c r="AZ123" s="30"/>
      <c r="BA123" s="30"/>
      <c r="BE123" s="30"/>
      <c r="BH123" s="30"/>
      <c r="BI123" s="30"/>
      <c r="BL123" s="30"/>
      <c r="BN123" s="30"/>
      <c r="BP123" s="30"/>
      <c r="BS123" s="30"/>
      <c r="BT123" s="30"/>
      <c r="BW123" s="30"/>
      <c r="BX123" s="30"/>
      <c r="BZ123" s="30"/>
      <c r="CC123" s="30"/>
      <c r="CD123" s="30"/>
      <c r="CG123" s="30"/>
      <c r="CK123" s="30"/>
      <c r="CN123" s="30"/>
      <c r="CQ123" s="30"/>
      <c r="CU123" s="30"/>
      <c r="CX123" s="30"/>
    </row>
    <row r="124" spans="1:102" s="29" customFormat="1" x14ac:dyDescent="0.3">
      <c r="A124" s="99" t="s">
        <v>252</v>
      </c>
      <c r="B124" s="28">
        <v>1</v>
      </c>
      <c r="C124" s="33" t="s">
        <v>246</v>
      </c>
      <c r="D124" s="32">
        <v>260</v>
      </c>
      <c r="E124" s="30" t="s">
        <v>201</v>
      </c>
      <c r="F124" s="31">
        <f>D124/D72</f>
        <v>2.3214285714285716</v>
      </c>
      <c r="G124" s="30" t="s">
        <v>207</v>
      </c>
      <c r="I124" s="30"/>
      <c r="J124" s="30"/>
      <c r="K124" s="30"/>
      <c r="O124" s="30"/>
      <c r="P124" s="30"/>
      <c r="Q124" s="30"/>
      <c r="U124" s="30"/>
      <c r="V124" s="30"/>
      <c r="W124" s="30"/>
      <c r="Z124" s="36"/>
      <c r="AA124" s="36"/>
      <c r="AB124" s="30"/>
      <c r="AC124" s="30"/>
      <c r="AD124" s="36"/>
      <c r="AE124" s="28"/>
      <c r="AF124" s="30"/>
      <c r="AG124" s="30"/>
      <c r="AH124" s="28"/>
      <c r="AI124" s="30"/>
      <c r="AJ124" s="28"/>
      <c r="AK124" s="30"/>
      <c r="AL124" s="30"/>
      <c r="AM124" s="36"/>
      <c r="AN124" s="28"/>
      <c r="AO124" s="28"/>
      <c r="AP124" s="30"/>
      <c r="AQ124" s="30"/>
      <c r="AR124" s="28"/>
      <c r="AS124" s="30"/>
      <c r="AT124" s="28"/>
      <c r="AU124" s="30"/>
      <c r="AW124" s="30"/>
      <c r="AZ124" s="30"/>
      <c r="BA124" s="30"/>
      <c r="BE124" s="30"/>
      <c r="BH124" s="30"/>
      <c r="BI124" s="30"/>
      <c r="BL124" s="30"/>
      <c r="BN124" s="30"/>
      <c r="BP124" s="30"/>
      <c r="BS124" s="30"/>
      <c r="BT124" s="30"/>
      <c r="BW124" s="30"/>
      <c r="BX124" s="30"/>
      <c r="BZ124" s="30"/>
      <c r="CC124" s="30"/>
      <c r="CD124" s="30"/>
      <c r="CG124" s="30"/>
      <c r="CK124" s="30"/>
      <c r="CN124" s="30"/>
      <c r="CQ124" s="30"/>
      <c r="CU124" s="30"/>
      <c r="CX124" s="30"/>
    </row>
    <row r="125" spans="1:102" s="29" customFormat="1" x14ac:dyDescent="0.3">
      <c r="A125" s="99"/>
      <c r="B125" s="28">
        <v>1</v>
      </c>
      <c r="C125" s="33" t="s">
        <v>217</v>
      </c>
      <c r="D125" s="32">
        <v>1.5662799999999999</v>
      </c>
      <c r="E125" s="30" t="s">
        <v>207</v>
      </c>
      <c r="F125" s="31">
        <f>D125/D63</f>
        <v>7.8313999999999995E-2</v>
      </c>
      <c r="G125" s="30" t="s">
        <v>58</v>
      </c>
      <c r="I125" s="30"/>
      <c r="J125" s="30"/>
      <c r="K125" s="30"/>
      <c r="O125" s="30"/>
      <c r="P125" s="30"/>
      <c r="Q125" s="30"/>
      <c r="U125" s="30"/>
      <c r="V125" s="30"/>
      <c r="W125" s="30"/>
      <c r="Z125" s="36"/>
      <c r="AA125" s="36"/>
      <c r="AB125" s="30"/>
      <c r="AC125" s="30"/>
      <c r="AD125" s="36"/>
      <c r="AE125" s="28"/>
      <c r="AF125" s="30"/>
      <c r="AG125" s="30"/>
      <c r="AH125" s="28"/>
      <c r="AI125" s="30"/>
      <c r="AJ125" s="28"/>
      <c r="AK125" s="30"/>
      <c r="AL125" s="30"/>
      <c r="AM125" s="36"/>
      <c r="AN125" s="28"/>
      <c r="AO125" s="28"/>
      <c r="AP125" s="30"/>
      <c r="AQ125" s="30"/>
      <c r="AR125" s="28"/>
      <c r="AS125" s="30"/>
      <c r="AT125" s="28"/>
      <c r="AU125" s="30"/>
      <c r="AW125" s="30"/>
      <c r="AZ125" s="30"/>
      <c r="BA125" s="30"/>
      <c r="BE125" s="30"/>
      <c r="BH125" s="30"/>
      <c r="BI125" s="30"/>
      <c r="BL125" s="30"/>
      <c r="BN125" s="30"/>
      <c r="BP125" s="30"/>
      <c r="BS125" s="30"/>
      <c r="BT125" s="30"/>
      <c r="BW125" s="30"/>
      <c r="BX125" s="30"/>
      <c r="BZ125" s="30"/>
      <c r="CC125" s="30"/>
      <c r="CD125" s="30"/>
      <c r="CG125" s="30"/>
      <c r="CK125" s="30"/>
      <c r="CN125" s="30"/>
      <c r="CQ125" s="30"/>
      <c r="CU125" s="30"/>
      <c r="CX125" s="30"/>
    </row>
    <row r="126" spans="1:102" s="29" customFormat="1" x14ac:dyDescent="0.3">
      <c r="A126" s="99"/>
      <c r="B126" s="28">
        <v>1</v>
      </c>
      <c r="C126" s="33" t="s">
        <v>200</v>
      </c>
      <c r="D126" s="32">
        <v>560</v>
      </c>
      <c r="E126" s="30" t="s">
        <v>201</v>
      </c>
      <c r="F126" s="31">
        <f>D126/D72</f>
        <v>5</v>
      </c>
      <c r="G126" s="30" t="s">
        <v>207</v>
      </c>
      <c r="H126" s="36"/>
      <c r="I126" s="30"/>
      <c r="J126" s="30"/>
      <c r="K126" s="30"/>
      <c r="M126" s="36"/>
      <c r="N126" s="36"/>
      <c r="O126" s="30"/>
      <c r="P126" s="30"/>
      <c r="Q126" s="30"/>
      <c r="U126" s="30"/>
      <c r="V126" s="30"/>
      <c r="W126" s="30"/>
      <c r="AB126" s="30"/>
      <c r="AC126" s="30"/>
      <c r="AF126" s="30"/>
      <c r="AG126" s="30"/>
      <c r="AH126" s="28"/>
      <c r="AI126" s="30"/>
      <c r="AK126" s="30"/>
      <c r="AL126" s="30"/>
      <c r="AN126" s="36"/>
      <c r="AO126" s="36"/>
      <c r="AP126" s="30"/>
      <c r="AQ126" s="30"/>
      <c r="AS126" s="30"/>
      <c r="AU126" s="30"/>
      <c r="AW126" s="30"/>
      <c r="AZ126" s="30"/>
      <c r="BA126" s="30"/>
      <c r="BE126" s="30"/>
      <c r="BH126" s="30"/>
      <c r="BI126" s="30"/>
      <c r="BK126" s="36"/>
      <c r="BL126" s="30"/>
      <c r="BN126" s="30"/>
      <c r="BP126" s="30"/>
      <c r="BS126" s="30"/>
      <c r="BT126" s="30"/>
      <c r="BW126" s="30"/>
      <c r="BX126" s="30"/>
      <c r="BZ126" s="30"/>
      <c r="CC126" s="30"/>
      <c r="CD126" s="30"/>
      <c r="CG126" s="30"/>
      <c r="CK126" s="30"/>
      <c r="CN126" s="30"/>
      <c r="CQ126" s="30"/>
      <c r="CU126" s="30"/>
      <c r="CX126" s="30"/>
    </row>
    <row r="127" spans="1:102" s="28" customFormat="1" x14ac:dyDescent="0.3">
      <c r="A127" s="99" t="s">
        <v>253</v>
      </c>
      <c r="B127" s="28">
        <v>1</v>
      </c>
      <c r="C127" s="30" t="s">
        <v>223</v>
      </c>
      <c r="D127" s="47">
        <v>80</v>
      </c>
      <c r="E127" s="30" t="s">
        <v>201</v>
      </c>
      <c r="F127" s="48">
        <f>D127/D128</f>
        <v>0.7142857142857143</v>
      </c>
      <c r="G127" s="30" t="s">
        <v>207</v>
      </c>
      <c r="H127" s="47"/>
      <c r="I127" s="30"/>
      <c r="J127" s="30"/>
      <c r="K127" s="30"/>
      <c r="L127" s="47"/>
      <c r="M127" s="47"/>
      <c r="N127" s="47"/>
      <c r="O127" s="30"/>
      <c r="P127" s="30"/>
      <c r="Q127" s="30"/>
      <c r="R127" s="47"/>
      <c r="S127" s="47"/>
      <c r="U127" s="30"/>
      <c r="V127" s="30"/>
      <c r="W127" s="30"/>
      <c r="AB127" s="30"/>
      <c r="AC127" s="30"/>
      <c r="AF127" s="30"/>
      <c r="AG127" s="30"/>
      <c r="AI127" s="30"/>
      <c r="AK127" s="30"/>
      <c r="AL127" s="30"/>
      <c r="AP127" s="30"/>
      <c r="AQ127" s="30"/>
      <c r="AS127" s="30"/>
      <c r="AU127" s="30"/>
      <c r="AW127" s="30"/>
      <c r="AZ127" s="30"/>
      <c r="BA127" s="30"/>
      <c r="BE127" s="30"/>
      <c r="BH127" s="30"/>
      <c r="BI127" s="30"/>
      <c r="BL127" s="30"/>
      <c r="BN127" s="30"/>
      <c r="BP127" s="30"/>
      <c r="BS127" s="30"/>
      <c r="BT127" s="30"/>
      <c r="BW127" s="30"/>
      <c r="BX127" s="30"/>
      <c r="BZ127" s="30"/>
      <c r="CC127" s="30"/>
      <c r="CD127" s="30"/>
      <c r="CG127" s="30"/>
      <c r="CK127" s="30"/>
      <c r="CN127" s="30"/>
      <c r="CQ127" s="30"/>
      <c r="CU127" s="30"/>
      <c r="CX127" s="30"/>
    </row>
    <row r="128" spans="1:102" s="28" customFormat="1" x14ac:dyDescent="0.3">
      <c r="A128" s="99"/>
      <c r="B128" s="28">
        <v>1</v>
      </c>
      <c r="C128" s="30" t="s">
        <v>207</v>
      </c>
      <c r="D128" s="47">
        <v>112</v>
      </c>
      <c r="E128" s="30" t="s">
        <v>201</v>
      </c>
      <c r="F128" s="47"/>
      <c r="G128" s="47"/>
      <c r="H128" s="47"/>
      <c r="I128" s="30"/>
      <c r="J128" s="30"/>
      <c r="K128" s="30"/>
      <c r="L128" s="47"/>
      <c r="M128" s="47"/>
      <c r="N128" s="47"/>
      <c r="O128" s="30"/>
      <c r="P128" s="30"/>
      <c r="Q128" s="30"/>
      <c r="R128" s="47"/>
      <c r="S128" s="47"/>
      <c r="U128" s="30"/>
      <c r="V128" s="30"/>
      <c r="W128" s="30"/>
      <c r="AB128" s="30"/>
      <c r="AC128" s="30"/>
      <c r="AF128" s="30"/>
      <c r="AG128" s="30"/>
      <c r="AI128" s="30"/>
      <c r="AK128" s="30"/>
      <c r="AL128" s="30"/>
      <c r="AP128" s="30"/>
      <c r="AQ128" s="30"/>
      <c r="AS128" s="30"/>
      <c r="AU128" s="30"/>
      <c r="AW128" s="30"/>
      <c r="AZ128" s="30"/>
      <c r="BA128" s="30"/>
      <c r="BE128" s="30"/>
      <c r="BH128" s="30"/>
      <c r="BI128" s="30"/>
      <c r="BL128" s="30"/>
      <c r="BN128" s="30"/>
      <c r="BP128" s="30"/>
      <c r="BS128" s="30"/>
      <c r="BT128" s="30"/>
      <c r="BW128" s="30"/>
      <c r="BX128" s="30"/>
      <c r="BZ128" s="30"/>
      <c r="CC128" s="30"/>
      <c r="CD128" s="30"/>
      <c r="CG128" s="30"/>
      <c r="CK128" s="30"/>
      <c r="CN128" s="30"/>
      <c r="CQ128" s="30"/>
      <c r="CU128" s="30"/>
      <c r="CX128" s="30"/>
    </row>
    <row r="129" spans="1:102" s="28" customFormat="1" x14ac:dyDescent="0.3">
      <c r="A129" s="46" t="s">
        <v>254</v>
      </c>
      <c r="B129" s="28">
        <v>1</v>
      </c>
      <c r="C129" s="33" t="s">
        <v>223</v>
      </c>
      <c r="D129" s="32">
        <v>336</v>
      </c>
      <c r="E129" s="30" t="s">
        <v>201</v>
      </c>
      <c r="F129" s="31">
        <f>D129/D128</f>
        <v>3</v>
      </c>
      <c r="G129" s="30" t="s">
        <v>207</v>
      </c>
      <c r="H129" s="47"/>
      <c r="I129" s="30"/>
      <c r="J129" s="30"/>
      <c r="K129" s="30"/>
      <c r="L129" s="47"/>
      <c r="M129" s="47"/>
      <c r="N129" s="47"/>
      <c r="O129" s="30"/>
      <c r="P129" s="30"/>
      <c r="Q129" s="30"/>
      <c r="R129" s="47"/>
      <c r="S129" s="47"/>
      <c r="U129" s="30"/>
      <c r="V129" s="30"/>
      <c r="W129" s="30"/>
      <c r="AB129" s="30"/>
      <c r="AC129" s="30"/>
      <c r="AF129" s="30"/>
      <c r="AG129" s="30"/>
      <c r="AI129" s="30"/>
      <c r="AK129" s="30"/>
      <c r="AL129" s="30"/>
      <c r="AP129" s="30"/>
      <c r="AQ129" s="30"/>
      <c r="AS129" s="30"/>
      <c r="AU129" s="30"/>
      <c r="AW129" s="30"/>
      <c r="AZ129" s="30"/>
      <c r="BA129" s="30"/>
      <c r="BE129" s="30"/>
      <c r="BH129" s="30"/>
      <c r="BI129" s="30"/>
      <c r="BL129" s="30"/>
      <c r="BN129" s="30"/>
      <c r="BP129" s="30"/>
      <c r="BS129" s="30"/>
      <c r="BT129" s="30"/>
      <c r="BW129" s="30"/>
      <c r="BX129" s="30"/>
      <c r="BZ129" s="30"/>
      <c r="CC129" s="30"/>
      <c r="CD129" s="30"/>
      <c r="CG129" s="30"/>
      <c r="CK129" s="30"/>
      <c r="CN129" s="30"/>
      <c r="CQ129" s="30"/>
      <c r="CU129" s="30"/>
      <c r="CX129" s="30"/>
    </row>
    <row r="130" spans="1:102" s="28" customFormat="1" x14ac:dyDescent="0.3">
      <c r="A130" s="28" t="s">
        <v>255</v>
      </c>
      <c r="B130" s="28">
        <v>1</v>
      </c>
      <c r="C130" s="33" t="s">
        <v>256</v>
      </c>
      <c r="D130" s="32">
        <v>9</v>
      </c>
      <c r="E130" s="30" t="s">
        <v>228</v>
      </c>
      <c r="F130" s="47"/>
      <c r="G130" s="47"/>
      <c r="H130" s="47"/>
      <c r="I130" s="30"/>
      <c r="J130" s="30"/>
      <c r="K130" s="30"/>
      <c r="L130" s="47"/>
      <c r="M130" s="47"/>
      <c r="N130" s="47"/>
      <c r="O130" s="30"/>
      <c r="P130" s="30"/>
      <c r="Q130" s="30"/>
      <c r="R130" s="47"/>
      <c r="S130" s="47"/>
      <c r="U130" s="30"/>
      <c r="V130" s="30"/>
      <c r="W130" s="30"/>
      <c r="AB130" s="30"/>
      <c r="AC130" s="30"/>
      <c r="AF130" s="30"/>
      <c r="AG130" s="30"/>
      <c r="AI130" s="30"/>
      <c r="AK130" s="30"/>
      <c r="AL130" s="30"/>
      <c r="AP130" s="30"/>
      <c r="AQ130" s="30"/>
      <c r="AS130" s="30"/>
      <c r="AU130" s="30"/>
      <c r="AW130" s="30"/>
      <c r="AZ130" s="30"/>
      <c r="BA130" s="30"/>
      <c r="BE130" s="30"/>
      <c r="BH130" s="30"/>
      <c r="BI130" s="30"/>
      <c r="BL130" s="30"/>
      <c r="BN130" s="30"/>
      <c r="BP130" s="30"/>
      <c r="BS130" s="30"/>
      <c r="BT130" s="30"/>
      <c r="BW130" s="30"/>
      <c r="BX130" s="30"/>
      <c r="BZ130" s="30"/>
      <c r="CC130" s="30"/>
      <c r="CD130" s="30"/>
      <c r="CG130" s="30"/>
      <c r="CK130" s="30"/>
      <c r="CN130" s="30"/>
      <c r="CQ130" s="30"/>
      <c r="CU130" s="30"/>
      <c r="CX130" s="30"/>
    </row>
    <row r="131" spans="1:102" s="28" customFormat="1" x14ac:dyDescent="0.3">
      <c r="A131" s="28" t="s">
        <v>5</v>
      </c>
      <c r="B131" s="28">
        <v>1</v>
      </c>
      <c r="C131" s="33" t="s">
        <v>217</v>
      </c>
      <c r="D131" s="32">
        <f>756/3720</f>
        <v>0.20322580645161289</v>
      </c>
      <c r="E131" s="30" t="s">
        <v>207</v>
      </c>
      <c r="F131" s="48">
        <f>D131/D63</f>
        <v>1.0161290322580644E-2</v>
      </c>
      <c r="G131" s="49" t="s">
        <v>58</v>
      </c>
      <c r="H131" s="47"/>
      <c r="I131" s="30"/>
      <c r="J131" s="30"/>
      <c r="K131" s="30"/>
      <c r="L131" s="47"/>
      <c r="M131" s="47"/>
      <c r="N131" s="47"/>
      <c r="O131" s="30"/>
      <c r="P131" s="30"/>
      <c r="Q131" s="30"/>
      <c r="R131" s="47"/>
      <c r="S131" s="47"/>
      <c r="U131" s="30"/>
      <c r="V131" s="30"/>
      <c r="W131" s="30"/>
      <c r="AB131" s="30"/>
      <c r="AC131" s="30"/>
      <c r="AF131" s="30"/>
      <c r="AG131" s="30"/>
      <c r="AI131" s="30"/>
      <c r="AK131" s="30"/>
      <c r="AL131" s="30"/>
      <c r="AP131" s="30"/>
      <c r="AQ131" s="30"/>
      <c r="AS131" s="30"/>
      <c r="AU131" s="30"/>
      <c r="AW131" s="30"/>
      <c r="AZ131" s="30"/>
      <c r="BA131" s="30"/>
      <c r="BE131" s="30"/>
      <c r="BH131" s="30"/>
      <c r="BI131" s="30"/>
      <c r="BL131" s="30"/>
      <c r="BN131" s="30"/>
      <c r="BP131" s="30"/>
      <c r="BS131" s="30"/>
      <c r="BT131" s="30"/>
      <c r="BW131" s="30"/>
      <c r="BX131" s="30"/>
      <c r="BZ131" s="30"/>
      <c r="CC131" s="30"/>
      <c r="CD131" s="30"/>
      <c r="CG131" s="30"/>
      <c r="CK131" s="30"/>
      <c r="CN131" s="30"/>
      <c r="CQ131" s="30"/>
      <c r="CU131" s="30"/>
      <c r="CX131" s="30"/>
    </row>
    <row r="132" spans="1:102" s="28" customFormat="1" x14ac:dyDescent="0.3">
      <c r="A132" s="28" t="s">
        <v>27</v>
      </c>
      <c r="B132" s="28">
        <v>1</v>
      </c>
      <c r="C132" s="33" t="s">
        <v>218</v>
      </c>
      <c r="D132" s="32">
        <f>600/400</f>
        <v>1.5</v>
      </c>
      <c r="E132" s="30" t="s">
        <v>207</v>
      </c>
      <c r="F132" s="48">
        <f>D132/D63</f>
        <v>7.4999999999999997E-2</v>
      </c>
      <c r="G132" s="49" t="s">
        <v>58</v>
      </c>
      <c r="H132" s="47"/>
      <c r="I132" s="30"/>
      <c r="J132" s="30"/>
      <c r="K132" s="30"/>
      <c r="L132" s="47"/>
      <c r="M132" s="47"/>
      <c r="N132" s="47"/>
      <c r="O132" s="30"/>
      <c r="P132" s="30"/>
      <c r="Q132" s="30"/>
      <c r="R132" s="47"/>
      <c r="S132" s="47"/>
      <c r="U132" s="30"/>
      <c r="V132" s="30"/>
      <c r="W132" s="30"/>
      <c r="AB132" s="30"/>
      <c r="AC132" s="30"/>
      <c r="AF132" s="30"/>
      <c r="AG132" s="30"/>
      <c r="AI132" s="30"/>
      <c r="AK132" s="30"/>
      <c r="AL132" s="30"/>
      <c r="AP132" s="30"/>
      <c r="AQ132" s="30"/>
      <c r="AS132" s="30"/>
      <c r="AU132" s="30"/>
      <c r="AW132" s="30"/>
      <c r="AZ132" s="30"/>
      <c r="BA132" s="30"/>
      <c r="BE132" s="30"/>
      <c r="BH132" s="30"/>
      <c r="BI132" s="30"/>
      <c r="BL132" s="30"/>
      <c r="BN132" s="30"/>
      <c r="BP132" s="30"/>
      <c r="BS132" s="30"/>
      <c r="BT132" s="30"/>
      <c r="BW132" s="30"/>
      <c r="BX132" s="30"/>
      <c r="BZ132" s="30"/>
      <c r="CC132" s="30"/>
      <c r="CD132" s="30"/>
      <c r="CG132" s="30"/>
      <c r="CK132" s="30"/>
      <c r="CN132" s="30"/>
      <c r="CQ132" s="30"/>
      <c r="CU132" s="30"/>
      <c r="CX132" s="30"/>
    </row>
    <row r="133" spans="1:102" s="28" customFormat="1" x14ac:dyDescent="0.3">
      <c r="A133" s="28" t="s">
        <v>257</v>
      </c>
      <c r="B133" s="28">
        <v>1</v>
      </c>
      <c r="C133" s="33" t="s">
        <v>223</v>
      </c>
      <c r="D133" s="32">
        <f>600/400</f>
        <v>1.5</v>
      </c>
      <c r="E133" s="30" t="s">
        <v>207</v>
      </c>
      <c r="F133" s="47"/>
      <c r="G133" s="47"/>
      <c r="H133" s="47"/>
      <c r="I133" s="30"/>
      <c r="J133" s="30"/>
      <c r="K133" s="30"/>
      <c r="L133" s="47"/>
      <c r="M133" s="47"/>
      <c r="N133" s="47"/>
      <c r="O133" s="30"/>
      <c r="P133" s="30"/>
      <c r="Q133" s="30"/>
      <c r="R133" s="47"/>
      <c r="S133" s="47"/>
      <c r="U133" s="30"/>
      <c r="V133" s="30"/>
      <c r="W133" s="30"/>
      <c r="AB133" s="30"/>
      <c r="AC133" s="30"/>
      <c r="AF133" s="30"/>
      <c r="AG133" s="30"/>
      <c r="AI133" s="30"/>
      <c r="AK133" s="30"/>
      <c r="AL133" s="30"/>
      <c r="AP133" s="30"/>
      <c r="AQ133" s="30"/>
      <c r="AS133" s="30"/>
      <c r="AU133" s="30"/>
      <c r="AW133" s="30"/>
      <c r="AZ133" s="30"/>
      <c r="BA133" s="30"/>
      <c r="BE133" s="30"/>
      <c r="BH133" s="30"/>
      <c r="BI133" s="30"/>
      <c r="BL133" s="30"/>
      <c r="BN133" s="30"/>
      <c r="BP133" s="30"/>
      <c r="BS133" s="30"/>
      <c r="BT133" s="30"/>
      <c r="BW133" s="30"/>
      <c r="BX133" s="30"/>
      <c r="BZ133" s="30"/>
      <c r="CC133" s="30"/>
      <c r="CD133" s="30"/>
      <c r="CG133" s="30"/>
      <c r="CK133" s="30"/>
      <c r="CN133" s="30"/>
      <c r="CQ133" s="30"/>
      <c r="CU133" s="30"/>
      <c r="CX133" s="30"/>
    </row>
    <row r="134" spans="1:102" s="28" customFormat="1" x14ac:dyDescent="0.3">
      <c r="A134" s="28" t="s">
        <v>17</v>
      </c>
      <c r="B134" s="28">
        <v>1</v>
      </c>
      <c r="C134" s="33" t="s">
        <v>217</v>
      </c>
      <c r="D134" s="32">
        <f>3600/2400</f>
        <v>1.5</v>
      </c>
      <c r="E134" s="30" t="s">
        <v>207</v>
      </c>
      <c r="F134" s="48">
        <f>D134/D63</f>
        <v>7.4999999999999997E-2</v>
      </c>
      <c r="G134" s="49" t="s">
        <v>58</v>
      </c>
      <c r="H134" s="47"/>
      <c r="I134" s="30"/>
      <c r="J134" s="30"/>
      <c r="K134" s="30"/>
      <c r="L134" s="47"/>
      <c r="M134" s="47"/>
      <c r="N134" s="47"/>
      <c r="O134" s="30"/>
      <c r="P134" s="30"/>
      <c r="Q134" s="30"/>
      <c r="R134" s="47"/>
      <c r="S134" s="47"/>
      <c r="U134" s="30"/>
      <c r="V134" s="30"/>
      <c r="W134" s="30"/>
      <c r="AB134" s="30"/>
      <c r="AC134" s="30"/>
      <c r="AF134" s="30"/>
      <c r="AG134" s="30"/>
      <c r="AI134" s="30"/>
      <c r="AK134" s="30"/>
      <c r="AL134" s="30"/>
      <c r="AP134" s="30"/>
      <c r="AQ134" s="30"/>
      <c r="AS134" s="30"/>
      <c r="AU134" s="30"/>
      <c r="AW134" s="30"/>
      <c r="AZ134" s="30"/>
      <c r="BA134" s="30"/>
      <c r="BE134" s="30"/>
      <c r="BH134" s="30"/>
      <c r="BI134" s="30"/>
      <c r="BL134" s="30"/>
      <c r="BN134" s="30"/>
      <c r="BP134" s="30"/>
      <c r="BS134" s="30"/>
      <c r="BT134" s="30"/>
      <c r="BW134" s="30"/>
      <c r="BX134" s="30"/>
      <c r="BZ134" s="30"/>
      <c r="CC134" s="30"/>
      <c r="CD134" s="30"/>
      <c r="CG134" s="30"/>
      <c r="CK134" s="30"/>
      <c r="CN134" s="30"/>
      <c r="CQ134" s="30"/>
      <c r="CU134" s="30"/>
      <c r="CX134" s="30"/>
    </row>
    <row r="135" spans="1:102" s="29" customFormat="1" x14ac:dyDescent="0.3">
      <c r="A135" s="28" t="s">
        <v>155</v>
      </c>
      <c r="B135" s="28">
        <v>1</v>
      </c>
      <c r="C135" s="33" t="s">
        <v>217</v>
      </c>
      <c r="D135" s="29">
        <v>153.125</v>
      </c>
      <c r="E135" s="30" t="s">
        <v>201</v>
      </c>
      <c r="F135" s="31">
        <f>D135/D72</f>
        <v>1.3671875</v>
      </c>
      <c r="G135" s="30" t="s">
        <v>207</v>
      </c>
      <c r="H135" s="36"/>
      <c r="K135" s="30"/>
      <c r="M135" s="36"/>
      <c r="N135" s="36"/>
      <c r="Q135" s="30"/>
      <c r="W135" s="30"/>
      <c r="AB135" s="30"/>
      <c r="AF135" s="30"/>
      <c r="AH135" s="28"/>
      <c r="AI135" s="30"/>
      <c r="AL135" s="30"/>
      <c r="AN135" s="36"/>
      <c r="AO135" s="36"/>
      <c r="AP135" s="30"/>
      <c r="AS135" s="30"/>
      <c r="AW135" s="30"/>
      <c r="BA135" s="30"/>
      <c r="BE135" s="30"/>
      <c r="BI135" s="30"/>
      <c r="BK135" s="36"/>
      <c r="BL135" s="30"/>
      <c r="BP135" s="30"/>
      <c r="BS135" s="30"/>
      <c r="BW135" s="30"/>
      <c r="BZ135" s="30"/>
      <c r="CC135" s="30"/>
    </row>
    <row r="136" spans="1:102" s="28" customFormat="1" x14ac:dyDescent="0.3">
      <c r="A136" s="99" t="s">
        <v>80</v>
      </c>
      <c r="B136" s="28">
        <v>1</v>
      </c>
      <c r="C136" s="30" t="s">
        <v>245</v>
      </c>
      <c r="D136" s="32">
        <v>1</v>
      </c>
      <c r="E136" s="30" t="s">
        <v>223</v>
      </c>
      <c r="F136" s="31">
        <f>F137</f>
        <v>3.0446428571428572</v>
      </c>
      <c r="G136" s="30" t="s">
        <v>207</v>
      </c>
      <c r="I136" s="29"/>
      <c r="J136" s="29"/>
      <c r="K136" s="30"/>
      <c r="O136" s="29"/>
      <c r="P136" s="29"/>
      <c r="Q136" s="30"/>
      <c r="U136" s="29"/>
      <c r="V136" s="29"/>
      <c r="W136" s="30"/>
      <c r="AB136" s="30"/>
      <c r="AC136" s="29"/>
      <c r="AF136" s="30"/>
      <c r="AG136" s="29"/>
      <c r="AI136" s="30"/>
      <c r="AK136" s="29"/>
      <c r="AL136" s="30"/>
      <c r="AP136" s="30"/>
      <c r="AQ136" s="29"/>
      <c r="AS136" s="30"/>
      <c r="AU136" s="29"/>
      <c r="AW136" s="30"/>
      <c r="AZ136" s="29"/>
      <c r="BA136" s="30"/>
      <c r="BE136" s="30"/>
      <c r="BH136" s="29"/>
      <c r="BI136" s="30"/>
      <c r="BL136" s="30"/>
      <c r="BN136" s="29"/>
      <c r="BP136" s="30"/>
      <c r="BS136" s="30"/>
      <c r="BT136" s="29"/>
      <c r="BW136" s="30"/>
      <c r="BX136" s="29"/>
      <c r="BZ136" s="30"/>
      <c r="CC136" s="30"/>
      <c r="CD136" s="29"/>
      <c r="CG136" s="29"/>
      <c r="CK136" s="29"/>
      <c r="CN136" s="29"/>
      <c r="CQ136" s="29"/>
      <c r="CU136" s="29"/>
      <c r="CX136" s="29"/>
    </row>
    <row r="137" spans="1:102" s="28" customFormat="1" x14ac:dyDescent="0.3">
      <c r="A137" s="99"/>
      <c r="B137" s="28">
        <v>1</v>
      </c>
      <c r="C137" s="30" t="s">
        <v>223</v>
      </c>
      <c r="D137" s="32">
        <f>(355+327)/2</f>
        <v>341</v>
      </c>
      <c r="E137" s="30" t="s">
        <v>201</v>
      </c>
      <c r="F137" s="31">
        <f>D137/D72</f>
        <v>3.0446428571428572</v>
      </c>
      <c r="G137" s="30" t="s">
        <v>207</v>
      </c>
      <c r="I137" s="29"/>
      <c r="J137" s="29"/>
      <c r="K137" s="30"/>
      <c r="O137" s="29"/>
      <c r="P137" s="29"/>
      <c r="Q137" s="30"/>
      <c r="U137" s="29"/>
      <c r="V137" s="29"/>
      <c r="W137" s="30"/>
      <c r="AB137" s="30"/>
      <c r="AC137" s="29"/>
      <c r="AF137" s="30"/>
      <c r="AG137" s="29"/>
      <c r="AI137" s="30"/>
      <c r="AK137" s="29"/>
      <c r="AL137" s="30"/>
      <c r="AP137" s="30"/>
      <c r="AQ137" s="29"/>
      <c r="AS137" s="30"/>
      <c r="AU137" s="29"/>
      <c r="AW137" s="30"/>
      <c r="AZ137" s="29"/>
      <c r="BA137" s="30"/>
      <c r="BE137" s="30"/>
      <c r="BH137" s="29"/>
      <c r="BI137" s="30"/>
      <c r="BL137" s="30"/>
      <c r="BN137" s="29"/>
      <c r="BP137" s="30"/>
      <c r="BS137" s="30"/>
      <c r="BT137" s="29"/>
      <c r="BW137" s="30"/>
      <c r="BX137" s="29"/>
      <c r="BZ137" s="30"/>
      <c r="CC137" s="30"/>
      <c r="CD137" s="29"/>
      <c r="CG137" s="29"/>
      <c r="CK137" s="29"/>
      <c r="CN137" s="29"/>
      <c r="CQ137" s="29"/>
      <c r="CU137" s="29"/>
      <c r="CX137" s="29"/>
    </row>
    <row r="138" spans="1:102" s="28" customFormat="1" x14ac:dyDescent="0.3">
      <c r="A138" s="99"/>
      <c r="B138" s="28">
        <v>1</v>
      </c>
      <c r="C138" s="33" t="s">
        <v>258</v>
      </c>
      <c r="D138" s="32">
        <f>(2.2+2.5)/2</f>
        <v>2.35</v>
      </c>
      <c r="E138" s="30" t="s">
        <v>201</v>
      </c>
      <c r="F138" s="31">
        <f>D138/D72</f>
        <v>2.0982142857142859E-2</v>
      </c>
      <c r="G138" s="30" t="s">
        <v>207</v>
      </c>
      <c r="I138" s="29"/>
      <c r="J138" s="29"/>
      <c r="K138" s="30"/>
      <c r="O138" s="29"/>
      <c r="P138" s="29"/>
      <c r="Q138" s="30"/>
      <c r="U138" s="29"/>
      <c r="V138" s="29"/>
      <c r="W138" s="30"/>
      <c r="AB138" s="30"/>
      <c r="AC138" s="29"/>
      <c r="AF138" s="30"/>
      <c r="AG138" s="29"/>
      <c r="AI138" s="30"/>
      <c r="AK138" s="29"/>
      <c r="AL138" s="30"/>
      <c r="AP138" s="30"/>
      <c r="AQ138" s="29"/>
      <c r="AS138" s="30"/>
      <c r="AU138" s="29"/>
      <c r="AW138" s="30"/>
      <c r="AZ138" s="29"/>
      <c r="BA138" s="30"/>
      <c r="BE138" s="30"/>
      <c r="BH138" s="29"/>
      <c r="BI138" s="30"/>
      <c r="BL138" s="30"/>
      <c r="BN138" s="29"/>
      <c r="BP138" s="30"/>
      <c r="BS138" s="30"/>
      <c r="BT138" s="29"/>
      <c r="BW138" s="30"/>
      <c r="BX138" s="29"/>
      <c r="BZ138" s="30"/>
      <c r="CC138" s="30"/>
      <c r="CD138" s="29"/>
      <c r="CG138" s="29"/>
      <c r="CK138" s="29"/>
      <c r="CN138" s="29"/>
      <c r="CQ138" s="29"/>
      <c r="CU138" s="29"/>
      <c r="CX138" s="29"/>
    </row>
    <row r="139" spans="1:102" s="54" customFormat="1" x14ac:dyDescent="0.3">
      <c r="A139" s="28" t="s">
        <v>259</v>
      </c>
      <c r="B139" s="28">
        <v>1</v>
      </c>
      <c r="C139" s="33" t="s">
        <v>245</v>
      </c>
      <c r="D139" s="32">
        <v>640</v>
      </c>
      <c r="E139" s="30" t="s">
        <v>201</v>
      </c>
      <c r="F139" s="31">
        <f>D139/D72</f>
        <v>5.7142857142857144</v>
      </c>
      <c r="G139" s="30" t="s">
        <v>207</v>
      </c>
      <c r="H139" s="50"/>
      <c r="I139" s="29"/>
      <c r="J139" s="29"/>
      <c r="K139" s="30"/>
      <c r="L139" s="51"/>
      <c r="M139" s="50"/>
      <c r="N139" s="50"/>
      <c r="O139" s="29"/>
      <c r="P139" s="29"/>
      <c r="Q139" s="30"/>
      <c r="R139" s="51"/>
      <c r="S139" s="50"/>
      <c r="T139" s="50"/>
      <c r="U139" s="29"/>
      <c r="V139" s="29"/>
      <c r="W139" s="30"/>
      <c r="X139" s="50"/>
      <c r="Y139" s="51"/>
      <c r="Z139" s="50"/>
      <c r="AA139" s="50"/>
      <c r="AB139" s="30"/>
      <c r="AC139" s="29"/>
      <c r="AD139" s="50"/>
      <c r="AE139" s="50"/>
      <c r="AF139" s="30"/>
      <c r="AG139" s="29"/>
      <c r="AH139" s="51"/>
      <c r="AI139" s="30"/>
      <c r="AJ139" s="50"/>
      <c r="AK139" s="29"/>
      <c r="AL139" s="30"/>
      <c r="AM139" s="52"/>
      <c r="AN139" s="50"/>
      <c r="AO139" s="53"/>
      <c r="AP139" s="30"/>
      <c r="AQ139" s="29"/>
      <c r="AR139" s="50"/>
      <c r="AS139" s="30"/>
      <c r="AT139" s="51"/>
      <c r="AU139" s="29"/>
      <c r="AV139" s="50"/>
      <c r="AW139" s="30"/>
      <c r="AX139" s="50"/>
      <c r="AY139" s="50"/>
      <c r="AZ139" s="29"/>
      <c r="BA139" s="30"/>
      <c r="BB139" s="51"/>
      <c r="BC139" s="50"/>
      <c r="BD139" s="50"/>
      <c r="BE139" s="30"/>
      <c r="BF139" s="51"/>
      <c r="BG139" s="50"/>
      <c r="BH139" s="29"/>
      <c r="BI139" s="30"/>
      <c r="BJ139" s="51"/>
      <c r="BK139" s="50"/>
      <c r="BL139" s="30"/>
      <c r="BM139" s="51"/>
      <c r="BN139" s="29"/>
      <c r="BO139" s="50"/>
      <c r="BP139" s="30"/>
      <c r="BQ139" s="53"/>
      <c r="BR139" s="50"/>
      <c r="BS139" s="30"/>
      <c r="BT139" s="29"/>
      <c r="BW139" s="30"/>
      <c r="BX139" s="29"/>
      <c r="BZ139" s="30"/>
      <c r="CC139" s="30"/>
      <c r="CD139" s="29"/>
      <c r="CG139" s="29"/>
      <c r="CK139" s="29"/>
      <c r="CN139" s="29"/>
      <c r="CQ139" s="29"/>
      <c r="CU139" s="29"/>
      <c r="CX139" s="29"/>
    </row>
    <row r="140" spans="1:102" s="54" customFormat="1" x14ac:dyDescent="0.3">
      <c r="A140" s="99" t="s">
        <v>260</v>
      </c>
      <c r="B140" s="28">
        <v>1</v>
      </c>
      <c r="C140" s="33" t="s">
        <v>261</v>
      </c>
      <c r="D140" s="32">
        <v>196</v>
      </c>
      <c r="E140" s="30" t="s">
        <v>201</v>
      </c>
      <c r="F140" s="31">
        <f>D140/D72</f>
        <v>1.75</v>
      </c>
      <c r="G140" s="30" t="s">
        <v>207</v>
      </c>
      <c r="H140" s="50"/>
      <c r="I140" s="29"/>
      <c r="J140" s="29"/>
      <c r="K140" s="30"/>
      <c r="L140" s="50"/>
      <c r="M140" s="53"/>
      <c r="N140" s="50"/>
      <c r="O140" s="29"/>
      <c r="P140" s="29"/>
      <c r="Q140" s="30"/>
      <c r="R140" s="50"/>
      <c r="S140" s="53"/>
      <c r="T140" s="50"/>
      <c r="U140" s="29"/>
      <c r="V140" s="29"/>
      <c r="W140" s="30"/>
      <c r="X140" s="50"/>
      <c r="Y140" s="50"/>
      <c r="Z140" s="53"/>
      <c r="AA140" s="53"/>
      <c r="AB140" s="30"/>
      <c r="AC140" s="29"/>
      <c r="AD140" s="50"/>
      <c r="AE140" s="50"/>
      <c r="AF140" s="30"/>
      <c r="AG140" s="29"/>
      <c r="AH140" s="50"/>
      <c r="AI140" s="30"/>
      <c r="AJ140" s="53"/>
      <c r="AK140" s="29"/>
      <c r="AL140" s="30"/>
      <c r="AM140" s="50"/>
      <c r="AO140" s="50"/>
      <c r="AP140" s="30"/>
      <c r="AQ140" s="29"/>
      <c r="AR140" s="53"/>
      <c r="AS140" s="30"/>
      <c r="AT140" s="50"/>
      <c r="AU140" s="29"/>
      <c r="AV140" s="53"/>
      <c r="AW140" s="30"/>
      <c r="AX140" s="50"/>
      <c r="AY140" s="50"/>
      <c r="AZ140" s="29"/>
      <c r="BA140" s="30"/>
      <c r="BB140" s="50"/>
      <c r="BC140" s="53"/>
      <c r="BD140" s="53"/>
      <c r="BE140" s="30"/>
      <c r="BF140" s="50"/>
      <c r="BG140" s="53"/>
      <c r="BH140" s="29"/>
      <c r="BI140" s="30"/>
      <c r="BJ140" s="50"/>
      <c r="BK140" s="51"/>
      <c r="BL140" s="30"/>
      <c r="BM140" s="50"/>
      <c r="BN140" s="29"/>
      <c r="BO140" s="53"/>
      <c r="BP140" s="30"/>
      <c r="BQ140" s="50"/>
      <c r="BR140" s="53"/>
      <c r="BS140" s="30"/>
      <c r="BT140" s="29"/>
      <c r="BU140" s="50"/>
      <c r="BW140" s="30"/>
      <c r="BX140" s="29"/>
      <c r="BZ140" s="30"/>
      <c r="CC140" s="30"/>
      <c r="CD140" s="29"/>
      <c r="CG140" s="29"/>
      <c r="CK140" s="29"/>
      <c r="CN140" s="29"/>
      <c r="CQ140" s="29"/>
      <c r="CU140" s="29"/>
      <c r="CX140" s="29"/>
    </row>
    <row r="141" spans="1:102" s="29" customFormat="1" ht="13.8" customHeight="1" x14ac:dyDescent="0.3">
      <c r="A141" s="99"/>
      <c r="B141" s="28">
        <v>1</v>
      </c>
      <c r="C141" s="33" t="s">
        <v>262</v>
      </c>
      <c r="D141" s="32">
        <v>280</v>
      </c>
      <c r="E141" s="30" t="s">
        <v>201</v>
      </c>
      <c r="F141" s="31">
        <f>D141/D72</f>
        <v>2.5</v>
      </c>
      <c r="G141" s="30" t="s">
        <v>207</v>
      </c>
      <c r="K141" s="30"/>
      <c r="Q141" s="30"/>
      <c r="W141" s="30"/>
      <c r="AB141" s="30"/>
      <c r="AF141" s="30"/>
      <c r="AI141" s="30"/>
      <c r="AL141" s="30"/>
      <c r="AP141" s="30"/>
      <c r="AS141" s="30"/>
      <c r="AW141" s="30"/>
      <c r="BA141" s="30"/>
      <c r="BE141" s="30"/>
      <c r="BI141" s="30"/>
      <c r="BL141" s="30"/>
      <c r="BP141" s="30"/>
      <c r="BS141" s="30"/>
      <c r="BW141" s="30"/>
      <c r="BZ141" s="30"/>
      <c r="CC141" s="30"/>
    </row>
    <row r="142" spans="1:102" s="29" customFormat="1" x14ac:dyDescent="0.3">
      <c r="A142" s="42" t="s">
        <v>263</v>
      </c>
      <c r="B142" s="28">
        <v>1</v>
      </c>
      <c r="C142" s="33" t="s">
        <v>218</v>
      </c>
      <c r="D142" s="32">
        <v>112</v>
      </c>
      <c r="E142" s="30" t="s">
        <v>201</v>
      </c>
      <c r="F142" s="31">
        <f>D142/D72</f>
        <v>1</v>
      </c>
      <c r="G142" s="30" t="s">
        <v>207</v>
      </c>
      <c r="H142" s="48">
        <f>F142/D63</f>
        <v>0.05</v>
      </c>
      <c r="I142" s="49" t="s">
        <v>58</v>
      </c>
      <c r="K142" s="30"/>
      <c r="Q142" s="30"/>
      <c r="W142" s="30"/>
      <c r="AB142" s="30"/>
      <c r="AF142" s="30"/>
      <c r="AI142" s="30"/>
      <c r="AL142" s="30"/>
      <c r="AP142" s="30"/>
      <c r="AS142" s="30"/>
      <c r="AW142" s="30"/>
      <c r="BA142" s="30"/>
      <c r="BE142" s="30"/>
      <c r="BI142" s="30"/>
      <c r="BL142" s="30"/>
      <c r="BP142" s="30"/>
      <c r="BS142" s="30"/>
      <c r="BW142" s="30"/>
      <c r="BZ142" s="30"/>
      <c r="CC142" s="30"/>
    </row>
    <row r="143" spans="1:102" s="29" customFormat="1" x14ac:dyDescent="0.3">
      <c r="A143" s="40" t="s">
        <v>16</v>
      </c>
      <c r="B143" s="28">
        <v>1</v>
      </c>
      <c r="C143" s="33" t="s">
        <v>223</v>
      </c>
      <c r="D143" s="32">
        <v>0.67513000000000001</v>
      </c>
      <c r="E143" s="30" t="s">
        <v>207</v>
      </c>
      <c r="F143" s="31">
        <f>D143/D63</f>
        <v>3.3756500000000002E-2</v>
      </c>
      <c r="G143" s="30" t="s">
        <v>58</v>
      </c>
      <c r="K143" s="30"/>
      <c r="Q143" s="30"/>
      <c r="W143" s="30"/>
      <c r="AB143" s="30"/>
      <c r="AF143" s="30"/>
      <c r="AI143" s="30"/>
      <c r="AL143" s="30"/>
      <c r="AP143" s="30"/>
      <c r="AS143" s="30"/>
      <c r="AW143" s="30"/>
      <c r="BA143" s="30"/>
      <c r="BE143" s="30"/>
      <c r="BI143" s="30"/>
      <c r="BL143" s="30"/>
      <c r="BP143" s="30"/>
      <c r="BS143" s="30"/>
      <c r="BW143" s="30"/>
      <c r="BZ143" s="30"/>
      <c r="CC143" s="30"/>
    </row>
    <row r="144" spans="1:102" s="29" customFormat="1" x14ac:dyDescent="0.3">
      <c r="A144" s="55" t="s">
        <v>264</v>
      </c>
      <c r="B144" s="28">
        <v>1</v>
      </c>
      <c r="C144" s="33" t="s">
        <v>224</v>
      </c>
      <c r="D144" s="32">
        <v>2.39975</v>
      </c>
      <c r="E144" s="30" t="s">
        <v>207</v>
      </c>
      <c r="F144" s="31"/>
      <c r="G144" s="30"/>
      <c r="K144" s="30"/>
      <c r="Q144" s="30"/>
      <c r="W144" s="30"/>
      <c r="AB144" s="30"/>
      <c r="AF144" s="30"/>
      <c r="AI144" s="30"/>
      <c r="AL144" s="30"/>
      <c r="AP144" s="30"/>
      <c r="AS144" s="30"/>
      <c r="AW144" s="30"/>
      <c r="BA144" s="30"/>
      <c r="BE144" s="30"/>
      <c r="BI144" s="30"/>
      <c r="BL144" s="30"/>
      <c r="BP144" s="30"/>
      <c r="BS144" s="30"/>
      <c r="BW144" s="30"/>
      <c r="BZ144" s="30"/>
      <c r="CC144" s="30"/>
    </row>
    <row r="145" spans="1:81" s="29" customFormat="1" x14ac:dyDescent="0.3">
      <c r="A145" s="40" t="s">
        <v>13</v>
      </c>
      <c r="B145" s="28">
        <v>1</v>
      </c>
      <c r="C145" s="33" t="s">
        <v>217</v>
      </c>
      <c r="D145" s="32">
        <v>746.66600000000005</v>
      </c>
      <c r="E145" s="30" t="s">
        <v>201</v>
      </c>
      <c r="F145" s="31">
        <f>D145/D72</f>
        <v>6.6666607142857144</v>
      </c>
      <c r="G145" s="30" t="s">
        <v>207</v>
      </c>
      <c r="K145" s="30"/>
      <c r="Q145" s="30"/>
      <c r="W145" s="30"/>
      <c r="AB145" s="30"/>
      <c r="AF145" s="30"/>
      <c r="AI145" s="30"/>
      <c r="AL145" s="30"/>
      <c r="AP145" s="30"/>
      <c r="AS145" s="30"/>
      <c r="AW145" s="30"/>
      <c r="BA145" s="30"/>
      <c r="BE145" s="30"/>
      <c r="BI145" s="30"/>
      <c r="BL145" s="30"/>
      <c r="BP145" s="30"/>
      <c r="BS145" s="30"/>
      <c r="BW145" s="30"/>
      <c r="BZ145" s="30"/>
      <c r="CC145" s="30"/>
    </row>
    <row r="146" spans="1:81" s="29" customFormat="1" x14ac:dyDescent="0.3">
      <c r="A146" s="40" t="s">
        <v>265</v>
      </c>
      <c r="B146" s="28">
        <v>1</v>
      </c>
      <c r="C146" s="33" t="s">
        <v>223</v>
      </c>
      <c r="D146" s="32">
        <v>250</v>
      </c>
      <c r="E146" s="30" t="s">
        <v>201</v>
      </c>
      <c r="F146" s="31">
        <f>D146/D72</f>
        <v>2.2321428571428572</v>
      </c>
      <c r="G146" s="30" t="s">
        <v>207</v>
      </c>
      <c r="K146" s="30"/>
      <c r="Q146" s="30"/>
      <c r="W146" s="30"/>
      <c r="AB146" s="30"/>
      <c r="AF146" s="30"/>
      <c r="AI146" s="30"/>
      <c r="AL146" s="30"/>
      <c r="AP146" s="30"/>
      <c r="AS146" s="30"/>
      <c r="AW146" s="30"/>
      <c r="BA146" s="30"/>
      <c r="BE146" s="30"/>
      <c r="BI146" s="30"/>
      <c r="BL146" s="30"/>
      <c r="BP146" s="30"/>
      <c r="BS146" s="30"/>
      <c r="BW146" s="30"/>
      <c r="BZ146" s="30"/>
      <c r="CC146" s="30"/>
    </row>
    <row r="147" spans="1:81" s="29" customFormat="1" x14ac:dyDescent="0.3">
      <c r="A147" s="40" t="s">
        <v>266</v>
      </c>
      <c r="B147" s="28">
        <v>1</v>
      </c>
      <c r="C147" s="33" t="s">
        <v>218</v>
      </c>
      <c r="D147" s="32">
        <v>112</v>
      </c>
      <c r="E147" s="30" t="s">
        <v>201</v>
      </c>
      <c r="F147" s="31">
        <f>D147/D72</f>
        <v>1</v>
      </c>
      <c r="G147" s="30" t="s">
        <v>207</v>
      </c>
      <c r="K147" s="30"/>
      <c r="Q147" s="30"/>
      <c r="W147" s="30"/>
      <c r="AB147" s="30"/>
      <c r="AF147" s="30"/>
      <c r="AI147" s="30"/>
      <c r="AL147" s="30"/>
      <c r="AP147" s="30"/>
      <c r="AS147" s="30"/>
      <c r="AW147" s="30"/>
      <c r="BA147" s="30"/>
      <c r="BE147" s="30"/>
      <c r="BI147" s="30"/>
      <c r="BL147" s="30"/>
      <c r="BP147" s="30"/>
      <c r="BS147" s="30"/>
      <c r="BW147" s="30"/>
      <c r="BZ147" s="30"/>
      <c r="CC147" s="30"/>
    </row>
    <row r="148" spans="1:81" s="29" customFormat="1" x14ac:dyDescent="0.3">
      <c r="A148" s="105" t="s">
        <v>267</v>
      </c>
      <c r="B148" s="28">
        <v>1</v>
      </c>
      <c r="C148" s="33" t="s">
        <v>223</v>
      </c>
      <c r="D148" s="32">
        <v>227</v>
      </c>
      <c r="E148" s="30" t="s">
        <v>201</v>
      </c>
      <c r="F148" s="31">
        <f>D148/D72</f>
        <v>2.0267857142857144</v>
      </c>
      <c r="G148" s="30" t="s">
        <v>207</v>
      </c>
      <c r="K148" s="30"/>
      <c r="Q148" s="30"/>
      <c r="W148" s="30"/>
      <c r="AB148" s="30"/>
      <c r="AF148" s="30"/>
      <c r="AI148" s="30"/>
      <c r="AL148" s="30"/>
      <c r="AP148" s="30"/>
      <c r="AS148" s="30"/>
      <c r="AW148" s="30"/>
      <c r="BA148" s="30"/>
      <c r="BE148" s="30"/>
      <c r="BI148" s="30"/>
      <c r="BL148" s="30"/>
      <c r="BP148" s="30"/>
      <c r="BS148" s="30"/>
      <c r="BW148" s="30"/>
      <c r="BZ148" s="30"/>
      <c r="CC148" s="30"/>
    </row>
    <row r="149" spans="1:81" s="29" customFormat="1" x14ac:dyDescent="0.3">
      <c r="A149" s="105"/>
      <c r="B149" s="28">
        <v>1</v>
      </c>
      <c r="C149" s="30" t="s">
        <v>224</v>
      </c>
      <c r="D149" s="29">
        <v>746.66700000000003</v>
      </c>
      <c r="E149" s="30" t="s">
        <v>201</v>
      </c>
      <c r="F149" s="32">
        <f>D149/D72</f>
        <v>6.6666696428571433</v>
      </c>
      <c r="G149" s="30" t="s">
        <v>207</v>
      </c>
      <c r="H149" s="28"/>
      <c r="K149" s="36"/>
      <c r="L149" s="28"/>
      <c r="M149" s="28"/>
      <c r="N149" s="28"/>
      <c r="Q149" s="36"/>
      <c r="W149" s="36"/>
      <c r="AB149" s="36"/>
      <c r="AF149" s="36"/>
      <c r="AI149" s="36"/>
      <c r="AL149" s="36"/>
      <c r="AP149" s="36"/>
      <c r="AS149" s="36"/>
      <c r="AW149" s="36"/>
      <c r="BA149" s="36"/>
      <c r="BE149" s="36"/>
      <c r="BI149" s="36"/>
      <c r="BL149" s="36"/>
      <c r="BP149" s="36"/>
      <c r="BS149" s="36"/>
      <c r="BW149" s="36"/>
      <c r="BZ149" s="36"/>
      <c r="CC149" s="36"/>
    </row>
    <row r="150" spans="1:81" s="29" customFormat="1" x14ac:dyDescent="0.3">
      <c r="A150" s="105"/>
      <c r="B150" s="28">
        <v>1</v>
      </c>
      <c r="C150" s="30" t="s">
        <v>217</v>
      </c>
      <c r="D150" s="32">
        <v>0.75087000000000004</v>
      </c>
      <c r="E150" s="30" t="s">
        <v>8</v>
      </c>
      <c r="F150" s="32">
        <f>D150*F148</f>
        <v>1.5218525892857144</v>
      </c>
      <c r="G150" s="30" t="s">
        <v>207</v>
      </c>
      <c r="H150" s="28"/>
      <c r="K150" s="36"/>
      <c r="L150" s="28"/>
      <c r="M150" s="28"/>
      <c r="N150" s="28"/>
      <c r="Q150" s="36"/>
      <c r="W150" s="36"/>
      <c r="AB150" s="36"/>
      <c r="AF150" s="36"/>
      <c r="AI150" s="36"/>
      <c r="AL150" s="36"/>
      <c r="AP150" s="36"/>
      <c r="AS150" s="36"/>
      <c r="AW150" s="36"/>
      <c r="BA150" s="36"/>
      <c r="BE150" s="36"/>
      <c r="BI150" s="36"/>
      <c r="BL150" s="36"/>
      <c r="BP150" s="36"/>
      <c r="BS150" s="36"/>
      <c r="BW150" s="36"/>
      <c r="BZ150" s="36"/>
      <c r="CC150" s="36"/>
    </row>
    <row r="151" spans="1:81" x14ac:dyDescent="0.3">
      <c r="A151" s="40" t="s">
        <v>268</v>
      </c>
      <c r="B151" s="45">
        <v>1</v>
      </c>
      <c r="C151" s="33" t="s">
        <v>245</v>
      </c>
      <c r="D151" s="32">
        <v>9.3939999999999996E-2</v>
      </c>
      <c r="E151" s="30" t="s">
        <v>58</v>
      </c>
      <c r="F151" s="31"/>
      <c r="G151" s="30"/>
      <c r="AE151"/>
      <c r="AJ151"/>
      <c r="AO151"/>
      <c r="AT151"/>
      <c r="AY151"/>
      <c r="BD151"/>
      <c r="BN151"/>
      <c r="BS151"/>
    </row>
  </sheetData>
  <mergeCells count="54">
    <mergeCell ref="BC2:BF2"/>
    <mergeCell ref="BH2:BK2"/>
    <mergeCell ref="BM2:BP2"/>
    <mergeCell ref="BR2:BU2"/>
    <mergeCell ref="Y2:AB2"/>
    <mergeCell ref="AD2:AG2"/>
    <mergeCell ref="AI2:AL2"/>
    <mergeCell ref="AN2:AQ2"/>
    <mergeCell ref="AS2:AV2"/>
    <mergeCell ref="AX2:BA2"/>
    <mergeCell ref="AX1:BA1"/>
    <mergeCell ref="BC1:BF1"/>
    <mergeCell ref="BH1:BK1"/>
    <mergeCell ref="BM1:BP1"/>
    <mergeCell ref="BR1:BU1"/>
    <mergeCell ref="E2:G2"/>
    <mergeCell ref="I2:K2"/>
    <mergeCell ref="M2:O2"/>
    <mergeCell ref="Q2:S2"/>
    <mergeCell ref="U2:W2"/>
    <mergeCell ref="U1:W1"/>
    <mergeCell ref="Y1:AB1"/>
    <mergeCell ref="AD1:AG1"/>
    <mergeCell ref="AI1:AL1"/>
    <mergeCell ref="AN1:AQ1"/>
    <mergeCell ref="AS1:AV1"/>
    <mergeCell ref="A140:A141"/>
    <mergeCell ref="A148:A150"/>
    <mergeCell ref="E1:G1"/>
    <mergeCell ref="I1:K1"/>
    <mergeCell ref="M1:O1"/>
    <mergeCell ref="Q1:S1"/>
    <mergeCell ref="A112:A113"/>
    <mergeCell ref="A114:A116"/>
    <mergeCell ref="A121:A122"/>
    <mergeCell ref="A124:A126"/>
    <mergeCell ref="A127:A128"/>
    <mergeCell ref="A136:A138"/>
    <mergeCell ref="A91:A92"/>
    <mergeCell ref="A102:A103"/>
    <mergeCell ref="A104:A105"/>
    <mergeCell ref="A106:A107"/>
    <mergeCell ref="A108:A109"/>
    <mergeCell ref="A110:A111"/>
    <mergeCell ref="B73:B74"/>
    <mergeCell ref="C73:C74"/>
    <mergeCell ref="D73:D74"/>
    <mergeCell ref="E73:E74"/>
    <mergeCell ref="A87:A88"/>
    <mergeCell ref="A89:A90"/>
    <mergeCell ref="B58:B59"/>
    <mergeCell ref="C58:C59"/>
    <mergeCell ref="D58:D59"/>
    <mergeCell ref="E58:E59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51"/>
  <sheetViews>
    <sheetView zoomScale="60" zoomScaleNormal="60" workbookViewId="0">
      <pane xSplit="1" ySplit="3" topLeftCell="B71" activePane="bottomRight" state="frozen"/>
      <selection activeCell="AB4" sqref="AB4"/>
      <selection pane="topRight" activeCell="AB4" sqref="AB4"/>
      <selection pane="bottomLeft" activeCell="AB4" sqref="AB4"/>
      <selection pane="bottomRight" activeCell="G105" sqref="G105"/>
    </sheetView>
  </sheetViews>
  <sheetFormatPr defaultRowHeight="14.4" x14ac:dyDescent="0.3"/>
  <cols>
    <col min="1" max="1" width="31.88671875" bestFit="1" customWidth="1"/>
    <col min="2" max="30" width="14.6640625" customWidth="1"/>
    <col min="31" max="31" width="14.6640625" style="6" customWidth="1"/>
    <col min="32" max="35" width="14.6640625" customWidth="1"/>
    <col min="36" max="36" width="14.6640625" style="6" customWidth="1"/>
    <col min="37" max="40" width="14.6640625" customWidth="1"/>
    <col min="41" max="41" width="14.6640625" style="6" customWidth="1"/>
    <col min="42" max="45" width="14.6640625" customWidth="1"/>
    <col min="46" max="46" width="14.6640625" style="6" customWidth="1"/>
    <col min="47" max="50" width="14.6640625" customWidth="1"/>
    <col min="51" max="51" width="14.6640625" style="6" customWidth="1"/>
    <col min="52" max="55" width="14.6640625" customWidth="1"/>
    <col min="56" max="56" width="14.6640625" style="6" customWidth="1"/>
    <col min="57" max="65" width="14.6640625" customWidth="1"/>
    <col min="66" max="66" width="14.6640625" style="6" customWidth="1"/>
    <col min="67" max="70" width="14.6640625" customWidth="1"/>
    <col min="71" max="71" width="14.6640625" style="6" customWidth="1"/>
    <col min="72" max="72" width="8.88671875" customWidth="1"/>
    <col min="73" max="73" width="15.6640625" bestFit="1" customWidth="1"/>
  </cols>
  <sheetData>
    <row r="1" spans="1:74" x14ac:dyDescent="0.3">
      <c r="A1" s="23" t="s">
        <v>87</v>
      </c>
      <c r="B1" s="56" t="s">
        <v>269</v>
      </c>
      <c r="C1" s="23"/>
      <c r="D1" s="23"/>
      <c r="E1" s="98" t="s">
        <v>88</v>
      </c>
      <c r="F1" s="98"/>
      <c r="G1" s="98"/>
      <c r="H1" s="12"/>
      <c r="I1" s="98" t="s">
        <v>88</v>
      </c>
      <c r="J1" s="98"/>
      <c r="K1" s="98"/>
      <c r="L1" s="15"/>
      <c r="M1" s="98" t="s">
        <v>88</v>
      </c>
      <c r="N1" s="98"/>
      <c r="O1" s="98"/>
      <c r="P1" s="15"/>
      <c r="Q1" s="98" t="s">
        <v>88</v>
      </c>
      <c r="R1" s="98"/>
      <c r="S1" s="98"/>
      <c r="T1" s="15"/>
      <c r="U1" s="98" t="s">
        <v>88</v>
      </c>
      <c r="V1" s="98"/>
      <c r="W1" s="98"/>
      <c r="X1" s="15"/>
      <c r="Y1" s="98" t="s">
        <v>89</v>
      </c>
      <c r="Z1" s="98"/>
      <c r="AA1" s="98"/>
      <c r="AB1" s="98"/>
      <c r="AC1" s="15"/>
      <c r="AD1" s="98" t="s">
        <v>90</v>
      </c>
      <c r="AE1" s="98"/>
      <c r="AF1" s="98"/>
      <c r="AG1" s="98"/>
      <c r="AH1" s="15"/>
      <c r="AI1" s="98" t="s">
        <v>91</v>
      </c>
      <c r="AJ1" s="98"/>
      <c r="AK1" s="98"/>
      <c r="AL1" s="98"/>
      <c r="AM1" s="15"/>
      <c r="AN1" s="98" t="s">
        <v>91</v>
      </c>
      <c r="AO1" s="98"/>
      <c r="AP1" s="98"/>
      <c r="AQ1" s="98"/>
      <c r="AR1" s="15"/>
      <c r="AS1" s="98" t="s">
        <v>92</v>
      </c>
      <c r="AT1" s="98"/>
      <c r="AU1" s="98"/>
      <c r="AV1" s="98"/>
      <c r="AW1" s="15"/>
      <c r="AX1" s="98" t="s">
        <v>93</v>
      </c>
      <c r="AY1" s="98"/>
      <c r="AZ1" s="98"/>
      <c r="BA1" s="98"/>
      <c r="BB1" s="15"/>
      <c r="BC1" s="98" t="s">
        <v>94</v>
      </c>
      <c r="BD1" s="98"/>
      <c r="BE1" s="98"/>
      <c r="BF1" s="98"/>
      <c r="BG1" s="15"/>
      <c r="BH1" s="98" t="s">
        <v>270</v>
      </c>
      <c r="BI1" s="98"/>
      <c r="BJ1" s="98"/>
      <c r="BK1" s="98"/>
      <c r="BL1" s="15"/>
      <c r="BM1" s="98" t="s">
        <v>96</v>
      </c>
      <c r="BN1" s="98"/>
      <c r="BO1" s="98"/>
      <c r="BP1" s="98"/>
      <c r="BQ1" s="15"/>
      <c r="BR1" s="98" t="s">
        <v>97</v>
      </c>
      <c r="BS1" s="98"/>
      <c r="BT1" s="98"/>
      <c r="BU1" s="98"/>
      <c r="BV1" s="15"/>
    </row>
    <row r="2" spans="1:74" x14ac:dyDescent="0.3">
      <c r="A2" s="2"/>
      <c r="B2" s="23"/>
      <c r="C2" s="23"/>
      <c r="D2" s="2"/>
      <c r="E2" s="98" t="s">
        <v>120</v>
      </c>
      <c r="F2" s="98"/>
      <c r="G2" s="98"/>
      <c r="H2" s="13"/>
      <c r="I2" s="98" t="s">
        <v>121</v>
      </c>
      <c r="J2" s="98"/>
      <c r="K2" s="98"/>
      <c r="L2" s="13"/>
      <c r="M2" s="98" t="s">
        <v>122</v>
      </c>
      <c r="N2" s="98"/>
      <c r="O2" s="98"/>
      <c r="P2" s="13"/>
      <c r="Q2" s="98" t="s">
        <v>123</v>
      </c>
      <c r="R2" s="98"/>
      <c r="S2" s="98"/>
      <c r="T2" s="13"/>
      <c r="U2" s="98" t="s">
        <v>124</v>
      </c>
      <c r="V2" s="98"/>
      <c r="W2" s="98"/>
      <c r="X2" s="13"/>
      <c r="Y2" s="98" t="s">
        <v>125</v>
      </c>
      <c r="Z2" s="98"/>
      <c r="AA2" s="98"/>
      <c r="AB2" s="98"/>
      <c r="AC2" s="13"/>
      <c r="AD2" s="98" t="s">
        <v>126</v>
      </c>
      <c r="AE2" s="98"/>
      <c r="AF2" s="98"/>
      <c r="AG2" s="98"/>
      <c r="AH2" s="13"/>
      <c r="AI2" s="98" t="s">
        <v>127</v>
      </c>
      <c r="AJ2" s="98"/>
      <c r="AK2" s="98"/>
      <c r="AL2" s="98"/>
      <c r="AM2" s="13"/>
      <c r="AN2" s="98" t="s">
        <v>128</v>
      </c>
      <c r="AO2" s="98"/>
      <c r="AP2" s="98"/>
      <c r="AQ2" s="98"/>
      <c r="AR2" s="13"/>
      <c r="AS2" s="98" t="s">
        <v>129</v>
      </c>
      <c r="AT2" s="98"/>
      <c r="AU2" s="98"/>
      <c r="AV2" s="98"/>
      <c r="AW2" s="13"/>
      <c r="AX2" s="98" t="s">
        <v>130</v>
      </c>
      <c r="AY2" s="98"/>
      <c r="AZ2" s="98"/>
      <c r="BA2" s="98"/>
      <c r="BB2" s="13"/>
      <c r="BC2" s="98" t="s">
        <v>131</v>
      </c>
      <c r="BD2" s="98"/>
      <c r="BE2" s="98"/>
      <c r="BF2" s="98"/>
      <c r="BG2" s="13"/>
      <c r="BH2" s="98" t="s">
        <v>132</v>
      </c>
      <c r="BI2" s="98"/>
      <c r="BJ2" s="98"/>
      <c r="BK2" s="98"/>
      <c r="BL2" s="13"/>
      <c r="BM2" s="98" t="s">
        <v>133</v>
      </c>
      <c r="BN2" s="98"/>
      <c r="BO2" s="98"/>
      <c r="BP2" s="98"/>
      <c r="BQ2" s="13"/>
      <c r="BR2" s="98" t="s">
        <v>134</v>
      </c>
      <c r="BS2" s="98"/>
      <c r="BT2" s="98"/>
      <c r="BU2" s="98"/>
      <c r="BV2" s="13"/>
    </row>
    <row r="3" spans="1:74" s="58" customFormat="1" x14ac:dyDescent="0.3">
      <c r="A3" s="24" t="s">
        <v>0</v>
      </c>
      <c r="B3" s="56" t="s">
        <v>271</v>
      </c>
      <c r="C3" s="12" t="s">
        <v>274</v>
      </c>
      <c r="D3" s="56" t="s">
        <v>1</v>
      </c>
      <c r="E3" s="56" t="s">
        <v>2</v>
      </c>
      <c r="F3" s="56" t="s">
        <v>3</v>
      </c>
      <c r="G3" s="57" t="s">
        <v>176</v>
      </c>
      <c r="H3" s="56" t="s">
        <v>1</v>
      </c>
      <c r="I3" s="56" t="s">
        <v>2</v>
      </c>
      <c r="J3" s="56" t="s">
        <v>3</v>
      </c>
      <c r="K3" s="57" t="s">
        <v>176</v>
      </c>
      <c r="L3" s="56" t="s">
        <v>1</v>
      </c>
      <c r="M3" s="56" t="s">
        <v>2</v>
      </c>
      <c r="N3" s="56" t="s">
        <v>3</v>
      </c>
      <c r="O3" s="57" t="s">
        <v>176</v>
      </c>
      <c r="P3" s="56" t="s">
        <v>1</v>
      </c>
      <c r="Q3" s="56" t="s">
        <v>2</v>
      </c>
      <c r="R3" s="56" t="s">
        <v>3</v>
      </c>
      <c r="S3" s="57" t="s">
        <v>176</v>
      </c>
      <c r="T3" s="56" t="s">
        <v>1</v>
      </c>
      <c r="U3" s="56" t="s">
        <v>2</v>
      </c>
      <c r="V3" s="56" t="s">
        <v>3</v>
      </c>
      <c r="W3" s="57" t="s">
        <v>176</v>
      </c>
      <c r="X3" s="56" t="s">
        <v>1</v>
      </c>
      <c r="Y3" s="56" t="s">
        <v>2</v>
      </c>
      <c r="Z3" s="56" t="s">
        <v>3</v>
      </c>
      <c r="AA3" s="56" t="s">
        <v>4</v>
      </c>
      <c r="AB3" s="57" t="s">
        <v>176</v>
      </c>
      <c r="AC3" s="56" t="s">
        <v>1</v>
      </c>
      <c r="AD3" s="56" t="s">
        <v>2</v>
      </c>
      <c r="AE3" s="56" t="s">
        <v>3</v>
      </c>
      <c r="AF3" s="56" t="s">
        <v>4</v>
      </c>
      <c r="AG3" s="57" t="s">
        <v>176</v>
      </c>
      <c r="AH3" s="56" t="s">
        <v>1</v>
      </c>
      <c r="AI3" s="56" t="s">
        <v>2</v>
      </c>
      <c r="AJ3" s="56" t="s">
        <v>3</v>
      </c>
      <c r="AK3" s="56" t="s">
        <v>4</v>
      </c>
      <c r="AL3" s="57" t="s">
        <v>176</v>
      </c>
      <c r="AM3" s="56" t="s">
        <v>1</v>
      </c>
      <c r="AN3" s="56" t="s">
        <v>2</v>
      </c>
      <c r="AO3" s="56" t="s">
        <v>3</v>
      </c>
      <c r="AP3" s="56" t="s">
        <v>4</v>
      </c>
      <c r="AQ3" s="57" t="s">
        <v>176</v>
      </c>
      <c r="AR3" s="56" t="s">
        <v>1</v>
      </c>
      <c r="AS3" s="56" t="s">
        <v>2</v>
      </c>
      <c r="AT3" s="56" t="s">
        <v>3</v>
      </c>
      <c r="AU3" s="56" t="s">
        <v>4</v>
      </c>
      <c r="AV3" s="57" t="s">
        <v>176</v>
      </c>
      <c r="AW3" s="56" t="s">
        <v>1</v>
      </c>
      <c r="AX3" s="56" t="s">
        <v>2</v>
      </c>
      <c r="AY3" s="56" t="s">
        <v>3</v>
      </c>
      <c r="AZ3" s="56" t="s">
        <v>4</v>
      </c>
      <c r="BA3" s="57" t="s">
        <v>176</v>
      </c>
      <c r="BB3" s="56" t="s">
        <v>1</v>
      </c>
      <c r="BC3" s="56" t="s">
        <v>2</v>
      </c>
      <c r="BD3" s="56" t="s">
        <v>3</v>
      </c>
      <c r="BE3" s="56" t="s">
        <v>4</v>
      </c>
      <c r="BF3" s="57" t="s">
        <v>176</v>
      </c>
      <c r="BG3" s="56" t="s">
        <v>1</v>
      </c>
      <c r="BH3" s="56" t="s">
        <v>2</v>
      </c>
      <c r="BI3" s="56" t="s">
        <v>3</v>
      </c>
      <c r="BJ3" s="56" t="s">
        <v>4</v>
      </c>
      <c r="BK3" s="57" t="s">
        <v>176</v>
      </c>
      <c r="BL3" s="56" t="s">
        <v>1</v>
      </c>
      <c r="BM3" s="56" t="s">
        <v>2</v>
      </c>
      <c r="BN3" s="56" t="s">
        <v>3</v>
      </c>
      <c r="BO3" s="56" t="s">
        <v>4</v>
      </c>
      <c r="BP3" s="57" t="s">
        <v>176</v>
      </c>
      <c r="BQ3" s="56" t="s">
        <v>1</v>
      </c>
      <c r="BR3" s="56" t="s">
        <v>2</v>
      </c>
      <c r="BS3" s="56" t="s">
        <v>3</v>
      </c>
      <c r="BT3" s="56" t="s">
        <v>4</v>
      </c>
      <c r="BU3" s="57" t="s">
        <v>176</v>
      </c>
    </row>
    <row r="4" spans="1:74" x14ac:dyDescent="0.3">
      <c r="A4" s="2" t="s">
        <v>177</v>
      </c>
      <c r="B4" s="2" t="str">
        <f>CONCATENATE($B$1,C4)</f>
        <v>£/Cwt.</v>
      </c>
      <c r="C4" s="14" t="s">
        <v>272</v>
      </c>
      <c r="D4" s="2"/>
      <c r="E4" s="2"/>
      <c r="F4" s="2"/>
      <c r="G4" s="59" t="str">
        <f>IF((E4+F4/$D$52)=0,"",(E4+F4/$D$52))</f>
        <v/>
      </c>
      <c r="H4" s="2"/>
      <c r="I4" s="2"/>
      <c r="J4" s="2"/>
      <c r="K4" s="59" t="str">
        <f>IF((I4+J4/$D$52)=0,"",(I4+J4/$D$52))</f>
        <v/>
      </c>
      <c r="L4" s="2"/>
      <c r="M4" s="2"/>
      <c r="N4" s="2"/>
      <c r="O4" s="59" t="str">
        <f>IF((M4+N4/$D$52)=0,"",(M4+N4/$D$52))</f>
        <v/>
      </c>
      <c r="P4" s="2"/>
      <c r="Q4" s="2"/>
      <c r="R4" s="2"/>
      <c r="S4" s="59" t="str">
        <f>IF((Q4+R4/$D$52)=0,"",(Q4+R4/$D$52))</f>
        <v/>
      </c>
      <c r="T4" s="2"/>
      <c r="U4" s="2"/>
      <c r="V4" s="2"/>
      <c r="W4" s="59" t="str">
        <f>IF((U4+V4/$D$52)=0,"",(U4+V4/$D$52))</f>
        <v/>
      </c>
      <c r="X4" s="2"/>
      <c r="Y4" s="2"/>
      <c r="Z4" s="2"/>
      <c r="AA4" s="2"/>
      <c r="AB4" s="59" t="str">
        <f>IF((Y4+Z4/$D$52+AA4/$F$52)=0,"",(Y4+Z4/$D$52+AA4/$F$52))</f>
        <v/>
      </c>
      <c r="AC4" s="2"/>
      <c r="AD4" s="2"/>
      <c r="AE4" s="2"/>
      <c r="AF4" s="2"/>
      <c r="AG4" s="59" t="str">
        <f>IF((AD4+AE4/$D$52+AF4/$F$52)=0,"",(AD4+AE4/$D$52+AF4/$F$52))</f>
        <v/>
      </c>
      <c r="AH4" s="2"/>
      <c r="AI4" s="2"/>
      <c r="AJ4" s="2"/>
      <c r="AK4" s="2"/>
      <c r="AL4" s="59" t="str">
        <f>IF((AI4+AJ4/$D$52+AK4/$F$52)=0,"",(AI4+AJ4/$D$52+AK4/$F$52))</f>
        <v/>
      </c>
      <c r="AM4" s="2"/>
      <c r="AN4" s="2"/>
      <c r="AO4" s="2"/>
      <c r="AP4" s="2"/>
      <c r="AQ4" s="59" t="str">
        <f>IF((AN4+AO4/$D$52+AP4/$F$52)=0,"",(AN4+AO4/$D$52+AP4/$F$52))</f>
        <v/>
      </c>
      <c r="AR4" s="2"/>
      <c r="AS4" s="2"/>
      <c r="AT4" s="2"/>
      <c r="AU4" s="2"/>
      <c r="AV4" s="59" t="str">
        <f>IF((AS4+AT4/$D$52+AU4/$F$52)=0,"",(AS4+AT4/$D$52+AU4/$F$52))</f>
        <v/>
      </c>
      <c r="AW4" s="2"/>
      <c r="AX4" s="2"/>
      <c r="AY4" s="2"/>
      <c r="AZ4" s="2"/>
      <c r="BA4" s="59" t="str">
        <f>IF((AX4+AY4/$D$52+AZ4/$F$52)=0,"",(AX4+AY4/$D$52+AZ4/$F$52))</f>
        <v/>
      </c>
      <c r="BB4" s="2"/>
      <c r="BC4" s="2"/>
      <c r="BD4" s="2"/>
      <c r="BE4" s="2"/>
      <c r="BF4" s="59" t="str">
        <f>IF((BC4+BD4/$D$52+BE4/$F$52)=0,"",(BC4+BD4/$D$52+BE4/$F$52))</f>
        <v/>
      </c>
      <c r="BG4" s="2"/>
      <c r="BH4" s="2"/>
      <c r="BI4" s="2"/>
      <c r="BJ4" s="2"/>
      <c r="BK4" s="59" t="str">
        <f>IF((BH4+BI4/$D$52+BJ4/$F$52)=0,"",(BH4+BI4/$D$52+BJ4/$F$52))</f>
        <v/>
      </c>
      <c r="BL4" s="2" t="s">
        <v>9</v>
      </c>
      <c r="BM4" s="16">
        <v>4</v>
      </c>
      <c r="BN4" s="16">
        <v>0</v>
      </c>
      <c r="BO4" s="16">
        <v>0</v>
      </c>
      <c r="BP4" s="59">
        <f>IF((BM4+BN4/$D$52+BO4/$F$52)=0,"",(BM4+BN4/$D$52+BO4/$F$52))</f>
        <v>4</v>
      </c>
      <c r="BQ4" s="12" t="s">
        <v>9</v>
      </c>
      <c r="BR4" s="17">
        <v>4</v>
      </c>
      <c r="BS4" s="17">
        <v>0</v>
      </c>
      <c r="BT4" s="17">
        <v>0</v>
      </c>
      <c r="BU4" s="59">
        <f>IF((BR4+BS4/$D$52+BT4/$F$52)=0,"",(BR4+BS4/$D$52+BT4/$F$52))</f>
        <v>4</v>
      </c>
    </row>
    <row r="5" spans="1:74" x14ac:dyDescent="0.3">
      <c r="A5" s="2" t="s">
        <v>182</v>
      </c>
      <c r="B5" s="2" t="str">
        <f t="shared" ref="B5:B46" si="0">CONCATENATE($B$1,C5)</f>
        <v>£/Cwt.</v>
      </c>
      <c r="C5" s="14" t="s">
        <v>272</v>
      </c>
      <c r="D5" s="2"/>
      <c r="E5" s="2"/>
      <c r="F5" s="2"/>
      <c r="G5" s="59" t="str">
        <f t="shared" ref="G5:G18" si="1">IF((E5+F5/$D$52)=0,"",(E5+F5/$D$52))</f>
        <v/>
      </c>
      <c r="H5" s="2"/>
      <c r="I5" s="2"/>
      <c r="J5" s="2"/>
      <c r="K5" s="59" t="str">
        <f t="shared" ref="K5:K18" si="2">IF((I5+J5/$D$52)=0,"",(I5+J5/$D$52))</f>
        <v/>
      </c>
      <c r="L5" s="2"/>
      <c r="M5" s="2"/>
      <c r="N5" s="2"/>
      <c r="O5" s="59" t="str">
        <f t="shared" ref="O5:O18" si="3">IF((M5+N5/$D$52)=0,"",(M5+N5/$D$52))</f>
        <v/>
      </c>
      <c r="P5" s="2"/>
      <c r="Q5" s="2"/>
      <c r="R5" s="2"/>
      <c r="S5" s="59" t="str">
        <f t="shared" ref="S5:S18" si="4">IF((Q5+R5/$D$52)=0,"",(Q5+R5/$D$52))</f>
        <v/>
      </c>
      <c r="T5" s="2"/>
      <c r="U5" s="2"/>
      <c r="V5" s="2"/>
      <c r="W5" s="59" t="str">
        <f t="shared" ref="W5:W18" si="5">IF((U5+V5/$D$52)=0,"",(U5+V5/$D$52))</f>
        <v/>
      </c>
      <c r="X5" s="2"/>
      <c r="Y5" s="2"/>
      <c r="Z5" s="2"/>
      <c r="AA5" s="2"/>
      <c r="AB5" s="59" t="str">
        <f t="shared" ref="AB5:AB18" si="6">IF((Y5+Z5/$D$52+AA5/$F$52)=0,"",(Y5+Z5/$D$52+AA5/$F$52))</f>
        <v/>
      </c>
      <c r="AC5" s="2"/>
      <c r="AD5" s="2"/>
      <c r="AE5" s="2"/>
      <c r="AF5" s="2"/>
      <c r="AG5" s="59" t="str">
        <f t="shared" ref="AG5:AG18" si="7">IF((AD5+AE5/$D$52+AF5/$F$52)=0,"",(AD5+AE5/$D$52+AF5/$F$52))</f>
        <v/>
      </c>
      <c r="AH5" s="2"/>
      <c r="AI5" s="2"/>
      <c r="AJ5" s="2"/>
      <c r="AK5" s="2"/>
      <c r="AL5" s="59" t="str">
        <f t="shared" ref="AL5:AL18" si="8">IF((AI5+AJ5/$D$52+AK5/$F$52)=0,"",(AI5+AJ5/$D$52+AK5/$F$52))</f>
        <v/>
      </c>
      <c r="AM5" s="2"/>
      <c r="AN5" s="2"/>
      <c r="AO5" s="2"/>
      <c r="AP5" s="2"/>
      <c r="AQ5" s="59" t="str">
        <f t="shared" ref="AQ5:AQ18" si="9">IF((AN5+AO5/$D$52+AP5/$F$52)=0,"",(AN5+AO5/$D$52+AP5/$F$52))</f>
        <v/>
      </c>
      <c r="AR5" s="2"/>
      <c r="AS5" s="2"/>
      <c r="AT5" s="2"/>
      <c r="AU5" s="2"/>
      <c r="AV5" s="59" t="str">
        <f t="shared" ref="AV5:AV18" si="10">IF((AS5+AT5/$D$52+AU5/$F$52)=0,"",(AS5+AT5/$D$52+AU5/$F$52))</f>
        <v/>
      </c>
      <c r="AW5" s="2"/>
      <c r="AX5" s="2"/>
      <c r="AY5" s="2"/>
      <c r="AZ5" s="2"/>
      <c r="BA5" s="59" t="str">
        <f t="shared" ref="BA5:BA18" si="11">IF((AX5+AY5/$D$52+AZ5/$F$52)=0,"",(AX5+AY5/$D$52+AZ5/$F$52))</f>
        <v/>
      </c>
      <c r="BB5" s="2"/>
      <c r="BC5" s="2"/>
      <c r="BD5" s="2"/>
      <c r="BE5" s="2"/>
      <c r="BF5" s="59" t="str">
        <f t="shared" ref="BF5:BF18" si="12">IF((BC5+BD5/$D$52+BE5/$F$52)=0,"",(BC5+BD5/$D$52+BE5/$F$52))</f>
        <v/>
      </c>
      <c r="BG5" s="2"/>
      <c r="BH5" s="2"/>
      <c r="BI5" s="2"/>
      <c r="BJ5" s="2"/>
      <c r="BK5" s="59" t="str">
        <f t="shared" ref="BK5:BK18" si="13">IF((BH5+BI5/$D$52+BJ5/$F$52)=0,"",(BH5+BI5/$D$52+BJ5/$F$52))</f>
        <v/>
      </c>
      <c r="BL5" s="2" t="s">
        <v>9</v>
      </c>
      <c r="BM5" s="16">
        <v>2</v>
      </c>
      <c r="BN5" s="16">
        <v>0</v>
      </c>
      <c r="BO5" s="16">
        <v>3</v>
      </c>
      <c r="BP5" s="59">
        <f t="shared" ref="BP5:BP18" si="14">IF((BM5+BN5/$D$52+BO5/$F$52)=0,"",(BM5+BN5/$D$52+BO5/$F$52))</f>
        <v>2.0125000000000002</v>
      </c>
      <c r="BQ5" s="12" t="s">
        <v>9</v>
      </c>
      <c r="BR5" s="17">
        <v>2</v>
      </c>
      <c r="BS5" s="17">
        <v>0</v>
      </c>
      <c r="BT5" s="17">
        <v>11</v>
      </c>
      <c r="BU5" s="59">
        <f t="shared" ref="BU5:BU18" si="15">IF((BR5+BS5/$D$52+BT5/$F$52)=0,"",(BR5+BS5/$D$52+BT5/$F$52))</f>
        <v>2.0458333333333334</v>
      </c>
    </row>
    <row r="6" spans="1:74" x14ac:dyDescent="0.3">
      <c r="A6" s="14" t="s">
        <v>183</v>
      </c>
      <c r="B6" s="2" t="str">
        <f t="shared" si="0"/>
        <v>£/Cwt.</v>
      </c>
      <c r="C6" s="14" t="s">
        <v>272</v>
      </c>
      <c r="D6" s="14"/>
      <c r="E6" s="14"/>
      <c r="F6" s="14"/>
      <c r="G6" s="59" t="str">
        <f t="shared" si="1"/>
        <v/>
      </c>
      <c r="H6" s="14"/>
      <c r="I6" s="14"/>
      <c r="J6" s="14"/>
      <c r="K6" s="59" t="str">
        <f t="shared" si="2"/>
        <v/>
      </c>
      <c r="L6" s="14"/>
      <c r="M6" s="14"/>
      <c r="N6" s="14"/>
      <c r="O6" s="59" t="str">
        <f t="shared" si="3"/>
        <v/>
      </c>
      <c r="P6" s="14"/>
      <c r="Q6" s="14"/>
      <c r="R6" s="14"/>
      <c r="S6" s="59" t="str">
        <f t="shared" si="4"/>
        <v/>
      </c>
      <c r="T6" s="14"/>
      <c r="U6" s="14"/>
      <c r="V6" s="14"/>
      <c r="W6" s="59" t="str">
        <f t="shared" si="5"/>
        <v/>
      </c>
      <c r="X6" s="12"/>
      <c r="Y6" s="12"/>
      <c r="Z6" s="12"/>
      <c r="AA6" s="12"/>
      <c r="AB6" s="59" t="str">
        <f t="shared" si="6"/>
        <v/>
      </c>
      <c r="AC6" s="14"/>
      <c r="AD6" s="12"/>
      <c r="AE6" s="12"/>
      <c r="AF6" s="12"/>
      <c r="AG6" s="59" t="str">
        <f t="shared" si="7"/>
        <v/>
      </c>
      <c r="AH6" s="12"/>
      <c r="AI6" s="12"/>
      <c r="AJ6" s="12"/>
      <c r="AK6" s="12"/>
      <c r="AL6" s="59" t="str">
        <f t="shared" si="8"/>
        <v/>
      </c>
      <c r="AM6" s="12"/>
      <c r="AN6" s="12"/>
      <c r="AO6" s="12"/>
      <c r="AP6" s="12"/>
      <c r="AQ6" s="59" t="str">
        <f t="shared" si="9"/>
        <v/>
      </c>
      <c r="AR6" s="12" t="s">
        <v>273</v>
      </c>
      <c r="AS6" s="12">
        <v>4</v>
      </c>
      <c r="AT6" s="12">
        <v>0</v>
      </c>
      <c r="AU6" s="12">
        <v>0</v>
      </c>
      <c r="AV6" s="59">
        <f>(IF((AS6+AT6/$D$52+AU6/$F$52)=0,"",(AS6+AT6/$D$52+AU6/$F$52)))/2</f>
        <v>2</v>
      </c>
      <c r="AW6" s="12" t="s">
        <v>273</v>
      </c>
      <c r="AX6" s="12">
        <v>4</v>
      </c>
      <c r="AY6" s="12">
        <v>0</v>
      </c>
      <c r="AZ6" s="12">
        <v>0</v>
      </c>
      <c r="BA6" s="59">
        <f>(IF((AX6+AY6/$D$52+AZ6/$F$52)=0,"",(AX6+AY6/$D$52+AZ6/$F$52)))/2</f>
        <v>2</v>
      </c>
      <c r="BB6" s="12" t="s">
        <v>273</v>
      </c>
      <c r="BC6" s="12">
        <v>4</v>
      </c>
      <c r="BD6" s="12">
        <v>0</v>
      </c>
      <c r="BE6" s="12">
        <v>0</v>
      </c>
      <c r="BF6" s="59">
        <f>(IF((BC6+BD6/$D$52+BE6/$F$52)=0,"",(BC6+BD6/$D$52+BE6/$F$52)))/2</f>
        <v>2</v>
      </c>
      <c r="BG6" s="12" t="s">
        <v>273</v>
      </c>
      <c r="BH6" s="12">
        <v>4</v>
      </c>
      <c r="BI6" s="12">
        <v>0</v>
      </c>
      <c r="BJ6" s="12">
        <v>0</v>
      </c>
      <c r="BK6" s="59">
        <f>(IF((BH6+BI6/$D$52+BJ6/$F$52)=0,"",(BH6+BI6/$D$52+BJ6/$F$52)))/2</f>
        <v>2</v>
      </c>
      <c r="BL6" s="2" t="s">
        <v>9</v>
      </c>
      <c r="BM6" s="17">
        <v>2</v>
      </c>
      <c r="BN6" s="17">
        <v>10</v>
      </c>
      <c r="BO6" s="17">
        <v>0</v>
      </c>
      <c r="BP6" s="59">
        <f t="shared" si="14"/>
        <v>2.5</v>
      </c>
      <c r="BQ6" s="12" t="s">
        <v>9</v>
      </c>
      <c r="BR6" s="12">
        <v>2</v>
      </c>
      <c r="BS6" s="12">
        <v>10</v>
      </c>
      <c r="BT6" s="12">
        <v>0</v>
      </c>
      <c r="BU6" s="59">
        <f t="shared" si="15"/>
        <v>2.5</v>
      </c>
    </row>
    <row r="7" spans="1:74" x14ac:dyDescent="0.3">
      <c r="A7" s="2" t="s">
        <v>74</v>
      </c>
      <c r="B7" s="2" t="str">
        <f t="shared" si="0"/>
        <v>£/Cwt.</v>
      </c>
      <c r="C7" s="14" t="s">
        <v>272</v>
      </c>
      <c r="D7" s="2"/>
      <c r="E7" s="2"/>
      <c r="F7" s="2"/>
      <c r="G7" s="59" t="str">
        <f t="shared" si="1"/>
        <v/>
      </c>
      <c r="H7" s="2"/>
      <c r="I7" s="2"/>
      <c r="J7" s="2"/>
      <c r="K7" s="59" t="str">
        <f t="shared" si="2"/>
        <v/>
      </c>
      <c r="L7" s="2"/>
      <c r="M7" s="2"/>
      <c r="N7" s="2"/>
      <c r="O7" s="59" t="str">
        <f t="shared" si="3"/>
        <v/>
      </c>
      <c r="P7" s="2"/>
      <c r="Q7" s="2"/>
      <c r="R7" s="2"/>
      <c r="S7" s="59" t="str">
        <f t="shared" si="4"/>
        <v/>
      </c>
      <c r="T7" s="2"/>
      <c r="U7" s="2"/>
      <c r="V7" s="2"/>
      <c r="W7" s="59" t="str">
        <f t="shared" si="5"/>
        <v/>
      </c>
      <c r="X7" s="2"/>
      <c r="Y7" s="2"/>
      <c r="Z7" s="2"/>
      <c r="AA7" s="2"/>
      <c r="AB7" s="59" t="str">
        <f t="shared" si="6"/>
        <v/>
      </c>
      <c r="AC7" s="2"/>
      <c r="AD7" s="2"/>
      <c r="AE7" s="2"/>
      <c r="AF7" s="2"/>
      <c r="AG7" s="59" t="str">
        <f t="shared" si="7"/>
        <v/>
      </c>
      <c r="AH7" s="2"/>
      <c r="AI7" s="2"/>
      <c r="AJ7" s="2"/>
      <c r="AK7" s="2"/>
      <c r="AL7" s="59" t="str">
        <f t="shared" si="8"/>
        <v/>
      </c>
      <c r="AM7" s="2"/>
      <c r="AN7" s="2"/>
      <c r="AO7" s="2"/>
      <c r="AP7" s="2"/>
      <c r="AQ7" s="59" t="str">
        <f t="shared" si="9"/>
        <v/>
      </c>
      <c r="AR7" s="2"/>
      <c r="AS7" s="2"/>
      <c r="AT7" s="2"/>
      <c r="AU7" s="2"/>
      <c r="AV7" s="59" t="str">
        <f t="shared" si="10"/>
        <v/>
      </c>
      <c r="AW7" s="2"/>
      <c r="AX7" s="2"/>
      <c r="AY7" s="2"/>
      <c r="AZ7" s="2"/>
      <c r="BA7" s="59" t="str">
        <f t="shared" si="11"/>
        <v/>
      </c>
      <c r="BB7" s="2"/>
      <c r="BC7" s="2"/>
      <c r="BD7" s="2"/>
      <c r="BE7" s="2"/>
      <c r="BF7" s="59" t="str">
        <f t="shared" si="12"/>
        <v/>
      </c>
      <c r="BG7" s="2"/>
      <c r="BH7" s="2"/>
      <c r="BI7" s="2"/>
      <c r="BJ7" s="2"/>
      <c r="BK7" s="59" t="str">
        <f t="shared" si="13"/>
        <v/>
      </c>
      <c r="BL7" s="2" t="s">
        <v>9</v>
      </c>
      <c r="BM7" s="16">
        <v>4</v>
      </c>
      <c r="BN7" s="16">
        <v>0</v>
      </c>
      <c r="BO7" s="16">
        <v>0</v>
      </c>
      <c r="BP7" s="59">
        <f t="shared" si="14"/>
        <v>4</v>
      </c>
      <c r="BQ7" s="12" t="s">
        <v>9</v>
      </c>
      <c r="BR7" s="17">
        <v>4</v>
      </c>
      <c r="BS7" s="17">
        <v>0</v>
      </c>
      <c r="BT7" s="17">
        <v>6</v>
      </c>
      <c r="BU7" s="59">
        <f t="shared" si="15"/>
        <v>4.0250000000000004</v>
      </c>
    </row>
    <row r="8" spans="1:74" x14ac:dyDescent="0.3">
      <c r="A8" s="2" t="s">
        <v>178</v>
      </c>
      <c r="B8" s="2" t="str">
        <f t="shared" si="0"/>
        <v>£/Cwt.</v>
      </c>
      <c r="C8" s="14" t="s">
        <v>272</v>
      </c>
      <c r="D8" s="2"/>
      <c r="E8" s="2"/>
      <c r="F8" s="2"/>
      <c r="G8" s="59" t="str">
        <f t="shared" si="1"/>
        <v/>
      </c>
      <c r="H8" s="2"/>
      <c r="I8" s="2"/>
      <c r="J8" s="2"/>
      <c r="K8" s="59" t="str">
        <f t="shared" si="2"/>
        <v/>
      </c>
      <c r="L8" s="2"/>
      <c r="M8" s="2"/>
      <c r="N8" s="2"/>
      <c r="O8" s="59" t="str">
        <f t="shared" si="3"/>
        <v/>
      </c>
      <c r="P8" s="2"/>
      <c r="Q8" s="2"/>
      <c r="R8" s="2"/>
      <c r="S8" s="59" t="str">
        <f t="shared" si="4"/>
        <v/>
      </c>
      <c r="T8" s="2"/>
      <c r="U8" s="2"/>
      <c r="V8" s="2"/>
      <c r="W8" s="59" t="str">
        <f t="shared" si="5"/>
        <v/>
      </c>
      <c r="X8" s="2"/>
      <c r="Y8" s="2"/>
      <c r="Z8" s="2"/>
      <c r="AA8" s="2"/>
      <c r="AB8" s="59" t="str">
        <f t="shared" si="6"/>
        <v/>
      </c>
      <c r="AC8" s="2"/>
      <c r="AD8" s="2"/>
      <c r="AE8" s="2"/>
      <c r="AF8" s="2"/>
      <c r="AG8" s="59" t="str">
        <f t="shared" si="7"/>
        <v/>
      </c>
      <c r="AH8" s="2"/>
      <c r="AI8" s="2"/>
      <c r="AJ8" s="2"/>
      <c r="AK8" s="2"/>
      <c r="AL8" s="59" t="str">
        <f t="shared" si="8"/>
        <v/>
      </c>
      <c r="AM8" s="2"/>
      <c r="AN8" s="2"/>
      <c r="AO8" s="2"/>
      <c r="AP8" s="2"/>
      <c r="AQ8" s="59" t="str">
        <f t="shared" si="9"/>
        <v/>
      </c>
      <c r="AR8" s="2"/>
      <c r="AS8" s="2"/>
      <c r="AT8" s="2"/>
      <c r="AU8" s="2"/>
      <c r="AV8" s="59" t="str">
        <f t="shared" si="10"/>
        <v/>
      </c>
      <c r="AW8" s="2"/>
      <c r="AX8" s="2"/>
      <c r="AY8" s="2"/>
      <c r="AZ8" s="2"/>
      <c r="BA8" s="59" t="str">
        <f t="shared" si="11"/>
        <v/>
      </c>
      <c r="BB8" s="2"/>
      <c r="BC8" s="2"/>
      <c r="BD8" s="2"/>
      <c r="BE8" s="2"/>
      <c r="BF8" s="59" t="str">
        <f t="shared" si="12"/>
        <v/>
      </c>
      <c r="BG8" s="2"/>
      <c r="BH8" s="2"/>
      <c r="BI8" s="2"/>
      <c r="BJ8" s="2"/>
      <c r="BK8" s="59" t="str">
        <f t="shared" si="13"/>
        <v/>
      </c>
      <c r="BL8" s="2" t="s">
        <v>9</v>
      </c>
      <c r="BM8" s="16">
        <v>85</v>
      </c>
      <c r="BN8" s="16">
        <v>14</v>
      </c>
      <c r="BO8" s="16">
        <v>3</v>
      </c>
      <c r="BP8" s="59">
        <f t="shared" si="14"/>
        <v>85.712500000000006</v>
      </c>
      <c r="BQ8" s="12"/>
      <c r="BR8" s="12"/>
      <c r="BS8" s="12"/>
      <c r="BT8" s="12"/>
      <c r="BU8" s="59" t="str">
        <f t="shared" si="15"/>
        <v/>
      </c>
    </row>
    <row r="9" spans="1:74" x14ac:dyDescent="0.3">
      <c r="A9" s="2" t="s">
        <v>179</v>
      </c>
      <c r="B9" s="2" t="str">
        <f t="shared" si="0"/>
        <v>£/Cwt.</v>
      </c>
      <c r="C9" s="14" t="s">
        <v>272</v>
      </c>
      <c r="D9" s="2"/>
      <c r="E9" s="2"/>
      <c r="F9" s="2"/>
      <c r="G9" s="59" t="str">
        <f t="shared" si="1"/>
        <v/>
      </c>
      <c r="H9" s="2"/>
      <c r="I9" s="2"/>
      <c r="J9" s="2"/>
      <c r="K9" s="59" t="str">
        <f t="shared" si="2"/>
        <v/>
      </c>
      <c r="L9" s="2"/>
      <c r="M9" s="2"/>
      <c r="N9" s="2"/>
      <c r="O9" s="59" t="str">
        <f t="shared" si="3"/>
        <v/>
      </c>
      <c r="P9" s="2"/>
      <c r="Q9" s="2"/>
      <c r="R9" s="2"/>
      <c r="S9" s="59" t="str">
        <f t="shared" si="4"/>
        <v/>
      </c>
      <c r="T9" s="2"/>
      <c r="U9" s="2"/>
      <c r="V9" s="2"/>
      <c r="W9" s="59" t="str">
        <f t="shared" si="5"/>
        <v/>
      </c>
      <c r="X9" s="2"/>
      <c r="Y9" s="2"/>
      <c r="Z9" s="2"/>
      <c r="AA9" s="2"/>
      <c r="AB9" s="59" t="str">
        <f t="shared" si="6"/>
        <v/>
      </c>
      <c r="AC9" s="2"/>
      <c r="AD9" s="2"/>
      <c r="AE9" s="2"/>
      <c r="AF9" s="2"/>
      <c r="AG9" s="59" t="str">
        <f t="shared" si="7"/>
        <v/>
      </c>
      <c r="AH9" s="2"/>
      <c r="AI9" s="2"/>
      <c r="AJ9" s="2"/>
      <c r="AK9" s="2"/>
      <c r="AL9" s="59" t="str">
        <f t="shared" si="8"/>
        <v/>
      </c>
      <c r="AM9" s="2"/>
      <c r="AN9" s="2"/>
      <c r="AO9" s="2"/>
      <c r="AP9" s="2"/>
      <c r="AQ9" s="59" t="str">
        <f t="shared" si="9"/>
        <v/>
      </c>
      <c r="AR9" s="2"/>
      <c r="AS9" s="2"/>
      <c r="AT9" s="2"/>
      <c r="AU9" s="2"/>
      <c r="AV9" s="59" t="str">
        <f t="shared" si="10"/>
        <v/>
      </c>
      <c r="AW9" s="2"/>
      <c r="AX9" s="2"/>
      <c r="AY9" s="2"/>
      <c r="AZ9" s="2"/>
      <c r="BA9" s="59" t="str">
        <f t="shared" si="11"/>
        <v/>
      </c>
      <c r="BB9" s="2"/>
      <c r="BC9" s="2"/>
      <c r="BD9" s="2"/>
      <c r="BE9" s="2"/>
      <c r="BF9" s="59" t="str">
        <f t="shared" si="12"/>
        <v/>
      </c>
      <c r="BG9" s="2"/>
      <c r="BH9" s="2"/>
      <c r="BI9" s="2"/>
      <c r="BJ9" s="2"/>
      <c r="BK9" s="59" t="str">
        <f t="shared" si="13"/>
        <v/>
      </c>
      <c r="BL9" s="2" t="s">
        <v>9</v>
      </c>
      <c r="BM9" s="16">
        <v>3</v>
      </c>
      <c r="BN9" s="16">
        <v>11</v>
      </c>
      <c r="BO9" s="16">
        <v>0</v>
      </c>
      <c r="BP9" s="59">
        <f t="shared" si="14"/>
        <v>3.55</v>
      </c>
      <c r="BQ9" s="12" t="s">
        <v>9</v>
      </c>
      <c r="BR9" s="17">
        <v>3</v>
      </c>
      <c r="BS9" s="17">
        <v>11</v>
      </c>
      <c r="BT9" s="17">
        <v>8</v>
      </c>
      <c r="BU9" s="59">
        <f t="shared" si="15"/>
        <v>3.583333333333333</v>
      </c>
    </row>
    <row r="10" spans="1:74" x14ac:dyDescent="0.3">
      <c r="A10" s="2" t="s">
        <v>196</v>
      </c>
      <c r="B10" s="2" t="str">
        <f t="shared" si="0"/>
        <v>£/Cwt.</v>
      </c>
      <c r="C10" s="14" t="s">
        <v>272</v>
      </c>
      <c r="D10" s="2"/>
      <c r="E10" s="2"/>
      <c r="F10" s="2"/>
      <c r="G10" s="59" t="str">
        <f t="shared" si="1"/>
        <v/>
      </c>
      <c r="H10" s="2"/>
      <c r="I10" s="2"/>
      <c r="J10" s="2"/>
      <c r="K10" s="59" t="str">
        <f t="shared" si="2"/>
        <v/>
      </c>
      <c r="L10" s="2"/>
      <c r="M10" s="2"/>
      <c r="N10" s="2"/>
      <c r="O10" s="59" t="str">
        <f t="shared" si="3"/>
        <v/>
      </c>
      <c r="P10" s="2"/>
      <c r="Q10" s="2"/>
      <c r="R10" s="2"/>
      <c r="S10" s="59" t="str">
        <f t="shared" si="4"/>
        <v/>
      </c>
      <c r="T10" s="2"/>
      <c r="U10" s="2"/>
      <c r="V10" s="2"/>
      <c r="W10" s="59" t="str">
        <f t="shared" si="5"/>
        <v/>
      </c>
      <c r="X10" s="2"/>
      <c r="Y10" s="2"/>
      <c r="Z10" s="2"/>
      <c r="AA10" s="2"/>
      <c r="AB10" s="59" t="str">
        <f t="shared" si="6"/>
        <v/>
      </c>
      <c r="AC10" s="2"/>
      <c r="AD10" s="2"/>
      <c r="AE10" s="2"/>
      <c r="AF10" s="2"/>
      <c r="AG10" s="59" t="str">
        <f t="shared" si="7"/>
        <v/>
      </c>
      <c r="AH10" s="2"/>
      <c r="AI10" s="2"/>
      <c r="AJ10" s="2"/>
      <c r="AK10" s="2"/>
      <c r="AL10" s="59" t="str">
        <f t="shared" si="8"/>
        <v/>
      </c>
      <c r="AM10" s="2"/>
      <c r="AN10" s="2"/>
      <c r="AO10" s="2"/>
      <c r="AP10" s="2"/>
      <c r="AQ10" s="59" t="str">
        <f t="shared" si="9"/>
        <v/>
      </c>
      <c r="AR10" s="2"/>
      <c r="AS10" s="2"/>
      <c r="AT10" s="2"/>
      <c r="AU10" s="2"/>
      <c r="AV10" s="59" t="str">
        <f t="shared" si="10"/>
        <v/>
      </c>
      <c r="AW10" s="2"/>
      <c r="AX10" s="2"/>
      <c r="AY10" s="2"/>
      <c r="AZ10" s="2"/>
      <c r="BA10" s="59" t="str">
        <f t="shared" si="11"/>
        <v/>
      </c>
      <c r="BB10" s="2"/>
      <c r="BC10" s="2"/>
      <c r="BD10" s="2"/>
      <c r="BE10" s="2"/>
      <c r="BF10" s="59" t="str">
        <f t="shared" si="12"/>
        <v/>
      </c>
      <c r="BG10" s="2"/>
      <c r="BH10" s="2"/>
      <c r="BI10" s="2"/>
      <c r="BJ10" s="2"/>
      <c r="BK10" s="59" t="str">
        <f t="shared" si="13"/>
        <v/>
      </c>
      <c r="BL10" s="2" t="s">
        <v>9</v>
      </c>
      <c r="BM10" s="16">
        <v>6</v>
      </c>
      <c r="BN10" s="16">
        <v>0</v>
      </c>
      <c r="BO10" s="16">
        <v>0</v>
      </c>
      <c r="BP10" s="59">
        <f t="shared" si="14"/>
        <v>6</v>
      </c>
      <c r="BQ10" s="12" t="s">
        <v>9</v>
      </c>
      <c r="BR10" s="17">
        <v>6</v>
      </c>
      <c r="BS10" s="17">
        <v>0</v>
      </c>
      <c r="BT10" s="17">
        <v>0</v>
      </c>
      <c r="BU10" s="59">
        <f t="shared" si="15"/>
        <v>6</v>
      </c>
    </row>
    <row r="11" spans="1:74" x14ac:dyDescent="0.3">
      <c r="A11" s="12" t="s">
        <v>180</v>
      </c>
      <c r="B11" s="2" t="str">
        <f t="shared" si="0"/>
        <v>£/Cwt.</v>
      </c>
      <c r="C11" s="14" t="s">
        <v>272</v>
      </c>
      <c r="D11" s="12"/>
      <c r="E11" s="12"/>
      <c r="F11" s="12"/>
      <c r="G11" s="59" t="str">
        <f t="shared" si="1"/>
        <v/>
      </c>
      <c r="H11" s="12"/>
      <c r="I11" s="12"/>
      <c r="J11" s="12"/>
      <c r="K11" s="59" t="str">
        <f t="shared" si="2"/>
        <v/>
      </c>
      <c r="L11" s="12"/>
      <c r="M11" s="12"/>
      <c r="N11" s="12"/>
      <c r="O11" s="59" t="str">
        <f t="shared" si="3"/>
        <v/>
      </c>
      <c r="P11" s="12"/>
      <c r="Q11" s="12"/>
      <c r="R11" s="12"/>
      <c r="S11" s="59" t="str">
        <f t="shared" si="4"/>
        <v/>
      </c>
      <c r="T11" s="12"/>
      <c r="U11" s="12"/>
      <c r="V11" s="12"/>
      <c r="W11" s="59" t="str">
        <f t="shared" si="5"/>
        <v/>
      </c>
      <c r="X11" s="12"/>
      <c r="Y11" s="12"/>
      <c r="Z11" s="12"/>
      <c r="AA11" s="12"/>
      <c r="AB11" s="59" t="str">
        <f t="shared" si="6"/>
        <v/>
      </c>
      <c r="AC11" s="12"/>
      <c r="AD11" s="12"/>
      <c r="AE11" s="12"/>
      <c r="AF11" s="12"/>
      <c r="AG11" s="59" t="str">
        <f t="shared" si="7"/>
        <v/>
      </c>
      <c r="AH11" s="18" t="s">
        <v>273</v>
      </c>
      <c r="AI11" s="12">
        <v>4</v>
      </c>
      <c r="AJ11" s="12">
        <v>0</v>
      </c>
      <c r="AK11" s="12">
        <v>0</v>
      </c>
      <c r="AL11" s="59">
        <f>(IF((AI11+AJ11/$D$52+AK11/$F$52)=0,"",(AI11+AJ11/$D$52+AK11/$F$52)))/1.75</f>
        <v>2.2857142857142856</v>
      </c>
      <c r="AM11" s="18" t="s">
        <v>273</v>
      </c>
      <c r="AN11" s="12">
        <v>4</v>
      </c>
      <c r="AO11" s="12">
        <v>0</v>
      </c>
      <c r="AP11" s="12">
        <v>0</v>
      </c>
      <c r="AQ11" s="59">
        <f>(IF((AN11+AO11/$D$52+AP11/$F$52)=0,"",(AN11+AO11/$D$52+AP11/$F$52)))/1.75</f>
        <v>2.2857142857142856</v>
      </c>
      <c r="AR11" s="12"/>
      <c r="AS11" s="12"/>
      <c r="AT11" s="12"/>
      <c r="AU11" s="12"/>
      <c r="AV11" s="59" t="str">
        <f t="shared" si="10"/>
        <v/>
      </c>
      <c r="AW11" s="12"/>
      <c r="AX11" s="12"/>
      <c r="AY11" s="12"/>
      <c r="AZ11" s="12"/>
      <c r="BA11" s="59" t="str">
        <f t="shared" si="11"/>
        <v/>
      </c>
      <c r="BB11" s="12"/>
      <c r="BC11" s="12"/>
      <c r="BD11" s="12"/>
      <c r="BE11" s="12"/>
      <c r="BF11" s="59" t="str">
        <f t="shared" si="12"/>
        <v/>
      </c>
      <c r="BG11" s="12"/>
      <c r="BH11" s="12"/>
      <c r="BI11" s="12"/>
      <c r="BJ11" s="12"/>
      <c r="BK11" s="59" t="str">
        <f t="shared" si="13"/>
        <v/>
      </c>
      <c r="BL11" s="2" t="s">
        <v>9</v>
      </c>
      <c r="BM11" s="17">
        <v>1</v>
      </c>
      <c r="BN11" s="17">
        <v>6</v>
      </c>
      <c r="BO11" s="17">
        <v>9</v>
      </c>
      <c r="BP11" s="59">
        <f t="shared" si="14"/>
        <v>1.3375000000000001</v>
      </c>
      <c r="BQ11" s="12" t="s">
        <v>9</v>
      </c>
      <c r="BR11" s="17">
        <v>1</v>
      </c>
      <c r="BS11" s="17">
        <v>11</v>
      </c>
      <c r="BT11" s="17">
        <v>11</v>
      </c>
      <c r="BU11" s="59">
        <f t="shared" si="15"/>
        <v>1.5958333333333334</v>
      </c>
    </row>
    <row r="12" spans="1:74" x14ac:dyDescent="0.3">
      <c r="A12" s="2" t="s">
        <v>181</v>
      </c>
      <c r="B12" s="2" t="str">
        <f t="shared" si="0"/>
        <v>£/Cwt.</v>
      </c>
      <c r="C12" s="14" t="s">
        <v>272</v>
      </c>
      <c r="D12" s="2"/>
      <c r="E12" s="2"/>
      <c r="F12" s="2"/>
      <c r="G12" s="59" t="str">
        <f t="shared" si="1"/>
        <v/>
      </c>
      <c r="H12" s="2"/>
      <c r="I12" s="2"/>
      <c r="J12" s="2"/>
      <c r="K12" s="59" t="str">
        <f t="shared" si="2"/>
        <v/>
      </c>
      <c r="L12" s="2"/>
      <c r="M12" s="2"/>
      <c r="N12" s="2"/>
      <c r="O12" s="59" t="str">
        <f t="shared" si="3"/>
        <v/>
      </c>
      <c r="P12" s="2"/>
      <c r="Q12" s="2"/>
      <c r="R12" s="2"/>
      <c r="S12" s="59" t="str">
        <f t="shared" si="4"/>
        <v/>
      </c>
      <c r="T12" s="2"/>
      <c r="U12" s="2"/>
      <c r="V12" s="2"/>
      <c r="W12" s="59" t="str">
        <f t="shared" si="5"/>
        <v/>
      </c>
      <c r="X12" s="2"/>
      <c r="Y12" s="2"/>
      <c r="Z12" s="2"/>
      <c r="AA12" s="2"/>
      <c r="AB12" s="59" t="str">
        <f t="shared" si="6"/>
        <v/>
      </c>
      <c r="AC12" s="2"/>
      <c r="AD12" s="2"/>
      <c r="AE12" s="2"/>
      <c r="AF12" s="2"/>
      <c r="AG12" s="59" t="str">
        <f t="shared" si="7"/>
        <v/>
      </c>
      <c r="AH12" s="2"/>
      <c r="AI12" s="2"/>
      <c r="AJ12" s="2"/>
      <c r="AK12" s="2"/>
      <c r="AL12" s="59" t="str">
        <f t="shared" si="8"/>
        <v/>
      </c>
      <c r="AM12" s="2"/>
      <c r="AN12" s="2"/>
      <c r="AO12" s="2"/>
      <c r="AP12" s="2"/>
      <c r="AQ12" s="59" t="str">
        <f t="shared" si="9"/>
        <v/>
      </c>
      <c r="AR12" s="2"/>
      <c r="AS12" s="2"/>
      <c r="AT12" s="2"/>
      <c r="AU12" s="2"/>
      <c r="AV12" s="59" t="str">
        <f t="shared" si="10"/>
        <v/>
      </c>
      <c r="AW12" s="2"/>
      <c r="AX12" s="2"/>
      <c r="AY12" s="2"/>
      <c r="AZ12" s="2"/>
      <c r="BA12" s="59" t="str">
        <f t="shared" si="11"/>
        <v/>
      </c>
      <c r="BB12" s="2"/>
      <c r="BC12" s="2"/>
      <c r="BD12" s="2"/>
      <c r="BE12" s="2"/>
      <c r="BF12" s="59" t="str">
        <f t="shared" si="12"/>
        <v/>
      </c>
      <c r="BG12" s="2"/>
      <c r="BH12" s="2"/>
      <c r="BI12" s="2"/>
      <c r="BJ12" s="2"/>
      <c r="BK12" s="59" t="str">
        <f t="shared" si="13"/>
        <v/>
      </c>
      <c r="BL12" s="2" t="s">
        <v>9</v>
      </c>
      <c r="BM12" s="2">
        <v>2</v>
      </c>
      <c r="BN12" s="2">
        <v>0</v>
      </c>
      <c r="BO12" s="2">
        <v>0</v>
      </c>
      <c r="BP12" s="59">
        <f t="shared" si="14"/>
        <v>2</v>
      </c>
      <c r="BQ12" s="12" t="s">
        <v>9</v>
      </c>
      <c r="BR12" s="12">
        <v>2</v>
      </c>
      <c r="BS12" s="12">
        <v>0</v>
      </c>
      <c r="BT12" s="12">
        <v>0</v>
      </c>
      <c r="BU12" s="59">
        <f t="shared" si="15"/>
        <v>2</v>
      </c>
    </row>
    <row r="13" spans="1:74" x14ac:dyDescent="0.3">
      <c r="A13" s="2" t="s">
        <v>61</v>
      </c>
      <c r="B13" s="2" t="str">
        <f t="shared" si="0"/>
        <v>£/Cwt.</v>
      </c>
      <c r="C13" s="14" t="s">
        <v>272</v>
      </c>
      <c r="D13" s="2" t="s">
        <v>62</v>
      </c>
      <c r="E13" s="2">
        <v>20</v>
      </c>
      <c r="F13" s="2">
        <v>0</v>
      </c>
      <c r="G13" s="59">
        <f t="shared" si="1"/>
        <v>20</v>
      </c>
      <c r="H13" s="2" t="s">
        <v>62</v>
      </c>
      <c r="I13" s="2">
        <v>20</v>
      </c>
      <c r="J13" s="2">
        <v>0</v>
      </c>
      <c r="K13" s="59">
        <f t="shared" si="2"/>
        <v>20</v>
      </c>
      <c r="L13" s="2" t="s">
        <v>62</v>
      </c>
      <c r="M13" s="2">
        <v>20</v>
      </c>
      <c r="N13" s="2">
        <v>0</v>
      </c>
      <c r="O13" s="59">
        <f t="shared" si="3"/>
        <v>20</v>
      </c>
      <c r="P13" s="2" t="s">
        <v>62</v>
      </c>
      <c r="Q13" s="2">
        <v>20</v>
      </c>
      <c r="R13" s="2">
        <v>0</v>
      </c>
      <c r="S13" s="59">
        <f t="shared" si="4"/>
        <v>20</v>
      </c>
      <c r="T13" s="2" t="s">
        <v>62</v>
      </c>
      <c r="U13" s="2">
        <v>20</v>
      </c>
      <c r="V13" s="2">
        <v>0</v>
      </c>
      <c r="W13" s="59">
        <f t="shared" si="5"/>
        <v>20</v>
      </c>
      <c r="X13" s="2" t="s">
        <v>8</v>
      </c>
      <c r="Y13" s="19">
        <v>30</v>
      </c>
      <c r="Z13" s="19">
        <v>0</v>
      </c>
      <c r="AA13" s="19">
        <v>0</v>
      </c>
      <c r="AB13" s="59">
        <f t="shared" si="6"/>
        <v>30</v>
      </c>
      <c r="AC13" s="2" t="s">
        <v>8</v>
      </c>
      <c r="AD13" s="19">
        <v>30</v>
      </c>
      <c r="AE13" s="19">
        <v>0</v>
      </c>
      <c r="AF13" s="19">
        <v>0</v>
      </c>
      <c r="AG13" s="59">
        <f t="shared" si="7"/>
        <v>30</v>
      </c>
      <c r="AH13" s="12" t="s">
        <v>273</v>
      </c>
      <c r="AI13" s="19">
        <v>50</v>
      </c>
      <c r="AJ13" s="19">
        <v>0</v>
      </c>
      <c r="AK13" s="19">
        <v>0</v>
      </c>
      <c r="AL13" s="59">
        <f>(IF((AI13+AJ13/$D$52+AK13/$F$52)=0,"",(AI13+AJ13/$D$52+AK13/$F$52)))/1.75</f>
        <v>28.571428571428573</v>
      </c>
      <c r="AM13" s="12" t="s">
        <v>273</v>
      </c>
      <c r="AN13" s="19">
        <v>50</v>
      </c>
      <c r="AO13" s="19">
        <v>0</v>
      </c>
      <c r="AP13" s="19">
        <v>0</v>
      </c>
      <c r="AQ13" s="59">
        <f>(IF((AN13+AO13/$D$52+AP13/$F$52)=0,"",(AN13+AO13/$D$52+AP13/$F$52)))/1.75</f>
        <v>28.571428571428573</v>
      </c>
      <c r="AR13" s="12"/>
      <c r="AS13" s="12"/>
      <c r="AT13" s="12"/>
      <c r="AU13" s="12"/>
      <c r="AV13" s="59" t="str">
        <f t="shared" si="10"/>
        <v/>
      </c>
      <c r="AW13" s="12"/>
      <c r="AX13" s="12"/>
      <c r="AY13" s="12"/>
      <c r="AZ13" s="12"/>
      <c r="BA13" s="59" t="str">
        <f t="shared" si="11"/>
        <v/>
      </c>
      <c r="BB13" s="12"/>
      <c r="BC13" s="12"/>
      <c r="BD13" s="12"/>
      <c r="BE13" s="12"/>
      <c r="BF13" s="59" t="str">
        <f t="shared" si="12"/>
        <v/>
      </c>
      <c r="BG13" s="12" t="s">
        <v>273</v>
      </c>
      <c r="BH13" s="12">
        <v>40</v>
      </c>
      <c r="BI13" s="12">
        <v>0</v>
      </c>
      <c r="BJ13" s="12">
        <v>0</v>
      </c>
      <c r="BK13" s="59">
        <f>(IF((BH13+BI13/$D$52+BJ13/$F$52)=0,"",(BH13+BI13/$D$52+BJ13/$F$52)))/1.75</f>
        <v>22.857142857142858</v>
      </c>
      <c r="BL13" s="12" t="s">
        <v>9</v>
      </c>
      <c r="BM13" s="17">
        <v>14</v>
      </c>
      <c r="BN13" s="17">
        <v>0</v>
      </c>
      <c r="BO13" s="17">
        <v>3</v>
      </c>
      <c r="BP13" s="59">
        <f t="shared" si="14"/>
        <v>14.012499999999999</v>
      </c>
      <c r="BQ13" s="12" t="s">
        <v>9</v>
      </c>
      <c r="BR13" s="17">
        <v>8</v>
      </c>
      <c r="BS13" s="17">
        <v>17</v>
      </c>
      <c r="BT13" s="17">
        <v>10</v>
      </c>
      <c r="BU13" s="59">
        <f t="shared" si="15"/>
        <v>8.8916666666666657</v>
      </c>
    </row>
    <row r="14" spans="1:74" x14ac:dyDescent="0.3">
      <c r="A14" s="2" t="s">
        <v>64</v>
      </c>
      <c r="B14" s="2" t="str">
        <f t="shared" si="0"/>
        <v>£/Cwt.</v>
      </c>
      <c r="C14" s="14" t="s">
        <v>272</v>
      </c>
      <c r="D14" s="2"/>
      <c r="E14" s="2"/>
      <c r="F14" s="2"/>
      <c r="G14" s="59" t="str">
        <f t="shared" si="1"/>
        <v/>
      </c>
      <c r="H14" s="2"/>
      <c r="I14" s="2"/>
      <c r="J14" s="2"/>
      <c r="K14" s="59" t="str">
        <f t="shared" si="2"/>
        <v/>
      </c>
      <c r="L14" s="2"/>
      <c r="M14" s="2"/>
      <c r="N14" s="2"/>
      <c r="O14" s="59" t="str">
        <f t="shared" si="3"/>
        <v/>
      </c>
      <c r="P14" s="2"/>
      <c r="Q14" s="2"/>
      <c r="R14" s="2"/>
      <c r="S14" s="59" t="str">
        <f t="shared" si="4"/>
        <v/>
      </c>
      <c r="T14" s="2"/>
      <c r="U14" s="2"/>
      <c r="V14" s="2"/>
      <c r="W14" s="59" t="str">
        <f t="shared" si="5"/>
        <v/>
      </c>
      <c r="X14" s="2"/>
      <c r="Y14" s="2"/>
      <c r="Z14" s="2"/>
      <c r="AA14" s="2"/>
      <c r="AB14" s="59" t="str">
        <f t="shared" si="6"/>
        <v/>
      </c>
      <c r="AC14" s="2"/>
      <c r="AD14" s="2"/>
      <c r="AE14" s="2"/>
      <c r="AF14" s="2"/>
      <c r="AG14" s="59" t="str">
        <f t="shared" si="7"/>
        <v/>
      </c>
      <c r="AH14" s="2"/>
      <c r="AI14" s="2"/>
      <c r="AJ14" s="2"/>
      <c r="AK14" s="2"/>
      <c r="AL14" s="59" t="str">
        <f t="shared" si="8"/>
        <v/>
      </c>
      <c r="AM14" s="2"/>
      <c r="AN14" s="2"/>
      <c r="AO14" s="2"/>
      <c r="AP14" s="2"/>
      <c r="AQ14" s="59" t="str">
        <f t="shared" si="9"/>
        <v/>
      </c>
      <c r="AR14" s="12" t="s">
        <v>273</v>
      </c>
      <c r="AS14" s="20">
        <v>35</v>
      </c>
      <c r="AT14" s="20">
        <v>0</v>
      </c>
      <c r="AU14" s="20">
        <v>0</v>
      </c>
      <c r="AV14" s="59">
        <f>(IF((AS14+AT14/$D$52+AU14/$F$52)=0,"",(AS14+AT14/$D$52+AU14/$F$52)))/1.75</f>
        <v>20</v>
      </c>
      <c r="AW14" s="12" t="s">
        <v>273</v>
      </c>
      <c r="AX14" s="20">
        <v>35</v>
      </c>
      <c r="AY14" s="20">
        <v>0</v>
      </c>
      <c r="AZ14" s="20">
        <v>0</v>
      </c>
      <c r="BA14" s="59">
        <f>(IF((AX14+AY14/$D$52+AZ14/$F$52)=0,"",(AX14+AY14/$D$52+AZ14/$F$52)))/1.75</f>
        <v>20</v>
      </c>
      <c r="BB14" s="12" t="s">
        <v>273</v>
      </c>
      <c r="BC14" s="20">
        <v>35</v>
      </c>
      <c r="BD14" s="20">
        <v>0</v>
      </c>
      <c r="BE14" s="20">
        <v>0</v>
      </c>
      <c r="BF14" s="59">
        <f>(IF((BC14+BD14/$D$52+BE14/$F$52)=0,"",(BC14+BD14/$D$52+BE14/$F$52)))/1.75</f>
        <v>20</v>
      </c>
      <c r="BG14" s="12"/>
      <c r="BH14" s="12"/>
      <c r="BI14" s="12"/>
      <c r="BJ14" s="12"/>
      <c r="BK14" s="59" t="str">
        <f t="shared" si="13"/>
        <v/>
      </c>
      <c r="BL14" s="12"/>
      <c r="BM14" s="12"/>
      <c r="BN14" s="12"/>
      <c r="BO14" s="12"/>
      <c r="BP14" s="59" t="str">
        <f t="shared" si="14"/>
        <v/>
      </c>
      <c r="BQ14" s="12"/>
      <c r="BR14" s="12"/>
      <c r="BS14" s="12"/>
      <c r="BT14" s="12"/>
      <c r="BU14" s="59" t="str">
        <f t="shared" si="15"/>
        <v/>
      </c>
    </row>
    <row r="15" spans="1:74" x14ac:dyDescent="0.3">
      <c r="A15" s="2" t="s">
        <v>6</v>
      </c>
      <c r="B15" s="2" t="str">
        <f t="shared" si="0"/>
        <v>£/Cwt.</v>
      </c>
      <c r="C15" s="14" t="s">
        <v>272</v>
      </c>
      <c r="D15" s="2"/>
      <c r="E15" s="2"/>
      <c r="F15" s="2"/>
      <c r="G15" s="59" t="str">
        <f t="shared" si="1"/>
        <v/>
      </c>
      <c r="H15" s="2"/>
      <c r="I15" s="2"/>
      <c r="J15" s="2"/>
      <c r="K15" s="59" t="str">
        <f t="shared" si="2"/>
        <v/>
      </c>
      <c r="L15" s="2"/>
      <c r="M15" s="2"/>
      <c r="N15" s="2"/>
      <c r="O15" s="59" t="str">
        <f t="shared" si="3"/>
        <v/>
      </c>
      <c r="P15" s="2"/>
      <c r="Q15" s="2"/>
      <c r="R15" s="2"/>
      <c r="S15" s="59" t="str">
        <f t="shared" si="4"/>
        <v/>
      </c>
      <c r="T15" s="2"/>
      <c r="U15" s="2"/>
      <c r="V15" s="2"/>
      <c r="W15" s="59" t="str">
        <f t="shared" si="5"/>
        <v/>
      </c>
      <c r="X15" s="2"/>
      <c r="Y15" s="2"/>
      <c r="Z15" s="2"/>
      <c r="AA15" s="2"/>
      <c r="AB15" s="59" t="str">
        <f t="shared" si="6"/>
        <v/>
      </c>
      <c r="AC15" s="2"/>
      <c r="AD15" s="2"/>
      <c r="AE15" s="2"/>
      <c r="AF15" s="2"/>
      <c r="AG15" s="59" t="str">
        <f t="shared" si="7"/>
        <v/>
      </c>
      <c r="AH15" s="2"/>
      <c r="AI15" s="2"/>
      <c r="AJ15" s="2"/>
      <c r="AK15" s="2"/>
      <c r="AL15" s="59" t="str">
        <f t="shared" si="8"/>
        <v/>
      </c>
      <c r="AM15" s="2"/>
      <c r="AN15" s="2"/>
      <c r="AO15" s="2"/>
      <c r="AP15" s="2"/>
      <c r="AQ15" s="59" t="str">
        <f t="shared" si="9"/>
        <v/>
      </c>
      <c r="AR15" s="2"/>
      <c r="AS15" s="12"/>
      <c r="AT15" s="12"/>
      <c r="AU15" s="12"/>
      <c r="AV15" s="59" t="str">
        <f t="shared" si="10"/>
        <v/>
      </c>
      <c r="AW15" s="2"/>
      <c r="AX15" s="12"/>
      <c r="AY15" s="12"/>
      <c r="AZ15" s="12"/>
      <c r="BA15" s="59" t="str">
        <f t="shared" si="11"/>
        <v/>
      </c>
      <c r="BB15" s="2"/>
      <c r="BC15" s="12"/>
      <c r="BD15" s="12"/>
      <c r="BE15" s="12"/>
      <c r="BF15" s="59" t="str">
        <f t="shared" si="12"/>
        <v/>
      </c>
      <c r="BG15" s="12"/>
      <c r="BH15" s="12"/>
      <c r="BI15" s="12"/>
      <c r="BJ15" s="12"/>
      <c r="BK15" s="59" t="str">
        <f t="shared" si="13"/>
        <v/>
      </c>
      <c r="BL15" s="12" t="s">
        <v>9</v>
      </c>
      <c r="BM15" s="17">
        <v>27</v>
      </c>
      <c r="BN15" s="17">
        <v>5</v>
      </c>
      <c r="BO15" s="17">
        <v>6</v>
      </c>
      <c r="BP15" s="59">
        <f t="shared" si="14"/>
        <v>27.274999999999999</v>
      </c>
      <c r="BQ15" s="12" t="s">
        <v>9</v>
      </c>
      <c r="BR15" s="17">
        <v>28</v>
      </c>
      <c r="BS15" s="17">
        <v>11</v>
      </c>
      <c r="BT15" s="17">
        <v>5</v>
      </c>
      <c r="BU15" s="59">
        <f t="shared" si="15"/>
        <v>28.570833333333333</v>
      </c>
    </row>
    <row r="16" spans="1:74" x14ac:dyDescent="0.3">
      <c r="A16" s="2" t="s">
        <v>65</v>
      </c>
      <c r="B16" s="2" t="str">
        <f t="shared" si="0"/>
        <v>£/Cwt.</v>
      </c>
      <c r="C16" s="14" t="s">
        <v>272</v>
      </c>
      <c r="D16" s="2"/>
      <c r="E16" s="2"/>
      <c r="F16" s="2"/>
      <c r="G16" s="59" t="str">
        <f t="shared" si="1"/>
        <v/>
      </c>
      <c r="H16" s="2"/>
      <c r="I16" s="2"/>
      <c r="J16" s="2"/>
      <c r="K16" s="59" t="str">
        <f t="shared" si="2"/>
        <v/>
      </c>
      <c r="L16" s="2"/>
      <c r="M16" s="2"/>
      <c r="N16" s="2"/>
      <c r="O16" s="59" t="str">
        <f t="shared" si="3"/>
        <v/>
      </c>
      <c r="P16" s="2"/>
      <c r="Q16" s="2"/>
      <c r="R16" s="2"/>
      <c r="S16" s="59" t="str">
        <f t="shared" si="4"/>
        <v/>
      </c>
      <c r="T16" s="2"/>
      <c r="U16" s="2"/>
      <c r="V16" s="2"/>
      <c r="W16" s="59" t="str">
        <f t="shared" si="5"/>
        <v/>
      </c>
      <c r="X16" s="2"/>
      <c r="Y16" s="2"/>
      <c r="Z16" s="2"/>
      <c r="AA16" s="2"/>
      <c r="AB16" s="59" t="str">
        <f t="shared" si="6"/>
        <v/>
      </c>
      <c r="AC16" s="2"/>
      <c r="AD16" s="2"/>
      <c r="AE16" s="2"/>
      <c r="AF16" s="2"/>
      <c r="AG16" s="59" t="str">
        <f t="shared" si="7"/>
        <v/>
      </c>
      <c r="AH16" s="2"/>
      <c r="AI16" s="2"/>
      <c r="AJ16" s="2"/>
      <c r="AK16" s="2"/>
      <c r="AL16" s="59" t="str">
        <f t="shared" si="8"/>
        <v/>
      </c>
      <c r="AM16" s="2"/>
      <c r="AN16" s="2"/>
      <c r="AO16" s="2"/>
      <c r="AP16" s="2"/>
      <c r="AQ16" s="59" t="str">
        <f t="shared" si="9"/>
        <v/>
      </c>
      <c r="AR16" s="2"/>
      <c r="AS16" s="12"/>
      <c r="AT16" s="12"/>
      <c r="AU16" s="12"/>
      <c r="AV16" s="59" t="str">
        <f t="shared" si="10"/>
        <v/>
      </c>
      <c r="AW16" s="2"/>
      <c r="AX16" s="12"/>
      <c r="AY16" s="12"/>
      <c r="AZ16" s="12"/>
      <c r="BA16" s="59" t="str">
        <f t="shared" si="11"/>
        <v/>
      </c>
      <c r="BB16" s="2"/>
      <c r="BC16" s="12"/>
      <c r="BD16" s="12"/>
      <c r="BE16" s="12"/>
      <c r="BF16" s="59" t="str">
        <f t="shared" si="12"/>
        <v/>
      </c>
      <c r="BG16" s="12"/>
      <c r="BH16" s="12"/>
      <c r="BI16" s="12"/>
      <c r="BJ16" s="12"/>
      <c r="BK16" s="59" t="str">
        <f t="shared" si="13"/>
        <v/>
      </c>
      <c r="BL16" s="12"/>
      <c r="BM16" s="12"/>
      <c r="BN16" s="12"/>
      <c r="BO16" s="12"/>
      <c r="BP16" s="59" t="str">
        <f t="shared" si="14"/>
        <v/>
      </c>
      <c r="BQ16" s="12"/>
      <c r="BR16" s="12"/>
      <c r="BS16" s="12"/>
      <c r="BT16" s="12"/>
      <c r="BU16" s="59" t="str">
        <f t="shared" si="15"/>
        <v/>
      </c>
    </row>
    <row r="17" spans="1:73" x14ac:dyDescent="0.3">
      <c r="A17" s="2" t="s">
        <v>65</v>
      </c>
      <c r="B17" s="2" t="str">
        <f t="shared" si="0"/>
        <v>£/Cwt.</v>
      </c>
      <c r="C17" s="14" t="s">
        <v>272</v>
      </c>
      <c r="D17" s="2"/>
      <c r="E17" s="2"/>
      <c r="F17" s="2"/>
      <c r="G17" s="59" t="str">
        <f t="shared" si="1"/>
        <v/>
      </c>
      <c r="H17" s="2"/>
      <c r="I17" s="2"/>
      <c r="J17" s="2"/>
      <c r="K17" s="59" t="str">
        <f t="shared" si="2"/>
        <v/>
      </c>
      <c r="L17" s="2"/>
      <c r="M17" s="2"/>
      <c r="N17" s="2"/>
      <c r="O17" s="59" t="str">
        <f t="shared" si="3"/>
        <v/>
      </c>
      <c r="P17" s="2"/>
      <c r="Q17" s="2"/>
      <c r="R17" s="2"/>
      <c r="S17" s="59" t="str">
        <f t="shared" si="4"/>
        <v/>
      </c>
      <c r="T17" s="2"/>
      <c r="U17" s="2"/>
      <c r="V17" s="2"/>
      <c r="W17" s="59" t="str">
        <f t="shared" si="5"/>
        <v/>
      </c>
      <c r="X17" s="2"/>
      <c r="Y17" s="2"/>
      <c r="Z17" s="2"/>
      <c r="AA17" s="2"/>
      <c r="AB17" s="59" t="str">
        <f t="shared" si="6"/>
        <v/>
      </c>
      <c r="AC17" s="2"/>
      <c r="AD17" s="2"/>
      <c r="AE17" s="2"/>
      <c r="AF17" s="2"/>
      <c r="AG17" s="59" t="str">
        <f t="shared" si="7"/>
        <v/>
      </c>
      <c r="AH17" s="2"/>
      <c r="AI17" s="2"/>
      <c r="AJ17" s="2"/>
      <c r="AK17" s="2"/>
      <c r="AL17" s="59" t="str">
        <f t="shared" si="8"/>
        <v/>
      </c>
      <c r="AM17" s="2"/>
      <c r="AN17" s="2"/>
      <c r="AO17" s="2"/>
      <c r="AP17" s="2"/>
      <c r="AQ17" s="59" t="str">
        <f t="shared" si="9"/>
        <v/>
      </c>
      <c r="AR17" s="2"/>
      <c r="AS17" s="12"/>
      <c r="AT17" s="12"/>
      <c r="AU17" s="12"/>
      <c r="AV17" s="59" t="str">
        <f t="shared" si="10"/>
        <v/>
      </c>
      <c r="AW17" s="2"/>
      <c r="AX17" s="12"/>
      <c r="AY17" s="12"/>
      <c r="AZ17" s="12"/>
      <c r="BA17" s="59" t="str">
        <f t="shared" si="11"/>
        <v/>
      </c>
      <c r="BB17" s="2"/>
      <c r="BC17" s="12"/>
      <c r="BD17" s="12"/>
      <c r="BE17" s="12"/>
      <c r="BF17" s="59" t="str">
        <f t="shared" si="12"/>
        <v/>
      </c>
      <c r="BG17" s="12"/>
      <c r="BH17" s="12"/>
      <c r="BI17" s="12"/>
      <c r="BJ17" s="12"/>
      <c r="BK17" s="59" t="str">
        <f t="shared" si="13"/>
        <v/>
      </c>
      <c r="BL17" s="12"/>
      <c r="BM17" s="12"/>
      <c r="BN17" s="12"/>
      <c r="BO17" s="12"/>
      <c r="BP17" s="59" t="str">
        <f t="shared" si="14"/>
        <v/>
      </c>
      <c r="BQ17" s="12"/>
      <c r="BR17" s="12"/>
      <c r="BS17" s="12"/>
      <c r="BT17" s="12"/>
      <c r="BU17" s="59" t="str">
        <f t="shared" si="15"/>
        <v/>
      </c>
    </row>
    <row r="18" spans="1:73" x14ac:dyDescent="0.3">
      <c r="A18" s="2" t="s">
        <v>66</v>
      </c>
      <c r="B18" s="2" t="str">
        <f t="shared" si="0"/>
        <v>£/Cwt.</v>
      </c>
      <c r="C18" s="14" t="s">
        <v>272</v>
      </c>
      <c r="D18" s="2"/>
      <c r="E18" s="2"/>
      <c r="F18" s="2"/>
      <c r="G18" s="59" t="str">
        <f t="shared" si="1"/>
        <v/>
      </c>
      <c r="H18" s="2"/>
      <c r="I18" s="2"/>
      <c r="J18" s="2"/>
      <c r="K18" s="59" t="str">
        <f t="shared" si="2"/>
        <v/>
      </c>
      <c r="L18" s="2"/>
      <c r="M18" s="2"/>
      <c r="N18" s="2"/>
      <c r="O18" s="59" t="str">
        <f t="shared" si="3"/>
        <v/>
      </c>
      <c r="P18" s="2"/>
      <c r="Q18" s="2"/>
      <c r="R18" s="2"/>
      <c r="S18" s="59" t="str">
        <f t="shared" si="4"/>
        <v/>
      </c>
      <c r="T18" s="2"/>
      <c r="U18" s="2"/>
      <c r="V18" s="2"/>
      <c r="W18" s="59" t="str">
        <f t="shared" si="5"/>
        <v/>
      </c>
      <c r="X18" s="2"/>
      <c r="Y18" s="2"/>
      <c r="Z18" s="2"/>
      <c r="AA18" s="2"/>
      <c r="AB18" s="59" t="str">
        <f t="shared" si="6"/>
        <v/>
      </c>
      <c r="AC18" s="2"/>
      <c r="AD18" s="2"/>
      <c r="AE18" s="2"/>
      <c r="AF18" s="2"/>
      <c r="AG18" s="59" t="str">
        <f t="shared" si="7"/>
        <v/>
      </c>
      <c r="AH18" s="2"/>
      <c r="AI18" s="2"/>
      <c r="AJ18" s="2"/>
      <c r="AK18" s="2"/>
      <c r="AL18" s="59" t="str">
        <f t="shared" si="8"/>
        <v/>
      </c>
      <c r="AM18" s="2"/>
      <c r="AN18" s="2"/>
      <c r="AO18" s="2"/>
      <c r="AP18" s="2"/>
      <c r="AQ18" s="59" t="str">
        <f t="shared" si="9"/>
        <v/>
      </c>
      <c r="AR18" s="2"/>
      <c r="AS18" s="12"/>
      <c r="AT18" s="12"/>
      <c r="AU18" s="12"/>
      <c r="AV18" s="59" t="str">
        <f t="shared" si="10"/>
        <v/>
      </c>
      <c r="AW18" s="2"/>
      <c r="AX18" s="12"/>
      <c r="AY18" s="12"/>
      <c r="AZ18" s="12"/>
      <c r="BA18" s="59" t="str">
        <f t="shared" si="11"/>
        <v/>
      </c>
      <c r="BB18" s="2"/>
      <c r="BC18" s="12"/>
      <c r="BD18" s="12"/>
      <c r="BE18" s="12"/>
      <c r="BF18" s="59" t="str">
        <f t="shared" si="12"/>
        <v/>
      </c>
      <c r="BG18" s="12"/>
      <c r="BH18" s="12"/>
      <c r="BI18" s="12"/>
      <c r="BJ18" s="12"/>
      <c r="BK18" s="59" t="str">
        <f t="shared" si="13"/>
        <v/>
      </c>
      <c r="BL18" s="12"/>
      <c r="BM18" s="12"/>
      <c r="BN18" s="12"/>
      <c r="BO18" s="12"/>
      <c r="BP18" s="59" t="str">
        <f t="shared" si="14"/>
        <v/>
      </c>
      <c r="BQ18" s="12"/>
      <c r="BR18" s="12"/>
      <c r="BS18" s="12"/>
      <c r="BT18" s="12"/>
      <c r="BU18" s="59" t="str">
        <f t="shared" si="15"/>
        <v/>
      </c>
    </row>
    <row r="19" spans="1:73" x14ac:dyDescent="0.3">
      <c r="A19" s="14" t="s">
        <v>340</v>
      </c>
      <c r="B19" s="2" t="str">
        <f t="shared" si="0"/>
        <v>£/Cwt.</v>
      </c>
      <c r="C19" s="14" t="s">
        <v>272</v>
      </c>
      <c r="D19" s="14" t="s">
        <v>273</v>
      </c>
      <c r="E19" s="14">
        <v>3</v>
      </c>
      <c r="F19" s="14">
        <v>10</v>
      </c>
      <c r="G19" s="59">
        <f>(IF((E19+F19/$D$52)=0,"",(E19+F19/$D$52)))/1.75</f>
        <v>2</v>
      </c>
      <c r="H19" s="14" t="s">
        <v>273</v>
      </c>
      <c r="I19" s="14">
        <v>3</v>
      </c>
      <c r="J19" s="14">
        <v>10</v>
      </c>
      <c r="K19" s="59">
        <f>(IF((I19+J19/$D$52)=0,"",(I19+J19/$D$52)))/1.75</f>
        <v>2</v>
      </c>
      <c r="L19" s="14" t="s">
        <v>273</v>
      </c>
      <c r="M19" s="14">
        <v>3</v>
      </c>
      <c r="N19" s="14">
        <v>10</v>
      </c>
      <c r="O19" s="59">
        <f>(IF((M19+N19/$D$52)=0,"",(M19+N19/$D$52)))/1.75</f>
        <v>2</v>
      </c>
      <c r="P19" s="14" t="s">
        <v>273</v>
      </c>
      <c r="Q19" s="14">
        <v>3</v>
      </c>
      <c r="R19" s="14">
        <v>10</v>
      </c>
      <c r="S19" s="59">
        <f>(IF((Q19+R19/$D$52)=0,"",(Q19+R19/$D$52)))/1.75</f>
        <v>2</v>
      </c>
      <c r="T19" s="14" t="s">
        <v>273</v>
      </c>
      <c r="U19" s="14">
        <v>3</v>
      </c>
      <c r="V19" s="14">
        <v>10</v>
      </c>
      <c r="W19" s="59">
        <f>(IF((U19+V19/$D$52)=0,"",(U19+V19/$D$52)))/1.75</f>
        <v>2</v>
      </c>
      <c r="X19" s="12" t="s">
        <v>273</v>
      </c>
      <c r="Y19" s="12">
        <v>4</v>
      </c>
      <c r="Z19" s="12">
        <v>0</v>
      </c>
      <c r="AA19" s="12">
        <v>0</v>
      </c>
      <c r="AB19" s="59">
        <f>(IF((Y19+Z19/$D$52+AA19/$F$52)=0,"",(Y19+Z19/$D$52+AA19/$F$52)))/1.5</f>
        <v>2.6666666666666665</v>
      </c>
      <c r="AC19" s="18" t="s">
        <v>273</v>
      </c>
      <c r="AD19" s="12">
        <v>4</v>
      </c>
      <c r="AE19" s="12">
        <v>0</v>
      </c>
      <c r="AF19" s="12">
        <v>0</v>
      </c>
      <c r="AG19" s="59">
        <f>(IF((AD19+AE19/$D$52+AF19/$F$52)=0,"",(AD19+AE19/$D$52+AF19/$F$52)))/1.5</f>
        <v>2.6666666666666665</v>
      </c>
      <c r="AH19" s="12"/>
      <c r="AI19" s="12"/>
      <c r="AJ19" s="12"/>
      <c r="AK19" s="12"/>
      <c r="AL19" s="59" t="str">
        <f>IF((AI19+AJ19/$D$52+AK19/$F$52)=0,"",(AI19+AJ19/$D$52+AK19/$F$52))</f>
        <v/>
      </c>
      <c r="AM19" s="12"/>
      <c r="AN19" s="12"/>
      <c r="AO19" s="12"/>
      <c r="AP19" s="12"/>
      <c r="AQ19" s="59" t="str">
        <f>IF((AN19+AO19/$D$52+AP19/$F$52)=0,"",(AN19+AO19/$D$52+AP19/$F$52))</f>
        <v/>
      </c>
      <c r="AR19" s="12"/>
      <c r="AS19" s="12"/>
      <c r="AT19" s="12"/>
      <c r="AU19" s="12"/>
      <c r="AV19" s="59" t="str">
        <f>IF((AS19+AT19/$D$52+AU19/$F$52)=0,"",(AS19+AT19/$D$52+AU19/$F$52))</f>
        <v/>
      </c>
      <c r="AW19" s="12"/>
      <c r="AX19" s="12"/>
      <c r="AY19" s="12"/>
      <c r="AZ19" s="12"/>
      <c r="BA19" s="59" t="str">
        <f>IF((AX19+AY19/$D$52+AZ19/$F$52)=0,"",(AX19+AY19/$D$52+AZ19/$F$52))</f>
        <v/>
      </c>
      <c r="BB19" s="12"/>
      <c r="BC19" s="12"/>
      <c r="BD19" s="12"/>
      <c r="BE19" s="12"/>
      <c r="BF19" s="59" t="str">
        <f>IF((BC19+BD19/$D$52+BE19/$F$52)=0,"",(BC19+BD19/$D$52+BE19/$F$52))</f>
        <v/>
      </c>
      <c r="BG19" s="12"/>
      <c r="BH19" s="12"/>
      <c r="BI19" s="12"/>
      <c r="BJ19" s="12"/>
      <c r="BK19" s="59" t="str">
        <f>IF((BH19+BI19/$D$52+BJ19/$F$52)=0,"",(BH19+BI19/$D$52+BJ19/$F$52))</f>
        <v/>
      </c>
      <c r="BL19" s="12"/>
      <c r="BM19" s="12"/>
      <c r="BN19" s="12"/>
      <c r="BO19" s="12"/>
      <c r="BP19" s="59" t="str">
        <f>IF((BM19+BN19/$D$52+BO19/$F$52)=0,"",(BM19+BN19/$D$52+BO19/$F$52))</f>
        <v/>
      </c>
      <c r="BQ19" s="12"/>
      <c r="BR19" s="12"/>
      <c r="BS19" s="12"/>
      <c r="BT19" s="12"/>
      <c r="BU19" s="59" t="str">
        <f>IF((BR19+BS19/$D$52+BT19/$F$52)=0,"",(BR19+BS19/$D$52+BT19/$F$52))</f>
        <v/>
      </c>
    </row>
    <row r="20" spans="1:73" x14ac:dyDescent="0.3">
      <c r="A20" s="14" t="s">
        <v>184</v>
      </c>
      <c r="B20" s="2" t="str">
        <f t="shared" si="0"/>
        <v>£/Cwt.</v>
      </c>
      <c r="C20" s="14" t="s">
        <v>272</v>
      </c>
      <c r="D20" s="14"/>
      <c r="E20" s="14"/>
      <c r="F20" s="14"/>
      <c r="G20" s="59" t="str">
        <f t="shared" ref="G20:G46" si="16">IF((E20+F20/$D$52)=0,"",(E20+F20/$D$52))</f>
        <v/>
      </c>
      <c r="H20" s="14"/>
      <c r="I20" s="14"/>
      <c r="J20" s="14"/>
      <c r="K20" s="59" t="str">
        <f t="shared" ref="K20:K46" si="17">IF((I20+J20/$D$52)=0,"",(I20+J20/$D$52))</f>
        <v/>
      </c>
      <c r="L20" s="14"/>
      <c r="M20" s="14"/>
      <c r="N20" s="14"/>
      <c r="O20" s="59" t="str">
        <f t="shared" ref="O20:O46" si="18">IF((M20+N20/$D$52)=0,"",(M20+N20/$D$52))</f>
        <v/>
      </c>
      <c r="P20" s="14"/>
      <c r="Q20" s="14"/>
      <c r="R20" s="14"/>
      <c r="S20" s="59" t="str">
        <f t="shared" ref="S20:S46" si="19">IF((Q20+R20/$D$52)=0,"",(Q20+R20/$D$52))</f>
        <v/>
      </c>
      <c r="T20" s="14"/>
      <c r="U20" s="14"/>
      <c r="V20" s="14"/>
      <c r="W20" s="59" t="str">
        <f t="shared" ref="W20:W46" si="20">IF((U20+V20/$D$52)=0,"",(U20+V20/$D$52))</f>
        <v/>
      </c>
      <c r="X20" s="12"/>
      <c r="Y20" s="12"/>
      <c r="Z20" s="12"/>
      <c r="AA20" s="12"/>
      <c r="AB20" s="59" t="str">
        <f t="shared" ref="AB20:AB43" si="21">IF((Y20+Z20/$D$52+AA20/$F$52)=0,"",(Y20+Z20/$D$52+AA20/$F$52))</f>
        <v/>
      </c>
      <c r="AC20" s="14"/>
      <c r="AD20" s="12"/>
      <c r="AE20" s="12"/>
      <c r="AF20" s="12"/>
      <c r="AG20" s="59" t="str">
        <f t="shared" ref="AG20:AG43" si="22">IF((AD20+AE20/$D$52+AF20/$F$52)=0,"",(AD20+AE20/$D$52+AF20/$F$52))</f>
        <v/>
      </c>
      <c r="AH20" s="12"/>
      <c r="AI20" s="12"/>
      <c r="AJ20" s="12"/>
      <c r="AK20" s="12"/>
      <c r="AL20" s="59" t="str">
        <f t="shared" ref="AL20:AL43" si="23">IF((AI20+AJ20/$D$52+AK20/$F$52)=0,"",(AI20+AJ20/$D$52+AK20/$F$52))</f>
        <v/>
      </c>
      <c r="AM20" s="12"/>
      <c r="AN20" s="12"/>
      <c r="AO20" s="12"/>
      <c r="AP20" s="12"/>
      <c r="AQ20" s="59" t="str">
        <f t="shared" ref="AQ20:AQ43" si="24">IF((AN20+AO20/$D$52+AP20/$F$52)=0,"",(AN20+AO20/$D$52+AP20/$F$52))</f>
        <v/>
      </c>
      <c r="AR20" s="12"/>
      <c r="AS20" s="12"/>
      <c r="AT20" s="12"/>
      <c r="AU20" s="12"/>
      <c r="AV20" s="59" t="str">
        <f t="shared" ref="AV20:AV43" si="25">IF((AS20+AT20/$D$52+AU20/$F$52)=0,"",(AS20+AT20/$D$52+AU20/$F$52))</f>
        <v/>
      </c>
      <c r="AW20" s="12"/>
      <c r="AX20" s="12"/>
      <c r="AY20" s="12"/>
      <c r="AZ20" s="12"/>
      <c r="BA20" s="59" t="str">
        <f t="shared" ref="BA20:BA43" si="26">IF((AX20+AY20/$D$52+AZ20/$F$52)=0,"",(AX20+AY20/$D$52+AZ20/$F$52))</f>
        <v/>
      </c>
      <c r="BB20" s="12"/>
      <c r="BC20" s="12"/>
      <c r="BD20" s="12"/>
      <c r="BE20" s="12"/>
      <c r="BF20" s="59" t="str">
        <f t="shared" ref="BF20:BF43" si="27">IF((BC20+BD20/$D$52+BE20/$F$52)=0,"",(BC20+BD20/$D$52+BE20/$F$52))</f>
        <v/>
      </c>
      <c r="BG20" s="12"/>
      <c r="BH20" s="12"/>
      <c r="BI20" s="12"/>
      <c r="BJ20" s="12"/>
      <c r="BK20" s="59" t="str">
        <f t="shared" ref="BK20:BK43" si="28">IF((BH20+BI20/$D$52+BJ20/$F$52)=0,"",(BH20+BI20/$D$52+BJ20/$F$52))</f>
        <v/>
      </c>
      <c r="BL20" s="12" t="s">
        <v>9</v>
      </c>
      <c r="BM20" s="17">
        <v>17</v>
      </c>
      <c r="BN20" s="17">
        <v>1</v>
      </c>
      <c r="BO20" s="17">
        <v>8</v>
      </c>
      <c r="BP20" s="59">
        <f t="shared" ref="BP20:BP43" si="29">IF((BM20+BN20/$D$52+BO20/$F$52)=0,"",(BM20+BN20/$D$52+BO20/$F$52))</f>
        <v>17.083333333333336</v>
      </c>
      <c r="BQ20" s="12" t="s">
        <v>9</v>
      </c>
      <c r="BR20" s="17">
        <v>17</v>
      </c>
      <c r="BS20" s="17">
        <v>1</v>
      </c>
      <c r="BT20" s="17">
        <v>5</v>
      </c>
      <c r="BU20" s="59">
        <f t="shared" ref="BU20:BU43" si="30">IF((BR20+BS20/$D$52+BT20/$F$52)=0,"",(BR20+BS20/$D$52+BT20/$F$52))</f>
        <v>17.070833333333333</v>
      </c>
    </row>
    <row r="21" spans="1:73" x14ac:dyDescent="0.3">
      <c r="A21" s="14" t="s">
        <v>70</v>
      </c>
      <c r="B21" s="2" t="str">
        <f t="shared" si="0"/>
        <v>£/Cwt.</v>
      </c>
      <c r="C21" s="14" t="s">
        <v>272</v>
      </c>
      <c r="D21" s="14"/>
      <c r="E21" s="14"/>
      <c r="F21" s="14"/>
      <c r="G21" s="59" t="str">
        <f t="shared" si="16"/>
        <v/>
      </c>
      <c r="H21" s="14"/>
      <c r="I21" s="14"/>
      <c r="J21" s="14"/>
      <c r="K21" s="59" t="str">
        <f t="shared" si="17"/>
        <v/>
      </c>
      <c r="L21" s="14"/>
      <c r="M21" s="14"/>
      <c r="N21" s="14"/>
      <c r="O21" s="59" t="str">
        <f t="shared" si="18"/>
        <v/>
      </c>
      <c r="P21" s="14"/>
      <c r="Q21" s="14"/>
      <c r="R21" s="14"/>
      <c r="S21" s="59" t="str">
        <f t="shared" si="19"/>
        <v/>
      </c>
      <c r="T21" s="14"/>
      <c r="U21" s="14"/>
      <c r="V21" s="14"/>
      <c r="W21" s="59" t="str">
        <f t="shared" si="20"/>
        <v/>
      </c>
      <c r="X21" s="12"/>
      <c r="Y21" s="12"/>
      <c r="Z21" s="12"/>
      <c r="AA21" s="12"/>
      <c r="AB21" s="59" t="str">
        <f t="shared" si="21"/>
        <v/>
      </c>
      <c r="AC21" s="14"/>
      <c r="AD21" s="12"/>
      <c r="AE21" s="12"/>
      <c r="AF21" s="12"/>
      <c r="AG21" s="59" t="str">
        <f t="shared" si="22"/>
        <v/>
      </c>
      <c r="AH21" s="12"/>
      <c r="AI21" s="12"/>
      <c r="AJ21" s="12"/>
      <c r="AK21" s="12"/>
      <c r="AL21" s="59" t="str">
        <f t="shared" si="23"/>
        <v/>
      </c>
      <c r="AM21" s="12"/>
      <c r="AN21" s="12"/>
      <c r="AO21" s="12"/>
      <c r="AP21" s="12"/>
      <c r="AQ21" s="59" t="str">
        <f t="shared" si="24"/>
        <v/>
      </c>
      <c r="AR21" s="12"/>
      <c r="AS21" s="12"/>
      <c r="AT21" s="12"/>
      <c r="AU21" s="12"/>
      <c r="AV21" s="59" t="str">
        <f t="shared" si="25"/>
        <v/>
      </c>
      <c r="AW21" s="12"/>
      <c r="AX21" s="12"/>
      <c r="AY21" s="12"/>
      <c r="AZ21" s="12"/>
      <c r="BA21" s="59" t="str">
        <f t="shared" si="26"/>
        <v/>
      </c>
      <c r="BB21" s="12"/>
      <c r="BC21" s="12"/>
      <c r="BD21" s="12"/>
      <c r="BE21" s="12"/>
      <c r="BF21" s="59" t="str">
        <f t="shared" si="27"/>
        <v/>
      </c>
      <c r="BG21" s="12"/>
      <c r="BH21" s="12"/>
      <c r="BI21" s="12"/>
      <c r="BJ21" s="12"/>
      <c r="BK21" s="59" t="str">
        <f t="shared" si="28"/>
        <v/>
      </c>
      <c r="BL21" s="12"/>
      <c r="BM21" s="12"/>
      <c r="BN21" s="12"/>
      <c r="BO21" s="12"/>
      <c r="BP21" s="59" t="str">
        <f t="shared" si="29"/>
        <v/>
      </c>
      <c r="BQ21" s="12"/>
      <c r="BR21" s="12"/>
      <c r="BS21" s="12"/>
      <c r="BT21" s="12"/>
      <c r="BU21" s="59" t="str">
        <f t="shared" si="30"/>
        <v/>
      </c>
    </row>
    <row r="22" spans="1:73" x14ac:dyDescent="0.3">
      <c r="A22" s="14" t="s">
        <v>185</v>
      </c>
      <c r="B22" s="2" t="str">
        <f t="shared" si="0"/>
        <v>£/Cwt.</v>
      </c>
      <c r="C22" s="14" t="s">
        <v>272</v>
      </c>
      <c r="D22" s="14"/>
      <c r="E22" s="14"/>
      <c r="F22" s="14"/>
      <c r="G22" s="59" t="str">
        <f t="shared" si="16"/>
        <v/>
      </c>
      <c r="H22" s="14"/>
      <c r="I22" s="14"/>
      <c r="J22" s="14"/>
      <c r="K22" s="59" t="str">
        <f t="shared" si="17"/>
        <v/>
      </c>
      <c r="L22" s="14"/>
      <c r="M22" s="14"/>
      <c r="N22" s="14"/>
      <c r="O22" s="59" t="str">
        <f t="shared" si="18"/>
        <v/>
      </c>
      <c r="P22" s="14"/>
      <c r="Q22" s="14"/>
      <c r="R22" s="14"/>
      <c r="S22" s="59" t="str">
        <f t="shared" si="19"/>
        <v/>
      </c>
      <c r="T22" s="14"/>
      <c r="U22" s="14"/>
      <c r="V22" s="14"/>
      <c r="W22" s="59" t="str">
        <f t="shared" si="20"/>
        <v/>
      </c>
      <c r="X22" s="12"/>
      <c r="Y22" s="12"/>
      <c r="Z22" s="12"/>
      <c r="AA22" s="12"/>
      <c r="AB22" s="59" t="str">
        <f t="shared" si="21"/>
        <v/>
      </c>
      <c r="AC22" s="14"/>
      <c r="AD22" s="12"/>
      <c r="AE22" s="12"/>
      <c r="AF22" s="12"/>
      <c r="AG22" s="59" t="str">
        <f t="shared" si="22"/>
        <v/>
      </c>
      <c r="AH22" s="12"/>
      <c r="AI22" s="12"/>
      <c r="AJ22" s="12"/>
      <c r="AK22" s="12"/>
      <c r="AL22" s="59" t="str">
        <f t="shared" si="23"/>
        <v/>
      </c>
      <c r="AM22" s="12"/>
      <c r="AN22" s="12"/>
      <c r="AO22" s="12"/>
      <c r="AP22" s="12"/>
      <c r="AQ22" s="59" t="str">
        <f t="shared" si="24"/>
        <v/>
      </c>
      <c r="AR22" s="12"/>
      <c r="AS22" s="12"/>
      <c r="AT22" s="12"/>
      <c r="AU22" s="12"/>
      <c r="AV22" s="59" t="str">
        <f t="shared" si="25"/>
        <v/>
      </c>
      <c r="AW22" s="12"/>
      <c r="AX22" s="12"/>
      <c r="AY22" s="12"/>
      <c r="AZ22" s="12"/>
      <c r="BA22" s="59" t="str">
        <f t="shared" si="26"/>
        <v/>
      </c>
      <c r="BB22" s="12"/>
      <c r="BC22" s="12"/>
      <c r="BD22" s="12"/>
      <c r="BE22" s="12"/>
      <c r="BF22" s="59" t="str">
        <f t="shared" si="27"/>
        <v/>
      </c>
      <c r="BG22" s="12"/>
      <c r="BH22" s="12"/>
      <c r="BI22" s="12"/>
      <c r="BJ22" s="12"/>
      <c r="BK22" s="59" t="str">
        <f t="shared" si="28"/>
        <v/>
      </c>
      <c r="BL22" s="12"/>
      <c r="BM22" s="12"/>
      <c r="BN22" s="12"/>
      <c r="BO22" s="12"/>
      <c r="BP22" s="59" t="str">
        <f t="shared" si="29"/>
        <v/>
      </c>
      <c r="BQ22" s="12"/>
      <c r="BR22" s="12"/>
      <c r="BS22" s="12"/>
      <c r="BT22" s="12"/>
      <c r="BU22" s="59" t="str">
        <f t="shared" si="30"/>
        <v/>
      </c>
    </row>
    <row r="23" spans="1:73" x14ac:dyDescent="0.3">
      <c r="A23" s="14" t="s">
        <v>186</v>
      </c>
      <c r="B23" s="2" t="str">
        <f t="shared" si="0"/>
        <v>£/Cwt.</v>
      </c>
      <c r="C23" s="14" t="s">
        <v>272</v>
      </c>
      <c r="D23" s="14"/>
      <c r="E23" s="14"/>
      <c r="F23" s="14"/>
      <c r="G23" s="59" t="str">
        <f t="shared" si="16"/>
        <v/>
      </c>
      <c r="H23" s="14"/>
      <c r="I23" s="14"/>
      <c r="J23" s="14"/>
      <c r="K23" s="59" t="str">
        <f t="shared" si="17"/>
        <v/>
      </c>
      <c r="L23" s="14"/>
      <c r="M23" s="14"/>
      <c r="N23" s="14"/>
      <c r="O23" s="59" t="str">
        <f t="shared" si="18"/>
        <v/>
      </c>
      <c r="P23" s="14"/>
      <c r="Q23" s="14"/>
      <c r="R23" s="14"/>
      <c r="S23" s="59" t="str">
        <f t="shared" si="19"/>
        <v/>
      </c>
      <c r="T23" s="14"/>
      <c r="U23" s="14"/>
      <c r="V23" s="14"/>
      <c r="W23" s="59" t="str">
        <f t="shared" si="20"/>
        <v/>
      </c>
      <c r="X23" s="12"/>
      <c r="Y23" s="12"/>
      <c r="Z23" s="12"/>
      <c r="AA23" s="12"/>
      <c r="AB23" s="59" t="str">
        <f t="shared" si="21"/>
        <v/>
      </c>
      <c r="AC23" s="14"/>
      <c r="AD23" s="12"/>
      <c r="AE23" s="12"/>
      <c r="AF23" s="12"/>
      <c r="AG23" s="59" t="str">
        <f t="shared" si="22"/>
        <v/>
      </c>
      <c r="AH23" s="12"/>
      <c r="AI23" s="12"/>
      <c r="AJ23" s="12"/>
      <c r="AK23" s="12"/>
      <c r="AL23" s="59" t="str">
        <f t="shared" si="23"/>
        <v/>
      </c>
      <c r="AM23" s="12"/>
      <c r="AN23" s="12"/>
      <c r="AO23" s="12"/>
      <c r="AP23" s="12"/>
      <c r="AQ23" s="59" t="str">
        <f t="shared" si="24"/>
        <v/>
      </c>
      <c r="AR23" s="12"/>
      <c r="AS23" s="12"/>
      <c r="AT23" s="12"/>
      <c r="AU23" s="12"/>
      <c r="AV23" s="59" t="str">
        <f t="shared" si="25"/>
        <v/>
      </c>
      <c r="AW23" s="12"/>
      <c r="AX23" s="12"/>
      <c r="AY23" s="12"/>
      <c r="AZ23" s="12"/>
      <c r="BA23" s="59" t="str">
        <f t="shared" si="26"/>
        <v/>
      </c>
      <c r="BB23" s="12"/>
      <c r="BC23" s="12"/>
      <c r="BD23" s="12"/>
      <c r="BE23" s="12"/>
      <c r="BF23" s="59" t="str">
        <f t="shared" si="27"/>
        <v/>
      </c>
      <c r="BG23" s="12"/>
      <c r="BH23" s="12"/>
      <c r="BI23" s="12"/>
      <c r="BJ23" s="12"/>
      <c r="BK23" s="59" t="str">
        <f t="shared" si="28"/>
        <v/>
      </c>
      <c r="BL23" s="12"/>
      <c r="BM23" s="12"/>
      <c r="BN23" s="12"/>
      <c r="BO23" s="12"/>
      <c r="BP23" s="59" t="str">
        <f t="shared" si="29"/>
        <v/>
      </c>
      <c r="BQ23" s="12"/>
      <c r="BR23" s="12"/>
      <c r="BS23" s="12"/>
      <c r="BT23" s="12"/>
      <c r="BU23" s="59" t="str">
        <f t="shared" si="30"/>
        <v/>
      </c>
    </row>
    <row r="24" spans="1:73" x14ac:dyDescent="0.3">
      <c r="A24" s="14" t="s">
        <v>71</v>
      </c>
      <c r="B24" s="2" t="str">
        <f t="shared" si="0"/>
        <v>£/Cwt.</v>
      </c>
      <c r="C24" s="14" t="s">
        <v>272</v>
      </c>
      <c r="D24" s="14"/>
      <c r="E24" s="14"/>
      <c r="F24" s="14"/>
      <c r="G24" s="59" t="str">
        <f t="shared" si="16"/>
        <v/>
      </c>
      <c r="H24" s="14"/>
      <c r="I24" s="14"/>
      <c r="J24" s="14"/>
      <c r="K24" s="59" t="str">
        <f t="shared" si="17"/>
        <v/>
      </c>
      <c r="L24" s="14"/>
      <c r="M24" s="14"/>
      <c r="N24" s="14"/>
      <c r="O24" s="59" t="str">
        <f t="shared" si="18"/>
        <v/>
      </c>
      <c r="P24" s="14"/>
      <c r="Q24" s="14"/>
      <c r="R24" s="14"/>
      <c r="S24" s="59" t="str">
        <f t="shared" si="19"/>
        <v/>
      </c>
      <c r="T24" s="14"/>
      <c r="U24" s="14"/>
      <c r="V24" s="14"/>
      <c r="W24" s="59" t="str">
        <f t="shared" si="20"/>
        <v/>
      </c>
      <c r="X24" s="12"/>
      <c r="Y24" s="12"/>
      <c r="Z24" s="12"/>
      <c r="AA24" s="12"/>
      <c r="AB24" s="59" t="str">
        <f t="shared" si="21"/>
        <v/>
      </c>
      <c r="AC24" s="14"/>
      <c r="AD24" s="12"/>
      <c r="AE24" s="12"/>
      <c r="AF24" s="12"/>
      <c r="AG24" s="59" t="str">
        <f t="shared" si="22"/>
        <v/>
      </c>
      <c r="AH24" s="12"/>
      <c r="AI24" s="12"/>
      <c r="AJ24" s="12"/>
      <c r="AK24" s="12"/>
      <c r="AL24" s="59" t="str">
        <f t="shared" si="23"/>
        <v/>
      </c>
      <c r="AM24" s="12"/>
      <c r="AN24" s="12"/>
      <c r="AO24" s="12"/>
      <c r="AP24" s="12"/>
      <c r="AQ24" s="59" t="str">
        <f t="shared" si="24"/>
        <v/>
      </c>
      <c r="AR24" s="12"/>
      <c r="AS24" s="12"/>
      <c r="AT24" s="12"/>
      <c r="AU24" s="12"/>
      <c r="AV24" s="59" t="str">
        <f t="shared" si="25"/>
        <v/>
      </c>
      <c r="AW24" s="12"/>
      <c r="AX24" s="12"/>
      <c r="AY24" s="12"/>
      <c r="AZ24" s="12"/>
      <c r="BA24" s="59" t="str">
        <f t="shared" si="26"/>
        <v/>
      </c>
      <c r="BB24" s="12"/>
      <c r="BC24" s="12"/>
      <c r="BD24" s="12"/>
      <c r="BE24" s="12"/>
      <c r="BF24" s="59" t="str">
        <f t="shared" si="27"/>
        <v/>
      </c>
      <c r="BG24" s="12"/>
      <c r="BH24" s="12"/>
      <c r="BI24" s="12"/>
      <c r="BJ24" s="12"/>
      <c r="BK24" s="59" t="str">
        <f t="shared" si="28"/>
        <v/>
      </c>
      <c r="BL24" s="12"/>
      <c r="BM24" s="12"/>
      <c r="BN24" s="12"/>
      <c r="BO24" s="12"/>
      <c r="BP24" s="59" t="str">
        <f t="shared" si="29"/>
        <v/>
      </c>
      <c r="BQ24" s="12"/>
      <c r="BR24" s="12"/>
      <c r="BS24" s="12"/>
      <c r="BT24" s="12"/>
      <c r="BU24" s="59" t="str">
        <f t="shared" si="30"/>
        <v/>
      </c>
    </row>
    <row r="25" spans="1:73" x14ac:dyDescent="0.3">
      <c r="A25" s="14" t="s">
        <v>187</v>
      </c>
      <c r="B25" s="2" t="str">
        <f t="shared" si="0"/>
        <v>£/Cwt.</v>
      </c>
      <c r="C25" s="14" t="s">
        <v>272</v>
      </c>
      <c r="D25" s="14"/>
      <c r="E25" s="14"/>
      <c r="F25" s="14"/>
      <c r="G25" s="59" t="str">
        <f t="shared" si="16"/>
        <v/>
      </c>
      <c r="H25" s="14"/>
      <c r="I25" s="14"/>
      <c r="J25" s="14"/>
      <c r="K25" s="59" t="str">
        <f t="shared" si="17"/>
        <v/>
      </c>
      <c r="L25" s="14"/>
      <c r="M25" s="14"/>
      <c r="N25" s="14"/>
      <c r="O25" s="59" t="str">
        <f t="shared" si="18"/>
        <v/>
      </c>
      <c r="P25" s="14"/>
      <c r="Q25" s="14"/>
      <c r="R25" s="14"/>
      <c r="S25" s="59" t="str">
        <f t="shared" si="19"/>
        <v/>
      </c>
      <c r="T25" s="14"/>
      <c r="U25" s="14"/>
      <c r="V25" s="14"/>
      <c r="W25" s="59" t="str">
        <f t="shared" si="20"/>
        <v/>
      </c>
      <c r="X25" s="12"/>
      <c r="Y25" s="12"/>
      <c r="Z25" s="12"/>
      <c r="AA25" s="12"/>
      <c r="AB25" s="59" t="str">
        <f t="shared" si="21"/>
        <v/>
      </c>
      <c r="AC25" s="14"/>
      <c r="AD25" s="12"/>
      <c r="AE25" s="12"/>
      <c r="AF25" s="12"/>
      <c r="AG25" s="59" t="str">
        <f t="shared" si="22"/>
        <v/>
      </c>
      <c r="AH25" s="12"/>
      <c r="AI25" s="12"/>
      <c r="AJ25" s="12"/>
      <c r="AK25" s="12"/>
      <c r="AL25" s="59" t="str">
        <f t="shared" si="23"/>
        <v/>
      </c>
      <c r="AM25" s="12"/>
      <c r="AN25" s="12"/>
      <c r="AO25" s="12"/>
      <c r="AP25" s="12"/>
      <c r="AQ25" s="59" t="str">
        <f t="shared" si="24"/>
        <v/>
      </c>
      <c r="AR25" s="12"/>
      <c r="AS25" s="12"/>
      <c r="AT25" s="12"/>
      <c r="AU25" s="12"/>
      <c r="AV25" s="59" t="str">
        <f t="shared" si="25"/>
        <v/>
      </c>
      <c r="AW25" s="12"/>
      <c r="AX25" s="12"/>
      <c r="AY25" s="12"/>
      <c r="AZ25" s="12"/>
      <c r="BA25" s="59" t="str">
        <f t="shared" si="26"/>
        <v/>
      </c>
      <c r="BB25" s="12"/>
      <c r="BC25" s="12"/>
      <c r="BD25" s="12"/>
      <c r="BE25" s="12"/>
      <c r="BF25" s="59" t="str">
        <f t="shared" si="27"/>
        <v/>
      </c>
      <c r="BG25" s="12"/>
      <c r="BH25" s="12"/>
      <c r="BI25" s="12"/>
      <c r="BJ25" s="12"/>
      <c r="BK25" s="59" t="str">
        <f t="shared" si="28"/>
        <v/>
      </c>
      <c r="BL25" s="12"/>
      <c r="BM25" s="12"/>
      <c r="BN25" s="12"/>
      <c r="BO25" s="12"/>
      <c r="BP25" s="59" t="str">
        <f t="shared" si="29"/>
        <v/>
      </c>
      <c r="BQ25" s="12"/>
      <c r="BR25" s="12"/>
      <c r="BS25" s="12"/>
      <c r="BT25" s="12"/>
      <c r="BU25" s="59" t="str">
        <f t="shared" si="30"/>
        <v/>
      </c>
    </row>
    <row r="26" spans="1:73" x14ac:dyDescent="0.3">
      <c r="A26" s="14" t="s">
        <v>188</v>
      </c>
      <c r="B26" s="2" t="str">
        <f t="shared" si="0"/>
        <v>£/Cwt.</v>
      </c>
      <c r="C26" s="14" t="s">
        <v>272</v>
      </c>
      <c r="D26" s="14"/>
      <c r="E26" s="14"/>
      <c r="F26" s="14"/>
      <c r="G26" s="59" t="str">
        <f t="shared" si="16"/>
        <v/>
      </c>
      <c r="H26" s="14"/>
      <c r="I26" s="14"/>
      <c r="J26" s="14"/>
      <c r="K26" s="59" t="str">
        <f t="shared" si="17"/>
        <v/>
      </c>
      <c r="L26" s="14"/>
      <c r="M26" s="14"/>
      <c r="N26" s="14"/>
      <c r="O26" s="59" t="str">
        <f t="shared" si="18"/>
        <v/>
      </c>
      <c r="P26" s="14"/>
      <c r="Q26" s="14"/>
      <c r="R26" s="14"/>
      <c r="S26" s="59" t="str">
        <f t="shared" si="19"/>
        <v/>
      </c>
      <c r="T26" s="14"/>
      <c r="U26" s="14"/>
      <c r="V26" s="14"/>
      <c r="W26" s="59" t="str">
        <f t="shared" si="20"/>
        <v/>
      </c>
      <c r="X26" s="12"/>
      <c r="Y26" s="12"/>
      <c r="Z26" s="12"/>
      <c r="AA26" s="12"/>
      <c r="AB26" s="59" t="str">
        <f t="shared" si="21"/>
        <v/>
      </c>
      <c r="AC26" s="14"/>
      <c r="AD26" s="12"/>
      <c r="AE26" s="12"/>
      <c r="AF26" s="12"/>
      <c r="AG26" s="59" t="str">
        <f t="shared" si="22"/>
        <v/>
      </c>
      <c r="AH26" s="12"/>
      <c r="AI26" s="12"/>
      <c r="AJ26" s="12"/>
      <c r="AK26" s="12"/>
      <c r="AL26" s="59" t="str">
        <f t="shared" si="23"/>
        <v/>
      </c>
      <c r="AM26" s="12"/>
      <c r="AN26" s="12"/>
      <c r="AO26" s="12"/>
      <c r="AP26" s="12"/>
      <c r="AQ26" s="59" t="str">
        <f t="shared" si="24"/>
        <v/>
      </c>
      <c r="AR26" s="12"/>
      <c r="AS26" s="12"/>
      <c r="AT26" s="12"/>
      <c r="AU26" s="12"/>
      <c r="AV26" s="59" t="str">
        <f t="shared" si="25"/>
        <v/>
      </c>
      <c r="AW26" s="12"/>
      <c r="AX26" s="12"/>
      <c r="AY26" s="12"/>
      <c r="AZ26" s="12"/>
      <c r="BA26" s="59" t="str">
        <f t="shared" si="26"/>
        <v/>
      </c>
      <c r="BB26" s="12"/>
      <c r="BC26" s="12"/>
      <c r="BD26" s="12"/>
      <c r="BE26" s="12"/>
      <c r="BF26" s="59" t="str">
        <f t="shared" si="27"/>
        <v/>
      </c>
      <c r="BG26" s="12"/>
      <c r="BH26" s="12"/>
      <c r="BI26" s="12"/>
      <c r="BJ26" s="12"/>
      <c r="BK26" s="59" t="str">
        <f t="shared" si="28"/>
        <v/>
      </c>
      <c r="BL26" s="12"/>
      <c r="BM26" s="12"/>
      <c r="BN26" s="12"/>
      <c r="BO26" s="12"/>
      <c r="BP26" s="59" t="str">
        <f t="shared" si="29"/>
        <v/>
      </c>
      <c r="BQ26" s="12"/>
      <c r="BR26" s="12"/>
      <c r="BS26" s="12"/>
      <c r="BT26" s="12"/>
      <c r="BU26" s="59" t="str">
        <f t="shared" si="30"/>
        <v/>
      </c>
    </row>
    <row r="27" spans="1:73" x14ac:dyDescent="0.3">
      <c r="A27" s="12" t="s">
        <v>189</v>
      </c>
      <c r="B27" s="2" t="str">
        <f t="shared" si="0"/>
        <v>£/Cwt.</v>
      </c>
      <c r="C27" s="14" t="s">
        <v>272</v>
      </c>
      <c r="D27" s="14" t="s">
        <v>273</v>
      </c>
      <c r="E27" s="12">
        <v>4</v>
      </c>
      <c r="F27" s="12">
        <v>0</v>
      </c>
      <c r="G27" s="59">
        <f>(IF((E27+F27/$D$52)=0,"",(E27+F27/$D$52)))/1.5</f>
        <v>2.6666666666666665</v>
      </c>
      <c r="H27" s="14" t="s">
        <v>273</v>
      </c>
      <c r="I27" s="12">
        <v>4</v>
      </c>
      <c r="J27" s="12">
        <v>0</v>
      </c>
      <c r="K27" s="59">
        <f>(IF((I27+J27/$D$52)=0,"",(I27+J27/$D$52)))/1.5</f>
        <v>2.6666666666666665</v>
      </c>
      <c r="L27" s="14" t="s">
        <v>273</v>
      </c>
      <c r="M27" s="12">
        <v>4</v>
      </c>
      <c r="N27" s="12">
        <v>0</v>
      </c>
      <c r="O27" s="59">
        <f>(IF((M27+N27/$D$52)=0,"",(M27+N27/$D$52)))/1.5</f>
        <v>2.6666666666666665</v>
      </c>
      <c r="P27" s="14" t="s">
        <v>273</v>
      </c>
      <c r="Q27" s="12">
        <v>4</v>
      </c>
      <c r="R27" s="12">
        <v>0</v>
      </c>
      <c r="S27" s="59">
        <f>(IF((Q27+R27/$D$52)=0,"",(Q27+R27/$D$52)))/1.5</f>
        <v>2.6666666666666665</v>
      </c>
      <c r="T27" s="14" t="s">
        <v>273</v>
      </c>
      <c r="U27" s="12">
        <v>4</v>
      </c>
      <c r="V27" s="12">
        <v>0</v>
      </c>
      <c r="W27" s="59">
        <f>(IF((U27+V27/$D$52)=0,"",(U27+V27/$D$52)))/1.5</f>
        <v>2.6666666666666665</v>
      </c>
      <c r="X27" s="14" t="s">
        <v>273</v>
      </c>
      <c r="Y27" s="12">
        <v>4</v>
      </c>
      <c r="Z27" s="12">
        <v>0</v>
      </c>
      <c r="AA27" s="12">
        <v>0</v>
      </c>
      <c r="AB27" s="59">
        <f>(IF((Y27+Z27/$D$52+AA27/$F$52)=0,"",(Y27+Z27/$D$52+AA27/$F$52)))/1.5</f>
        <v>2.6666666666666665</v>
      </c>
      <c r="AC27" s="18" t="s">
        <v>273</v>
      </c>
      <c r="AD27" s="12">
        <v>4</v>
      </c>
      <c r="AE27" s="12">
        <v>0</v>
      </c>
      <c r="AF27" s="12">
        <v>0</v>
      </c>
      <c r="AG27" s="59">
        <f>(IF((AD27+AE27/$D$52+AF27/$F$52)=0,"",(AD27+AE27/$D$52+AF27/$F$52)))/1.75</f>
        <v>2.2857142857142856</v>
      </c>
      <c r="AH27" s="12" t="s">
        <v>273</v>
      </c>
      <c r="AI27" s="12">
        <v>4</v>
      </c>
      <c r="AJ27" s="12">
        <v>0</v>
      </c>
      <c r="AK27" s="12">
        <v>0</v>
      </c>
      <c r="AL27" s="59">
        <f>(IF((AI27+AJ27/$D$52+AK27/$F$52)=0,"",(AI27+AJ27/$D$52+AK27/$F$52)))/1.75</f>
        <v>2.2857142857142856</v>
      </c>
      <c r="AM27" s="12" t="s">
        <v>273</v>
      </c>
      <c r="AN27" s="12">
        <v>4</v>
      </c>
      <c r="AO27" s="12">
        <v>0</v>
      </c>
      <c r="AP27" s="12">
        <v>0</v>
      </c>
      <c r="AQ27" s="59">
        <f>(IF((AN27+AO27/$D$52+AP27/$F$52)=0,"",(AN27+AO27/$D$52+AP27/$F$52)))/1.75</f>
        <v>2.2857142857142856</v>
      </c>
      <c r="AR27" s="12"/>
      <c r="AS27" s="12"/>
      <c r="AT27" s="12"/>
      <c r="AU27" s="12"/>
      <c r="AV27" s="59" t="str">
        <f t="shared" si="25"/>
        <v/>
      </c>
      <c r="AW27" s="12"/>
      <c r="AX27" s="12"/>
      <c r="AY27" s="12"/>
      <c r="AZ27" s="12"/>
      <c r="BA27" s="59" t="str">
        <f t="shared" si="26"/>
        <v/>
      </c>
      <c r="BB27" s="12"/>
      <c r="BC27" s="12"/>
      <c r="BD27" s="12"/>
      <c r="BE27" s="12"/>
      <c r="BF27" s="59" t="str">
        <f t="shared" si="27"/>
        <v/>
      </c>
      <c r="BG27" s="12"/>
      <c r="BH27" s="12"/>
      <c r="BI27" s="12"/>
      <c r="BJ27" s="12"/>
      <c r="BK27" s="59" t="str">
        <f t="shared" si="28"/>
        <v/>
      </c>
      <c r="BL27" s="12"/>
      <c r="BM27" s="12"/>
      <c r="BN27" s="12"/>
      <c r="BO27" s="12"/>
      <c r="BP27" s="59" t="str">
        <f t="shared" si="29"/>
        <v/>
      </c>
      <c r="BQ27" s="12"/>
      <c r="BR27" s="12"/>
      <c r="BS27" s="12"/>
      <c r="BT27" s="12"/>
      <c r="BU27" s="59" t="str">
        <f t="shared" si="30"/>
        <v/>
      </c>
    </row>
    <row r="28" spans="1:73" x14ac:dyDescent="0.3">
      <c r="A28" s="12" t="s">
        <v>74</v>
      </c>
      <c r="B28" s="2" t="str">
        <f t="shared" si="0"/>
        <v>£/Cwt.</v>
      </c>
      <c r="C28" s="14" t="s">
        <v>272</v>
      </c>
      <c r="D28" s="12"/>
      <c r="E28" s="12"/>
      <c r="F28" s="12"/>
      <c r="G28" s="59" t="str">
        <f t="shared" si="16"/>
        <v/>
      </c>
      <c r="H28" s="12"/>
      <c r="I28" s="12"/>
      <c r="J28" s="12"/>
      <c r="K28" s="59" t="str">
        <f t="shared" si="17"/>
        <v/>
      </c>
      <c r="L28" s="12"/>
      <c r="M28" s="12"/>
      <c r="N28" s="12"/>
      <c r="O28" s="59" t="str">
        <f t="shared" si="18"/>
        <v/>
      </c>
      <c r="P28" s="12"/>
      <c r="Q28" s="12"/>
      <c r="R28" s="12"/>
      <c r="S28" s="59" t="str">
        <f t="shared" si="19"/>
        <v/>
      </c>
      <c r="T28" s="12"/>
      <c r="U28" s="12"/>
      <c r="V28" s="12"/>
      <c r="W28" s="59" t="str">
        <f t="shared" si="20"/>
        <v/>
      </c>
      <c r="X28" s="12"/>
      <c r="Y28" s="12"/>
      <c r="Z28" s="12"/>
      <c r="AA28" s="12"/>
      <c r="AB28" s="59" t="str">
        <f t="shared" si="21"/>
        <v/>
      </c>
      <c r="AC28" s="12"/>
      <c r="AD28" s="12"/>
      <c r="AE28" s="12"/>
      <c r="AF28" s="12"/>
      <c r="AG28" s="59" t="str">
        <f t="shared" si="22"/>
        <v/>
      </c>
      <c r="AH28" s="12"/>
      <c r="AI28" s="12"/>
      <c r="AJ28" s="12"/>
      <c r="AK28" s="12"/>
      <c r="AL28" s="59" t="str">
        <f t="shared" si="23"/>
        <v/>
      </c>
      <c r="AM28" s="12"/>
      <c r="AN28" s="12"/>
      <c r="AO28" s="12"/>
      <c r="AP28" s="12"/>
      <c r="AQ28" s="59" t="str">
        <f t="shared" si="24"/>
        <v/>
      </c>
      <c r="AR28" s="12"/>
      <c r="AS28" s="12"/>
      <c r="AT28" s="12"/>
      <c r="AU28" s="12"/>
      <c r="AV28" s="59" t="str">
        <f t="shared" si="25"/>
        <v/>
      </c>
      <c r="AW28" s="12"/>
      <c r="AX28" s="12"/>
      <c r="AY28" s="12"/>
      <c r="AZ28" s="12"/>
      <c r="BA28" s="59" t="str">
        <f t="shared" si="26"/>
        <v/>
      </c>
      <c r="BB28" s="12"/>
      <c r="BC28" s="12"/>
      <c r="BD28" s="12"/>
      <c r="BE28" s="12"/>
      <c r="BF28" s="59" t="str">
        <f t="shared" si="27"/>
        <v/>
      </c>
      <c r="BG28" s="12"/>
      <c r="BH28" s="12"/>
      <c r="BI28" s="12"/>
      <c r="BJ28" s="12"/>
      <c r="BK28" s="59" t="str">
        <f t="shared" si="28"/>
        <v/>
      </c>
      <c r="BL28" s="12"/>
      <c r="BM28" s="12"/>
      <c r="BN28" s="12"/>
      <c r="BO28" s="12"/>
      <c r="BP28" s="59" t="str">
        <f t="shared" si="29"/>
        <v/>
      </c>
      <c r="BQ28" s="12"/>
      <c r="BR28" s="12"/>
      <c r="BS28" s="12"/>
      <c r="BT28" s="12"/>
      <c r="BU28" s="59" t="str">
        <f t="shared" si="30"/>
        <v/>
      </c>
    </row>
    <row r="29" spans="1:73" x14ac:dyDescent="0.3">
      <c r="A29" s="12" t="s">
        <v>75</v>
      </c>
      <c r="B29" s="2" t="str">
        <f t="shared" si="0"/>
        <v>£/Cwt.</v>
      </c>
      <c r="C29" s="14" t="s">
        <v>272</v>
      </c>
      <c r="G29" s="59" t="str">
        <f t="shared" si="16"/>
        <v/>
      </c>
      <c r="K29" s="59" t="str">
        <f t="shared" si="17"/>
        <v/>
      </c>
      <c r="O29" s="59" t="str">
        <f t="shared" si="18"/>
        <v/>
      </c>
      <c r="S29" s="59" t="str">
        <f t="shared" si="19"/>
        <v/>
      </c>
      <c r="W29" s="59" t="str">
        <f t="shared" si="20"/>
        <v/>
      </c>
      <c r="AB29" s="59" t="str">
        <f t="shared" si="21"/>
        <v/>
      </c>
      <c r="AE29"/>
      <c r="AG29" s="59" t="str">
        <f t="shared" si="22"/>
        <v/>
      </c>
      <c r="AJ29"/>
      <c r="AL29" s="59" t="str">
        <f t="shared" si="23"/>
        <v/>
      </c>
      <c r="AO29"/>
      <c r="AQ29" s="59" t="str">
        <f t="shared" si="24"/>
        <v/>
      </c>
      <c r="AT29"/>
      <c r="AV29" s="59" t="str">
        <f t="shared" si="25"/>
        <v/>
      </c>
      <c r="AY29"/>
      <c r="BA29" s="59" t="str">
        <f t="shared" si="26"/>
        <v/>
      </c>
      <c r="BD29"/>
      <c r="BF29" s="59" t="str">
        <f t="shared" si="27"/>
        <v/>
      </c>
      <c r="BK29" s="59" t="str">
        <f t="shared" si="28"/>
        <v/>
      </c>
      <c r="BL29" t="s">
        <v>9</v>
      </c>
      <c r="BM29" s="6">
        <v>5</v>
      </c>
      <c r="BN29" s="6">
        <v>10</v>
      </c>
      <c r="BO29" s="6">
        <v>0</v>
      </c>
      <c r="BP29" s="59">
        <f t="shared" si="29"/>
        <v>5.5</v>
      </c>
      <c r="BQ29" t="s">
        <v>9</v>
      </c>
      <c r="BR29">
        <v>5</v>
      </c>
      <c r="BS29">
        <v>0</v>
      </c>
      <c r="BT29">
        <v>0</v>
      </c>
      <c r="BU29" s="59">
        <f t="shared" si="30"/>
        <v>5</v>
      </c>
    </row>
    <row r="30" spans="1:73" x14ac:dyDescent="0.3">
      <c r="A30" s="12" t="s">
        <v>76</v>
      </c>
      <c r="B30" s="2" t="str">
        <f t="shared" si="0"/>
        <v>£/Piece</v>
      </c>
      <c r="C30" s="14" t="s">
        <v>276</v>
      </c>
      <c r="D30" s="12"/>
      <c r="E30" s="12"/>
      <c r="F30" s="12"/>
      <c r="G30" s="59" t="str">
        <f t="shared" si="16"/>
        <v/>
      </c>
      <c r="H30" s="12"/>
      <c r="I30" s="12"/>
      <c r="J30" s="12"/>
      <c r="K30" s="59" t="str">
        <f t="shared" si="17"/>
        <v/>
      </c>
      <c r="L30" s="12"/>
      <c r="M30" s="12"/>
      <c r="N30" s="12"/>
      <c r="O30" s="59" t="str">
        <f t="shared" si="18"/>
        <v/>
      </c>
      <c r="P30" s="12"/>
      <c r="Q30" s="12"/>
      <c r="R30" s="12"/>
      <c r="S30" s="59" t="str">
        <f t="shared" si="19"/>
        <v/>
      </c>
      <c r="T30" s="12"/>
      <c r="U30" s="12"/>
      <c r="V30" s="12"/>
      <c r="W30" s="59" t="str">
        <f t="shared" si="20"/>
        <v/>
      </c>
      <c r="X30" s="12" t="s">
        <v>276</v>
      </c>
      <c r="Y30" s="12">
        <v>6</v>
      </c>
      <c r="Z30" s="12">
        <v>0</v>
      </c>
      <c r="AA30" s="12">
        <v>0</v>
      </c>
      <c r="AB30" s="59">
        <f>(IF((Y30+Z30/$D$52+AA30/$F$52)=0,"",(Y30+Z30/$D$52+AA30/$F$52)))/12</f>
        <v>0.5</v>
      </c>
      <c r="AC30" s="12"/>
      <c r="AD30" s="12"/>
      <c r="AE30" s="12"/>
      <c r="AF30" s="12"/>
      <c r="AG30" s="59" t="str">
        <f t="shared" si="22"/>
        <v/>
      </c>
      <c r="AH30" s="12"/>
      <c r="AI30" s="12"/>
      <c r="AJ30" s="12"/>
      <c r="AK30" s="12"/>
      <c r="AL30" s="59" t="str">
        <f t="shared" si="23"/>
        <v/>
      </c>
      <c r="AM30" s="12"/>
      <c r="AN30" s="12"/>
      <c r="AO30" s="12"/>
      <c r="AP30" s="12"/>
      <c r="AQ30" s="59" t="str">
        <f t="shared" si="24"/>
        <v/>
      </c>
      <c r="AR30" s="12"/>
      <c r="AS30" s="12"/>
      <c r="AT30" s="12"/>
      <c r="AU30" s="12"/>
      <c r="AV30" s="59" t="str">
        <f t="shared" si="25"/>
        <v/>
      </c>
      <c r="AW30" s="12"/>
      <c r="AX30" s="12"/>
      <c r="AY30" s="12"/>
      <c r="AZ30" s="12"/>
      <c r="BA30" s="59" t="str">
        <f t="shared" si="26"/>
        <v/>
      </c>
      <c r="BB30" s="12"/>
      <c r="BC30" s="12"/>
      <c r="BD30" s="12"/>
      <c r="BE30" s="12"/>
      <c r="BF30" s="59" t="str">
        <f t="shared" si="27"/>
        <v/>
      </c>
      <c r="BG30" s="12"/>
      <c r="BH30" s="12"/>
      <c r="BI30" s="12"/>
      <c r="BJ30" s="12"/>
      <c r="BK30" s="59" t="str">
        <f t="shared" si="28"/>
        <v/>
      </c>
      <c r="BL30" s="12"/>
      <c r="BM30" s="12"/>
      <c r="BN30" s="12"/>
      <c r="BO30" s="12"/>
      <c r="BP30" s="59" t="str">
        <f t="shared" si="29"/>
        <v/>
      </c>
      <c r="BQ30" s="12"/>
      <c r="BR30" s="12"/>
      <c r="BS30" s="12"/>
      <c r="BT30" s="12"/>
      <c r="BU30" s="59" t="str">
        <f t="shared" si="30"/>
        <v/>
      </c>
    </row>
    <row r="31" spans="1:73" x14ac:dyDescent="0.3">
      <c r="A31" s="12" t="s">
        <v>78</v>
      </c>
      <c r="B31" s="2" t="str">
        <f t="shared" si="0"/>
        <v>£/Piece</v>
      </c>
      <c r="C31" s="14" t="s">
        <v>276</v>
      </c>
      <c r="D31" s="12"/>
      <c r="E31" s="12"/>
      <c r="F31" s="12"/>
      <c r="G31" s="59" t="str">
        <f t="shared" si="16"/>
        <v/>
      </c>
      <c r="H31" s="12"/>
      <c r="I31" s="12"/>
      <c r="J31" s="12"/>
      <c r="K31" s="59" t="str">
        <f t="shared" si="17"/>
        <v/>
      </c>
      <c r="L31" s="12"/>
      <c r="M31" s="12"/>
      <c r="N31" s="12"/>
      <c r="O31" s="59" t="str">
        <f t="shared" si="18"/>
        <v/>
      </c>
      <c r="P31" s="12"/>
      <c r="Q31" s="12"/>
      <c r="R31" s="12"/>
      <c r="S31" s="59" t="str">
        <f t="shared" si="19"/>
        <v/>
      </c>
      <c r="T31" s="12"/>
      <c r="U31" s="12"/>
      <c r="V31" s="12"/>
      <c r="W31" s="59" t="str">
        <f t="shared" si="20"/>
        <v/>
      </c>
      <c r="X31" s="12"/>
      <c r="Y31" s="12"/>
      <c r="Z31" s="12"/>
      <c r="AA31" s="12"/>
      <c r="AB31" s="59" t="str">
        <f t="shared" si="21"/>
        <v/>
      </c>
      <c r="AC31" s="12"/>
      <c r="AD31" s="12"/>
      <c r="AE31" s="12"/>
      <c r="AF31" s="12"/>
      <c r="AG31" s="59" t="str">
        <f t="shared" si="22"/>
        <v/>
      </c>
      <c r="AH31" s="14"/>
      <c r="AI31" s="12"/>
      <c r="AJ31" s="12"/>
      <c r="AK31" s="12"/>
      <c r="AL31" s="59" t="str">
        <f t="shared" si="23"/>
        <v/>
      </c>
      <c r="AM31" s="14"/>
      <c r="AN31" s="12"/>
      <c r="AO31" s="12"/>
      <c r="AP31" s="12"/>
      <c r="AQ31" s="59" t="str">
        <f t="shared" si="24"/>
        <v/>
      </c>
      <c r="AR31" s="12"/>
      <c r="AS31" s="12"/>
      <c r="AT31" s="12"/>
      <c r="AU31" s="12"/>
      <c r="AV31" s="59" t="str">
        <f t="shared" si="25"/>
        <v/>
      </c>
      <c r="AW31" s="12"/>
      <c r="AX31" s="12"/>
      <c r="AY31" s="12"/>
      <c r="AZ31" s="12"/>
      <c r="BA31" s="59" t="str">
        <f t="shared" si="26"/>
        <v/>
      </c>
      <c r="BB31" s="12"/>
      <c r="BC31" s="12"/>
      <c r="BD31" s="12"/>
      <c r="BE31" s="12"/>
      <c r="BF31" s="59" t="str">
        <f t="shared" si="27"/>
        <v/>
      </c>
      <c r="BG31" s="12" t="s">
        <v>276</v>
      </c>
      <c r="BH31" s="12">
        <v>150</v>
      </c>
      <c r="BI31" s="12">
        <v>0</v>
      </c>
      <c r="BJ31" s="12">
        <v>0</v>
      </c>
      <c r="BK31" s="59">
        <f>(IF((BH31+BI31/$D$52+BJ31/$F$52)=0,"",(BH31+BI31/$D$52+BJ31/$F$52)))/200</f>
        <v>0.75</v>
      </c>
      <c r="BL31" s="12" t="s">
        <v>9</v>
      </c>
      <c r="BM31" s="12">
        <v>75</v>
      </c>
      <c r="BN31" s="12">
        <v>0</v>
      </c>
      <c r="BO31" s="12">
        <v>0</v>
      </c>
      <c r="BP31" s="59">
        <f t="shared" si="29"/>
        <v>75</v>
      </c>
      <c r="BQ31" s="12" t="s">
        <v>9</v>
      </c>
      <c r="BR31" s="12">
        <v>75</v>
      </c>
      <c r="BS31" s="12">
        <v>0</v>
      </c>
      <c r="BT31" s="12">
        <v>0</v>
      </c>
      <c r="BU31" s="59">
        <f t="shared" si="30"/>
        <v>75</v>
      </c>
    </row>
    <row r="32" spans="1:73" x14ac:dyDescent="0.3">
      <c r="A32" s="12" t="s">
        <v>249</v>
      </c>
      <c r="B32" s="2" t="str">
        <f t="shared" si="0"/>
        <v>£/Cwt.</v>
      </c>
      <c r="C32" s="14" t="s">
        <v>272</v>
      </c>
      <c r="D32" s="12"/>
      <c r="E32" s="12"/>
      <c r="F32" s="12"/>
      <c r="G32" s="59" t="str">
        <f t="shared" si="16"/>
        <v/>
      </c>
      <c r="H32" s="12"/>
      <c r="I32" s="12"/>
      <c r="J32" s="12"/>
      <c r="K32" s="59" t="str">
        <f t="shared" si="17"/>
        <v/>
      </c>
      <c r="L32" s="12"/>
      <c r="M32" s="12"/>
      <c r="N32" s="12"/>
      <c r="O32" s="59" t="str">
        <f t="shared" si="18"/>
        <v/>
      </c>
      <c r="P32" s="12"/>
      <c r="Q32" s="12"/>
      <c r="R32" s="12"/>
      <c r="S32" s="59" t="str">
        <f t="shared" si="19"/>
        <v/>
      </c>
      <c r="T32" s="12"/>
      <c r="U32" s="12"/>
      <c r="V32" s="12"/>
      <c r="W32" s="59" t="str">
        <f t="shared" si="20"/>
        <v/>
      </c>
      <c r="X32" s="12"/>
      <c r="Y32" s="12"/>
      <c r="Z32" s="12"/>
      <c r="AA32" s="12"/>
      <c r="AB32" s="59" t="str">
        <f t="shared" si="21"/>
        <v/>
      </c>
      <c r="AC32" s="12"/>
      <c r="AD32" s="12"/>
      <c r="AE32" s="12"/>
      <c r="AF32" s="12"/>
      <c r="AG32" s="59" t="str">
        <f t="shared" si="22"/>
        <v/>
      </c>
      <c r="AH32" s="14"/>
      <c r="AI32" s="12"/>
      <c r="AJ32" s="12"/>
      <c r="AK32" s="12"/>
      <c r="AL32" s="59" t="str">
        <f t="shared" si="23"/>
        <v/>
      </c>
      <c r="AM32" s="14"/>
      <c r="AN32" s="12"/>
      <c r="AO32" s="12"/>
      <c r="AP32" s="12"/>
      <c r="AQ32" s="59" t="str">
        <f t="shared" si="24"/>
        <v/>
      </c>
      <c r="AR32" s="12" t="s">
        <v>273</v>
      </c>
      <c r="AS32" s="12">
        <v>100</v>
      </c>
      <c r="AT32" s="12">
        <v>0</v>
      </c>
      <c r="AU32" s="12">
        <v>0</v>
      </c>
      <c r="AV32" s="59">
        <f>(IF((AS32+AT32/$D$52+AU32/$F$52)=0,"",(AS32+AT32/$D$52+AU32/$F$52)))/1.5</f>
        <v>66.666666666666671</v>
      </c>
      <c r="AW32" s="12" t="s">
        <v>273</v>
      </c>
      <c r="AX32" s="12">
        <v>100</v>
      </c>
      <c r="AY32" s="12">
        <v>0</v>
      </c>
      <c r="AZ32" s="12">
        <v>0</v>
      </c>
      <c r="BA32" s="59">
        <f>(IF((AX32+AY32/$D$52+AZ32/$F$52)=0,"",(AX32+AY32/$D$52+AZ32/$F$52)))/1.5</f>
        <v>66.666666666666671</v>
      </c>
      <c r="BB32" s="12" t="s">
        <v>273</v>
      </c>
      <c r="BC32" s="12">
        <v>100</v>
      </c>
      <c r="BD32" s="12">
        <v>0</v>
      </c>
      <c r="BE32" s="12">
        <v>0</v>
      </c>
      <c r="BF32" s="59">
        <f>(IF((BC32+BD32/$D$52+BE32/$F$52)=0,"",(BC32+BD32/$D$52+BE32/$F$52)))/1.5</f>
        <v>66.666666666666671</v>
      </c>
      <c r="BG32" s="12" t="s">
        <v>273</v>
      </c>
      <c r="BH32" s="12">
        <v>100</v>
      </c>
      <c r="BI32" s="12">
        <v>0</v>
      </c>
      <c r="BJ32" s="12">
        <v>0</v>
      </c>
      <c r="BK32" s="59">
        <f>(IF((BH32+BI32/$D$52+BJ32/$F$52)=0,"",(BH32+BI32/$D$52+BJ32/$F$52)))/1.5</f>
        <v>66.666666666666671</v>
      </c>
      <c r="BL32" s="12"/>
      <c r="BM32" s="12"/>
      <c r="BN32" s="12"/>
      <c r="BO32" s="12"/>
      <c r="BP32" s="59" t="str">
        <f t="shared" si="29"/>
        <v/>
      </c>
      <c r="BQ32" s="12"/>
      <c r="BR32" s="12"/>
      <c r="BS32" s="12"/>
      <c r="BT32" s="12"/>
      <c r="BU32" s="59" t="str">
        <f t="shared" si="30"/>
        <v/>
      </c>
    </row>
    <row r="33" spans="1:73" x14ac:dyDescent="0.3">
      <c r="A33" s="12" t="s">
        <v>190</v>
      </c>
      <c r="B33" s="2" t="str">
        <f t="shared" si="0"/>
        <v>£/Cwt.</v>
      </c>
      <c r="C33" s="14" t="s">
        <v>272</v>
      </c>
      <c r="D33" s="12"/>
      <c r="E33" s="12"/>
      <c r="F33" s="12"/>
      <c r="G33" s="59" t="str">
        <f t="shared" si="16"/>
        <v/>
      </c>
      <c r="H33" s="12"/>
      <c r="I33" s="12"/>
      <c r="J33" s="12"/>
      <c r="K33" s="59" t="str">
        <f t="shared" si="17"/>
        <v/>
      </c>
      <c r="L33" s="12"/>
      <c r="M33" s="12"/>
      <c r="N33" s="12"/>
      <c r="O33" s="59" t="str">
        <f t="shared" si="18"/>
        <v/>
      </c>
      <c r="P33" s="12"/>
      <c r="Q33" s="12"/>
      <c r="R33" s="12"/>
      <c r="S33" s="59" t="str">
        <f t="shared" si="19"/>
        <v/>
      </c>
      <c r="T33" s="12"/>
      <c r="U33" s="12"/>
      <c r="V33" s="12"/>
      <c r="W33" s="59" t="str">
        <f t="shared" si="20"/>
        <v/>
      </c>
      <c r="X33" s="12"/>
      <c r="Y33" s="12"/>
      <c r="Z33" s="12"/>
      <c r="AA33" s="12"/>
      <c r="AB33" s="59" t="str">
        <f t="shared" si="21"/>
        <v/>
      </c>
      <c r="AC33" s="12"/>
      <c r="AD33" s="12"/>
      <c r="AE33" s="12"/>
      <c r="AF33" s="12"/>
      <c r="AG33" s="59" t="str">
        <f t="shared" si="22"/>
        <v/>
      </c>
      <c r="AH33" s="14"/>
      <c r="AI33" s="12"/>
      <c r="AJ33" s="12"/>
      <c r="AK33" s="12"/>
      <c r="AL33" s="59" t="str">
        <f t="shared" si="23"/>
        <v/>
      </c>
      <c r="AM33" s="14"/>
      <c r="AN33" s="12"/>
      <c r="AO33" s="12"/>
      <c r="AP33" s="12"/>
      <c r="AQ33" s="59" t="str">
        <f t="shared" si="24"/>
        <v/>
      </c>
      <c r="AR33" s="14"/>
      <c r="AS33" s="12"/>
      <c r="AT33" s="12"/>
      <c r="AU33" s="12"/>
      <c r="AV33" s="59" t="str">
        <f t="shared" si="25"/>
        <v/>
      </c>
      <c r="AW33" s="14"/>
      <c r="AX33" s="12"/>
      <c r="AY33" s="12"/>
      <c r="AZ33" s="12"/>
      <c r="BA33" s="59" t="str">
        <f t="shared" si="26"/>
        <v/>
      </c>
      <c r="BB33" s="14"/>
      <c r="BC33" s="12"/>
      <c r="BD33" s="12"/>
      <c r="BE33" s="12"/>
      <c r="BF33" s="59" t="str">
        <f t="shared" si="27"/>
        <v/>
      </c>
      <c r="BG33" s="14"/>
      <c r="BH33" s="12"/>
      <c r="BI33" s="12"/>
      <c r="BJ33" s="12"/>
      <c r="BK33" s="59" t="str">
        <f t="shared" si="28"/>
        <v/>
      </c>
      <c r="BN33"/>
      <c r="BP33" s="59" t="str">
        <f t="shared" si="29"/>
        <v/>
      </c>
      <c r="BS33"/>
      <c r="BU33" s="59" t="str">
        <f t="shared" si="30"/>
        <v/>
      </c>
    </row>
    <row r="34" spans="1:73" x14ac:dyDescent="0.3">
      <c r="A34" s="12" t="s">
        <v>191</v>
      </c>
      <c r="B34" s="2" t="str">
        <f t="shared" si="0"/>
        <v>£/Cwt.</v>
      </c>
      <c r="C34" s="14" t="s">
        <v>272</v>
      </c>
      <c r="D34" s="12"/>
      <c r="E34" s="12"/>
      <c r="F34" s="12"/>
      <c r="G34" s="59" t="str">
        <f t="shared" si="16"/>
        <v/>
      </c>
      <c r="H34" s="12"/>
      <c r="I34" s="12"/>
      <c r="J34" s="12"/>
      <c r="K34" s="59" t="str">
        <f t="shared" si="17"/>
        <v/>
      </c>
      <c r="L34" s="12"/>
      <c r="M34" s="12"/>
      <c r="N34" s="12"/>
      <c r="O34" s="59" t="str">
        <f t="shared" si="18"/>
        <v/>
      </c>
      <c r="P34" s="12"/>
      <c r="Q34" s="12"/>
      <c r="R34" s="12"/>
      <c r="S34" s="59" t="str">
        <f t="shared" si="19"/>
        <v/>
      </c>
      <c r="T34" s="12"/>
      <c r="U34" s="12"/>
      <c r="V34" s="12"/>
      <c r="W34" s="59" t="str">
        <f t="shared" si="20"/>
        <v/>
      </c>
      <c r="X34" s="12"/>
      <c r="Y34" s="12"/>
      <c r="Z34" s="12"/>
      <c r="AA34" s="12"/>
      <c r="AB34" s="59" t="str">
        <f t="shared" si="21"/>
        <v/>
      </c>
      <c r="AC34" s="12"/>
      <c r="AD34" s="12"/>
      <c r="AE34" s="12"/>
      <c r="AF34" s="12"/>
      <c r="AG34" s="59" t="str">
        <f t="shared" si="22"/>
        <v/>
      </c>
      <c r="AH34" s="14"/>
      <c r="AI34" s="12"/>
      <c r="AJ34" s="12"/>
      <c r="AK34" s="12"/>
      <c r="AL34" s="59" t="str">
        <f t="shared" si="23"/>
        <v/>
      </c>
      <c r="AM34" s="14"/>
      <c r="AN34" s="12"/>
      <c r="AO34" s="12"/>
      <c r="AP34" s="12"/>
      <c r="AQ34" s="59" t="str">
        <f t="shared" si="24"/>
        <v/>
      </c>
      <c r="AR34" s="14"/>
      <c r="AS34" s="12"/>
      <c r="AT34" s="12"/>
      <c r="AU34" s="12"/>
      <c r="AV34" s="59" t="str">
        <f t="shared" si="25"/>
        <v/>
      </c>
      <c r="AW34" s="14"/>
      <c r="AX34" s="12"/>
      <c r="AY34" s="12"/>
      <c r="AZ34" s="12"/>
      <c r="BA34" s="59" t="str">
        <f t="shared" si="26"/>
        <v/>
      </c>
      <c r="BB34" s="14"/>
      <c r="BC34" s="12"/>
      <c r="BD34" s="12"/>
      <c r="BE34" s="12"/>
      <c r="BF34" s="59" t="str">
        <f t="shared" si="27"/>
        <v/>
      </c>
      <c r="BG34" s="14"/>
      <c r="BH34" s="12"/>
      <c r="BI34" s="12"/>
      <c r="BJ34" s="12"/>
      <c r="BK34" s="59" t="str">
        <f t="shared" si="28"/>
        <v/>
      </c>
      <c r="BL34" s="12" t="s">
        <v>9</v>
      </c>
      <c r="BM34" s="17">
        <v>83</v>
      </c>
      <c r="BN34" s="17">
        <v>6</v>
      </c>
      <c r="BO34" s="17">
        <v>8</v>
      </c>
      <c r="BP34" s="59">
        <f t="shared" si="29"/>
        <v>83.333333333333329</v>
      </c>
      <c r="BQ34" s="12" t="s">
        <v>9</v>
      </c>
      <c r="BR34" s="17">
        <v>90</v>
      </c>
      <c r="BS34" s="17">
        <v>0</v>
      </c>
      <c r="BT34" s="17">
        <v>0</v>
      </c>
      <c r="BU34" s="59">
        <f t="shared" si="30"/>
        <v>90</v>
      </c>
    </row>
    <row r="35" spans="1:73" x14ac:dyDescent="0.3">
      <c r="A35" s="12" t="s">
        <v>192</v>
      </c>
      <c r="B35" s="2" t="str">
        <f t="shared" si="0"/>
        <v>£/Cwt.</v>
      </c>
      <c r="C35" s="14" t="s">
        <v>272</v>
      </c>
      <c r="D35" s="12"/>
      <c r="E35" s="12"/>
      <c r="F35" s="12"/>
      <c r="G35" s="59" t="str">
        <f t="shared" si="16"/>
        <v/>
      </c>
      <c r="H35" s="12"/>
      <c r="I35" s="12"/>
      <c r="J35" s="12"/>
      <c r="K35" s="59" t="str">
        <f t="shared" si="17"/>
        <v/>
      </c>
      <c r="L35" s="12"/>
      <c r="M35" s="12"/>
      <c r="N35" s="12"/>
      <c r="O35" s="59" t="str">
        <f t="shared" si="18"/>
        <v/>
      </c>
      <c r="P35" s="12"/>
      <c r="Q35" s="12"/>
      <c r="R35" s="12"/>
      <c r="S35" s="59" t="str">
        <f t="shared" si="19"/>
        <v/>
      </c>
      <c r="T35" s="12"/>
      <c r="U35" s="12"/>
      <c r="V35" s="12"/>
      <c r="W35" s="59" t="str">
        <f t="shared" si="20"/>
        <v/>
      </c>
      <c r="X35" s="12"/>
      <c r="Y35" s="12"/>
      <c r="Z35" s="12"/>
      <c r="AA35" s="12"/>
      <c r="AB35" s="59" t="str">
        <f t="shared" si="21"/>
        <v/>
      </c>
      <c r="AC35" s="12"/>
      <c r="AD35" s="12"/>
      <c r="AE35" s="12"/>
      <c r="AF35" s="12"/>
      <c r="AG35" s="59" t="str">
        <f t="shared" si="22"/>
        <v/>
      </c>
      <c r="AH35" s="14"/>
      <c r="AI35" s="12"/>
      <c r="AJ35" s="12"/>
      <c r="AK35" s="12"/>
      <c r="AL35" s="59" t="str">
        <f t="shared" si="23"/>
        <v/>
      </c>
      <c r="AM35" s="14"/>
      <c r="AN35" s="12"/>
      <c r="AO35" s="12"/>
      <c r="AP35" s="12"/>
      <c r="AQ35" s="59" t="str">
        <f t="shared" si="24"/>
        <v/>
      </c>
      <c r="AR35" s="14"/>
      <c r="AS35" s="12"/>
      <c r="AT35" s="12"/>
      <c r="AU35" s="12"/>
      <c r="AV35" s="59" t="str">
        <f t="shared" si="25"/>
        <v/>
      </c>
      <c r="AW35" s="14"/>
      <c r="AX35" s="12"/>
      <c r="AY35" s="12"/>
      <c r="AZ35" s="12"/>
      <c r="BA35" s="59" t="str">
        <f t="shared" si="26"/>
        <v/>
      </c>
      <c r="BB35" s="14"/>
      <c r="BC35" s="12"/>
      <c r="BD35" s="12"/>
      <c r="BE35" s="12"/>
      <c r="BF35" s="59" t="str">
        <f t="shared" si="27"/>
        <v/>
      </c>
      <c r="BG35" s="14"/>
      <c r="BH35" s="12"/>
      <c r="BI35" s="12"/>
      <c r="BJ35" s="12"/>
      <c r="BK35" s="59" t="str">
        <f t="shared" si="28"/>
        <v/>
      </c>
      <c r="BL35" s="12" t="s">
        <v>9</v>
      </c>
      <c r="BM35" s="17">
        <v>76</v>
      </c>
      <c r="BN35" s="17">
        <v>18</v>
      </c>
      <c r="BO35" s="17">
        <v>9</v>
      </c>
      <c r="BP35" s="59">
        <f t="shared" si="29"/>
        <v>76.9375</v>
      </c>
      <c r="BQ35" s="12" t="s">
        <v>9</v>
      </c>
      <c r="BR35" s="17">
        <v>66</v>
      </c>
      <c r="BS35" s="17">
        <v>14</v>
      </c>
      <c r="BT35" s="17">
        <v>1</v>
      </c>
      <c r="BU35" s="59">
        <f t="shared" si="30"/>
        <v>66.704166666666666</v>
      </c>
    </row>
    <row r="36" spans="1:73" x14ac:dyDescent="0.3">
      <c r="A36" s="12" t="s">
        <v>193</v>
      </c>
      <c r="B36" s="2" t="str">
        <f t="shared" si="0"/>
        <v>£/Cwt.</v>
      </c>
      <c r="C36" s="14" t="s">
        <v>272</v>
      </c>
      <c r="D36" s="12"/>
      <c r="E36" s="12"/>
      <c r="F36" s="12"/>
      <c r="G36" s="59" t="str">
        <f t="shared" si="16"/>
        <v/>
      </c>
      <c r="H36" s="12"/>
      <c r="I36" s="12"/>
      <c r="J36" s="12"/>
      <c r="K36" s="59" t="str">
        <f t="shared" si="17"/>
        <v/>
      </c>
      <c r="L36" s="12"/>
      <c r="M36" s="12"/>
      <c r="N36" s="12"/>
      <c r="O36" s="59" t="str">
        <f t="shared" si="18"/>
        <v/>
      </c>
      <c r="P36" s="12"/>
      <c r="Q36" s="12"/>
      <c r="R36" s="12"/>
      <c r="S36" s="59" t="str">
        <f t="shared" si="19"/>
        <v/>
      </c>
      <c r="T36" s="12"/>
      <c r="U36" s="12"/>
      <c r="V36" s="12"/>
      <c r="W36" s="59" t="str">
        <f t="shared" si="20"/>
        <v/>
      </c>
      <c r="X36" s="12"/>
      <c r="Y36" s="12"/>
      <c r="Z36" s="12"/>
      <c r="AA36" s="12"/>
      <c r="AB36" s="59" t="str">
        <f t="shared" si="21"/>
        <v/>
      </c>
      <c r="AC36" s="12"/>
      <c r="AD36" s="12"/>
      <c r="AE36" s="12"/>
      <c r="AF36" s="12"/>
      <c r="AG36" s="59" t="str">
        <f t="shared" si="22"/>
        <v/>
      </c>
      <c r="AH36" s="14"/>
      <c r="AI36" s="12"/>
      <c r="AJ36" s="12"/>
      <c r="AK36" s="12"/>
      <c r="AL36" s="59" t="str">
        <f t="shared" si="23"/>
        <v/>
      </c>
      <c r="AM36" s="14"/>
      <c r="AN36" s="12"/>
      <c r="AO36" s="12"/>
      <c r="AP36" s="12"/>
      <c r="AQ36" s="59" t="str">
        <f t="shared" si="24"/>
        <v/>
      </c>
      <c r="AR36" s="14"/>
      <c r="AS36" s="12"/>
      <c r="AT36" s="12"/>
      <c r="AU36" s="12"/>
      <c r="AV36" s="59" t="str">
        <f t="shared" si="25"/>
        <v/>
      </c>
      <c r="AW36" s="14"/>
      <c r="AX36" s="12"/>
      <c r="AY36" s="12"/>
      <c r="AZ36" s="12"/>
      <c r="BA36" s="59" t="str">
        <f t="shared" si="26"/>
        <v/>
      </c>
      <c r="BB36" s="14"/>
      <c r="BC36" s="12"/>
      <c r="BD36" s="12"/>
      <c r="BE36" s="12"/>
      <c r="BF36" s="59" t="str">
        <f t="shared" si="27"/>
        <v/>
      </c>
      <c r="BG36" s="14"/>
      <c r="BH36" s="12"/>
      <c r="BI36" s="12"/>
      <c r="BJ36" s="12"/>
      <c r="BK36" s="59" t="str">
        <f t="shared" si="28"/>
        <v/>
      </c>
      <c r="BL36" s="12" t="s">
        <v>9</v>
      </c>
      <c r="BM36" s="17">
        <v>14</v>
      </c>
      <c r="BN36" s="17">
        <v>11</v>
      </c>
      <c r="BO36" s="17">
        <v>10</v>
      </c>
      <c r="BP36" s="59">
        <f t="shared" si="29"/>
        <v>14.591666666666667</v>
      </c>
      <c r="BQ36" s="12" t="s">
        <v>9</v>
      </c>
      <c r="BR36" s="17">
        <v>11</v>
      </c>
      <c r="BS36" s="17">
        <v>8</v>
      </c>
      <c r="BT36" s="17">
        <v>2</v>
      </c>
      <c r="BU36" s="59">
        <f t="shared" si="30"/>
        <v>11.408333333333333</v>
      </c>
    </row>
    <row r="37" spans="1:73" x14ac:dyDescent="0.3">
      <c r="A37" s="12" t="s">
        <v>344</v>
      </c>
      <c r="B37" s="2" t="str">
        <f t="shared" si="0"/>
        <v>£/Cwt.</v>
      </c>
      <c r="C37" s="14" t="s">
        <v>272</v>
      </c>
      <c r="G37" s="59" t="str">
        <f t="shared" si="16"/>
        <v/>
      </c>
      <c r="K37" s="59" t="str">
        <f t="shared" si="17"/>
        <v/>
      </c>
      <c r="O37" s="59" t="str">
        <f t="shared" si="18"/>
        <v/>
      </c>
      <c r="S37" s="59" t="str">
        <f t="shared" si="19"/>
        <v/>
      </c>
      <c r="W37" s="59" t="str">
        <f t="shared" si="20"/>
        <v/>
      </c>
      <c r="AB37" s="59" t="str">
        <f t="shared" si="21"/>
        <v/>
      </c>
      <c r="AE37"/>
      <c r="AG37" s="59" t="str">
        <f t="shared" si="22"/>
        <v/>
      </c>
      <c r="AJ37"/>
      <c r="AL37" s="59" t="str">
        <f t="shared" si="23"/>
        <v/>
      </c>
      <c r="AO37"/>
      <c r="AQ37" s="59" t="str">
        <f t="shared" si="24"/>
        <v/>
      </c>
      <c r="AT37"/>
      <c r="AV37" s="59" t="str">
        <f t="shared" si="25"/>
        <v/>
      </c>
      <c r="AY37"/>
      <c r="BA37" s="59" t="str">
        <f t="shared" si="26"/>
        <v/>
      </c>
      <c r="BD37"/>
      <c r="BF37" s="59" t="str">
        <f t="shared" si="27"/>
        <v/>
      </c>
      <c r="BK37" s="59" t="str">
        <f t="shared" si="28"/>
        <v/>
      </c>
      <c r="BL37" t="s">
        <v>9</v>
      </c>
      <c r="BM37" s="9">
        <v>67</v>
      </c>
      <c r="BN37" s="9">
        <v>10</v>
      </c>
      <c r="BO37" s="9">
        <v>0</v>
      </c>
      <c r="BP37" s="59">
        <f t="shared" si="29"/>
        <v>67.5</v>
      </c>
      <c r="BQ37" t="s">
        <v>9</v>
      </c>
      <c r="BR37" s="9">
        <v>60</v>
      </c>
      <c r="BS37" s="9">
        <v>0</v>
      </c>
      <c r="BT37" s="9">
        <v>0</v>
      </c>
      <c r="BU37" s="59">
        <f t="shared" si="30"/>
        <v>60</v>
      </c>
    </row>
    <row r="38" spans="1:73" x14ac:dyDescent="0.3">
      <c r="A38" s="12" t="s">
        <v>80</v>
      </c>
      <c r="B38" s="2" t="str">
        <f t="shared" si="0"/>
        <v>£/Piece</v>
      </c>
      <c r="C38" s="14" t="s">
        <v>276</v>
      </c>
      <c r="D38" s="12"/>
      <c r="E38" s="12"/>
      <c r="F38" s="12"/>
      <c r="G38" s="59" t="str">
        <f t="shared" si="16"/>
        <v/>
      </c>
      <c r="H38" s="12"/>
      <c r="I38" s="12"/>
      <c r="J38" s="12"/>
      <c r="K38" s="59" t="str">
        <f t="shared" si="17"/>
        <v/>
      </c>
      <c r="L38" s="12"/>
      <c r="M38" s="12"/>
      <c r="N38" s="12"/>
      <c r="O38" s="59" t="str">
        <f t="shared" si="18"/>
        <v/>
      </c>
      <c r="P38" s="12"/>
      <c r="Q38" s="12"/>
      <c r="R38" s="12"/>
      <c r="S38" s="59" t="str">
        <f t="shared" si="19"/>
        <v/>
      </c>
      <c r="T38" s="12"/>
      <c r="U38" s="12"/>
      <c r="V38" s="12"/>
      <c r="W38" s="59" t="str">
        <f t="shared" si="20"/>
        <v/>
      </c>
      <c r="X38" s="12" t="s">
        <v>276</v>
      </c>
      <c r="Y38" s="12">
        <v>6</v>
      </c>
      <c r="Z38" s="12">
        <v>0</v>
      </c>
      <c r="AA38" s="12">
        <v>0</v>
      </c>
      <c r="AB38" s="59">
        <f>(IF((Y38+Z38/$D$52+AA38/$F$52)=0,"",(Y38+Z38/$D$52+AA38/$F$52)))/60</f>
        <v>0.1</v>
      </c>
      <c r="AC38" s="12" t="s">
        <v>276</v>
      </c>
      <c r="AD38" s="12">
        <v>6</v>
      </c>
      <c r="AE38" s="12">
        <v>0</v>
      </c>
      <c r="AF38" s="12">
        <v>0</v>
      </c>
      <c r="AG38" s="59">
        <f>(IF((AD38+AE38/$D$52+AF38/$F$52)=0,"",(AD38+AE38/$D$52+AF38/$F$52)))/60</f>
        <v>0.1</v>
      </c>
      <c r="AH38" s="14"/>
      <c r="AI38" s="12"/>
      <c r="AJ38" s="12"/>
      <c r="AK38" s="12"/>
      <c r="AL38" s="59" t="str">
        <f t="shared" si="23"/>
        <v/>
      </c>
      <c r="AM38" s="14"/>
      <c r="AN38" s="12"/>
      <c r="AO38" s="12"/>
      <c r="AP38" s="12"/>
      <c r="AQ38" s="59" t="str">
        <f t="shared" si="24"/>
        <v/>
      </c>
      <c r="AR38" s="12"/>
      <c r="AS38" s="12"/>
      <c r="AT38" s="12"/>
      <c r="AU38" s="12"/>
      <c r="AV38" s="59" t="str">
        <f t="shared" si="25"/>
        <v/>
      </c>
      <c r="AW38" s="12" t="s">
        <v>276</v>
      </c>
      <c r="AX38" s="12">
        <v>7</v>
      </c>
      <c r="AY38" s="12">
        <v>0</v>
      </c>
      <c r="AZ38" s="12">
        <v>0</v>
      </c>
      <c r="BA38" s="59">
        <f>(IF((AX38+AY38/$D$52+AZ38/$F$52)=0,"",(AX38+AY38/$D$52+AZ38/$F$52)))/60</f>
        <v>0.11666666666666667</v>
      </c>
      <c r="BB38" s="12" t="s">
        <v>276</v>
      </c>
      <c r="BC38" s="12">
        <v>7</v>
      </c>
      <c r="BD38" s="12">
        <v>0</v>
      </c>
      <c r="BE38" s="12">
        <v>0</v>
      </c>
      <c r="BF38" s="59">
        <f>(IF((BC38+BD38/$D$52+BE38/$F$52)=0,"",(BC38+BD38/$D$52+BE38/$F$52)))/60</f>
        <v>0.11666666666666667</v>
      </c>
      <c r="BG38" s="12" t="s">
        <v>276</v>
      </c>
      <c r="BH38" s="12">
        <v>7</v>
      </c>
      <c r="BI38" s="12">
        <v>0</v>
      </c>
      <c r="BJ38" s="12">
        <v>0</v>
      </c>
      <c r="BK38" s="59">
        <f>(IF((BH38+BI38/$D$52+BJ38/$F$52)=0,"",(BH38+BI38/$D$52+BJ38/$F$52)))/60</f>
        <v>0.11666666666666667</v>
      </c>
      <c r="BL38" s="12" t="s">
        <v>9</v>
      </c>
      <c r="BM38" s="14">
        <v>3</v>
      </c>
      <c r="BN38" s="14">
        <v>0</v>
      </c>
      <c r="BO38" s="14">
        <v>0</v>
      </c>
      <c r="BP38" s="59">
        <f t="shared" si="29"/>
        <v>3</v>
      </c>
      <c r="BQ38" s="12" t="s">
        <v>9</v>
      </c>
      <c r="BR38" s="12">
        <v>3</v>
      </c>
      <c r="BS38" s="12">
        <v>0</v>
      </c>
      <c r="BT38" s="12">
        <v>0</v>
      </c>
      <c r="BU38" s="59">
        <f t="shared" si="30"/>
        <v>3</v>
      </c>
    </row>
    <row r="39" spans="1:73" x14ac:dyDescent="0.3">
      <c r="A39" s="12" t="s">
        <v>82</v>
      </c>
      <c r="B39" s="2" t="str">
        <f t="shared" si="0"/>
        <v>£/Cwt.</v>
      </c>
      <c r="C39" s="14" t="s">
        <v>272</v>
      </c>
      <c r="D39" s="12"/>
      <c r="E39" s="12"/>
      <c r="F39" s="12"/>
      <c r="G39" s="59" t="str">
        <f t="shared" si="16"/>
        <v/>
      </c>
      <c r="H39" s="12"/>
      <c r="I39" s="12"/>
      <c r="J39" s="12"/>
      <c r="K39" s="59" t="str">
        <f t="shared" si="17"/>
        <v/>
      </c>
      <c r="L39" s="12"/>
      <c r="M39" s="12"/>
      <c r="N39" s="12"/>
      <c r="O39" s="59" t="str">
        <f t="shared" si="18"/>
        <v/>
      </c>
      <c r="P39" s="12"/>
      <c r="Q39" s="12"/>
      <c r="R39" s="12"/>
      <c r="S39" s="59" t="str">
        <f t="shared" si="19"/>
        <v/>
      </c>
      <c r="T39" s="12"/>
      <c r="U39" s="12"/>
      <c r="V39" s="12"/>
      <c r="W39" s="59" t="str">
        <f t="shared" si="20"/>
        <v/>
      </c>
      <c r="X39" s="12"/>
      <c r="Y39" s="12"/>
      <c r="Z39" s="12"/>
      <c r="AA39" s="12"/>
      <c r="AB39" s="59" t="str">
        <f t="shared" si="21"/>
        <v/>
      </c>
      <c r="AC39" s="12"/>
      <c r="AD39" s="12"/>
      <c r="AE39" s="12"/>
      <c r="AF39" s="12"/>
      <c r="AG39" s="59" t="str">
        <f t="shared" si="22"/>
        <v/>
      </c>
      <c r="AH39" s="14"/>
      <c r="AI39" s="12"/>
      <c r="AJ39" s="12"/>
      <c r="AK39" s="12"/>
      <c r="AL39" s="59" t="str">
        <f t="shared" si="23"/>
        <v/>
      </c>
      <c r="AM39" s="14"/>
      <c r="AN39" s="12"/>
      <c r="AO39" s="12"/>
      <c r="AP39" s="12"/>
      <c r="AQ39" s="59" t="str">
        <f t="shared" si="24"/>
        <v/>
      </c>
      <c r="AR39" s="12"/>
      <c r="AS39" s="12"/>
      <c r="AT39" s="12"/>
      <c r="AU39" s="12"/>
      <c r="AV39" s="59" t="str">
        <f t="shared" si="25"/>
        <v/>
      </c>
      <c r="AW39" s="12"/>
      <c r="AX39" s="12"/>
      <c r="AY39" s="12"/>
      <c r="AZ39" s="12"/>
      <c r="BA39" s="59" t="str">
        <f t="shared" si="26"/>
        <v/>
      </c>
      <c r="BB39" s="12"/>
      <c r="BC39" s="12"/>
      <c r="BD39" s="12"/>
      <c r="BE39" s="12"/>
      <c r="BF39" s="59" t="str">
        <f t="shared" si="27"/>
        <v/>
      </c>
      <c r="BG39" s="12"/>
      <c r="BH39" s="12"/>
      <c r="BI39" s="12"/>
      <c r="BJ39" s="12"/>
      <c r="BK39" s="59" t="str">
        <f t="shared" si="28"/>
        <v/>
      </c>
      <c r="BL39" s="12"/>
      <c r="BM39" s="12"/>
      <c r="BN39" s="12"/>
      <c r="BO39" s="12"/>
      <c r="BP39" s="59" t="str">
        <f t="shared" si="29"/>
        <v/>
      </c>
      <c r="BQ39" s="12"/>
      <c r="BR39" s="12"/>
      <c r="BS39" s="12"/>
      <c r="BT39" s="12"/>
      <c r="BU39" s="59" t="str">
        <f t="shared" si="30"/>
        <v/>
      </c>
    </row>
    <row r="40" spans="1:73" x14ac:dyDescent="0.3">
      <c r="A40" s="12" t="s">
        <v>194</v>
      </c>
      <c r="B40" s="2" t="str">
        <f t="shared" si="0"/>
        <v>£/Cwt.</v>
      </c>
      <c r="C40" s="14" t="s">
        <v>272</v>
      </c>
      <c r="D40" s="12"/>
      <c r="E40" s="12"/>
      <c r="F40" s="12"/>
      <c r="G40" s="59" t="str">
        <f t="shared" si="16"/>
        <v/>
      </c>
      <c r="H40" s="12"/>
      <c r="I40" s="12"/>
      <c r="J40" s="12"/>
      <c r="K40" s="59" t="str">
        <f t="shared" si="17"/>
        <v/>
      </c>
      <c r="L40" s="12"/>
      <c r="M40" s="12"/>
      <c r="N40" s="12"/>
      <c r="O40" s="59" t="str">
        <f t="shared" si="18"/>
        <v/>
      </c>
      <c r="P40" s="12"/>
      <c r="Q40" s="12"/>
      <c r="R40" s="12"/>
      <c r="S40" s="59" t="str">
        <f t="shared" si="19"/>
        <v/>
      </c>
      <c r="T40" s="12"/>
      <c r="U40" s="12"/>
      <c r="V40" s="12"/>
      <c r="W40" s="59" t="str">
        <f t="shared" si="20"/>
        <v/>
      </c>
      <c r="X40" s="12"/>
      <c r="Y40" s="12"/>
      <c r="Z40" s="12"/>
      <c r="AA40" s="12"/>
      <c r="AB40" s="59" t="str">
        <f t="shared" si="21"/>
        <v/>
      </c>
      <c r="AC40" s="12"/>
      <c r="AD40" s="12"/>
      <c r="AE40" s="12"/>
      <c r="AF40" s="12"/>
      <c r="AG40" s="59" t="str">
        <f t="shared" si="22"/>
        <v/>
      </c>
      <c r="AH40" s="14"/>
      <c r="AI40" s="12"/>
      <c r="AJ40" s="12"/>
      <c r="AK40" s="12"/>
      <c r="AL40" s="59" t="str">
        <f t="shared" si="23"/>
        <v/>
      </c>
      <c r="AM40" s="14"/>
      <c r="AN40" s="12"/>
      <c r="AO40" s="12"/>
      <c r="AP40" s="12"/>
      <c r="AQ40" s="59" t="str">
        <f t="shared" si="24"/>
        <v/>
      </c>
      <c r="AR40" s="12"/>
      <c r="AS40" s="12"/>
      <c r="AT40" s="12"/>
      <c r="AU40" s="12"/>
      <c r="AV40" s="59" t="str">
        <f t="shared" si="25"/>
        <v/>
      </c>
      <c r="AW40" s="12"/>
      <c r="AX40" s="12"/>
      <c r="AY40" s="12"/>
      <c r="AZ40" s="12"/>
      <c r="BA40" s="59" t="str">
        <f t="shared" si="26"/>
        <v/>
      </c>
      <c r="BB40" s="12"/>
      <c r="BC40" s="12"/>
      <c r="BD40" s="12"/>
      <c r="BE40" s="12"/>
      <c r="BF40" s="59" t="str">
        <f t="shared" si="27"/>
        <v/>
      </c>
      <c r="BG40" s="12"/>
      <c r="BH40" s="12"/>
      <c r="BI40" s="12"/>
      <c r="BJ40" s="12"/>
      <c r="BK40" s="59" t="str">
        <f t="shared" si="28"/>
        <v/>
      </c>
      <c r="BL40" s="12"/>
      <c r="BM40" s="12"/>
      <c r="BN40" s="12"/>
      <c r="BO40" s="12"/>
      <c r="BP40" s="59" t="str">
        <f t="shared" si="29"/>
        <v/>
      </c>
      <c r="BQ40" s="12"/>
      <c r="BR40" s="12"/>
      <c r="BS40" s="12"/>
      <c r="BT40" s="12"/>
      <c r="BU40" s="59" t="str">
        <f t="shared" si="30"/>
        <v/>
      </c>
    </row>
    <row r="41" spans="1:73" x14ac:dyDescent="0.3">
      <c r="A41" s="12" t="s">
        <v>197</v>
      </c>
      <c r="B41" s="2" t="str">
        <f t="shared" si="0"/>
        <v>£/Cwt.</v>
      </c>
      <c r="C41" s="14" t="s">
        <v>272</v>
      </c>
      <c r="D41" s="12" t="s">
        <v>9</v>
      </c>
      <c r="E41" s="12">
        <v>8</v>
      </c>
      <c r="F41" s="12">
        <v>0</v>
      </c>
      <c r="G41" s="59">
        <f t="shared" si="16"/>
        <v>8</v>
      </c>
      <c r="H41" s="12" t="s">
        <v>9</v>
      </c>
      <c r="I41" s="12">
        <v>8</v>
      </c>
      <c r="J41" s="12">
        <v>0</v>
      </c>
      <c r="K41" s="59">
        <f t="shared" si="17"/>
        <v>8</v>
      </c>
      <c r="L41" s="12" t="s">
        <v>9</v>
      </c>
      <c r="M41" s="12">
        <v>8</v>
      </c>
      <c r="N41" s="12">
        <v>0</v>
      </c>
      <c r="O41" s="59">
        <f t="shared" si="18"/>
        <v>8</v>
      </c>
      <c r="P41" s="12" t="s">
        <v>9</v>
      </c>
      <c r="Q41" s="12">
        <v>8</v>
      </c>
      <c r="R41" s="12">
        <v>0</v>
      </c>
      <c r="S41" s="59">
        <f t="shared" si="19"/>
        <v>8</v>
      </c>
      <c r="T41" s="12" t="s">
        <v>9</v>
      </c>
      <c r="U41" s="12">
        <v>8</v>
      </c>
      <c r="V41" s="12">
        <v>0</v>
      </c>
      <c r="W41" s="59">
        <f t="shared" si="20"/>
        <v>8</v>
      </c>
      <c r="X41" s="12" t="s">
        <v>83</v>
      </c>
      <c r="Y41" s="12">
        <v>8</v>
      </c>
      <c r="Z41" s="12">
        <v>0</v>
      </c>
      <c r="AA41" s="12">
        <v>0</v>
      </c>
      <c r="AB41" s="59">
        <f t="shared" si="21"/>
        <v>8</v>
      </c>
      <c r="AC41" s="12" t="s">
        <v>83</v>
      </c>
      <c r="AD41" s="12">
        <v>8</v>
      </c>
      <c r="AE41" s="12">
        <v>0</v>
      </c>
      <c r="AF41" s="12">
        <v>0</v>
      </c>
      <c r="AG41" s="59">
        <f t="shared" si="22"/>
        <v>8</v>
      </c>
      <c r="AH41" s="12" t="s">
        <v>273</v>
      </c>
      <c r="AI41" s="12">
        <v>8</v>
      </c>
      <c r="AJ41" s="12">
        <v>0</v>
      </c>
      <c r="AK41" s="12">
        <v>0</v>
      </c>
      <c r="AL41" s="59">
        <f>(IF((AI41+AJ41/$D$52+AK41/$F$52)=0,"",(AI41+AJ41/$D$52+AK41/$F$52)))/1.75</f>
        <v>4.5714285714285712</v>
      </c>
      <c r="AM41" s="12" t="s">
        <v>273</v>
      </c>
      <c r="AN41" s="12">
        <v>8</v>
      </c>
      <c r="AO41" s="12">
        <v>0</v>
      </c>
      <c r="AP41" s="12">
        <v>0</v>
      </c>
      <c r="AQ41" s="59">
        <f>(IF((AN41+AO41/$D$52+AP41/$F$52)=0,"",(AN41+AO41/$D$52+AP41/$F$52)))/1.75</f>
        <v>4.5714285714285712</v>
      </c>
      <c r="AR41" s="12" t="s">
        <v>273</v>
      </c>
      <c r="AS41" s="12">
        <v>8</v>
      </c>
      <c r="AT41" s="12">
        <v>0</v>
      </c>
      <c r="AU41" s="12">
        <v>0</v>
      </c>
      <c r="AV41" s="59">
        <f>(IF((AS41+AT41/$D$52+AU41/$F$52)=0,"",(AS41+AT41/$D$52+AU41/$F$52)))/1.75</f>
        <v>4.5714285714285712</v>
      </c>
      <c r="AW41" s="12" t="s">
        <v>273</v>
      </c>
      <c r="AX41" s="12">
        <v>8</v>
      </c>
      <c r="AY41" s="12">
        <v>0</v>
      </c>
      <c r="AZ41" s="12">
        <v>0</v>
      </c>
      <c r="BA41" s="59">
        <f>(IF((AX41+AY41/$D$52+AZ41/$F$52)=0,"",(AX41+AY41/$D$52+AZ41/$F$52)))/1.75</f>
        <v>4.5714285714285712</v>
      </c>
      <c r="BB41" s="12" t="s">
        <v>273</v>
      </c>
      <c r="BC41" s="12">
        <v>8</v>
      </c>
      <c r="BD41" s="12">
        <v>0</v>
      </c>
      <c r="BE41" s="12">
        <v>0</v>
      </c>
      <c r="BF41" s="59">
        <f>(IF((BC41+BD41/$D$52+BE41/$F$52)=0,"",(BC41+BD41/$D$52+BE41/$F$52)))/1.75</f>
        <v>4.5714285714285712</v>
      </c>
      <c r="BG41" s="12" t="s">
        <v>273</v>
      </c>
      <c r="BH41" s="12">
        <v>8</v>
      </c>
      <c r="BI41" s="12">
        <v>0</v>
      </c>
      <c r="BJ41" s="12">
        <v>0</v>
      </c>
      <c r="BK41" s="59">
        <f>(IF((BH41+BI41/$D$52+BJ41/$F$52)=0,"",(BH41+BI41/$D$52+BJ41/$F$52)))/1.75</f>
        <v>4.5714285714285712</v>
      </c>
      <c r="BL41" s="2" t="s">
        <v>9</v>
      </c>
      <c r="BM41" s="17">
        <v>4</v>
      </c>
      <c r="BN41" s="17">
        <v>0</v>
      </c>
      <c r="BO41" s="17">
        <v>1</v>
      </c>
      <c r="BP41" s="59">
        <f t="shared" si="29"/>
        <v>4.0041666666666664</v>
      </c>
      <c r="BQ41" s="12" t="s">
        <v>9</v>
      </c>
      <c r="BR41" s="17">
        <v>4</v>
      </c>
      <c r="BS41" s="17">
        <v>1</v>
      </c>
      <c r="BT41" s="17">
        <v>1</v>
      </c>
      <c r="BU41" s="59">
        <f t="shared" si="30"/>
        <v>4.0541666666666663</v>
      </c>
    </row>
    <row r="42" spans="1:73" x14ac:dyDescent="0.3">
      <c r="A42" s="12" t="s">
        <v>195</v>
      </c>
      <c r="B42" s="2" t="str">
        <f t="shared" si="0"/>
        <v>£/Cwt.</v>
      </c>
      <c r="C42" s="14" t="s">
        <v>272</v>
      </c>
      <c r="D42" s="12"/>
      <c r="E42" s="12"/>
      <c r="F42" s="12"/>
      <c r="G42" s="59" t="str">
        <f t="shared" si="16"/>
        <v/>
      </c>
      <c r="H42" s="12"/>
      <c r="I42" s="12"/>
      <c r="J42" s="12"/>
      <c r="K42" s="59" t="str">
        <f t="shared" si="17"/>
        <v/>
      </c>
      <c r="L42" s="12"/>
      <c r="M42" s="12"/>
      <c r="N42" s="12"/>
      <c r="O42" s="59" t="str">
        <f t="shared" si="18"/>
        <v/>
      </c>
      <c r="P42" s="12"/>
      <c r="Q42" s="12"/>
      <c r="R42" s="12"/>
      <c r="S42" s="59" t="str">
        <f t="shared" si="19"/>
        <v/>
      </c>
      <c r="T42" s="12"/>
      <c r="U42" s="12"/>
      <c r="V42" s="12"/>
      <c r="W42" s="59" t="str">
        <f t="shared" si="20"/>
        <v/>
      </c>
      <c r="X42" s="12"/>
      <c r="Y42" s="12"/>
      <c r="Z42" s="12"/>
      <c r="AA42" s="12"/>
      <c r="AB42" s="59" t="str">
        <f t="shared" si="21"/>
        <v/>
      </c>
      <c r="AC42" s="12"/>
      <c r="AD42" s="12"/>
      <c r="AE42" s="12"/>
      <c r="AF42" s="12"/>
      <c r="AG42" s="59" t="str">
        <f t="shared" si="22"/>
        <v/>
      </c>
      <c r="AH42" s="14"/>
      <c r="AI42" s="12"/>
      <c r="AJ42" s="12"/>
      <c r="AK42" s="12"/>
      <c r="AL42" s="59" t="str">
        <f t="shared" si="23"/>
        <v/>
      </c>
      <c r="AM42" s="14"/>
      <c r="AN42" s="12"/>
      <c r="AO42" s="12"/>
      <c r="AP42" s="12"/>
      <c r="AQ42" s="59" t="str">
        <f t="shared" si="24"/>
        <v/>
      </c>
      <c r="AR42" s="14"/>
      <c r="AS42" s="12"/>
      <c r="AT42" s="12"/>
      <c r="AU42" s="12"/>
      <c r="AV42" s="59" t="str">
        <f t="shared" si="25"/>
        <v/>
      </c>
      <c r="AW42" s="14"/>
      <c r="AX42" s="12"/>
      <c r="AY42" s="12"/>
      <c r="AZ42" s="12"/>
      <c r="BA42" s="59" t="str">
        <f t="shared" si="26"/>
        <v/>
      </c>
      <c r="BB42" s="14"/>
      <c r="BC42" s="12"/>
      <c r="BD42" s="12"/>
      <c r="BE42" s="12"/>
      <c r="BF42" s="59" t="str">
        <f t="shared" si="27"/>
        <v/>
      </c>
      <c r="BG42" s="14"/>
      <c r="BH42" s="12"/>
      <c r="BI42" s="12"/>
      <c r="BJ42" s="12"/>
      <c r="BK42" s="59" t="str">
        <f t="shared" si="28"/>
        <v/>
      </c>
      <c r="BL42" s="12"/>
      <c r="BM42" s="12"/>
      <c r="BN42" s="12"/>
      <c r="BO42" s="12"/>
      <c r="BP42" s="59" t="str">
        <f t="shared" si="29"/>
        <v/>
      </c>
      <c r="BQ42" s="12" t="s">
        <v>9</v>
      </c>
      <c r="BR42" s="12"/>
      <c r="BS42" s="12"/>
      <c r="BT42" s="12"/>
      <c r="BU42" s="59" t="str">
        <f t="shared" si="30"/>
        <v/>
      </c>
    </row>
    <row r="43" spans="1:73" x14ac:dyDescent="0.3">
      <c r="A43" s="12" t="s">
        <v>84</v>
      </c>
      <c r="B43" s="2" t="str">
        <f t="shared" si="0"/>
        <v>£/Cwt.</v>
      </c>
      <c r="C43" s="14" t="s">
        <v>272</v>
      </c>
      <c r="G43" s="59" t="str">
        <f t="shared" si="16"/>
        <v/>
      </c>
      <c r="K43" s="59" t="str">
        <f t="shared" si="17"/>
        <v/>
      </c>
      <c r="O43" s="59" t="str">
        <f t="shared" si="18"/>
        <v/>
      </c>
      <c r="S43" s="59" t="str">
        <f t="shared" si="19"/>
        <v/>
      </c>
      <c r="W43" s="59" t="str">
        <f t="shared" si="20"/>
        <v/>
      </c>
      <c r="AB43" s="59" t="str">
        <f t="shared" si="21"/>
        <v/>
      </c>
      <c r="AE43"/>
      <c r="AG43" s="59" t="str">
        <f t="shared" si="22"/>
        <v/>
      </c>
      <c r="AJ43"/>
      <c r="AL43" s="59" t="str">
        <f t="shared" si="23"/>
        <v/>
      </c>
      <c r="AO43"/>
      <c r="AQ43" s="59" t="str">
        <f t="shared" si="24"/>
        <v/>
      </c>
      <c r="AT43"/>
      <c r="AV43" s="59" t="str">
        <f t="shared" si="25"/>
        <v/>
      </c>
      <c r="AY43"/>
      <c r="BA43" s="59" t="str">
        <f t="shared" si="26"/>
        <v/>
      </c>
      <c r="BD43"/>
      <c r="BF43" s="59" t="str">
        <f t="shared" si="27"/>
        <v/>
      </c>
      <c r="BK43" s="59" t="str">
        <f t="shared" si="28"/>
        <v/>
      </c>
      <c r="BL43" t="s">
        <v>9</v>
      </c>
      <c r="BM43" s="6">
        <v>5</v>
      </c>
      <c r="BN43" s="6">
        <v>0</v>
      </c>
      <c r="BO43" s="6">
        <v>0</v>
      </c>
      <c r="BP43" s="59">
        <f t="shared" si="29"/>
        <v>5</v>
      </c>
      <c r="BQ43" s="12" t="s">
        <v>9</v>
      </c>
      <c r="BR43" s="12">
        <v>5</v>
      </c>
      <c r="BS43" s="12">
        <v>0</v>
      </c>
      <c r="BT43" s="12">
        <v>0</v>
      </c>
      <c r="BU43" s="59">
        <f t="shared" si="30"/>
        <v>5</v>
      </c>
    </row>
    <row r="44" spans="1:73" x14ac:dyDescent="0.3">
      <c r="A44" s="12" t="s">
        <v>342</v>
      </c>
      <c r="B44" s="2" t="str">
        <f t="shared" si="0"/>
        <v>£/Cwt.</v>
      </c>
      <c r="C44" s="14" t="s">
        <v>272</v>
      </c>
      <c r="G44" s="59" t="str">
        <f t="shared" si="16"/>
        <v/>
      </c>
      <c r="K44" s="59" t="str">
        <f t="shared" si="17"/>
        <v/>
      </c>
      <c r="O44" s="59" t="str">
        <f t="shared" si="18"/>
        <v/>
      </c>
      <c r="S44" s="59" t="str">
        <f t="shared" si="19"/>
        <v/>
      </c>
      <c r="W44" s="59" t="str">
        <f t="shared" si="20"/>
        <v/>
      </c>
      <c r="X44" s="12" t="s">
        <v>273</v>
      </c>
      <c r="Y44" s="12">
        <v>5</v>
      </c>
      <c r="Z44" s="12">
        <v>0</v>
      </c>
      <c r="AA44" s="12">
        <v>0</v>
      </c>
      <c r="AB44" s="59">
        <f>(IF((Y44+Z44/$D$52+AA44/$F$52)=0,"",(Y44+Z44/$D$52+AA44/$F$52)))/1.75</f>
        <v>2.8571428571428572</v>
      </c>
      <c r="AC44" s="18" t="s">
        <v>273</v>
      </c>
      <c r="AD44" s="12">
        <v>5</v>
      </c>
      <c r="AE44" s="12">
        <v>0</v>
      </c>
      <c r="AF44" s="12">
        <v>0</v>
      </c>
      <c r="AG44" s="59">
        <f>(IF((AD44+AE44/$D$52+AF44/$F$52)=0,"",(AD44+AE44/$D$52+AF44/$F$52)))/1.75</f>
        <v>2.8571428571428572</v>
      </c>
      <c r="AH44" s="12" t="s">
        <v>273</v>
      </c>
      <c r="AI44" s="12">
        <v>5</v>
      </c>
      <c r="AJ44" s="12">
        <v>0</v>
      </c>
      <c r="AK44" s="12">
        <v>0</v>
      </c>
      <c r="AL44" s="59">
        <f>(IF((AI44+AJ44/$D$52+AK44/$F$52)=0,"",(AI44+AJ44/$D$52+AK44/$F$52)))/1.75</f>
        <v>2.8571428571428572</v>
      </c>
      <c r="AM44" s="12" t="s">
        <v>273</v>
      </c>
      <c r="AN44" s="12">
        <v>5</v>
      </c>
      <c r="AO44" s="12">
        <v>0</v>
      </c>
      <c r="AP44" s="12">
        <v>0</v>
      </c>
      <c r="AQ44" s="59">
        <f>(IF((AN44+AO44/$D$52+AP44/$F$52)=0,"",(AN44+AO44/$D$52+AP44/$F$52)))/1.75</f>
        <v>2.8571428571428572</v>
      </c>
      <c r="AR44" s="12" t="s">
        <v>273</v>
      </c>
      <c r="AS44" s="14">
        <v>5</v>
      </c>
      <c r="AT44" s="14">
        <v>0</v>
      </c>
      <c r="AU44" s="14">
        <v>0</v>
      </c>
      <c r="AV44" s="59">
        <f>(IF((AS44+AT44/$D$52+AU44/$F$52)=0,"",(AS44+AT44/$D$52+AU44/$F$52)))/1.75</f>
        <v>2.8571428571428572</v>
      </c>
      <c r="AW44" s="12" t="s">
        <v>273</v>
      </c>
      <c r="AX44" s="12">
        <v>5</v>
      </c>
      <c r="AY44" s="12">
        <v>0</v>
      </c>
      <c r="AZ44" s="12">
        <v>0</v>
      </c>
      <c r="BA44" s="59">
        <f>(IF((AX44+AY44/$D$52+AZ44/$F$52)=0,"",(AX44+AY44/$D$52+AZ44/$F$52)))/1.75</f>
        <v>2.8571428571428572</v>
      </c>
      <c r="BB44" s="12" t="s">
        <v>273</v>
      </c>
      <c r="BC44" s="12">
        <v>5</v>
      </c>
      <c r="BD44" s="12">
        <v>0</v>
      </c>
      <c r="BE44" s="12">
        <v>0</v>
      </c>
      <c r="BF44" s="59">
        <f>(IF((BC44+BD44/$D$52+BE44/$F$52)=0,"",(BC44+BD44/$D$52+BE44/$F$52)))/1.75</f>
        <v>2.8571428571428572</v>
      </c>
      <c r="BG44" s="12" t="s">
        <v>273</v>
      </c>
      <c r="BH44" s="12">
        <v>5</v>
      </c>
      <c r="BI44" s="12">
        <v>0</v>
      </c>
      <c r="BJ44" s="12">
        <v>0</v>
      </c>
      <c r="BK44" s="59">
        <f>(IF((BH44+BI44/$D$52+BJ44/$F$52)=0,"",(BH44+BI44/$D$52+BJ44/$F$52)))/1.75</f>
        <v>2.8571428571428572</v>
      </c>
      <c r="BL44" s="12" t="s">
        <v>9</v>
      </c>
      <c r="BM44" s="12">
        <v>2</v>
      </c>
      <c r="BN44" s="12">
        <v>5</v>
      </c>
      <c r="BO44" s="12">
        <v>0</v>
      </c>
      <c r="BP44" s="59">
        <f>IF((BM44+BN44/$D$52+BO44/$F$52)=0,"",(BM44+BN44/$D$52+BO44/$F$52))</f>
        <v>2.25</v>
      </c>
      <c r="BQ44" s="12" t="s">
        <v>9</v>
      </c>
      <c r="BR44" s="12">
        <v>2</v>
      </c>
      <c r="BS44" s="12">
        <v>5</v>
      </c>
      <c r="BT44" s="12">
        <v>0</v>
      </c>
      <c r="BU44" s="59">
        <f>IF((BR44+BS44/$D$52+BT44/$F$52)=0,"",(BR44+BS44/$D$52+BT44/$F$52))</f>
        <v>2.25</v>
      </c>
    </row>
    <row r="45" spans="1:73" x14ac:dyDescent="0.3">
      <c r="A45" s="12" t="s">
        <v>86</v>
      </c>
      <c r="B45" s="2" t="str">
        <f t="shared" si="0"/>
        <v>£/Cwt.</v>
      </c>
      <c r="C45" s="14" t="s">
        <v>272</v>
      </c>
      <c r="G45" s="59" t="str">
        <f t="shared" si="16"/>
        <v/>
      </c>
      <c r="K45" s="59" t="str">
        <f t="shared" si="17"/>
        <v/>
      </c>
      <c r="O45" s="59" t="str">
        <f t="shared" si="18"/>
        <v/>
      </c>
      <c r="S45" s="59" t="str">
        <f t="shared" si="19"/>
        <v/>
      </c>
      <c r="W45" s="59" t="str">
        <f t="shared" si="20"/>
        <v/>
      </c>
      <c r="X45" s="12"/>
      <c r="Y45" s="12"/>
      <c r="Z45" s="12"/>
      <c r="AA45" s="12"/>
      <c r="AB45" s="59" t="str">
        <f>IF((Y45+Z45/$D$52+AA45/$F$52)=0,"",(Y45+Z45/$D$52+AA45/$F$52))</f>
        <v/>
      </c>
      <c r="AC45" s="14"/>
      <c r="AD45" s="12"/>
      <c r="AE45" s="12"/>
      <c r="AF45" s="12"/>
      <c r="AG45" s="59" t="str">
        <f>IF((AD45+AE45/$D$52+AF45/$F$52)=0,"",(AD45+AE45/$D$52+AF45/$F$52))</f>
        <v/>
      </c>
      <c r="AH45" s="14"/>
      <c r="AI45" s="12"/>
      <c r="AJ45" s="12"/>
      <c r="AK45" s="12"/>
      <c r="AL45" s="59" t="str">
        <f>IF((AI45+AJ45/$D$52+AK45/$F$52)=0,"",(AI45+AJ45/$D$52+AK45/$F$52))</f>
        <v/>
      </c>
      <c r="AM45" s="14"/>
      <c r="AN45" s="12"/>
      <c r="AO45" s="12"/>
      <c r="AP45" s="12"/>
      <c r="AQ45" s="59" t="str">
        <f>IF((AN45+AO45/$D$52+AP45/$F$52)=0,"",(AN45+AO45/$D$52+AP45/$F$52))</f>
        <v/>
      </c>
      <c r="AR45" s="14"/>
      <c r="AS45" s="14"/>
      <c r="AT45" s="14"/>
      <c r="AU45" s="14"/>
      <c r="AV45" s="59" t="str">
        <f>IF((AS45+AT45/$D$52+AU45/$F$52)=0,"",(AS45+AT45/$D$52+AU45/$F$52))</f>
        <v/>
      </c>
      <c r="AW45" s="14"/>
      <c r="AX45" s="12"/>
      <c r="AY45" s="12"/>
      <c r="AZ45" s="12"/>
      <c r="BA45" s="59" t="str">
        <f>IF((AX45+AY45/$D$52+AZ45/$F$52)=0,"",(AX45+AY45/$D$52+AZ45/$F$52))</f>
        <v/>
      </c>
      <c r="BB45" s="14"/>
      <c r="BC45" s="12"/>
      <c r="BD45" s="12"/>
      <c r="BE45" s="12"/>
      <c r="BF45" s="59" t="str">
        <f>IF((BC45+BD45/$D$52+BE45/$F$52)=0,"",(BC45+BD45/$D$52+BE45/$F$52))</f>
        <v/>
      </c>
      <c r="BG45" s="14"/>
      <c r="BH45" s="12"/>
      <c r="BI45" s="12"/>
      <c r="BJ45" s="12"/>
      <c r="BK45" s="59" t="str">
        <f>IF((BH45+BI45/$D$52+BJ45/$F$52)=0,"",(BH45+BI45/$D$52+BJ45/$F$52))</f>
        <v/>
      </c>
      <c r="BL45" s="12"/>
      <c r="BM45" s="12"/>
      <c r="BN45" s="12"/>
      <c r="BO45" s="12"/>
      <c r="BP45" s="59" t="str">
        <f>IF((BM45+BN45/$D$52+BO45/$F$52)=0,"",(BM45+BN45/$D$52+BO45/$F$52))</f>
        <v/>
      </c>
      <c r="BQ45" s="12"/>
      <c r="BR45" s="12"/>
      <c r="BS45" s="12"/>
      <c r="BT45" s="12"/>
      <c r="BU45" s="59" t="str">
        <f>IF((BR45+BS45/$D$52+BT45/$F$52)=0,"",(BR45+BS45/$D$52+BT45/$F$52))</f>
        <v/>
      </c>
    </row>
    <row r="46" spans="1:73" x14ac:dyDescent="0.3">
      <c r="A46" s="12" t="s">
        <v>162</v>
      </c>
      <c r="B46" s="2" t="str">
        <f t="shared" si="0"/>
        <v>£/Cwt.</v>
      </c>
      <c r="C46" s="14" t="s">
        <v>272</v>
      </c>
      <c r="G46" s="59" t="str">
        <f t="shared" si="16"/>
        <v/>
      </c>
      <c r="K46" s="59" t="str">
        <f t="shared" si="17"/>
        <v/>
      </c>
      <c r="O46" s="59" t="str">
        <f t="shared" si="18"/>
        <v/>
      </c>
      <c r="S46" s="59" t="str">
        <f t="shared" si="19"/>
        <v/>
      </c>
      <c r="W46" s="59" t="str">
        <f t="shared" si="20"/>
        <v/>
      </c>
      <c r="AB46" s="59" t="str">
        <f t="shared" ref="AB46" si="31">IF((Y46+Z46/$D$52+AA46/$F$52)=0,"",(Y46+Z46/$D$52+AA46/$F$52))</f>
        <v/>
      </c>
      <c r="AE46"/>
      <c r="AG46" s="59" t="str">
        <f t="shared" ref="AG46" si="32">IF((AD46+AE46/$D$52+AF46/$F$52)=0,"",(AD46+AE46/$D$52+AF46/$F$52))</f>
        <v/>
      </c>
      <c r="AH46" s="6"/>
      <c r="AJ46"/>
      <c r="AL46" s="59" t="str">
        <f t="shared" ref="AL46" si="33">IF((AI46+AJ46/$D$52+AK46/$F$52)=0,"",(AI46+AJ46/$D$52+AK46/$F$52))</f>
        <v/>
      </c>
      <c r="AM46" s="6"/>
      <c r="AO46"/>
      <c r="AQ46" s="59" t="str">
        <f t="shared" ref="AQ46" si="34">IF((AN46+AO46/$D$52+AP46/$F$52)=0,"",(AN46+AO46/$D$52+AP46/$F$52))</f>
        <v/>
      </c>
      <c r="AT46"/>
      <c r="AV46" s="59" t="str">
        <f t="shared" ref="AV46" si="35">IF((AS46+AT46/$D$52+AU46/$F$52)=0,"",(AS46+AT46/$D$52+AU46/$F$52))</f>
        <v/>
      </c>
      <c r="AY46"/>
      <c r="BA46" s="59" t="str">
        <f t="shared" ref="BA46" si="36">IF((AX46+AY46/$D$52+AZ46/$F$52)=0,"",(AX46+AY46/$D$52+AZ46/$F$52))</f>
        <v/>
      </c>
      <c r="BD46"/>
      <c r="BF46" s="59" t="str">
        <f t="shared" ref="BF46" si="37">IF((BC46+BD46/$D$52+BE46/$F$52)=0,"",(BC46+BD46/$D$52+BE46/$F$52))</f>
        <v/>
      </c>
      <c r="BK46" s="59" t="str">
        <f t="shared" ref="BK46" si="38">IF((BH46+BI46/$D$52+BJ46/$F$52)=0,"",(BH46+BI46/$D$52+BJ46/$F$52))</f>
        <v/>
      </c>
      <c r="BN46"/>
      <c r="BP46" s="59" t="str">
        <f t="shared" ref="BP46" si="39">IF((BM46+BN46/$D$52+BO46/$F$52)=0,"",(BM46+BN46/$D$52+BO46/$F$52))</f>
        <v/>
      </c>
      <c r="BS46"/>
      <c r="BU46" s="59" t="str">
        <f t="shared" ref="BU46" si="40">IF((BR46+BS46/$D$52+BT46/$F$52)=0,"",(BR46+BS46/$D$52+BT46/$F$52))</f>
        <v/>
      </c>
    </row>
    <row r="47" spans="1:73" x14ac:dyDescent="0.3">
      <c r="AE47"/>
      <c r="AG47" s="6"/>
      <c r="AJ47"/>
      <c r="AL47" s="6"/>
      <c r="AO47"/>
      <c r="AQ47" s="6"/>
      <c r="AT47"/>
      <c r="AV47" s="6"/>
      <c r="AY47"/>
      <c r="BA47" s="6"/>
      <c r="BD47"/>
      <c r="BF47" s="6"/>
      <c r="BN47"/>
      <c r="BP47" s="6"/>
      <c r="BS47"/>
      <c r="BU47" s="6"/>
    </row>
    <row r="48" spans="1:73" x14ac:dyDescent="0.3">
      <c r="A48" s="26" t="s">
        <v>175</v>
      </c>
      <c r="B48" s="26"/>
      <c r="C48" s="26"/>
      <c r="AE48"/>
      <c r="AG48" s="6"/>
      <c r="AJ48"/>
      <c r="AL48" s="6"/>
      <c r="AO48"/>
      <c r="AQ48" s="6"/>
      <c r="AT48"/>
      <c r="AV48" s="6"/>
      <c r="AY48"/>
      <c r="BA48" s="6"/>
      <c r="BD48"/>
      <c r="BF48" s="6"/>
      <c r="BN48"/>
      <c r="BP48" s="6"/>
      <c r="BS48"/>
      <c r="BU48" s="6"/>
    </row>
    <row r="51" spans="1:103" s="29" customFormat="1" x14ac:dyDescent="0.3">
      <c r="A51" s="27" t="s">
        <v>198</v>
      </c>
      <c r="B51" s="28"/>
      <c r="F51" s="30"/>
      <c r="G51" s="28"/>
      <c r="L51" s="30"/>
      <c r="O51" s="28"/>
      <c r="P51" s="28"/>
      <c r="R51" s="30"/>
      <c r="X51" s="30"/>
      <c r="AD51" s="30"/>
      <c r="AH51" s="30"/>
      <c r="AJ51" s="28"/>
      <c r="AM51" s="30"/>
      <c r="AR51" s="30"/>
      <c r="AV51" s="30"/>
      <c r="BB51" s="30"/>
      <c r="BD51" s="30"/>
      <c r="BG51" s="28"/>
      <c r="BJ51" s="30"/>
      <c r="BO51" s="30"/>
      <c r="BU51" s="30"/>
      <c r="BY51" s="30"/>
      <c r="CE51" s="30"/>
      <c r="CH51" s="30"/>
      <c r="CL51" s="30"/>
      <c r="CO51" s="30"/>
      <c r="CR51" s="30"/>
      <c r="CV51" s="30"/>
      <c r="CY51" s="30"/>
    </row>
    <row r="52" spans="1:103" s="29" customFormat="1" x14ac:dyDescent="0.3">
      <c r="A52" s="27"/>
      <c r="B52" s="28">
        <v>1</v>
      </c>
      <c r="C52" s="30" t="s">
        <v>2</v>
      </c>
      <c r="D52" s="29">
        <v>20</v>
      </c>
      <c r="E52" s="30" t="s">
        <v>3</v>
      </c>
      <c r="F52" s="29">
        <v>240</v>
      </c>
      <c r="G52" s="30" t="s">
        <v>4</v>
      </c>
      <c r="L52" s="30"/>
      <c r="O52" s="28"/>
      <c r="P52" s="28"/>
      <c r="R52" s="30"/>
      <c r="X52" s="30"/>
      <c r="AD52" s="30"/>
      <c r="AH52" s="30"/>
      <c r="AJ52" s="28"/>
      <c r="AM52" s="30"/>
      <c r="AR52" s="30"/>
      <c r="AV52" s="30"/>
      <c r="BB52" s="30"/>
      <c r="BD52" s="30"/>
      <c r="BG52" s="28"/>
      <c r="BJ52" s="30"/>
      <c r="BO52" s="30"/>
      <c r="BU52" s="30"/>
      <c r="BY52" s="30"/>
      <c r="CE52" s="30"/>
      <c r="CH52" s="30"/>
      <c r="CL52" s="30"/>
      <c r="CO52" s="30"/>
      <c r="CR52" s="30"/>
      <c r="CV52" s="30"/>
      <c r="CY52" s="30"/>
    </row>
    <row r="53" spans="1:103" s="28" customFormat="1" x14ac:dyDescent="0.3">
      <c r="A53" s="28" t="s">
        <v>199</v>
      </c>
      <c r="B53" s="28">
        <v>1</v>
      </c>
      <c r="C53" s="30" t="s">
        <v>200</v>
      </c>
      <c r="D53" s="31">
        <v>108</v>
      </c>
      <c r="E53" s="30" t="s">
        <v>201</v>
      </c>
      <c r="F53" s="32">
        <f>D53/F63</f>
        <v>4.8214285714285716E-2</v>
      </c>
      <c r="G53" s="33" t="s">
        <v>58</v>
      </c>
      <c r="H53" s="31"/>
      <c r="I53" s="30"/>
      <c r="J53" s="30"/>
      <c r="K53" s="30"/>
      <c r="M53" s="34"/>
      <c r="O53" s="30"/>
      <c r="P53" s="30"/>
      <c r="Q53" s="30"/>
      <c r="S53" s="31"/>
      <c r="T53" s="35"/>
      <c r="U53" s="30"/>
      <c r="V53" s="30"/>
      <c r="W53" s="30"/>
      <c r="X53" s="36"/>
      <c r="Z53" s="31"/>
      <c r="AA53" s="31"/>
      <c r="AB53" s="30"/>
      <c r="AC53" s="30"/>
      <c r="AF53" s="30"/>
      <c r="AG53" s="30"/>
      <c r="AI53" s="30"/>
      <c r="AJ53" s="31"/>
      <c r="AK53" s="30"/>
      <c r="AL53" s="30"/>
      <c r="AP53" s="30"/>
      <c r="AQ53" s="30"/>
      <c r="AS53" s="30"/>
      <c r="AT53" s="31"/>
      <c r="AU53" s="30"/>
      <c r="AW53" s="30"/>
      <c r="AY53" s="31"/>
      <c r="AZ53" s="30"/>
      <c r="BA53" s="30"/>
      <c r="BE53" s="30"/>
      <c r="BG53" s="31"/>
      <c r="BH53" s="30"/>
      <c r="BI53" s="30"/>
      <c r="BL53" s="30"/>
      <c r="BM53" s="31"/>
      <c r="BN53" s="30"/>
      <c r="BP53" s="30"/>
      <c r="BR53" s="31"/>
      <c r="BS53" s="30"/>
      <c r="BT53" s="30"/>
      <c r="BW53" s="30"/>
      <c r="BX53" s="30"/>
      <c r="BZ53" s="30"/>
      <c r="CA53" s="31"/>
      <c r="CC53" s="30"/>
      <c r="CD53" s="30"/>
      <c r="CF53" s="31"/>
      <c r="CG53" s="30"/>
      <c r="CK53" s="30"/>
      <c r="CN53" s="30"/>
      <c r="CQ53" s="30"/>
      <c r="CU53" s="30"/>
      <c r="CX53" s="30"/>
    </row>
    <row r="54" spans="1:103" s="28" customFormat="1" x14ac:dyDescent="0.3">
      <c r="A54" s="28" t="s">
        <v>199</v>
      </c>
      <c r="B54" s="28">
        <v>1</v>
      </c>
      <c r="C54" s="30" t="s">
        <v>202</v>
      </c>
      <c r="D54" s="31">
        <v>32.5</v>
      </c>
      <c r="E54" s="30" t="s">
        <v>201</v>
      </c>
      <c r="H54" s="31"/>
      <c r="I54" s="30"/>
      <c r="J54" s="30"/>
      <c r="K54" s="30"/>
      <c r="O54" s="30"/>
      <c r="P54" s="30"/>
      <c r="Q54" s="30"/>
      <c r="R54" s="29"/>
      <c r="S54" s="31"/>
      <c r="U54" s="30"/>
      <c r="V54" s="30"/>
      <c r="W54" s="30"/>
      <c r="X54" s="36"/>
      <c r="Z54" s="31"/>
      <c r="AA54" s="31"/>
      <c r="AB54" s="30"/>
      <c r="AC54" s="30"/>
      <c r="AF54" s="30"/>
      <c r="AG54" s="30"/>
      <c r="AI54" s="30"/>
      <c r="AJ54" s="31"/>
      <c r="AK54" s="30"/>
      <c r="AL54" s="30"/>
      <c r="AP54" s="30"/>
      <c r="AQ54" s="30"/>
      <c r="AS54" s="30"/>
      <c r="AT54" s="31"/>
      <c r="AU54" s="30"/>
      <c r="AW54" s="30"/>
      <c r="AY54" s="31"/>
      <c r="AZ54" s="30"/>
      <c r="BA54" s="30"/>
      <c r="BE54" s="30"/>
      <c r="BG54" s="31"/>
      <c r="BH54" s="30"/>
      <c r="BI54" s="30"/>
      <c r="BL54" s="30"/>
      <c r="BM54" s="31"/>
      <c r="BN54" s="30"/>
      <c r="BP54" s="30"/>
      <c r="BR54" s="31"/>
      <c r="BS54" s="30"/>
      <c r="BT54" s="30"/>
      <c r="BW54" s="30"/>
      <c r="BX54" s="30"/>
      <c r="BZ54" s="30"/>
      <c r="CA54" s="31"/>
      <c r="CC54" s="30"/>
      <c r="CD54" s="30"/>
      <c r="CF54" s="31"/>
      <c r="CG54" s="30"/>
      <c r="CK54" s="30"/>
      <c r="CN54" s="30"/>
      <c r="CQ54" s="30"/>
      <c r="CU54" s="30"/>
      <c r="CX54" s="30"/>
    </row>
    <row r="55" spans="1:103" s="29" customFormat="1" x14ac:dyDescent="0.3">
      <c r="A55" s="28"/>
      <c r="B55" s="28">
        <v>1</v>
      </c>
      <c r="C55" s="30" t="s">
        <v>203</v>
      </c>
      <c r="D55" s="31">
        <v>6.5</v>
      </c>
      <c r="E55" s="33" t="s">
        <v>201</v>
      </c>
      <c r="F55" s="28"/>
      <c r="G55" s="30"/>
      <c r="H55" s="31"/>
      <c r="I55" s="30"/>
      <c r="J55" s="30"/>
      <c r="K55" s="33"/>
      <c r="L55" s="30"/>
      <c r="M55" s="31"/>
      <c r="N55" s="30"/>
      <c r="O55" s="30"/>
      <c r="P55" s="30"/>
      <c r="Q55" s="33"/>
      <c r="S55" s="31"/>
      <c r="U55" s="30"/>
      <c r="V55" s="30"/>
      <c r="W55" s="33"/>
      <c r="Z55" s="31"/>
      <c r="AA55" s="31"/>
      <c r="AB55" s="33"/>
      <c r="AC55" s="30"/>
      <c r="AE55" s="36"/>
      <c r="AF55" s="33"/>
      <c r="AG55" s="30"/>
      <c r="AI55" s="33"/>
      <c r="AJ55" s="31"/>
      <c r="AK55" s="30"/>
      <c r="AL55" s="33"/>
      <c r="AP55" s="33"/>
      <c r="AQ55" s="30"/>
      <c r="AS55" s="33"/>
      <c r="AT55" s="31"/>
      <c r="AU55" s="30"/>
      <c r="AW55" s="33"/>
      <c r="AY55" s="31"/>
      <c r="AZ55" s="30"/>
      <c r="BA55" s="33"/>
      <c r="BE55" s="33"/>
      <c r="BG55" s="31"/>
      <c r="BH55" s="30"/>
      <c r="BI55" s="33"/>
      <c r="BL55" s="33"/>
      <c r="BM55" s="31"/>
      <c r="BN55" s="30"/>
      <c r="BP55" s="33"/>
      <c r="BR55" s="31"/>
      <c r="BS55" s="33"/>
      <c r="BT55" s="30"/>
      <c r="BW55" s="33"/>
      <c r="BX55" s="30"/>
      <c r="BZ55" s="33"/>
      <c r="CA55" s="31"/>
      <c r="CC55" s="33"/>
      <c r="CD55" s="30"/>
      <c r="CF55" s="31"/>
      <c r="CG55" s="30"/>
      <c r="CK55" s="30"/>
      <c r="CN55" s="30"/>
      <c r="CQ55" s="30"/>
      <c r="CU55" s="30"/>
      <c r="CX55" s="30"/>
    </row>
    <row r="56" spans="1:103" s="29" customFormat="1" x14ac:dyDescent="0.3">
      <c r="A56" s="28"/>
      <c r="B56" s="28">
        <v>1</v>
      </c>
      <c r="C56" s="30" t="s">
        <v>9</v>
      </c>
      <c r="D56" s="31">
        <v>112</v>
      </c>
      <c r="E56" s="30" t="s">
        <v>204</v>
      </c>
      <c r="F56" s="28"/>
      <c r="G56" s="30"/>
      <c r="H56" s="31"/>
      <c r="I56" s="30"/>
      <c r="J56" s="30"/>
      <c r="K56" s="30"/>
      <c r="L56" s="30"/>
      <c r="M56" s="31"/>
      <c r="N56" s="30"/>
      <c r="O56" s="30"/>
      <c r="P56" s="30"/>
      <c r="Q56" s="30"/>
      <c r="S56" s="31"/>
      <c r="U56" s="30"/>
      <c r="V56" s="30"/>
      <c r="W56" s="30"/>
      <c r="Z56" s="31"/>
      <c r="AA56" s="31"/>
      <c r="AB56" s="30"/>
      <c r="AC56" s="30"/>
      <c r="AE56" s="36"/>
      <c r="AF56" s="30"/>
      <c r="AG56" s="30"/>
      <c r="AI56" s="30"/>
      <c r="AJ56" s="31"/>
      <c r="AK56" s="30"/>
      <c r="AL56" s="30"/>
      <c r="AP56" s="30"/>
      <c r="AQ56" s="30"/>
      <c r="AS56" s="30"/>
      <c r="AT56" s="31"/>
      <c r="AU56" s="30"/>
      <c r="AW56" s="30"/>
      <c r="AY56" s="31"/>
      <c r="AZ56" s="30"/>
      <c r="BA56" s="30"/>
      <c r="BE56" s="30"/>
      <c r="BG56" s="31"/>
      <c r="BH56" s="30"/>
      <c r="BI56" s="30"/>
      <c r="BL56" s="30"/>
      <c r="BM56" s="31"/>
      <c r="BN56" s="30"/>
      <c r="BP56" s="30"/>
      <c r="BR56" s="31"/>
      <c r="BS56" s="30"/>
      <c r="BT56" s="30"/>
      <c r="BW56" s="30"/>
      <c r="BX56" s="30"/>
      <c r="BZ56" s="30"/>
      <c r="CA56" s="31"/>
      <c r="CC56" s="30"/>
      <c r="CD56" s="30"/>
      <c r="CF56" s="31"/>
      <c r="CG56" s="30"/>
      <c r="CK56" s="30"/>
      <c r="CN56" s="30"/>
      <c r="CQ56" s="30"/>
      <c r="CU56" s="30"/>
      <c r="CX56" s="30"/>
    </row>
    <row r="57" spans="1:103" s="29" customFormat="1" x14ac:dyDescent="0.3">
      <c r="A57" s="28"/>
      <c r="B57" s="28">
        <v>1</v>
      </c>
      <c r="C57" s="30" t="s">
        <v>9</v>
      </c>
      <c r="D57" s="31">
        <f>D56/D55</f>
        <v>17.23076923076923</v>
      </c>
      <c r="E57" s="30" t="s">
        <v>203</v>
      </c>
      <c r="F57" s="28"/>
      <c r="G57" s="31"/>
      <c r="H57" s="31"/>
      <c r="I57" s="30"/>
      <c r="J57" s="30"/>
      <c r="K57" s="30"/>
      <c r="L57" s="31"/>
      <c r="N57" s="31"/>
      <c r="O57" s="30"/>
      <c r="P57" s="30"/>
      <c r="Q57" s="30"/>
      <c r="S57" s="31"/>
      <c r="T57" s="31"/>
      <c r="U57" s="30"/>
      <c r="V57" s="30"/>
      <c r="W57" s="30"/>
      <c r="Z57" s="31"/>
      <c r="AA57" s="31"/>
      <c r="AB57" s="30"/>
      <c r="AC57" s="30"/>
      <c r="AD57" s="36"/>
      <c r="AE57" s="28"/>
      <c r="AF57" s="30"/>
      <c r="AG57" s="30"/>
      <c r="AI57" s="30"/>
      <c r="AJ57" s="31"/>
      <c r="AK57" s="30"/>
      <c r="AL57" s="30"/>
      <c r="AP57" s="30"/>
      <c r="AQ57" s="30"/>
      <c r="AS57" s="30"/>
      <c r="AT57" s="31"/>
      <c r="AU57" s="30"/>
      <c r="AW57" s="30"/>
      <c r="AY57" s="31"/>
      <c r="AZ57" s="30"/>
      <c r="BA57" s="30"/>
      <c r="BC57" s="36"/>
      <c r="BE57" s="30"/>
      <c r="BG57" s="31"/>
      <c r="BH57" s="30"/>
      <c r="BI57" s="30"/>
      <c r="BL57" s="30"/>
      <c r="BM57" s="31"/>
      <c r="BN57" s="30"/>
      <c r="BP57" s="30"/>
      <c r="BR57" s="31"/>
      <c r="BS57" s="30"/>
      <c r="BT57" s="30"/>
      <c r="BW57" s="30"/>
      <c r="BX57" s="30"/>
      <c r="BZ57" s="30"/>
      <c r="CA57" s="31"/>
      <c r="CC57" s="30"/>
      <c r="CD57" s="30"/>
      <c r="CF57" s="31"/>
      <c r="CG57" s="30"/>
      <c r="CK57" s="30"/>
      <c r="CN57" s="30"/>
      <c r="CQ57" s="30"/>
      <c r="CU57" s="30"/>
      <c r="CX57" s="30"/>
    </row>
    <row r="58" spans="1:103" s="28" customFormat="1" ht="15" customHeight="1" x14ac:dyDescent="0.3">
      <c r="B58" s="100">
        <v>1</v>
      </c>
      <c r="C58" s="101" t="s">
        <v>205</v>
      </c>
      <c r="D58" s="102">
        <v>130</v>
      </c>
      <c r="E58" s="103" t="s">
        <v>201</v>
      </c>
      <c r="F58" s="37"/>
      <c r="G58" s="29"/>
      <c r="H58" s="38"/>
      <c r="I58" s="30"/>
      <c r="J58" s="30"/>
      <c r="K58" s="39"/>
      <c r="L58" s="29"/>
      <c r="M58" s="29"/>
      <c r="N58" s="29"/>
      <c r="O58" s="30"/>
      <c r="P58" s="30"/>
      <c r="Q58" s="39"/>
      <c r="R58" s="29"/>
      <c r="S58" s="38"/>
      <c r="T58" s="29"/>
      <c r="U58" s="30"/>
      <c r="V58" s="30"/>
      <c r="W58" s="39"/>
      <c r="X58" s="29"/>
      <c r="Y58" s="29"/>
      <c r="Z58" s="38"/>
      <c r="AA58" s="38"/>
      <c r="AB58" s="39"/>
      <c r="AC58" s="30"/>
      <c r="AD58" s="29"/>
      <c r="AF58" s="39"/>
      <c r="AG58" s="30"/>
      <c r="AI58" s="39"/>
      <c r="AJ58" s="38"/>
      <c r="AK58" s="30"/>
      <c r="AL58" s="39"/>
      <c r="AP58" s="39"/>
      <c r="AQ58" s="30"/>
      <c r="AS58" s="39"/>
      <c r="AT58" s="38"/>
      <c r="AU58" s="30"/>
      <c r="AW58" s="39"/>
      <c r="AY58" s="38"/>
      <c r="AZ58" s="30"/>
      <c r="BA58" s="39"/>
      <c r="BE58" s="39"/>
      <c r="BG58" s="38"/>
      <c r="BH58" s="30"/>
      <c r="BI58" s="39"/>
      <c r="BL58" s="39"/>
      <c r="BM58" s="38"/>
      <c r="BN58" s="30"/>
      <c r="BP58" s="39"/>
      <c r="BR58" s="38"/>
      <c r="BS58" s="39"/>
      <c r="BT58" s="30"/>
      <c r="BW58" s="39"/>
      <c r="BX58" s="30"/>
      <c r="BZ58" s="39"/>
      <c r="CA58" s="38"/>
      <c r="CC58" s="39"/>
      <c r="CD58" s="30"/>
      <c r="CF58" s="38"/>
      <c r="CG58" s="30"/>
      <c r="CK58" s="30"/>
      <c r="CN58" s="30"/>
      <c r="CQ58" s="30"/>
      <c r="CU58" s="30"/>
      <c r="CX58" s="30"/>
    </row>
    <row r="59" spans="1:103" s="28" customFormat="1" ht="28.8" customHeight="1" x14ac:dyDescent="0.3">
      <c r="B59" s="100"/>
      <c r="C59" s="101"/>
      <c r="D59" s="102"/>
      <c r="E59" s="103"/>
      <c r="H59" s="38"/>
      <c r="I59" s="29"/>
      <c r="J59" s="29"/>
      <c r="K59" s="39"/>
      <c r="O59" s="29"/>
      <c r="P59" s="29"/>
      <c r="Q59" s="39"/>
      <c r="S59" s="38"/>
      <c r="U59" s="29"/>
      <c r="V59" s="29"/>
      <c r="W59" s="39"/>
      <c r="Z59" s="38"/>
      <c r="AA59" s="38"/>
      <c r="AB59" s="39"/>
      <c r="AC59" s="29"/>
      <c r="AF59" s="39"/>
      <c r="AG59" s="29"/>
      <c r="AI59" s="39"/>
      <c r="AJ59" s="38"/>
      <c r="AK59" s="29"/>
      <c r="AL59" s="39"/>
      <c r="AP59" s="39"/>
      <c r="AQ59" s="29"/>
      <c r="AS59" s="39"/>
      <c r="AT59" s="38"/>
      <c r="AU59" s="29"/>
      <c r="AW59" s="39"/>
      <c r="AY59" s="38"/>
      <c r="AZ59" s="29"/>
      <c r="BA59" s="39"/>
      <c r="BE59" s="39"/>
      <c r="BG59" s="38"/>
      <c r="BH59" s="29"/>
      <c r="BI59" s="39"/>
      <c r="BL59" s="39"/>
      <c r="BM59" s="38"/>
      <c r="BN59" s="29"/>
      <c r="BP59" s="39"/>
      <c r="BR59" s="38"/>
      <c r="BS59" s="39"/>
      <c r="BT59" s="29"/>
      <c r="BW59" s="39"/>
      <c r="BX59" s="29"/>
      <c r="BZ59" s="39"/>
      <c r="CA59" s="38"/>
      <c r="CC59" s="39"/>
      <c r="CD59" s="29"/>
      <c r="CF59" s="38"/>
      <c r="CG59" s="29"/>
      <c r="CK59" s="29"/>
      <c r="CN59" s="29"/>
      <c r="CQ59" s="29"/>
      <c r="CU59" s="29"/>
      <c r="CX59" s="29"/>
    </row>
    <row r="60" spans="1:103" s="28" customFormat="1" x14ac:dyDescent="0.3">
      <c r="B60" s="40">
        <v>1</v>
      </c>
      <c r="C60" s="30" t="s">
        <v>206</v>
      </c>
      <c r="D60" s="31">
        <v>260</v>
      </c>
      <c r="E60" s="30" t="s">
        <v>201</v>
      </c>
      <c r="H60" s="31"/>
      <c r="I60" s="30"/>
      <c r="J60" s="30"/>
      <c r="K60" s="30"/>
      <c r="O60" s="30"/>
      <c r="P60" s="30"/>
      <c r="Q60" s="30"/>
      <c r="S60" s="31"/>
      <c r="U60" s="30"/>
      <c r="V60" s="30"/>
      <c r="W60" s="30"/>
      <c r="Z60" s="31"/>
      <c r="AA60" s="31"/>
      <c r="AB60" s="30"/>
      <c r="AC60" s="30"/>
      <c r="AF60" s="30"/>
      <c r="AG60" s="30"/>
      <c r="AI60" s="30"/>
      <c r="AJ60" s="31"/>
      <c r="AK60" s="30"/>
      <c r="AL60" s="30"/>
      <c r="AP60" s="30"/>
      <c r="AQ60" s="30"/>
      <c r="AS60" s="30"/>
      <c r="AT60" s="31"/>
      <c r="AU60" s="30"/>
      <c r="AW60" s="30"/>
      <c r="AY60" s="31"/>
      <c r="AZ60" s="30"/>
      <c r="BA60" s="30"/>
      <c r="BE60" s="30"/>
      <c r="BG60" s="31"/>
      <c r="BH60" s="30"/>
      <c r="BI60" s="30"/>
      <c r="BL60" s="30"/>
      <c r="BM60" s="31"/>
      <c r="BN60" s="30"/>
      <c r="BP60" s="30"/>
      <c r="BR60" s="31"/>
      <c r="BS60" s="30"/>
      <c r="BT60" s="30"/>
      <c r="BW60" s="30"/>
      <c r="BX60" s="30"/>
      <c r="BZ60" s="30"/>
      <c r="CA60" s="31"/>
      <c r="CC60" s="30"/>
      <c r="CD60" s="30"/>
      <c r="CF60" s="31"/>
      <c r="CG60" s="30"/>
      <c r="CK60" s="30"/>
      <c r="CN60" s="30"/>
      <c r="CQ60" s="30"/>
      <c r="CU60" s="30"/>
      <c r="CX60" s="30"/>
    </row>
    <row r="61" spans="1:103" s="28" customFormat="1" x14ac:dyDescent="0.3">
      <c r="B61" s="40">
        <v>1</v>
      </c>
      <c r="C61" s="30" t="s">
        <v>345</v>
      </c>
      <c r="D61" s="31">
        <f>D58/D56</f>
        <v>1.1607142857142858</v>
      </c>
      <c r="E61" s="30" t="s">
        <v>207</v>
      </c>
      <c r="H61" s="31"/>
      <c r="I61" s="30"/>
      <c r="J61" s="30"/>
      <c r="K61" s="30"/>
      <c r="O61" s="30"/>
      <c r="P61" s="30"/>
      <c r="Q61" s="30"/>
      <c r="S61" s="31"/>
      <c r="U61" s="30"/>
      <c r="V61" s="30"/>
      <c r="W61" s="30"/>
      <c r="Z61" s="31"/>
      <c r="AA61" s="31"/>
      <c r="AB61" s="30"/>
      <c r="AC61" s="30"/>
      <c r="AF61" s="30"/>
      <c r="AG61" s="30"/>
      <c r="AI61" s="30"/>
      <c r="AJ61" s="31"/>
      <c r="AK61" s="30"/>
      <c r="AL61" s="30"/>
      <c r="AP61" s="30"/>
      <c r="AQ61" s="30"/>
      <c r="AS61" s="30"/>
      <c r="AT61" s="31"/>
      <c r="AU61" s="30"/>
      <c r="AW61" s="30"/>
      <c r="AY61" s="31"/>
      <c r="AZ61" s="30"/>
      <c r="BA61" s="30"/>
      <c r="BE61" s="30"/>
      <c r="BG61" s="31"/>
      <c r="BH61" s="30"/>
      <c r="BI61" s="30"/>
      <c r="BL61" s="30"/>
      <c r="BM61" s="31"/>
      <c r="BN61" s="30"/>
      <c r="BP61" s="30"/>
      <c r="BR61" s="31"/>
      <c r="BS61" s="30"/>
      <c r="BT61" s="30"/>
      <c r="BW61" s="30"/>
      <c r="BX61" s="30"/>
      <c r="BZ61" s="30"/>
      <c r="CA61" s="31"/>
      <c r="CC61" s="30"/>
      <c r="CD61" s="30"/>
      <c r="CF61" s="31"/>
      <c r="CG61" s="30"/>
      <c r="CK61" s="30"/>
      <c r="CN61" s="30"/>
      <c r="CQ61" s="30"/>
      <c r="CU61" s="30"/>
      <c r="CX61" s="30"/>
    </row>
    <row r="62" spans="1:103" s="28" customFormat="1" x14ac:dyDescent="0.3">
      <c r="B62" s="40">
        <v>1</v>
      </c>
      <c r="C62" s="30" t="s">
        <v>206</v>
      </c>
      <c r="D62" s="31">
        <f>D60/D56</f>
        <v>2.3214285714285716</v>
      </c>
      <c r="E62" s="30" t="s">
        <v>207</v>
      </c>
      <c r="H62" s="31"/>
      <c r="I62" s="30"/>
      <c r="J62" s="30"/>
      <c r="K62" s="30"/>
      <c r="O62" s="30"/>
      <c r="P62" s="30"/>
      <c r="Q62" s="30"/>
      <c r="S62" s="31"/>
      <c r="U62" s="30"/>
      <c r="V62" s="30"/>
      <c r="W62" s="30"/>
      <c r="Z62" s="31"/>
      <c r="AA62" s="31"/>
      <c r="AB62" s="30"/>
      <c r="AC62" s="30"/>
      <c r="AF62" s="30"/>
      <c r="AG62" s="30"/>
      <c r="AI62" s="30"/>
      <c r="AJ62" s="31"/>
      <c r="AK62" s="30"/>
      <c r="AL62" s="30"/>
      <c r="AP62" s="30"/>
      <c r="AQ62" s="30"/>
      <c r="AS62" s="30"/>
      <c r="AT62" s="31"/>
      <c r="AU62" s="30"/>
      <c r="AW62" s="30"/>
      <c r="AY62" s="31"/>
      <c r="AZ62" s="30"/>
      <c r="BA62" s="30"/>
      <c r="BE62" s="30"/>
      <c r="BG62" s="31"/>
      <c r="BH62" s="30"/>
      <c r="BI62" s="30"/>
      <c r="BL62" s="30"/>
      <c r="BM62" s="31"/>
      <c r="BN62" s="30"/>
      <c r="BP62" s="30"/>
      <c r="BR62" s="31"/>
      <c r="BS62" s="30"/>
      <c r="BT62" s="30"/>
      <c r="BW62" s="30"/>
      <c r="BX62" s="30"/>
      <c r="BZ62" s="30"/>
      <c r="CA62" s="31"/>
      <c r="CC62" s="30"/>
      <c r="CD62" s="30"/>
      <c r="CF62" s="31"/>
      <c r="CG62" s="30"/>
      <c r="CK62" s="30"/>
      <c r="CN62" s="30"/>
      <c r="CQ62" s="30"/>
      <c r="CU62" s="30"/>
      <c r="CX62" s="30"/>
    </row>
    <row r="63" spans="1:103" s="29" customFormat="1" x14ac:dyDescent="0.3">
      <c r="A63" s="28"/>
      <c r="B63" s="40">
        <v>1</v>
      </c>
      <c r="C63" s="30" t="s">
        <v>208</v>
      </c>
      <c r="D63" s="31">
        <v>20</v>
      </c>
      <c r="E63" s="30" t="s">
        <v>207</v>
      </c>
      <c r="F63" s="32">
        <f>D63*D56</f>
        <v>2240</v>
      </c>
      <c r="G63" s="30" t="s">
        <v>201</v>
      </c>
      <c r="H63" s="32">
        <f>F63/D66</f>
        <v>420</v>
      </c>
      <c r="I63" s="41" t="s">
        <v>209</v>
      </c>
      <c r="J63" s="32">
        <f>F63/D65</f>
        <v>1016.048117135833</v>
      </c>
      <c r="K63" s="30" t="s">
        <v>210</v>
      </c>
      <c r="L63" s="39"/>
      <c r="O63" s="30"/>
      <c r="R63" s="39"/>
      <c r="U63" s="30"/>
      <c r="X63" s="39"/>
      <c r="Y63" s="39"/>
      <c r="Z63" s="30"/>
      <c r="AB63" s="28"/>
      <c r="AC63" s="39"/>
      <c r="AD63" s="30"/>
      <c r="AG63" s="30"/>
      <c r="AH63" s="39"/>
      <c r="AI63" s="36"/>
      <c r="AJ63" s="30"/>
      <c r="AK63" s="36"/>
      <c r="AM63" s="39"/>
      <c r="AN63" s="30"/>
      <c r="AQ63" s="30"/>
      <c r="AR63" s="39"/>
      <c r="AU63" s="30"/>
      <c r="AW63" s="39"/>
      <c r="AY63" s="30"/>
      <c r="BC63" s="30"/>
      <c r="BE63" s="39"/>
      <c r="BF63" s="36"/>
      <c r="BG63" s="30"/>
      <c r="BJ63" s="30"/>
      <c r="BK63" s="39"/>
      <c r="BN63" s="30"/>
      <c r="BP63" s="39"/>
      <c r="BQ63" s="30"/>
      <c r="BT63" s="39"/>
      <c r="BU63" s="30"/>
      <c r="BX63" s="30"/>
      <c r="BZ63" s="39"/>
      <c r="CA63" s="30"/>
      <c r="CD63" s="39"/>
      <c r="CH63" s="39"/>
      <c r="CK63" s="39"/>
      <c r="CN63" s="39"/>
      <c r="CR63" s="39"/>
      <c r="CU63" s="39"/>
    </row>
    <row r="64" spans="1:103" s="29" customFormat="1" x14ac:dyDescent="0.3">
      <c r="A64" s="28"/>
      <c r="B64" s="42">
        <v>1</v>
      </c>
      <c r="C64" s="30" t="s">
        <v>211</v>
      </c>
      <c r="D64" s="31">
        <v>0.25</v>
      </c>
      <c r="E64" s="30" t="s">
        <v>208</v>
      </c>
      <c r="F64" s="32">
        <f>D64*D63</f>
        <v>5</v>
      </c>
      <c r="G64" s="30" t="s">
        <v>207</v>
      </c>
      <c r="H64" s="32"/>
      <c r="I64" s="41"/>
      <c r="J64" s="32"/>
      <c r="K64" s="30"/>
      <c r="L64" s="39"/>
      <c r="O64" s="30"/>
      <c r="R64" s="39"/>
      <c r="U64" s="30"/>
      <c r="X64" s="39"/>
      <c r="Y64" s="39"/>
      <c r="Z64" s="30"/>
      <c r="AB64" s="28"/>
      <c r="AC64" s="39"/>
      <c r="AD64" s="30"/>
      <c r="AG64" s="30"/>
      <c r="AH64" s="39"/>
      <c r="AI64" s="36"/>
      <c r="AJ64" s="30"/>
      <c r="AK64" s="36"/>
      <c r="AM64" s="39"/>
      <c r="AN64" s="30"/>
      <c r="AQ64" s="30"/>
      <c r="AR64" s="39"/>
      <c r="AU64" s="30"/>
      <c r="AW64" s="39"/>
      <c r="AY64" s="30"/>
      <c r="BC64" s="30"/>
      <c r="BE64" s="39"/>
      <c r="BF64" s="36"/>
      <c r="BG64" s="30"/>
      <c r="BJ64" s="30"/>
      <c r="BK64" s="39"/>
      <c r="BN64" s="30"/>
      <c r="BP64" s="39"/>
      <c r="BQ64" s="30"/>
      <c r="BT64" s="39"/>
      <c r="BU64" s="30"/>
      <c r="BX64" s="30"/>
      <c r="BZ64" s="39"/>
      <c r="CA64" s="30"/>
      <c r="CD64" s="39"/>
      <c r="CH64" s="39"/>
      <c r="CK64" s="39"/>
      <c r="CN64" s="39"/>
      <c r="CR64" s="39"/>
      <c r="CU64" s="39"/>
    </row>
    <row r="65" spans="1:102" s="29" customFormat="1" x14ac:dyDescent="0.3">
      <c r="A65" s="28"/>
      <c r="B65" s="40">
        <v>1</v>
      </c>
      <c r="C65" s="30" t="s">
        <v>212</v>
      </c>
      <c r="D65" s="31">
        <v>2.2046199999999998</v>
      </c>
      <c r="E65" s="30" t="s">
        <v>201</v>
      </c>
      <c r="F65" s="32">
        <f>D65/D56</f>
        <v>1.9684107142857142E-2</v>
      </c>
      <c r="G65" s="41" t="s">
        <v>207</v>
      </c>
      <c r="I65" s="36"/>
      <c r="J65" s="36"/>
      <c r="L65" s="39"/>
      <c r="O65" s="30"/>
      <c r="R65" s="39"/>
      <c r="U65" s="30"/>
      <c r="X65" s="39"/>
      <c r="Y65" s="39"/>
      <c r="Z65" s="30"/>
      <c r="AB65" s="28"/>
      <c r="AC65" s="39"/>
      <c r="AD65" s="30"/>
      <c r="AG65" s="30"/>
      <c r="AH65" s="39"/>
      <c r="AI65" s="36"/>
      <c r="AJ65" s="30"/>
      <c r="AK65" s="36"/>
      <c r="AM65" s="39"/>
      <c r="AN65" s="30"/>
      <c r="AQ65" s="30"/>
      <c r="AR65" s="39"/>
      <c r="AU65" s="30"/>
      <c r="AW65" s="39"/>
      <c r="AY65" s="30"/>
      <c r="BC65" s="30"/>
      <c r="BE65" s="39"/>
      <c r="BF65" s="36"/>
      <c r="BG65" s="30"/>
      <c r="BJ65" s="30"/>
      <c r="BK65" s="39"/>
      <c r="BN65" s="30"/>
      <c r="BP65" s="39"/>
      <c r="BQ65" s="30"/>
      <c r="BT65" s="39"/>
      <c r="BU65" s="30"/>
      <c r="BX65" s="30"/>
      <c r="BZ65" s="39"/>
      <c r="CA65" s="30"/>
      <c r="CD65" s="39"/>
      <c r="CH65" s="39"/>
      <c r="CK65" s="39"/>
      <c r="CN65" s="39"/>
      <c r="CR65" s="39"/>
      <c r="CU65" s="39"/>
    </row>
    <row r="66" spans="1:102" s="29" customFormat="1" x14ac:dyDescent="0.3">
      <c r="A66" s="28"/>
      <c r="B66" s="40">
        <v>1</v>
      </c>
      <c r="C66" s="30" t="s">
        <v>213</v>
      </c>
      <c r="D66" s="31">
        <f>16/3</f>
        <v>5.333333333333333</v>
      </c>
      <c r="E66" s="30" t="s">
        <v>201</v>
      </c>
      <c r="F66" s="32">
        <f>D66/D56</f>
        <v>4.7619047619047616E-2</v>
      </c>
      <c r="G66" s="41" t="s">
        <v>207</v>
      </c>
      <c r="I66" s="36"/>
      <c r="J66" s="36"/>
      <c r="L66" s="30"/>
      <c r="O66" s="30"/>
      <c r="R66" s="30"/>
      <c r="U66" s="30"/>
      <c r="X66" s="30"/>
      <c r="Y66" s="30"/>
      <c r="Z66" s="30"/>
      <c r="AB66" s="28"/>
      <c r="AC66" s="30"/>
      <c r="AD66" s="30"/>
      <c r="AG66" s="30"/>
      <c r="AH66" s="30"/>
      <c r="AI66" s="36"/>
      <c r="AJ66" s="30"/>
      <c r="AK66" s="36"/>
      <c r="AM66" s="30"/>
      <c r="AN66" s="30"/>
      <c r="AQ66" s="30"/>
      <c r="AR66" s="30"/>
      <c r="AU66" s="30"/>
      <c r="AW66" s="30"/>
      <c r="AY66" s="30"/>
      <c r="BC66" s="30"/>
      <c r="BE66" s="30"/>
      <c r="BF66" s="36"/>
      <c r="BG66" s="30"/>
      <c r="BJ66" s="30"/>
      <c r="BK66" s="30"/>
      <c r="BN66" s="30"/>
      <c r="BP66" s="30"/>
      <c r="BQ66" s="30"/>
      <c r="BT66" s="30"/>
      <c r="BU66" s="30"/>
      <c r="BX66" s="30"/>
      <c r="BZ66" s="30"/>
      <c r="CA66" s="30"/>
      <c r="CD66" s="30"/>
      <c r="CH66" s="30"/>
      <c r="CK66" s="30"/>
      <c r="CN66" s="30"/>
      <c r="CR66" s="30"/>
      <c r="CU66" s="30"/>
    </row>
    <row r="67" spans="1:102" s="29" customFormat="1" x14ac:dyDescent="0.3">
      <c r="A67" s="28"/>
      <c r="B67" s="40">
        <v>1</v>
      </c>
      <c r="C67" s="30" t="s">
        <v>214</v>
      </c>
      <c r="D67" s="31">
        <v>100</v>
      </c>
      <c r="E67" s="30" t="s">
        <v>213</v>
      </c>
      <c r="F67" s="32">
        <f>D67*F66</f>
        <v>4.7619047619047619</v>
      </c>
      <c r="G67" s="41" t="s">
        <v>207</v>
      </c>
      <c r="H67" s="31">
        <f>F67/D63</f>
        <v>0.23809523809523808</v>
      </c>
      <c r="I67" s="41" t="s">
        <v>58</v>
      </c>
      <c r="J67" s="36"/>
      <c r="L67" s="30"/>
      <c r="O67" s="30"/>
      <c r="R67" s="30"/>
      <c r="U67" s="30"/>
      <c r="X67" s="30"/>
      <c r="Y67" s="30"/>
      <c r="Z67" s="30"/>
      <c r="AB67" s="28"/>
      <c r="AC67" s="30"/>
      <c r="AD67" s="30"/>
      <c r="AG67" s="30"/>
      <c r="AH67" s="30"/>
      <c r="AI67" s="36"/>
      <c r="AJ67" s="30"/>
      <c r="AK67" s="36"/>
      <c r="AM67" s="30"/>
      <c r="AN67" s="30"/>
      <c r="AQ67" s="30"/>
      <c r="AR67" s="30"/>
      <c r="AU67" s="30"/>
      <c r="AW67" s="30"/>
      <c r="AY67" s="30"/>
      <c r="BC67" s="30"/>
      <c r="BE67" s="30"/>
      <c r="BF67" s="36"/>
      <c r="BG67" s="30"/>
      <c r="BJ67" s="30"/>
      <c r="BK67" s="30"/>
      <c r="BN67" s="30"/>
      <c r="BP67" s="30"/>
      <c r="BQ67" s="30"/>
      <c r="BT67" s="30"/>
      <c r="BU67" s="30"/>
      <c r="BX67" s="30"/>
      <c r="BZ67" s="30"/>
      <c r="CA67" s="30"/>
      <c r="CD67" s="30"/>
      <c r="CH67" s="30"/>
      <c r="CK67" s="30"/>
      <c r="CN67" s="30"/>
      <c r="CR67" s="30"/>
      <c r="CU67" s="30"/>
    </row>
    <row r="68" spans="1:102" s="29" customFormat="1" x14ac:dyDescent="0.3">
      <c r="A68" s="28"/>
      <c r="B68" s="40">
        <v>1</v>
      </c>
      <c r="C68" s="30" t="s">
        <v>215</v>
      </c>
      <c r="D68" s="31">
        <f>D56/D66</f>
        <v>21</v>
      </c>
      <c r="E68" s="30" t="s">
        <v>213</v>
      </c>
      <c r="F68" s="32"/>
      <c r="G68" s="41"/>
      <c r="I68" s="30"/>
      <c r="J68" s="36"/>
      <c r="K68" s="30"/>
      <c r="L68" s="36"/>
      <c r="N68" s="30"/>
      <c r="Q68" s="30"/>
      <c r="T68" s="30"/>
      <c r="W68" s="30"/>
      <c r="Z68" s="30"/>
      <c r="AA68" s="30"/>
      <c r="AB68" s="30"/>
      <c r="AD68" s="28"/>
      <c r="AE68" s="30"/>
      <c r="AF68" s="30"/>
      <c r="AI68" s="30"/>
      <c r="AJ68" s="30"/>
      <c r="AK68" s="36"/>
      <c r="AL68" s="30"/>
      <c r="AM68" s="36"/>
      <c r="AO68" s="30"/>
      <c r="AP68" s="30"/>
      <c r="AS68" s="30"/>
      <c r="AT68" s="30"/>
      <c r="AW68" s="30"/>
      <c r="AY68" s="30"/>
      <c r="BA68" s="30"/>
      <c r="BE68" s="30"/>
      <c r="BG68" s="30"/>
      <c r="BH68" s="36"/>
      <c r="BI68" s="30"/>
      <c r="BL68" s="30"/>
      <c r="BM68" s="30"/>
      <c r="BP68" s="30"/>
      <c r="BR68" s="30"/>
      <c r="BS68" s="30"/>
      <c r="BV68" s="30"/>
      <c r="BW68" s="30"/>
      <c r="BZ68" s="30"/>
      <c r="CB68" s="30"/>
      <c r="CC68" s="30"/>
      <c r="CF68" s="30"/>
      <c r="CJ68" s="30"/>
      <c r="CM68" s="30"/>
      <c r="CP68" s="30"/>
      <c r="CT68" s="30"/>
      <c r="CW68" s="30"/>
    </row>
    <row r="69" spans="1:102" s="29" customFormat="1" x14ac:dyDescent="0.3">
      <c r="A69" s="28"/>
      <c r="B69" s="36"/>
      <c r="F69" s="36"/>
      <c r="G69" s="36"/>
      <c r="H69" s="36"/>
      <c r="I69" s="28"/>
      <c r="J69" s="28"/>
      <c r="M69" s="36"/>
      <c r="N69" s="36"/>
      <c r="O69" s="28"/>
      <c r="P69" s="28"/>
      <c r="U69" s="28"/>
      <c r="V69" s="28"/>
      <c r="AC69" s="28"/>
      <c r="AG69" s="28"/>
      <c r="AH69" s="28"/>
      <c r="AK69" s="28"/>
      <c r="AN69" s="36"/>
      <c r="AO69" s="36"/>
      <c r="AQ69" s="28"/>
      <c r="AU69" s="28"/>
      <c r="AZ69" s="28"/>
      <c r="BH69" s="28"/>
      <c r="BK69" s="36"/>
      <c r="BN69" s="28"/>
      <c r="BT69" s="28"/>
      <c r="BX69" s="28"/>
      <c r="CD69" s="28"/>
      <c r="CG69" s="28"/>
      <c r="CK69" s="28"/>
      <c r="CN69" s="28"/>
      <c r="CQ69" s="28"/>
      <c r="CU69" s="28"/>
      <c r="CX69" s="28"/>
    </row>
    <row r="70" spans="1:102" s="29" customFormat="1" x14ac:dyDescent="0.3">
      <c r="A70" s="28"/>
      <c r="B70" s="28">
        <v>1</v>
      </c>
      <c r="C70" s="30" t="s">
        <v>200</v>
      </c>
      <c r="D70" s="31">
        <v>108</v>
      </c>
      <c r="E70" s="30" t="s">
        <v>201</v>
      </c>
      <c r="H70" s="30"/>
      <c r="I70" s="30"/>
      <c r="J70" s="30"/>
      <c r="K70" s="30"/>
      <c r="L70" s="31"/>
      <c r="M70" s="31"/>
      <c r="N70" s="30"/>
      <c r="O70" s="30"/>
      <c r="P70" s="30"/>
      <c r="Q70" s="30"/>
      <c r="S70" s="43"/>
      <c r="T70" s="43"/>
      <c r="U70" s="30"/>
      <c r="V70" s="30"/>
      <c r="W70" s="30"/>
      <c r="X70" s="43"/>
      <c r="Y70" s="43"/>
      <c r="Z70" s="28"/>
      <c r="AA70" s="28"/>
      <c r="AB70" s="30"/>
      <c r="AC70" s="30"/>
      <c r="AD70" s="28"/>
      <c r="AE70" s="44"/>
      <c r="AF70" s="30"/>
      <c r="AG70" s="30"/>
      <c r="AH70" s="44"/>
      <c r="AI70" s="30"/>
      <c r="AJ70" s="44"/>
      <c r="AK70" s="30"/>
      <c r="AL70" s="30"/>
      <c r="AM70" s="36"/>
      <c r="AN70" s="28"/>
      <c r="AO70" s="28"/>
      <c r="AP70" s="30"/>
      <c r="AQ70" s="30"/>
      <c r="AR70" s="28"/>
      <c r="AS70" s="30"/>
      <c r="AT70" s="28"/>
      <c r="AU70" s="30"/>
      <c r="AW70" s="30"/>
      <c r="AZ70" s="30"/>
      <c r="BA70" s="30"/>
      <c r="BE70" s="30"/>
      <c r="BH70" s="30"/>
      <c r="BI70" s="30"/>
      <c r="BL70" s="30"/>
      <c r="BN70" s="30"/>
      <c r="BP70" s="30"/>
      <c r="BS70" s="30"/>
      <c r="BT70" s="30"/>
      <c r="BW70" s="30"/>
      <c r="BX70" s="30"/>
      <c r="BZ70" s="30"/>
      <c r="CC70" s="30"/>
      <c r="CD70" s="30"/>
      <c r="CG70" s="30"/>
      <c r="CK70" s="30"/>
      <c r="CN70" s="30"/>
      <c r="CQ70" s="30"/>
      <c r="CU70" s="30"/>
      <c r="CX70" s="30"/>
    </row>
    <row r="71" spans="1:102" s="29" customFormat="1" x14ac:dyDescent="0.3">
      <c r="A71" s="28"/>
      <c r="B71" s="28">
        <v>1</v>
      </c>
      <c r="C71" s="30" t="s">
        <v>202</v>
      </c>
      <c r="D71" s="31">
        <v>32.5</v>
      </c>
      <c r="E71" s="30" t="s">
        <v>201</v>
      </c>
      <c r="F71" s="28"/>
      <c r="G71" s="28"/>
      <c r="H71" s="30"/>
      <c r="I71" s="30"/>
      <c r="J71" s="30"/>
      <c r="K71" s="30"/>
      <c r="L71" s="31"/>
      <c r="M71" s="31"/>
      <c r="N71" s="30"/>
      <c r="O71" s="30"/>
      <c r="P71" s="30"/>
      <c r="Q71" s="30"/>
      <c r="S71" s="43"/>
      <c r="T71" s="43"/>
      <c r="U71" s="30"/>
      <c r="V71" s="30"/>
      <c r="W71" s="30"/>
      <c r="X71" s="43"/>
      <c r="Y71" s="43"/>
      <c r="Z71" s="28"/>
      <c r="AA71" s="28"/>
      <c r="AB71" s="30"/>
      <c r="AC71" s="30"/>
      <c r="AD71" s="28"/>
      <c r="AE71" s="44"/>
      <c r="AF71" s="30"/>
      <c r="AG71" s="30"/>
      <c r="AH71" s="44"/>
      <c r="AI71" s="30"/>
      <c r="AJ71" s="44"/>
      <c r="AK71" s="30"/>
      <c r="AL71" s="30"/>
      <c r="AM71" s="36"/>
      <c r="AN71" s="28"/>
      <c r="AO71" s="28"/>
      <c r="AP71" s="30"/>
      <c r="AQ71" s="30"/>
      <c r="AR71" s="28"/>
      <c r="AS71" s="30"/>
      <c r="AT71" s="28"/>
      <c r="AU71" s="30"/>
      <c r="AW71" s="30"/>
      <c r="AZ71" s="30"/>
      <c r="BA71" s="30"/>
      <c r="BE71" s="30"/>
      <c r="BH71" s="30"/>
      <c r="BI71" s="30"/>
      <c r="BL71" s="30"/>
      <c r="BN71" s="30"/>
      <c r="BP71" s="30"/>
      <c r="BS71" s="30"/>
      <c r="BT71" s="30"/>
      <c r="BW71" s="30"/>
      <c r="BX71" s="30"/>
      <c r="BZ71" s="30"/>
      <c r="CC71" s="30"/>
      <c r="CD71" s="30"/>
      <c r="CG71" s="30"/>
      <c r="CK71" s="30"/>
      <c r="CN71" s="30"/>
      <c r="CQ71" s="30"/>
      <c r="CU71" s="30"/>
      <c r="CX71" s="30"/>
    </row>
    <row r="72" spans="1:102" s="29" customFormat="1" x14ac:dyDescent="0.3">
      <c r="A72" s="28"/>
      <c r="B72" s="28">
        <v>1</v>
      </c>
      <c r="C72" s="30" t="s">
        <v>9</v>
      </c>
      <c r="D72" s="31">
        <v>112</v>
      </c>
      <c r="E72" s="30" t="s">
        <v>204</v>
      </c>
      <c r="H72" s="30"/>
      <c r="I72" s="30"/>
      <c r="J72" s="30"/>
      <c r="K72" s="30"/>
      <c r="L72" s="31"/>
      <c r="M72" s="31"/>
      <c r="N72" s="30"/>
      <c r="O72" s="30"/>
      <c r="P72" s="30"/>
      <c r="Q72" s="30"/>
      <c r="S72" s="43"/>
      <c r="T72" s="43"/>
      <c r="U72" s="30"/>
      <c r="V72" s="30"/>
      <c r="W72" s="30"/>
      <c r="X72" s="43"/>
      <c r="Y72" s="43"/>
      <c r="Z72" s="28"/>
      <c r="AA72" s="28"/>
      <c r="AB72" s="30"/>
      <c r="AC72" s="30"/>
      <c r="AD72" s="28"/>
      <c r="AE72" s="44"/>
      <c r="AF72" s="30"/>
      <c r="AG72" s="30"/>
      <c r="AH72" s="44"/>
      <c r="AI72" s="30"/>
      <c r="AJ72" s="44"/>
      <c r="AK72" s="30"/>
      <c r="AL72" s="30"/>
      <c r="AM72" s="36"/>
      <c r="AN72" s="28"/>
      <c r="AO72" s="28"/>
      <c r="AP72" s="30"/>
      <c r="AQ72" s="30"/>
      <c r="AR72" s="28"/>
      <c r="AS72" s="30"/>
      <c r="AT72" s="28"/>
      <c r="AU72" s="30"/>
      <c r="AW72" s="30"/>
      <c r="AZ72" s="30"/>
      <c r="BA72" s="30"/>
      <c r="BE72" s="30"/>
      <c r="BH72" s="30"/>
      <c r="BI72" s="30"/>
      <c r="BL72" s="30"/>
      <c r="BN72" s="30"/>
      <c r="BP72" s="30"/>
      <c r="BS72" s="30"/>
      <c r="BT72" s="30"/>
      <c r="BW72" s="30"/>
      <c r="BX72" s="30"/>
      <c r="BZ72" s="30"/>
      <c r="CC72" s="30"/>
      <c r="CD72" s="30"/>
      <c r="CG72" s="30"/>
      <c r="CK72" s="30"/>
      <c r="CN72" s="30"/>
      <c r="CQ72" s="30"/>
      <c r="CU72" s="30"/>
      <c r="CX72" s="30"/>
    </row>
    <row r="73" spans="1:102" s="29" customFormat="1" ht="14.4" customHeight="1" x14ac:dyDescent="0.3">
      <c r="A73" s="28"/>
      <c r="B73" s="100">
        <v>1</v>
      </c>
      <c r="C73" s="101" t="s">
        <v>205</v>
      </c>
      <c r="D73" s="102">
        <v>130</v>
      </c>
      <c r="E73" s="103" t="s">
        <v>201</v>
      </c>
      <c r="H73" s="30"/>
      <c r="I73" s="30"/>
      <c r="J73" s="30"/>
      <c r="K73" s="39"/>
      <c r="L73" s="31"/>
      <c r="M73" s="31"/>
      <c r="N73" s="30"/>
      <c r="O73" s="30"/>
      <c r="P73" s="30"/>
      <c r="Q73" s="39"/>
      <c r="S73" s="43"/>
      <c r="T73" s="43"/>
      <c r="U73" s="30"/>
      <c r="V73" s="30"/>
      <c r="W73" s="39"/>
      <c r="X73" s="43"/>
      <c r="Y73" s="43"/>
      <c r="Z73" s="28"/>
      <c r="AA73" s="28"/>
      <c r="AB73" s="39"/>
      <c r="AC73" s="30"/>
      <c r="AD73" s="28"/>
      <c r="AE73" s="44"/>
      <c r="AF73" s="39"/>
      <c r="AG73" s="30"/>
      <c r="AH73" s="44"/>
      <c r="AI73" s="39"/>
      <c r="AJ73" s="44"/>
      <c r="AK73" s="30"/>
      <c r="AL73" s="39"/>
      <c r="AM73" s="36"/>
      <c r="AN73" s="28"/>
      <c r="AO73" s="28"/>
      <c r="AP73" s="39"/>
      <c r="AQ73" s="30"/>
      <c r="AR73" s="28"/>
      <c r="AS73" s="39"/>
      <c r="AT73" s="28"/>
      <c r="AU73" s="30"/>
      <c r="AW73" s="39"/>
      <c r="AZ73" s="30"/>
      <c r="BA73" s="39"/>
      <c r="BE73" s="39"/>
      <c r="BH73" s="30"/>
      <c r="BI73" s="39"/>
      <c r="BL73" s="39"/>
      <c r="BN73" s="30"/>
      <c r="BP73" s="39"/>
      <c r="BS73" s="39"/>
      <c r="BT73" s="30"/>
      <c r="BW73" s="39"/>
      <c r="BX73" s="30"/>
      <c r="BZ73" s="39"/>
      <c r="CC73" s="39"/>
      <c r="CD73" s="30"/>
      <c r="CG73" s="30"/>
      <c r="CK73" s="30"/>
      <c r="CN73" s="30"/>
      <c r="CQ73" s="30"/>
      <c r="CU73" s="30"/>
      <c r="CX73" s="30"/>
    </row>
    <row r="74" spans="1:102" s="29" customFormat="1" ht="14.4" customHeight="1" x14ac:dyDescent="0.3">
      <c r="A74" s="28"/>
      <c r="B74" s="100"/>
      <c r="C74" s="101"/>
      <c r="D74" s="102"/>
      <c r="E74" s="103"/>
      <c r="F74" s="28"/>
      <c r="G74" s="28"/>
      <c r="H74" s="30"/>
      <c r="I74" s="30"/>
      <c r="J74" s="30"/>
      <c r="K74" s="39"/>
      <c r="L74" s="31"/>
      <c r="M74" s="31"/>
      <c r="N74" s="30"/>
      <c r="O74" s="30"/>
      <c r="P74" s="30"/>
      <c r="Q74" s="39"/>
      <c r="S74" s="43"/>
      <c r="T74" s="43"/>
      <c r="U74" s="30"/>
      <c r="V74" s="30"/>
      <c r="W74" s="39"/>
      <c r="X74" s="43"/>
      <c r="Y74" s="43"/>
      <c r="Z74" s="28"/>
      <c r="AA74" s="28"/>
      <c r="AB74" s="39"/>
      <c r="AC74" s="30"/>
      <c r="AD74" s="28"/>
      <c r="AE74" s="44"/>
      <c r="AF74" s="39"/>
      <c r="AG74" s="30"/>
      <c r="AH74" s="44"/>
      <c r="AI74" s="39"/>
      <c r="AJ74" s="44"/>
      <c r="AK74" s="30"/>
      <c r="AL74" s="39"/>
      <c r="AM74" s="36"/>
      <c r="AN74" s="28"/>
      <c r="AO74" s="28"/>
      <c r="AP74" s="39"/>
      <c r="AQ74" s="30"/>
      <c r="AR74" s="28"/>
      <c r="AS74" s="39"/>
      <c r="AT74" s="28"/>
      <c r="AU74" s="30"/>
      <c r="AW74" s="39"/>
      <c r="AZ74" s="30"/>
      <c r="BA74" s="39"/>
      <c r="BE74" s="39"/>
      <c r="BH74" s="30"/>
      <c r="BI74" s="39"/>
      <c r="BL74" s="39"/>
      <c r="BN74" s="30"/>
      <c r="BP74" s="39"/>
      <c r="BS74" s="39"/>
      <c r="BT74" s="30"/>
      <c r="BW74" s="39"/>
      <c r="BX74" s="30"/>
      <c r="BZ74" s="39"/>
      <c r="CC74" s="39"/>
      <c r="CD74" s="30"/>
      <c r="CG74" s="30"/>
      <c r="CK74" s="30"/>
      <c r="CN74" s="30"/>
      <c r="CQ74" s="30"/>
      <c r="CU74" s="30"/>
      <c r="CX74" s="30"/>
    </row>
    <row r="75" spans="1:102" s="29" customFormat="1" x14ac:dyDescent="0.3">
      <c r="A75" s="28"/>
      <c r="B75" s="40">
        <v>1</v>
      </c>
      <c r="C75" s="30" t="s">
        <v>206</v>
      </c>
      <c r="D75" s="31">
        <v>260</v>
      </c>
      <c r="E75" s="30" t="s">
        <v>201</v>
      </c>
      <c r="F75" s="28"/>
      <c r="G75" s="28"/>
      <c r="H75" s="30"/>
      <c r="I75" s="30"/>
      <c r="J75" s="30"/>
      <c r="K75" s="30"/>
      <c r="L75" s="31"/>
      <c r="M75" s="31"/>
      <c r="N75" s="30"/>
      <c r="O75" s="30"/>
      <c r="P75" s="30"/>
      <c r="Q75" s="30"/>
      <c r="S75" s="43"/>
      <c r="T75" s="43"/>
      <c r="U75" s="30"/>
      <c r="V75" s="30"/>
      <c r="W75" s="30"/>
      <c r="X75" s="43"/>
      <c r="Y75" s="43"/>
      <c r="Z75" s="28"/>
      <c r="AA75" s="28"/>
      <c r="AB75" s="30"/>
      <c r="AC75" s="30"/>
      <c r="AD75" s="28"/>
      <c r="AE75" s="44"/>
      <c r="AF75" s="30"/>
      <c r="AG75" s="30"/>
      <c r="AH75" s="44"/>
      <c r="AI75" s="30"/>
      <c r="AJ75" s="44"/>
      <c r="AK75" s="30"/>
      <c r="AL75" s="30"/>
      <c r="AM75" s="36"/>
      <c r="AN75" s="28"/>
      <c r="AO75" s="28"/>
      <c r="AP75" s="30"/>
      <c r="AQ75" s="30"/>
      <c r="AR75" s="28"/>
      <c r="AS75" s="30"/>
      <c r="AT75" s="28"/>
      <c r="AU75" s="30"/>
      <c r="AW75" s="30"/>
      <c r="AZ75" s="30"/>
      <c r="BA75" s="30"/>
      <c r="BE75" s="30"/>
      <c r="BH75" s="30"/>
      <c r="BI75" s="30"/>
      <c r="BL75" s="30"/>
      <c r="BN75" s="30"/>
      <c r="BP75" s="30"/>
      <c r="BS75" s="30"/>
      <c r="BT75" s="30"/>
      <c r="BW75" s="30"/>
      <c r="BX75" s="30"/>
      <c r="BZ75" s="30"/>
      <c r="CC75" s="30"/>
      <c r="CD75" s="30"/>
      <c r="CG75" s="30"/>
      <c r="CK75" s="30"/>
      <c r="CN75" s="30"/>
      <c r="CQ75" s="30"/>
      <c r="CU75" s="30"/>
      <c r="CX75" s="30"/>
    </row>
    <row r="76" spans="1:102" s="29" customFormat="1" x14ac:dyDescent="0.3">
      <c r="A76" s="28"/>
      <c r="B76" s="40">
        <v>1</v>
      </c>
      <c r="C76" s="30" t="s">
        <v>345</v>
      </c>
      <c r="D76" s="31">
        <f>D73/D72</f>
        <v>1.1607142857142858</v>
      </c>
      <c r="E76" s="30" t="s">
        <v>207</v>
      </c>
      <c r="F76" s="28"/>
      <c r="G76" s="28"/>
      <c r="H76" s="30"/>
      <c r="I76" s="30"/>
      <c r="J76" s="30"/>
      <c r="K76" s="30"/>
      <c r="L76" s="31"/>
      <c r="M76" s="31"/>
      <c r="N76" s="30"/>
      <c r="O76" s="30"/>
      <c r="P76" s="30"/>
      <c r="Q76" s="30"/>
      <c r="S76" s="43"/>
      <c r="T76" s="43"/>
      <c r="U76" s="30"/>
      <c r="V76" s="30"/>
      <c r="W76" s="30"/>
      <c r="X76" s="43"/>
      <c r="Y76" s="43"/>
      <c r="Z76" s="28"/>
      <c r="AA76" s="28"/>
      <c r="AB76" s="30"/>
      <c r="AC76" s="30"/>
      <c r="AD76" s="28"/>
      <c r="AE76" s="44"/>
      <c r="AF76" s="30"/>
      <c r="AG76" s="30"/>
      <c r="AH76" s="44"/>
      <c r="AI76" s="30"/>
      <c r="AJ76" s="44"/>
      <c r="AK76" s="30"/>
      <c r="AL76" s="30"/>
      <c r="AM76" s="36"/>
      <c r="AN76" s="28"/>
      <c r="AO76" s="28"/>
      <c r="AP76" s="30"/>
      <c r="AQ76" s="30"/>
      <c r="AR76" s="28"/>
      <c r="AS76" s="30"/>
      <c r="AT76" s="28"/>
      <c r="AU76" s="30"/>
      <c r="AW76" s="30"/>
      <c r="AZ76" s="30"/>
      <c r="BA76" s="30"/>
      <c r="BE76" s="30"/>
      <c r="BH76" s="30"/>
      <c r="BI76" s="30"/>
      <c r="BL76" s="30"/>
      <c r="BN76" s="30"/>
      <c r="BP76" s="30"/>
      <c r="BS76" s="30"/>
      <c r="BT76" s="30"/>
      <c r="BW76" s="30"/>
      <c r="BX76" s="30"/>
      <c r="BZ76" s="30"/>
      <c r="CC76" s="30"/>
      <c r="CD76" s="30"/>
      <c r="CG76" s="30"/>
      <c r="CK76" s="30"/>
      <c r="CN76" s="30"/>
      <c r="CQ76" s="30"/>
      <c r="CU76" s="30"/>
      <c r="CX76" s="30"/>
    </row>
    <row r="77" spans="1:102" s="29" customFormat="1" x14ac:dyDescent="0.3">
      <c r="A77" s="28"/>
      <c r="B77" s="40">
        <v>1</v>
      </c>
      <c r="C77" s="30" t="s">
        <v>206</v>
      </c>
      <c r="D77" s="31">
        <f>D75/D72</f>
        <v>2.3214285714285716</v>
      </c>
      <c r="E77" s="30" t="s">
        <v>207</v>
      </c>
      <c r="F77" s="28"/>
      <c r="G77" s="28"/>
      <c r="H77" s="30"/>
      <c r="I77" s="30"/>
      <c r="J77" s="30"/>
      <c r="K77" s="30"/>
      <c r="L77" s="31"/>
      <c r="M77" s="31"/>
      <c r="N77" s="30"/>
      <c r="O77" s="30"/>
      <c r="P77" s="30"/>
      <c r="Q77" s="30"/>
      <c r="S77" s="43"/>
      <c r="T77" s="43"/>
      <c r="U77" s="30"/>
      <c r="V77" s="30"/>
      <c r="W77" s="30"/>
      <c r="X77" s="43"/>
      <c r="Y77" s="43"/>
      <c r="Z77" s="28"/>
      <c r="AA77" s="28"/>
      <c r="AB77" s="30"/>
      <c r="AC77" s="30"/>
      <c r="AD77" s="28"/>
      <c r="AE77" s="44"/>
      <c r="AF77" s="30"/>
      <c r="AG77" s="30"/>
      <c r="AH77" s="44"/>
      <c r="AI77" s="30"/>
      <c r="AJ77" s="44"/>
      <c r="AK77" s="30"/>
      <c r="AL77" s="30"/>
      <c r="AM77" s="36"/>
      <c r="AN77" s="28"/>
      <c r="AO77" s="28"/>
      <c r="AP77" s="30"/>
      <c r="AQ77" s="30"/>
      <c r="AR77" s="28"/>
      <c r="AS77" s="30"/>
      <c r="AT77" s="28"/>
      <c r="AU77" s="30"/>
      <c r="AW77" s="30"/>
      <c r="AZ77" s="30"/>
      <c r="BA77" s="30"/>
      <c r="BE77" s="30"/>
      <c r="BH77" s="30"/>
      <c r="BI77" s="30"/>
      <c r="BL77" s="30"/>
      <c r="BN77" s="30"/>
      <c r="BP77" s="30"/>
      <c r="BS77" s="30"/>
      <c r="BT77" s="30"/>
      <c r="BW77" s="30"/>
      <c r="BX77" s="30"/>
      <c r="BZ77" s="30"/>
      <c r="CC77" s="30"/>
      <c r="CD77" s="30"/>
      <c r="CG77" s="30"/>
      <c r="CK77" s="30"/>
      <c r="CN77" s="30"/>
      <c r="CQ77" s="30"/>
      <c r="CU77" s="30"/>
      <c r="CX77" s="30"/>
    </row>
    <row r="78" spans="1:102" s="29" customFormat="1" x14ac:dyDescent="0.3">
      <c r="A78" s="28"/>
      <c r="B78" s="28"/>
      <c r="C78" s="28"/>
      <c r="D78" s="28"/>
      <c r="E78" s="28"/>
      <c r="F78" s="28"/>
      <c r="G78" s="28"/>
      <c r="H78" s="30"/>
      <c r="I78" s="30"/>
      <c r="J78" s="30"/>
      <c r="K78" s="28"/>
      <c r="L78" s="31"/>
      <c r="M78" s="31"/>
      <c r="N78" s="30"/>
      <c r="O78" s="30"/>
      <c r="P78" s="30"/>
      <c r="Q78" s="28"/>
      <c r="S78" s="43"/>
      <c r="T78" s="43"/>
      <c r="U78" s="30"/>
      <c r="V78" s="30"/>
      <c r="W78" s="28"/>
      <c r="X78" s="43"/>
      <c r="Y78" s="43"/>
      <c r="Z78" s="28"/>
      <c r="AA78" s="28"/>
      <c r="AB78" s="28"/>
      <c r="AC78" s="30"/>
      <c r="AD78" s="28"/>
      <c r="AE78" s="44"/>
      <c r="AF78" s="28"/>
      <c r="AG78" s="30"/>
      <c r="AH78" s="44"/>
      <c r="AI78" s="28"/>
      <c r="AJ78" s="44"/>
      <c r="AK78" s="30"/>
      <c r="AL78" s="28"/>
      <c r="AM78" s="36"/>
      <c r="AN78" s="28"/>
      <c r="AO78" s="28"/>
      <c r="AP78" s="28"/>
      <c r="AQ78" s="30"/>
      <c r="AR78" s="28"/>
      <c r="AS78" s="28"/>
      <c r="AT78" s="28"/>
      <c r="AU78" s="30"/>
      <c r="AW78" s="28"/>
      <c r="AZ78" s="30"/>
      <c r="BA78" s="28"/>
      <c r="BE78" s="28"/>
      <c r="BH78" s="30"/>
      <c r="BI78" s="28"/>
      <c r="BL78" s="28"/>
      <c r="BN78" s="30"/>
      <c r="BP78" s="28"/>
      <c r="BS78" s="28"/>
      <c r="BT78" s="30"/>
      <c r="BW78" s="28"/>
      <c r="BX78" s="30"/>
      <c r="BZ78" s="28"/>
      <c r="CC78" s="28"/>
      <c r="CD78" s="30"/>
      <c r="CG78" s="30"/>
      <c r="CK78" s="30"/>
      <c r="CN78" s="30"/>
      <c r="CQ78" s="30"/>
      <c r="CU78" s="30"/>
      <c r="CX78" s="30"/>
    </row>
    <row r="79" spans="1:102" s="29" customFormat="1" x14ac:dyDescent="0.3">
      <c r="A79" s="28" t="s">
        <v>216</v>
      </c>
      <c r="B79" s="28">
        <v>1</v>
      </c>
      <c r="C79" s="33" t="s">
        <v>217</v>
      </c>
      <c r="D79" s="28">
        <v>373.33</v>
      </c>
      <c r="E79" s="30" t="s">
        <v>201</v>
      </c>
      <c r="F79" s="32">
        <f>D79/D72</f>
        <v>3.3333035714285715</v>
      </c>
      <c r="G79" s="30" t="s">
        <v>207</v>
      </c>
      <c r="H79" s="30"/>
      <c r="I79" s="30"/>
      <c r="J79" s="30"/>
      <c r="K79" s="30"/>
      <c r="L79" s="31"/>
      <c r="M79" s="31"/>
      <c r="N79" s="30"/>
      <c r="O79" s="30"/>
      <c r="P79" s="30"/>
      <c r="Q79" s="30"/>
      <c r="S79" s="43"/>
      <c r="T79" s="43"/>
      <c r="U79" s="30"/>
      <c r="V79" s="30"/>
      <c r="W79" s="30"/>
      <c r="X79" s="43"/>
      <c r="Y79" s="43"/>
      <c r="Z79" s="28"/>
      <c r="AA79" s="28"/>
      <c r="AB79" s="30"/>
      <c r="AC79" s="30"/>
      <c r="AD79" s="28"/>
      <c r="AE79" s="44"/>
      <c r="AF79" s="30"/>
      <c r="AG79" s="30"/>
      <c r="AH79" s="44"/>
      <c r="AI79" s="30"/>
      <c r="AJ79" s="44"/>
      <c r="AK79" s="30"/>
      <c r="AL79" s="30"/>
      <c r="AM79" s="36"/>
      <c r="AN79" s="28"/>
      <c r="AO79" s="28"/>
      <c r="AP79" s="30"/>
      <c r="AQ79" s="30"/>
      <c r="AR79" s="28"/>
      <c r="AS79" s="30"/>
      <c r="AT79" s="28"/>
      <c r="AU79" s="30"/>
      <c r="AW79" s="30"/>
      <c r="AZ79" s="30"/>
      <c r="BA79" s="30"/>
      <c r="BE79" s="30"/>
      <c r="BH79" s="30"/>
      <c r="BI79" s="30"/>
      <c r="BL79" s="30"/>
      <c r="BN79" s="30"/>
      <c r="BP79" s="30"/>
      <c r="BS79" s="30"/>
      <c r="BT79" s="30"/>
      <c r="BW79" s="30"/>
      <c r="BX79" s="30"/>
      <c r="BZ79" s="30"/>
      <c r="CC79" s="30"/>
      <c r="CD79" s="30"/>
      <c r="CG79" s="30"/>
      <c r="CK79" s="30"/>
      <c r="CN79" s="30"/>
      <c r="CQ79" s="30"/>
      <c r="CU79" s="30"/>
      <c r="CX79" s="30"/>
    </row>
    <row r="80" spans="1:102" s="29" customFormat="1" x14ac:dyDescent="0.3">
      <c r="A80" s="28" t="s">
        <v>177</v>
      </c>
      <c r="B80" s="28">
        <v>1</v>
      </c>
      <c r="C80" s="33" t="s">
        <v>200</v>
      </c>
      <c r="D80" s="28">
        <v>0.5</v>
      </c>
      <c r="E80" s="30" t="s">
        <v>207</v>
      </c>
      <c r="F80" s="28"/>
      <c r="G80" s="28"/>
      <c r="H80" s="30"/>
      <c r="I80" s="30"/>
      <c r="J80" s="30"/>
      <c r="K80" s="30"/>
      <c r="L80" s="31"/>
      <c r="M80" s="31"/>
      <c r="N80" s="30"/>
      <c r="O80" s="30"/>
      <c r="P80" s="30"/>
      <c r="Q80" s="30"/>
      <c r="S80" s="43"/>
      <c r="T80" s="43"/>
      <c r="U80" s="30"/>
      <c r="V80" s="30"/>
      <c r="W80" s="30"/>
      <c r="X80" s="43"/>
      <c r="Y80" s="43"/>
      <c r="Z80" s="28"/>
      <c r="AA80" s="28"/>
      <c r="AB80" s="30"/>
      <c r="AC80" s="30"/>
      <c r="AD80" s="28"/>
      <c r="AE80" s="44"/>
      <c r="AF80" s="30"/>
      <c r="AG80" s="30"/>
      <c r="AH80" s="44"/>
      <c r="AI80" s="30"/>
      <c r="AJ80" s="44"/>
      <c r="AK80" s="30"/>
      <c r="AL80" s="30"/>
      <c r="AM80" s="36"/>
      <c r="AN80" s="28"/>
      <c r="AO80" s="28"/>
      <c r="AP80" s="30"/>
      <c r="AQ80" s="30"/>
      <c r="AR80" s="28"/>
      <c r="AS80" s="30"/>
      <c r="AT80" s="28"/>
      <c r="AU80" s="30"/>
      <c r="AW80" s="30"/>
      <c r="AZ80" s="30"/>
      <c r="BA80" s="30"/>
      <c r="BE80" s="30"/>
      <c r="BH80" s="30"/>
      <c r="BI80" s="30"/>
      <c r="BL80" s="30"/>
      <c r="BN80" s="30"/>
      <c r="BP80" s="30"/>
      <c r="BS80" s="30"/>
      <c r="BT80" s="30"/>
      <c r="BW80" s="30"/>
      <c r="BX80" s="30"/>
      <c r="BZ80" s="30"/>
      <c r="CC80" s="30"/>
      <c r="CD80" s="30"/>
      <c r="CG80" s="30"/>
      <c r="CK80" s="30"/>
      <c r="CN80" s="30"/>
      <c r="CQ80" s="30"/>
      <c r="CU80" s="30"/>
      <c r="CX80" s="30"/>
    </row>
    <row r="81" spans="1:102" s="29" customFormat="1" x14ac:dyDescent="0.3">
      <c r="A81" s="28" t="s">
        <v>181</v>
      </c>
      <c r="B81" s="28">
        <v>1</v>
      </c>
      <c r="C81" s="30" t="s">
        <v>218</v>
      </c>
      <c r="D81" s="31">
        <v>1.5</v>
      </c>
      <c r="E81" s="30" t="s">
        <v>207</v>
      </c>
      <c r="F81" s="31">
        <f>D81/D63</f>
        <v>7.4999999999999997E-2</v>
      </c>
      <c r="G81" s="30" t="s">
        <v>58</v>
      </c>
      <c r="H81" s="30"/>
      <c r="I81" s="30"/>
      <c r="J81" s="30"/>
      <c r="K81" s="30"/>
      <c r="L81" s="31"/>
      <c r="M81" s="31"/>
      <c r="N81" s="30"/>
      <c r="O81" s="30"/>
      <c r="P81" s="30"/>
      <c r="Q81" s="30"/>
      <c r="S81" s="43"/>
      <c r="T81" s="43"/>
      <c r="U81" s="30"/>
      <c r="V81" s="30"/>
      <c r="W81" s="30"/>
      <c r="X81" s="43"/>
      <c r="Y81" s="43"/>
      <c r="Z81" s="28"/>
      <c r="AA81" s="28"/>
      <c r="AB81" s="30"/>
      <c r="AC81" s="30"/>
      <c r="AD81" s="28"/>
      <c r="AE81" s="44"/>
      <c r="AF81" s="30"/>
      <c r="AG81" s="30"/>
      <c r="AH81" s="44"/>
      <c r="AI81" s="30"/>
      <c r="AJ81" s="44"/>
      <c r="AK81" s="30"/>
      <c r="AL81" s="30"/>
      <c r="AM81" s="36"/>
      <c r="AN81" s="28"/>
      <c r="AO81" s="28"/>
      <c r="AP81" s="30"/>
      <c r="AQ81" s="30"/>
      <c r="AR81" s="28"/>
      <c r="AS81" s="30"/>
      <c r="AT81" s="28"/>
      <c r="AU81" s="30"/>
      <c r="AW81" s="30"/>
      <c r="AZ81" s="30"/>
      <c r="BA81" s="30"/>
      <c r="BE81" s="30"/>
      <c r="BH81" s="30"/>
      <c r="BI81" s="30"/>
      <c r="BL81" s="30"/>
      <c r="BN81" s="30"/>
      <c r="BP81" s="30"/>
      <c r="BS81" s="30"/>
      <c r="BT81" s="30"/>
      <c r="BW81" s="30"/>
      <c r="BX81" s="30"/>
      <c r="BZ81" s="30"/>
      <c r="CC81" s="30"/>
      <c r="CD81" s="30"/>
      <c r="CG81" s="30"/>
      <c r="CK81" s="30"/>
      <c r="CN81" s="30"/>
      <c r="CQ81" s="30"/>
      <c r="CU81" s="30"/>
      <c r="CX81" s="30"/>
    </row>
    <row r="82" spans="1:102" s="29" customFormat="1" x14ac:dyDescent="0.3">
      <c r="A82" s="28" t="s">
        <v>219</v>
      </c>
      <c r="B82" s="28">
        <v>1</v>
      </c>
      <c r="C82" s="30" t="s">
        <v>218</v>
      </c>
      <c r="D82" s="31">
        <v>1.75</v>
      </c>
      <c r="E82" s="30" t="s">
        <v>207</v>
      </c>
      <c r="G82" s="30"/>
      <c r="H82" s="30"/>
      <c r="I82" s="30"/>
      <c r="J82" s="30"/>
      <c r="K82" s="30"/>
      <c r="L82" s="31"/>
      <c r="M82" s="31"/>
      <c r="N82" s="30"/>
      <c r="O82" s="30"/>
      <c r="P82" s="30"/>
      <c r="Q82" s="30"/>
      <c r="S82" s="43"/>
      <c r="T82" s="43"/>
      <c r="U82" s="30"/>
      <c r="V82" s="30"/>
      <c r="W82" s="30"/>
      <c r="X82" s="43"/>
      <c r="Y82" s="43"/>
      <c r="Z82" s="28"/>
      <c r="AA82" s="28"/>
      <c r="AB82" s="30"/>
      <c r="AC82" s="30"/>
      <c r="AD82" s="28"/>
      <c r="AE82" s="44"/>
      <c r="AF82" s="30"/>
      <c r="AG82" s="30"/>
      <c r="AH82" s="44"/>
      <c r="AI82" s="30"/>
      <c r="AJ82" s="44"/>
      <c r="AK82" s="30"/>
      <c r="AL82" s="30"/>
      <c r="AM82" s="36"/>
      <c r="AN82" s="28"/>
      <c r="AO82" s="28"/>
      <c r="AP82" s="30"/>
      <c r="AQ82" s="30"/>
      <c r="AR82" s="28"/>
      <c r="AS82" s="30"/>
      <c r="AT82" s="28"/>
      <c r="AU82" s="30"/>
      <c r="AW82" s="30"/>
      <c r="AZ82" s="30"/>
      <c r="BA82" s="30"/>
      <c r="BE82" s="30"/>
      <c r="BH82" s="30"/>
      <c r="BI82" s="30"/>
      <c r="BL82" s="30"/>
      <c r="BN82" s="30"/>
      <c r="BP82" s="30"/>
      <c r="BS82" s="30"/>
      <c r="BT82" s="30"/>
      <c r="BW82" s="30"/>
      <c r="BX82" s="30"/>
      <c r="BZ82" s="30"/>
      <c r="CC82" s="30"/>
      <c r="CD82" s="30"/>
      <c r="CG82" s="30"/>
      <c r="CK82" s="30"/>
      <c r="CN82" s="30"/>
      <c r="CQ82" s="30"/>
      <c r="CU82" s="30"/>
      <c r="CX82" s="30"/>
    </row>
    <row r="83" spans="1:102" s="29" customFormat="1" x14ac:dyDescent="0.3">
      <c r="A83" s="28" t="s">
        <v>220</v>
      </c>
      <c r="B83" s="28">
        <v>1</v>
      </c>
      <c r="C83" s="30" t="s">
        <v>218</v>
      </c>
      <c r="D83" s="31">
        <v>1.5</v>
      </c>
      <c r="E83" s="30" t="s">
        <v>207</v>
      </c>
      <c r="G83" s="30"/>
      <c r="H83" s="30"/>
      <c r="I83" s="30"/>
      <c r="J83" s="30"/>
      <c r="K83" s="30"/>
      <c r="L83" s="31"/>
      <c r="M83" s="31"/>
      <c r="N83" s="30"/>
      <c r="O83" s="30"/>
      <c r="P83" s="30"/>
      <c r="Q83" s="30"/>
      <c r="S83" s="43"/>
      <c r="T83" s="43"/>
      <c r="U83" s="30"/>
      <c r="V83" s="30"/>
      <c r="W83" s="30"/>
      <c r="X83" s="43"/>
      <c r="Y83" s="43"/>
      <c r="Z83" s="28"/>
      <c r="AA83" s="28"/>
      <c r="AB83" s="30"/>
      <c r="AC83" s="30"/>
      <c r="AD83" s="28"/>
      <c r="AE83" s="44"/>
      <c r="AF83" s="30"/>
      <c r="AG83" s="30"/>
      <c r="AH83" s="44"/>
      <c r="AI83" s="30"/>
      <c r="AJ83" s="44"/>
      <c r="AK83" s="30"/>
      <c r="AL83" s="30"/>
      <c r="AM83" s="36"/>
      <c r="AN83" s="28"/>
      <c r="AO83" s="28"/>
      <c r="AP83" s="30"/>
      <c r="AQ83" s="30"/>
      <c r="AR83" s="28"/>
      <c r="AS83" s="30"/>
      <c r="AT83" s="28"/>
      <c r="AU83" s="30"/>
      <c r="AW83" s="30"/>
      <c r="AZ83" s="30"/>
      <c r="BA83" s="30"/>
      <c r="BE83" s="30"/>
      <c r="BH83" s="30"/>
      <c r="BI83" s="30"/>
      <c r="BL83" s="30"/>
      <c r="BN83" s="30"/>
      <c r="BP83" s="30"/>
      <c r="BS83" s="30"/>
      <c r="BT83" s="30"/>
      <c r="BW83" s="30"/>
      <c r="BX83" s="30"/>
      <c r="BZ83" s="30"/>
      <c r="CC83" s="30"/>
      <c r="CD83" s="30"/>
      <c r="CG83" s="30"/>
      <c r="CK83" s="30"/>
      <c r="CN83" s="30"/>
      <c r="CQ83" s="30"/>
      <c r="CU83" s="30"/>
      <c r="CX83" s="30"/>
    </row>
    <row r="84" spans="1:102" s="29" customFormat="1" x14ac:dyDescent="0.3">
      <c r="A84" s="28" t="s">
        <v>178</v>
      </c>
      <c r="B84" s="28">
        <v>1</v>
      </c>
      <c r="C84" s="30" t="s">
        <v>217</v>
      </c>
      <c r="D84" s="31">
        <v>1.26</v>
      </c>
      <c r="E84" s="30" t="s">
        <v>207</v>
      </c>
      <c r="G84" s="30"/>
      <c r="H84" s="30"/>
      <c r="I84" s="30"/>
      <c r="J84" s="30"/>
      <c r="K84" s="30"/>
      <c r="L84" s="31"/>
      <c r="M84" s="31"/>
      <c r="N84" s="30"/>
      <c r="O84" s="30"/>
      <c r="P84" s="30"/>
      <c r="Q84" s="30"/>
      <c r="S84" s="43"/>
      <c r="T84" s="43"/>
      <c r="U84" s="30"/>
      <c r="V84" s="30"/>
      <c r="W84" s="30"/>
      <c r="X84" s="43"/>
      <c r="Y84" s="43"/>
      <c r="Z84" s="28"/>
      <c r="AA84" s="28"/>
      <c r="AB84" s="30"/>
      <c r="AC84" s="30"/>
      <c r="AD84" s="28"/>
      <c r="AE84" s="44"/>
      <c r="AF84" s="30"/>
      <c r="AG84" s="30"/>
      <c r="AH84" s="44"/>
      <c r="AI84" s="30"/>
      <c r="AJ84" s="44"/>
      <c r="AK84" s="30"/>
      <c r="AL84" s="30"/>
      <c r="AM84" s="36"/>
      <c r="AN84" s="28"/>
      <c r="AO84" s="28"/>
      <c r="AP84" s="30"/>
      <c r="AQ84" s="30"/>
      <c r="AR84" s="28"/>
      <c r="AS84" s="30"/>
      <c r="AT84" s="28"/>
      <c r="AU84" s="30"/>
      <c r="AW84" s="30"/>
      <c r="AZ84" s="30"/>
      <c r="BA84" s="30"/>
      <c r="BE84" s="30"/>
      <c r="BH84" s="30"/>
      <c r="BI84" s="30"/>
      <c r="BL84" s="30"/>
      <c r="BN84" s="30"/>
      <c r="BP84" s="30"/>
      <c r="BS84" s="30"/>
      <c r="BT84" s="30"/>
      <c r="BW84" s="30"/>
      <c r="BX84" s="30"/>
      <c r="BZ84" s="30"/>
      <c r="CC84" s="30"/>
      <c r="CD84" s="30"/>
      <c r="CG84" s="30"/>
      <c r="CK84" s="30"/>
      <c r="CN84" s="30"/>
      <c r="CQ84" s="30"/>
      <c r="CU84" s="30"/>
      <c r="CX84" s="30"/>
    </row>
    <row r="85" spans="1:102" s="29" customFormat="1" x14ac:dyDescent="0.3">
      <c r="A85" s="28" t="s">
        <v>221</v>
      </c>
      <c r="B85" s="28">
        <v>1</v>
      </c>
      <c r="C85" s="30" t="s">
        <v>222</v>
      </c>
      <c r="D85" s="31">
        <v>15.9</v>
      </c>
      <c r="E85" s="30" t="s">
        <v>207</v>
      </c>
      <c r="G85" s="30"/>
      <c r="H85" s="30"/>
      <c r="I85" s="30"/>
      <c r="J85" s="30"/>
      <c r="K85" s="30"/>
      <c r="L85" s="31"/>
      <c r="M85" s="31"/>
      <c r="N85" s="30"/>
      <c r="O85" s="30"/>
      <c r="P85" s="30"/>
      <c r="Q85" s="30"/>
      <c r="S85" s="43"/>
      <c r="T85" s="43"/>
      <c r="U85" s="30"/>
      <c r="V85" s="30"/>
      <c r="W85" s="30"/>
      <c r="X85" s="43"/>
      <c r="Y85" s="43"/>
      <c r="Z85" s="28"/>
      <c r="AA85" s="28"/>
      <c r="AB85" s="30"/>
      <c r="AC85" s="30"/>
      <c r="AD85" s="28"/>
      <c r="AE85" s="44"/>
      <c r="AF85" s="30"/>
      <c r="AG85" s="30"/>
      <c r="AH85" s="44"/>
      <c r="AI85" s="30"/>
      <c r="AJ85" s="44"/>
      <c r="AK85" s="30"/>
      <c r="AL85" s="30"/>
      <c r="AM85" s="36"/>
      <c r="AN85" s="28"/>
      <c r="AO85" s="28"/>
      <c r="AP85" s="30"/>
      <c r="AQ85" s="30"/>
      <c r="AR85" s="28"/>
      <c r="AS85" s="30"/>
      <c r="AT85" s="28"/>
      <c r="AU85" s="30"/>
      <c r="AW85" s="30"/>
      <c r="AZ85" s="30"/>
      <c r="BA85" s="30"/>
      <c r="BE85" s="30"/>
      <c r="BH85" s="30"/>
      <c r="BI85" s="30"/>
      <c r="BL85" s="30"/>
      <c r="BN85" s="30"/>
      <c r="BP85" s="30"/>
      <c r="BS85" s="30"/>
      <c r="BT85" s="30"/>
      <c r="BW85" s="30"/>
      <c r="BX85" s="30"/>
      <c r="BZ85" s="30"/>
      <c r="CC85" s="30"/>
      <c r="CD85" s="30"/>
      <c r="CG85" s="30"/>
      <c r="CK85" s="30"/>
      <c r="CN85" s="30"/>
      <c r="CQ85" s="30"/>
      <c r="CU85" s="30"/>
      <c r="CX85" s="30"/>
    </row>
    <row r="86" spans="1:102" s="29" customFormat="1" x14ac:dyDescent="0.3">
      <c r="A86" s="28" t="s">
        <v>61</v>
      </c>
      <c r="B86" s="28">
        <v>1</v>
      </c>
      <c r="C86" s="30" t="s">
        <v>223</v>
      </c>
      <c r="D86" s="31">
        <f>439.681/D72</f>
        <v>3.9257232142857141</v>
      </c>
      <c r="E86" s="30" t="s">
        <v>207</v>
      </c>
      <c r="F86" s="31">
        <f>D86/D63</f>
        <v>0.1962861607142857</v>
      </c>
      <c r="G86" s="30" t="s">
        <v>58</v>
      </c>
      <c r="I86" s="30"/>
      <c r="J86" s="30"/>
      <c r="K86" s="30"/>
      <c r="L86" s="31"/>
      <c r="M86" s="31"/>
      <c r="N86" s="30"/>
      <c r="O86" s="30"/>
      <c r="P86" s="30"/>
      <c r="Q86" s="30"/>
      <c r="S86" s="43"/>
      <c r="T86" s="43"/>
      <c r="U86" s="30"/>
      <c r="V86" s="30"/>
      <c r="W86" s="30"/>
      <c r="X86" s="43"/>
      <c r="Y86" s="43"/>
      <c r="Z86" s="28"/>
      <c r="AA86" s="28"/>
      <c r="AB86" s="30"/>
      <c r="AC86" s="30"/>
      <c r="AD86" s="28"/>
      <c r="AE86" s="44"/>
      <c r="AF86" s="30"/>
      <c r="AG86" s="30"/>
      <c r="AH86" s="44"/>
      <c r="AI86" s="30"/>
      <c r="AJ86" s="44"/>
      <c r="AK86" s="30"/>
      <c r="AL86" s="30"/>
      <c r="AM86" s="36"/>
      <c r="AN86" s="28"/>
      <c r="AO86" s="28"/>
      <c r="AP86" s="30"/>
      <c r="AQ86" s="30"/>
      <c r="AR86" s="28"/>
      <c r="AS86" s="30"/>
      <c r="AT86" s="28"/>
      <c r="AU86" s="30"/>
      <c r="AW86" s="30"/>
      <c r="AZ86" s="30"/>
      <c r="BA86" s="30"/>
      <c r="BE86" s="30"/>
      <c r="BH86" s="30"/>
      <c r="BI86" s="30"/>
      <c r="BL86" s="30"/>
      <c r="BN86" s="30"/>
      <c r="BP86" s="30"/>
      <c r="BS86" s="30"/>
      <c r="BT86" s="30"/>
      <c r="BW86" s="30"/>
      <c r="BX86" s="30"/>
      <c r="BZ86" s="30"/>
      <c r="CC86" s="30"/>
      <c r="CD86" s="30"/>
      <c r="CG86" s="30"/>
      <c r="CK86" s="30"/>
      <c r="CN86" s="30"/>
      <c r="CQ86" s="30"/>
      <c r="CU86" s="30"/>
      <c r="CX86" s="30"/>
    </row>
    <row r="87" spans="1:102" s="29" customFormat="1" x14ac:dyDescent="0.3">
      <c r="A87" s="99" t="s">
        <v>67</v>
      </c>
      <c r="B87" s="28">
        <v>1</v>
      </c>
      <c r="C87" s="30" t="s">
        <v>223</v>
      </c>
      <c r="D87" s="31">
        <v>3</v>
      </c>
      <c r="E87" s="30" t="s">
        <v>207</v>
      </c>
      <c r="G87" s="30"/>
      <c r="I87" s="30"/>
      <c r="J87" s="30"/>
      <c r="K87" s="30"/>
      <c r="O87" s="30"/>
      <c r="P87" s="30"/>
      <c r="Q87" s="30"/>
      <c r="S87" s="43"/>
      <c r="T87" s="43"/>
      <c r="U87" s="30"/>
      <c r="V87" s="30"/>
      <c r="W87" s="30"/>
      <c r="X87" s="43"/>
      <c r="Y87" s="43"/>
      <c r="Z87" s="36"/>
      <c r="AA87" s="36"/>
      <c r="AB87" s="30"/>
      <c r="AC87" s="30"/>
      <c r="AD87" s="36"/>
      <c r="AE87" s="44"/>
      <c r="AF87" s="30"/>
      <c r="AG87" s="30"/>
      <c r="AH87" s="44"/>
      <c r="AI87" s="30"/>
      <c r="AJ87" s="44"/>
      <c r="AK87" s="30"/>
      <c r="AL87" s="30"/>
      <c r="AM87" s="36"/>
      <c r="AN87" s="28"/>
      <c r="AO87" s="28"/>
      <c r="AP87" s="30"/>
      <c r="AQ87" s="30"/>
      <c r="AR87" s="28"/>
      <c r="AS87" s="30"/>
      <c r="AT87" s="28"/>
      <c r="AU87" s="30"/>
      <c r="AW87" s="30"/>
      <c r="AZ87" s="30"/>
      <c r="BA87" s="30"/>
      <c r="BE87" s="30"/>
      <c r="BH87" s="30"/>
      <c r="BI87" s="30"/>
      <c r="BL87" s="30"/>
      <c r="BN87" s="30"/>
      <c r="BP87" s="30"/>
      <c r="BS87" s="30"/>
      <c r="BT87" s="30"/>
      <c r="BW87" s="30"/>
      <c r="BX87" s="30"/>
      <c r="BZ87" s="30"/>
      <c r="CC87" s="30"/>
      <c r="CD87" s="30"/>
      <c r="CG87" s="30"/>
      <c r="CK87" s="30"/>
      <c r="CN87" s="30"/>
      <c r="CQ87" s="30"/>
      <c r="CU87" s="30"/>
      <c r="CX87" s="30"/>
    </row>
    <row r="88" spans="1:102" s="29" customFormat="1" x14ac:dyDescent="0.3">
      <c r="A88" s="99"/>
      <c r="B88" s="28">
        <v>1</v>
      </c>
      <c r="C88" s="30" t="s">
        <v>224</v>
      </c>
      <c r="D88" s="31">
        <v>2.0271699999999999</v>
      </c>
      <c r="E88" s="30" t="s">
        <v>8</v>
      </c>
      <c r="F88" s="31">
        <f>D88*D87</f>
        <v>6.0815099999999997</v>
      </c>
      <c r="G88" s="30" t="s">
        <v>207</v>
      </c>
      <c r="I88" s="30"/>
      <c r="J88" s="30"/>
      <c r="K88" s="30"/>
      <c r="O88" s="30"/>
      <c r="P88" s="30"/>
      <c r="Q88" s="30"/>
      <c r="S88" s="43"/>
      <c r="T88" s="43"/>
      <c r="U88" s="30"/>
      <c r="V88" s="30"/>
      <c r="W88" s="30"/>
      <c r="X88" s="43"/>
      <c r="Y88" s="43"/>
      <c r="Z88" s="36"/>
      <c r="AA88" s="36"/>
      <c r="AB88" s="30"/>
      <c r="AC88" s="30"/>
      <c r="AD88" s="36"/>
      <c r="AE88" s="44"/>
      <c r="AF88" s="30"/>
      <c r="AG88" s="30"/>
      <c r="AH88" s="44"/>
      <c r="AI88" s="30"/>
      <c r="AJ88" s="44"/>
      <c r="AK88" s="30"/>
      <c r="AL88" s="30"/>
      <c r="AM88" s="36"/>
      <c r="AN88" s="28"/>
      <c r="AO88" s="28"/>
      <c r="AP88" s="30"/>
      <c r="AQ88" s="30"/>
      <c r="AR88" s="28"/>
      <c r="AS88" s="30"/>
      <c r="AT88" s="28"/>
      <c r="AU88" s="30"/>
      <c r="AW88" s="30"/>
      <c r="AZ88" s="30"/>
      <c r="BA88" s="30"/>
      <c r="BE88" s="30"/>
      <c r="BH88" s="30"/>
      <c r="BI88" s="30"/>
      <c r="BL88" s="30"/>
      <c r="BN88" s="30"/>
      <c r="BP88" s="30"/>
      <c r="BS88" s="30"/>
      <c r="BT88" s="30"/>
      <c r="BW88" s="30"/>
      <c r="BX88" s="30"/>
      <c r="BZ88" s="30"/>
      <c r="CC88" s="30"/>
      <c r="CD88" s="30"/>
      <c r="CG88" s="30"/>
      <c r="CK88" s="30"/>
      <c r="CN88" s="30"/>
      <c r="CQ88" s="30"/>
      <c r="CU88" s="30"/>
      <c r="CX88" s="30"/>
    </row>
    <row r="89" spans="1:102" s="29" customFormat="1" x14ac:dyDescent="0.3">
      <c r="A89" s="104" t="s">
        <v>225</v>
      </c>
      <c r="B89" s="45">
        <v>1</v>
      </c>
      <c r="C89" s="30" t="s">
        <v>223</v>
      </c>
      <c r="D89" s="31">
        <v>334</v>
      </c>
      <c r="E89" s="30" t="s">
        <v>204</v>
      </c>
      <c r="F89" s="31">
        <f>D89/D72</f>
        <v>2.9821428571428572</v>
      </c>
      <c r="G89" s="30" t="s">
        <v>207</v>
      </c>
      <c r="H89" s="31">
        <f>F89/D63</f>
        <v>0.14910714285714285</v>
      </c>
      <c r="I89" s="30" t="s">
        <v>58</v>
      </c>
      <c r="J89" s="30"/>
      <c r="K89" s="30"/>
      <c r="O89" s="30"/>
      <c r="P89" s="30"/>
      <c r="Q89" s="30"/>
      <c r="S89" s="43"/>
      <c r="T89" s="43"/>
      <c r="U89" s="30"/>
      <c r="V89" s="30"/>
      <c r="W89" s="30"/>
      <c r="X89" s="43"/>
      <c r="Y89" s="43"/>
      <c r="Z89" s="36"/>
      <c r="AA89" s="36"/>
      <c r="AB89" s="30"/>
      <c r="AC89" s="30"/>
      <c r="AD89" s="36"/>
      <c r="AE89" s="44"/>
      <c r="AF89" s="30"/>
      <c r="AG89" s="30"/>
      <c r="AH89" s="44"/>
      <c r="AI89" s="30"/>
      <c r="AJ89" s="44"/>
      <c r="AK89" s="30"/>
      <c r="AL89" s="30"/>
      <c r="AM89" s="36"/>
      <c r="AN89" s="28"/>
      <c r="AO89" s="28"/>
      <c r="AP89" s="30"/>
      <c r="AQ89" s="30"/>
      <c r="AR89" s="28"/>
      <c r="AS89" s="30"/>
      <c r="AT89" s="28"/>
      <c r="AU89" s="30"/>
      <c r="AW89" s="30"/>
      <c r="AZ89" s="30"/>
      <c r="BA89" s="30"/>
      <c r="BE89" s="30"/>
      <c r="BH89" s="30"/>
      <c r="BI89" s="30"/>
      <c r="BL89" s="30"/>
      <c r="BN89" s="30"/>
      <c r="BP89" s="30"/>
      <c r="BS89" s="30"/>
      <c r="BT89" s="30"/>
      <c r="BW89" s="30"/>
      <c r="BX89" s="30"/>
      <c r="BZ89" s="30"/>
      <c r="CC89" s="30"/>
      <c r="CD89" s="30"/>
      <c r="CG89" s="30"/>
      <c r="CK89" s="30"/>
      <c r="CN89" s="30"/>
      <c r="CQ89" s="30"/>
      <c r="CU89" s="30"/>
      <c r="CX89" s="30"/>
    </row>
    <row r="90" spans="1:102" s="29" customFormat="1" x14ac:dyDescent="0.3">
      <c r="A90" s="99" t="s">
        <v>225</v>
      </c>
      <c r="B90" s="28">
        <v>1</v>
      </c>
      <c r="C90" s="30" t="s">
        <v>217</v>
      </c>
      <c r="D90" s="31">
        <v>400</v>
      </c>
      <c r="E90" s="30" t="s">
        <v>204</v>
      </c>
      <c r="F90" s="31">
        <f>D90/D72</f>
        <v>3.5714285714285716</v>
      </c>
      <c r="G90" s="30" t="s">
        <v>207</v>
      </c>
      <c r="H90" s="31">
        <f>F90/D91</f>
        <v>1.1984659635666348</v>
      </c>
      <c r="I90" s="30" t="s">
        <v>8</v>
      </c>
      <c r="J90" s="30"/>
      <c r="K90" s="30"/>
      <c r="O90" s="30"/>
      <c r="P90" s="30"/>
      <c r="Q90" s="30"/>
      <c r="S90" s="43"/>
      <c r="T90" s="43"/>
      <c r="U90" s="30"/>
      <c r="V90" s="30"/>
      <c r="W90" s="30"/>
      <c r="X90" s="43"/>
      <c r="Y90" s="43"/>
      <c r="Z90" s="36"/>
      <c r="AA90" s="36"/>
      <c r="AB90" s="30"/>
      <c r="AC90" s="30"/>
      <c r="AD90" s="36"/>
      <c r="AE90" s="44"/>
      <c r="AF90" s="30"/>
      <c r="AG90" s="30"/>
      <c r="AH90" s="44"/>
      <c r="AI90" s="30"/>
      <c r="AJ90" s="44"/>
      <c r="AK90" s="30"/>
      <c r="AL90" s="30"/>
      <c r="AM90" s="36"/>
      <c r="AN90" s="28"/>
      <c r="AO90" s="28"/>
      <c r="AP90" s="30"/>
      <c r="AQ90" s="30"/>
      <c r="AR90" s="28"/>
      <c r="AS90" s="30"/>
      <c r="AT90" s="28"/>
      <c r="AU90" s="30"/>
      <c r="AW90" s="30"/>
      <c r="AZ90" s="30"/>
      <c r="BA90" s="30"/>
      <c r="BE90" s="30"/>
      <c r="BH90" s="30"/>
      <c r="BI90" s="30"/>
      <c r="BL90" s="30"/>
      <c r="BN90" s="30"/>
      <c r="BP90" s="30"/>
      <c r="BS90" s="30"/>
      <c r="BT90" s="30"/>
      <c r="BW90" s="30"/>
      <c r="BX90" s="30"/>
      <c r="BZ90" s="30"/>
      <c r="CC90" s="30"/>
      <c r="CD90" s="30"/>
      <c r="CG90" s="30"/>
      <c r="CK90" s="30"/>
      <c r="CN90" s="30"/>
      <c r="CQ90" s="30"/>
      <c r="CU90" s="30"/>
      <c r="CX90" s="30"/>
    </row>
    <row r="91" spans="1:102" s="29" customFormat="1" x14ac:dyDescent="0.3">
      <c r="A91" s="99" t="s">
        <v>6</v>
      </c>
      <c r="B91" s="28">
        <v>1</v>
      </c>
      <c r="C91" s="30" t="s">
        <v>223</v>
      </c>
      <c r="D91" s="31">
        <v>2.98</v>
      </c>
      <c r="E91" s="30" t="s">
        <v>207</v>
      </c>
      <c r="G91" s="30"/>
      <c r="I91" s="30"/>
      <c r="J91" s="30"/>
      <c r="K91" s="30"/>
      <c r="O91" s="30"/>
      <c r="P91" s="30"/>
      <c r="Q91" s="30"/>
      <c r="S91" s="43"/>
      <c r="T91" s="43"/>
      <c r="U91" s="30"/>
      <c r="V91" s="30"/>
      <c r="W91" s="30"/>
      <c r="X91" s="43"/>
      <c r="Y91" s="43"/>
      <c r="Z91" s="36"/>
      <c r="AA91" s="36"/>
      <c r="AB91" s="30"/>
      <c r="AC91" s="30"/>
      <c r="AD91" s="36"/>
      <c r="AE91" s="44"/>
      <c r="AF91" s="30"/>
      <c r="AG91" s="30"/>
      <c r="AH91" s="44"/>
      <c r="AI91" s="30"/>
      <c r="AJ91" s="44"/>
      <c r="AK91" s="30"/>
      <c r="AL91" s="30"/>
      <c r="AM91" s="36"/>
      <c r="AN91" s="28"/>
      <c r="AO91" s="28"/>
      <c r="AP91" s="30"/>
      <c r="AQ91" s="30"/>
      <c r="AR91" s="28"/>
      <c r="AS91" s="30"/>
      <c r="AT91" s="28"/>
      <c r="AU91" s="30"/>
      <c r="AW91" s="30"/>
      <c r="AZ91" s="30"/>
      <c r="BA91" s="30"/>
      <c r="BE91" s="30"/>
      <c r="BH91" s="30"/>
      <c r="BI91" s="30"/>
      <c r="BL91" s="30"/>
      <c r="BN91" s="30"/>
      <c r="BP91" s="30"/>
      <c r="BS91" s="30"/>
      <c r="BT91" s="30"/>
      <c r="BW91" s="30"/>
      <c r="BX91" s="30"/>
      <c r="BZ91" s="30"/>
      <c r="CC91" s="30"/>
      <c r="CD91" s="30"/>
      <c r="CG91" s="30"/>
      <c r="CK91" s="30"/>
      <c r="CN91" s="30"/>
      <c r="CQ91" s="30"/>
      <c r="CU91" s="30"/>
      <c r="CX91" s="30"/>
    </row>
    <row r="92" spans="1:102" s="29" customFormat="1" x14ac:dyDescent="0.3">
      <c r="A92" s="99"/>
      <c r="B92" s="28">
        <v>1</v>
      </c>
      <c r="C92" s="30" t="s">
        <v>217</v>
      </c>
      <c r="D92" s="31">
        <v>1.5</v>
      </c>
      <c r="E92" s="30" t="s">
        <v>8</v>
      </c>
      <c r="F92" s="29">
        <f>D92*D91</f>
        <v>4.47</v>
      </c>
      <c r="G92" s="30" t="s">
        <v>207</v>
      </c>
      <c r="I92" s="30"/>
      <c r="J92" s="30"/>
      <c r="K92" s="30"/>
      <c r="O92" s="30"/>
      <c r="P92" s="30"/>
      <c r="Q92" s="30"/>
      <c r="S92" s="43"/>
      <c r="T92" s="43"/>
      <c r="U92" s="30"/>
      <c r="V92" s="30"/>
      <c r="W92" s="30"/>
      <c r="X92" s="43"/>
      <c r="Y92" s="43"/>
      <c r="Z92" s="36"/>
      <c r="AA92" s="36"/>
      <c r="AB92" s="30"/>
      <c r="AC92" s="30"/>
      <c r="AD92" s="36"/>
      <c r="AE92" s="44"/>
      <c r="AF92" s="30"/>
      <c r="AG92" s="30"/>
      <c r="AH92" s="44"/>
      <c r="AI92" s="30"/>
      <c r="AJ92" s="44"/>
      <c r="AK92" s="30"/>
      <c r="AL92" s="30"/>
      <c r="AM92" s="36"/>
      <c r="AN92" s="28"/>
      <c r="AO92" s="28"/>
      <c r="AP92" s="30"/>
      <c r="AQ92" s="30"/>
      <c r="AR92" s="28"/>
      <c r="AS92" s="30"/>
      <c r="AT92" s="28"/>
      <c r="AU92" s="30"/>
      <c r="AW92" s="30"/>
      <c r="AZ92" s="30"/>
      <c r="BA92" s="30"/>
      <c r="BE92" s="30"/>
      <c r="BH92" s="30"/>
      <c r="BI92" s="30"/>
      <c r="BL92" s="30"/>
      <c r="BN92" s="30"/>
      <c r="BP92" s="30"/>
      <c r="BS92" s="30"/>
      <c r="BT92" s="30"/>
      <c r="BW92" s="30"/>
      <c r="BX92" s="30"/>
      <c r="BZ92" s="30"/>
      <c r="CC92" s="30"/>
      <c r="CD92" s="30"/>
      <c r="CG92" s="30"/>
      <c r="CK92" s="30"/>
      <c r="CN92" s="30"/>
      <c r="CQ92" s="30"/>
      <c r="CU92" s="30"/>
      <c r="CX92" s="30"/>
    </row>
    <row r="93" spans="1:102" s="29" customFormat="1" x14ac:dyDescent="0.3">
      <c r="A93" s="28" t="s">
        <v>226</v>
      </c>
      <c r="B93" s="28">
        <v>1</v>
      </c>
      <c r="C93" s="30" t="s">
        <v>227</v>
      </c>
      <c r="D93" s="31">
        <v>9</v>
      </c>
      <c r="E93" s="30" t="s">
        <v>228</v>
      </c>
      <c r="G93" s="30"/>
      <c r="I93" s="30"/>
      <c r="J93" s="30"/>
      <c r="K93" s="30"/>
      <c r="O93" s="30"/>
      <c r="P93" s="30"/>
      <c r="Q93" s="30"/>
      <c r="S93" s="43"/>
      <c r="T93" s="43"/>
      <c r="U93" s="30"/>
      <c r="V93" s="30"/>
      <c r="W93" s="30"/>
      <c r="X93" s="43"/>
      <c r="Y93" s="43"/>
      <c r="Z93" s="36"/>
      <c r="AA93" s="36"/>
      <c r="AB93" s="30"/>
      <c r="AC93" s="30"/>
      <c r="AD93" s="36"/>
      <c r="AE93" s="44"/>
      <c r="AF93" s="30"/>
      <c r="AG93" s="30"/>
      <c r="AH93" s="44"/>
      <c r="AI93" s="30"/>
      <c r="AJ93" s="44"/>
      <c r="AK93" s="30"/>
      <c r="AL93" s="30"/>
      <c r="AM93" s="36"/>
      <c r="AN93" s="28"/>
      <c r="AO93" s="28"/>
      <c r="AP93" s="30"/>
      <c r="AQ93" s="30"/>
      <c r="AR93" s="28"/>
      <c r="AS93" s="30"/>
      <c r="AT93" s="28"/>
      <c r="AU93" s="30"/>
      <c r="AW93" s="30"/>
      <c r="AZ93" s="30"/>
      <c r="BA93" s="30"/>
      <c r="BE93" s="30"/>
      <c r="BH93" s="30"/>
      <c r="BI93" s="30"/>
      <c r="BL93" s="30"/>
      <c r="BN93" s="30"/>
      <c r="BP93" s="30"/>
      <c r="BS93" s="30"/>
      <c r="BT93" s="30"/>
      <c r="BW93" s="30"/>
      <c r="BX93" s="30"/>
      <c r="BZ93" s="30"/>
      <c r="CC93" s="30"/>
      <c r="CD93" s="30"/>
      <c r="CG93" s="30"/>
      <c r="CK93" s="30"/>
      <c r="CN93" s="30"/>
      <c r="CQ93" s="30"/>
      <c r="CU93" s="30"/>
      <c r="CX93" s="30"/>
    </row>
    <row r="94" spans="1:102" s="29" customFormat="1" x14ac:dyDescent="0.3">
      <c r="A94" s="28" t="s">
        <v>229</v>
      </c>
      <c r="B94" s="28">
        <v>1</v>
      </c>
      <c r="C94" s="30" t="s">
        <v>230</v>
      </c>
      <c r="D94" s="31">
        <v>9</v>
      </c>
      <c r="E94" s="30" t="s">
        <v>228</v>
      </c>
      <c r="G94" s="30"/>
      <c r="I94" s="30"/>
      <c r="J94" s="30"/>
      <c r="K94" s="30"/>
      <c r="O94" s="30"/>
      <c r="P94" s="30"/>
      <c r="Q94" s="30"/>
      <c r="S94" s="43"/>
      <c r="T94" s="43"/>
      <c r="U94" s="30"/>
      <c r="V94" s="30"/>
      <c r="W94" s="30"/>
      <c r="X94" s="43"/>
      <c r="Y94" s="43"/>
      <c r="Z94" s="36"/>
      <c r="AA94" s="36"/>
      <c r="AB94" s="30"/>
      <c r="AC94" s="30"/>
      <c r="AD94" s="36"/>
      <c r="AE94" s="44"/>
      <c r="AF94" s="30"/>
      <c r="AG94" s="30"/>
      <c r="AH94" s="44"/>
      <c r="AI94" s="30"/>
      <c r="AJ94" s="44"/>
      <c r="AK94" s="30"/>
      <c r="AL94" s="30"/>
      <c r="AM94" s="36"/>
      <c r="AN94" s="28"/>
      <c r="AO94" s="28"/>
      <c r="AP94" s="30"/>
      <c r="AQ94" s="30"/>
      <c r="AR94" s="28"/>
      <c r="AS94" s="30"/>
      <c r="AT94" s="28"/>
      <c r="AU94" s="30"/>
      <c r="AW94" s="30"/>
      <c r="AZ94" s="30"/>
      <c r="BA94" s="30"/>
      <c r="BE94" s="30"/>
      <c r="BH94" s="30"/>
      <c r="BI94" s="30"/>
      <c r="BL94" s="30"/>
      <c r="BN94" s="30"/>
      <c r="BP94" s="30"/>
      <c r="BS94" s="30"/>
      <c r="BT94" s="30"/>
      <c r="BW94" s="30"/>
      <c r="BX94" s="30"/>
      <c r="BZ94" s="30"/>
      <c r="CC94" s="30"/>
      <c r="CD94" s="30"/>
      <c r="CG94" s="30"/>
      <c r="CK94" s="30"/>
      <c r="CN94" s="30"/>
      <c r="CQ94" s="30"/>
      <c r="CU94" s="30"/>
      <c r="CX94" s="30"/>
    </row>
    <row r="95" spans="1:102" s="29" customFormat="1" x14ac:dyDescent="0.3">
      <c r="A95" s="28" t="s">
        <v>29</v>
      </c>
      <c r="B95" s="28">
        <v>1</v>
      </c>
      <c r="C95" s="30" t="s">
        <v>218</v>
      </c>
      <c r="D95" s="31">
        <v>1.75</v>
      </c>
      <c r="E95" s="30" t="s">
        <v>207</v>
      </c>
      <c r="F95" s="29">
        <f>D95*D72</f>
        <v>196</v>
      </c>
      <c r="G95" s="30" t="s">
        <v>201</v>
      </c>
      <c r="I95" s="30"/>
      <c r="J95" s="30"/>
      <c r="K95" s="30"/>
      <c r="O95" s="30"/>
      <c r="P95" s="30"/>
      <c r="Q95" s="30"/>
      <c r="S95" s="43"/>
      <c r="T95" s="43"/>
      <c r="U95" s="30"/>
      <c r="V95" s="30"/>
      <c r="W95" s="30"/>
      <c r="X95" s="43"/>
      <c r="Y95" s="43"/>
      <c r="Z95" s="36"/>
      <c r="AA95" s="36"/>
      <c r="AB95" s="30"/>
      <c r="AC95" s="30"/>
      <c r="AD95" s="36"/>
      <c r="AE95" s="44"/>
      <c r="AF95" s="30"/>
      <c r="AG95" s="30"/>
      <c r="AH95" s="44"/>
      <c r="AI95" s="30"/>
      <c r="AJ95" s="44"/>
      <c r="AK95" s="30"/>
      <c r="AL95" s="30"/>
      <c r="AM95" s="36"/>
      <c r="AN95" s="28"/>
      <c r="AO95" s="28"/>
      <c r="AP95" s="30"/>
      <c r="AQ95" s="30"/>
      <c r="AR95" s="28"/>
      <c r="AS95" s="30"/>
      <c r="AT95" s="28"/>
      <c r="AU95" s="30"/>
      <c r="AW95" s="30"/>
      <c r="AZ95" s="30"/>
      <c r="BA95" s="30"/>
      <c r="BE95" s="30"/>
      <c r="BH95" s="30"/>
      <c r="BI95" s="30"/>
      <c r="BL95" s="30"/>
      <c r="BN95" s="30"/>
      <c r="BP95" s="30"/>
      <c r="BS95" s="30"/>
      <c r="BT95" s="30"/>
      <c r="BW95" s="30"/>
      <c r="BX95" s="30"/>
      <c r="BZ95" s="30"/>
      <c r="CC95" s="30"/>
      <c r="CD95" s="30"/>
      <c r="CG95" s="30"/>
      <c r="CK95" s="30"/>
      <c r="CN95" s="30"/>
      <c r="CQ95" s="30"/>
      <c r="CU95" s="30"/>
      <c r="CX95" s="30"/>
    </row>
    <row r="96" spans="1:102" s="29" customFormat="1" x14ac:dyDescent="0.3">
      <c r="A96" s="28" t="s">
        <v>29</v>
      </c>
      <c r="B96" s="28">
        <v>1</v>
      </c>
      <c r="C96" s="30" t="s">
        <v>217</v>
      </c>
      <c r="D96" s="31">
        <v>175</v>
      </c>
      <c r="E96" s="30" t="s">
        <v>201</v>
      </c>
      <c r="F96" s="31">
        <f>D96/D72</f>
        <v>1.5625</v>
      </c>
      <c r="G96" s="30" t="s">
        <v>9</v>
      </c>
      <c r="H96" s="31">
        <f>F96/D63</f>
        <v>7.8125E-2</v>
      </c>
      <c r="I96" s="30" t="s">
        <v>58</v>
      </c>
      <c r="J96" s="30"/>
      <c r="K96" s="30"/>
      <c r="O96" s="30"/>
      <c r="P96" s="30"/>
      <c r="Q96" s="30"/>
      <c r="S96" s="43"/>
      <c r="T96" s="43"/>
      <c r="U96" s="30"/>
      <c r="V96" s="30"/>
      <c r="W96" s="30"/>
      <c r="X96" s="43"/>
      <c r="Y96" s="43"/>
      <c r="Z96" s="36"/>
      <c r="AA96" s="36"/>
      <c r="AB96" s="30"/>
      <c r="AC96" s="30"/>
      <c r="AD96" s="36"/>
      <c r="AE96" s="44"/>
      <c r="AF96" s="30"/>
      <c r="AG96" s="30"/>
      <c r="AH96" s="44"/>
      <c r="AI96" s="30"/>
      <c r="AJ96" s="44"/>
      <c r="AK96" s="30"/>
      <c r="AL96" s="30"/>
      <c r="AM96" s="36"/>
      <c r="AN96" s="28"/>
      <c r="AO96" s="28"/>
      <c r="AP96" s="30"/>
      <c r="AQ96" s="30"/>
      <c r="AR96" s="28"/>
      <c r="AS96" s="30"/>
      <c r="AT96" s="28"/>
      <c r="AU96" s="30"/>
      <c r="AW96" s="30"/>
      <c r="AZ96" s="30"/>
      <c r="BA96" s="30"/>
      <c r="BE96" s="30"/>
      <c r="BH96" s="30"/>
      <c r="BI96" s="30"/>
      <c r="BL96" s="30"/>
      <c r="BN96" s="30"/>
      <c r="BP96" s="30"/>
      <c r="BS96" s="30"/>
      <c r="BT96" s="30"/>
      <c r="BW96" s="30"/>
      <c r="BX96" s="30"/>
      <c r="BZ96" s="30"/>
      <c r="CC96" s="30"/>
      <c r="CD96" s="30"/>
      <c r="CG96" s="30"/>
      <c r="CK96" s="30"/>
      <c r="CN96" s="30"/>
      <c r="CQ96" s="30"/>
      <c r="CU96" s="30"/>
      <c r="CX96" s="30"/>
    </row>
    <row r="97" spans="1:102" s="29" customFormat="1" x14ac:dyDescent="0.3">
      <c r="A97" s="28" t="s">
        <v>231</v>
      </c>
      <c r="B97" s="28">
        <v>1</v>
      </c>
      <c r="C97" s="30" t="s">
        <v>232</v>
      </c>
      <c r="D97" s="31">
        <v>0.15175</v>
      </c>
      <c r="E97" s="30" t="s">
        <v>207</v>
      </c>
      <c r="F97" s="31">
        <v>16.997</v>
      </c>
      <c r="G97" s="30" t="s">
        <v>201</v>
      </c>
      <c r="I97" s="30"/>
      <c r="J97" s="30"/>
      <c r="K97" s="30"/>
      <c r="O97" s="30"/>
      <c r="P97" s="30"/>
      <c r="Q97" s="30"/>
      <c r="S97" s="43"/>
      <c r="T97" s="43"/>
      <c r="U97" s="30"/>
      <c r="V97" s="30"/>
      <c r="W97" s="30"/>
      <c r="X97" s="43"/>
      <c r="Y97" s="43"/>
      <c r="Z97" s="36"/>
      <c r="AA97" s="36"/>
      <c r="AB97" s="30"/>
      <c r="AC97" s="30"/>
      <c r="AD97" s="36"/>
      <c r="AE97" s="44"/>
      <c r="AF97" s="30"/>
      <c r="AG97" s="30"/>
      <c r="AH97" s="44"/>
      <c r="AI97" s="30"/>
      <c r="AJ97" s="44"/>
      <c r="AK97" s="30"/>
      <c r="AL97" s="30"/>
      <c r="AM97" s="36"/>
      <c r="AN97" s="28"/>
      <c r="AO97" s="28"/>
      <c r="AP97" s="30"/>
      <c r="AQ97" s="30"/>
      <c r="AR97" s="28"/>
      <c r="AS97" s="30"/>
      <c r="AT97" s="28"/>
      <c r="AU97" s="30"/>
      <c r="AW97" s="30"/>
      <c r="AZ97" s="30"/>
      <c r="BA97" s="30"/>
      <c r="BE97" s="30"/>
      <c r="BH97" s="30"/>
      <c r="BI97" s="30"/>
      <c r="BL97" s="30"/>
      <c r="BN97" s="30"/>
      <c r="BP97" s="30"/>
      <c r="BS97" s="30"/>
      <c r="BT97" s="30"/>
      <c r="BW97" s="30"/>
      <c r="BX97" s="30"/>
      <c r="BZ97" s="30"/>
      <c r="CC97" s="30"/>
      <c r="CD97" s="30"/>
      <c r="CG97" s="30"/>
      <c r="CK97" s="30"/>
      <c r="CN97" s="30"/>
      <c r="CQ97" s="30"/>
      <c r="CU97" s="30"/>
      <c r="CX97" s="30"/>
    </row>
    <row r="98" spans="1:102" s="29" customFormat="1" x14ac:dyDescent="0.3">
      <c r="A98" s="28" t="s">
        <v>233</v>
      </c>
      <c r="B98" s="28">
        <v>1</v>
      </c>
      <c r="C98" s="30" t="s">
        <v>218</v>
      </c>
      <c r="D98" s="31">
        <v>1.5</v>
      </c>
      <c r="E98" s="30" t="s">
        <v>207</v>
      </c>
      <c r="G98" s="30"/>
      <c r="I98" s="30"/>
      <c r="J98" s="30"/>
      <c r="K98" s="30"/>
      <c r="O98" s="30"/>
      <c r="P98" s="30"/>
      <c r="Q98" s="30"/>
      <c r="S98" s="43"/>
      <c r="T98" s="43"/>
      <c r="U98" s="30"/>
      <c r="V98" s="30"/>
      <c r="W98" s="30"/>
      <c r="X98" s="43"/>
      <c r="Y98" s="43"/>
      <c r="Z98" s="36"/>
      <c r="AA98" s="36"/>
      <c r="AB98" s="30"/>
      <c r="AC98" s="30"/>
      <c r="AD98" s="36"/>
      <c r="AE98" s="44"/>
      <c r="AF98" s="30"/>
      <c r="AG98" s="30"/>
      <c r="AH98" s="44"/>
      <c r="AI98" s="30"/>
      <c r="AJ98" s="44"/>
      <c r="AK98" s="30"/>
      <c r="AL98" s="30"/>
      <c r="AM98" s="36"/>
      <c r="AN98" s="28"/>
      <c r="AO98" s="28"/>
      <c r="AP98" s="30"/>
      <c r="AQ98" s="30"/>
      <c r="AR98" s="28"/>
      <c r="AS98" s="30"/>
      <c r="AT98" s="28"/>
      <c r="AU98" s="30"/>
      <c r="AW98" s="30"/>
      <c r="AZ98" s="30"/>
      <c r="BA98" s="30"/>
      <c r="BE98" s="30"/>
      <c r="BH98" s="30"/>
      <c r="BI98" s="30"/>
      <c r="BL98" s="30"/>
      <c r="BN98" s="30"/>
      <c r="BP98" s="30"/>
      <c r="BS98" s="30"/>
      <c r="BT98" s="30"/>
      <c r="BW98" s="30"/>
      <c r="BX98" s="30"/>
      <c r="BZ98" s="30"/>
      <c r="CC98" s="30"/>
      <c r="CD98" s="30"/>
      <c r="CG98" s="30"/>
      <c r="CK98" s="30"/>
      <c r="CN98" s="30"/>
      <c r="CQ98" s="30"/>
      <c r="CU98" s="30"/>
      <c r="CX98" s="30"/>
    </row>
    <row r="99" spans="1:102" s="29" customFormat="1" x14ac:dyDescent="0.3">
      <c r="A99" s="28" t="s">
        <v>234</v>
      </c>
      <c r="B99" s="28">
        <v>1</v>
      </c>
      <c r="C99" s="30" t="s">
        <v>218</v>
      </c>
      <c r="D99" s="31">
        <v>1.625</v>
      </c>
      <c r="E99" s="30" t="s">
        <v>207</v>
      </c>
      <c r="G99" s="30"/>
      <c r="I99" s="30"/>
      <c r="J99" s="30"/>
      <c r="K99" s="30"/>
      <c r="O99" s="30"/>
      <c r="P99" s="30"/>
      <c r="Q99" s="30"/>
      <c r="S99" s="43"/>
      <c r="T99" s="43"/>
      <c r="U99" s="30"/>
      <c r="V99" s="30"/>
      <c r="W99" s="30"/>
      <c r="X99" s="43"/>
      <c r="Y99" s="43"/>
      <c r="Z99" s="36"/>
      <c r="AA99" s="36"/>
      <c r="AB99" s="30"/>
      <c r="AC99" s="30"/>
      <c r="AD99" s="36"/>
      <c r="AE99" s="44"/>
      <c r="AF99" s="30"/>
      <c r="AG99" s="30"/>
      <c r="AH99" s="44"/>
      <c r="AI99" s="30"/>
      <c r="AJ99" s="44"/>
      <c r="AK99" s="30"/>
      <c r="AL99" s="30"/>
      <c r="AM99" s="36"/>
      <c r="AN99" s="28"/>
      <c r="AO99" s="28"/>
      <c r="AP99" s="30"/>
      <c r="AQ99" s="30"/>
      <c r="AR99" s="28"/>
      <c r="AS99" s="30"/>
      <c r="AT99" s="28"/>
      <c r="AU99" s="30"/>
      <c r="AW99" s="30"/>
      <c r="AZ99" s="30"/>
      <c r="BA99" s="30"/>
      <c r="BE99" s="30"/>
      <c r="BH99" s="30"/>
      <c r="BI99" s="30"/>
      <c r="BL99" s="30"/>
      <c r="BN99" s="30"/>
      <c r="BP99" s="30"/>
      <c r="BS99" s="30"/>
      <c r="BT99" s="30"/>
      <c r="BW99" s="30"/>
      <c r="BX99" s="30"/>
      <c r="BZ99" s="30"/>
      <c r="CC99" s="30"/>
      <c r="CD99" s="30"/>
      <c r="CG99" s="30"/>
      <c r="CK99" s="30"/>
      <c r="CN99" s="30"/>
      <c r="CQ99" s="30"/>
      <c r="CU99" s="30"/>
      <c r="CX99" s="30"/>
    </row>
    <row r="100" spans="1:102" s="29" customFormat="1" x14ac:dyDescent="0.3">
      <c r="A100" s="28" t="s">
        <v>235</v>
      </c>
      <c r="B100" s="28">
        <v>1</v>
      </c>
      <c r="C100" s="30" t="s">
        <v>218</v>
      </c>
      <c r="D100" s="31">
        <v>1.5</v>
      </c>
      <c r="E100" s="30" t="s">
        <v>207</v>
      </c>
      <c r="G100" s="30"/>
      <c r="I100" s="30"/>
      <c r="J100" s="30"/>
      <c r="K100" s="30"/>
      <c r="O100" s="30"/>
      <c r="P100" s="30"/>
      <c r="Q100" s="30"/>
      <c r="S100" s="43"/>
      <c r="T100" s="43"/>
      <c r="U100" s="30"/>
      <c r="V100" s="30"/>
      <c r="W100" s="30"/>
      <c r="X100" s="43"/>
      <c r="Y100" s="43"/>
      <c r="Z100" s="36"/>
      <c r="AA100" s="36"/>
      <c r="AB100" s="30"/>
      <c r="AC100" s="30"/>
      <c r="AD100" s="36"/>
      <c r="AE100" s="44"/>
      <c r="AF100" s="30"/>
      <c r="AG100" s="30"/>
      <c r="AH100" s="44"/>
      <c r="AI100" s="30"/>
      <c r="AJ100" s="44"/>
      <c r="AK100" s="30"/>
      <c r="AL100" s="30"/>
      <c r="AM100" s="36"/>
      <c r="AN100" s="28"/>
      <c r="AO100" s="28"/>
      <c r="AP100" s="30"/>
      <c r="AQ100" s="30"/>
      <c r="AR100" s="28"/>
      <c r="AS100" s="30"/>
      <c r="AT100" s="28"/>
      <c r="AU100" s="30"/>
      <c r="AW100" s="30"/>
      <c r="AZ100" s="30"/>
      <c r="BA100" s="30"/>
      <c r="BE100" s="30"/>
      <c r="BH100" s="30"/>
      <c r="BI100" s="30"/>
      <c r="BL100" s="30"/>
      <c r="BN100" s="30"/>
      <c r="BP100" s="30"/>
      <c r="BS100" s="30"/>
      <c r="BT100" s="30"/>
      <c r="BW100" s="30"/>
      <c r="BX100" s="30"/>
      <c r="BZ100" s="30"/>
      <c r="CC100" s="30"/>
      <c r="CD100" s="30"/>
      <c r="CG100" s="30"/>
      <c r="CK100" s="30"/>
      <c r="CN100" s="30"/>
      <c r="CQ100" s="30"/>
      <c r="CU100" s="30"/>
      <c r="CX100" s="30"/>
    </row>
    <row r="101" spans="1:102" s="29" customFormat="1" x14ac:dyDescent="0.3">
      <c r="A101" s="28" t="s">
        <v>236</v>
      </c>
      <c r="B101" s="28">
        <v>1</v>
      </c>
      <c r="C101" s="30" t="s">
        <v>218</v>
      </c>
      <c r="D101" s="31">
        <v>1.5</v>
      </c>
      <c r="E101" s="30" t="s">
        <v>207</v>
      </c>
      <c r="G101" s="30"/>
      <c r="I101" s="30"/>
      <c r="J101" s="30"/>
      <c r="K101" s="30"/>
      <c r="O101" s="30"/>
      <c r="P101" s="30"/>
      <c r="Q101" s="30"/>
      <c r="S101" s="43"/>
      <c r="T101" s="43"/>
      <c r="U101" s="30"/>
      <c r="V101" s="30"/>
      <c r="W101" s="30"/>
      <c r="X101" s="43"/>
      <c r="Y101" s="43"/>
      <c r="Z101" s="36"/>
      <c r="AA101" s="36"/>
      <c r="AB101" s="30"/>
      <c r="AC101" s="30"/>
      <c r="AD101" s="36"/>
      <c r="AE101" s="44"/>
      <c r="AF101" s="30"/>
      <c r="AG101" s="30"/>
      <c r="AH101" s="44"/>
      <c r="AI101" s="30"/>
      <c r="AJ101" s="44"/>
      <c r="AK101" s="30"/>
      <c r="AL101" s="30"/>
      <c r="AM101" s="36"/>
      <c r="AN101" s="28"/>
      <c r="AO101" s="28"/>
      <c r="AP101" s="30"/>
      <c r="AQ101" s="30"/>
      <c r="AR101" s="28"/>
      <c r="AS101" s="30"/>
      <c r="AT101" s="28"/>
      <c r="AU101" s="30"/>
      <c r="AW101" s="30"/>
      <c r="AZ101" s="30"/>
      <c r="BA101" s="30"/>
      <c r="BE101" s="30"/>
      <c r="BH101" s="30"/>
      <c r="BI101" s="30"/>
      <c r="BL101" s="30"/>
      <c r="BN101" s="30"/>
      <c r="BP101" s="30"/>
      <c r="BS101" s="30"/>
      <c r="BT101" s="30"/>
      <c r="BW101" s="30"/>
      <c r="BX101" s="30"/>
      <c r="BZ101" s="30"/>
      <c r="CC101" s="30"/>
      <c r="CD101" s="30"/>
      <c r="CG101" s="30"/>
      <c r="CK101" s="30"/>
      <c r="CN101" s="30"/>
      <c r="CQ101" s="30"/>
      <c r="CU101" s="30"/>
      <c r="CX101" s="30"/>
    </row>
    <row r="102" spans="1:102" s="29" customFormat="1" x14ac:dyDescent="0.3">
      <c r="A102" s="99" t="s">
        <v>237</v>
      </c>
      <c r="B102" s="28">
        <v>1</v>
      </c>
      <c r="C102" s="30" t="s">
        <v>238</v>
      </c>
      <c r="D102" s="31">
        <v>18.559999999999999</v>
      </c>
      <c r="E102" s="30" t="s">
        <v>228</v>
      </c>
      <c r="G102" s="30"/>
      <c r="I102" s="30"/>
      <c r="J102" s="30"/>
      <c r="K102" s="30"/>
      <c r="O102" s="30"/>
      <c r="P102" s="30"/>
      <c r="Q102" s="30"/>
      <c r="S102" s="43"/>
      <c r="T102" s="43"/>
      <c r="U102" s="30"/>
      <c r="V102" s="30"/>
      <c r="W102" s="30"/>
      <c r="X102" s="43"/>
      <c r="Y102" s="43"/>
      <c r="Z102" s="36"/>
      <c r="AA102" s="36"/>
      <c r="AB102" s="30"/>
      <c r="AC102" s="30"/>
      <c r="AD102" s="36"/>
      <c r="AE102" s="44"/>
      <c r="AF102" s="30"/>
      <c r="AG102" s="30"/>
      <c r="AH102" s="44"/>
      <c r="AI102" s="30"/>
      <c r="AJ102" s="44"/>
      <c r="AK102" s="30"/>
      <c r="AL102" s="30"/>
      <c r="AM102" s="36"/>
      <c r="AN102" s="28"/>
      <c r="AO102" s="28"/>
      <c r="AP102" s="30"/>
      <c r="AQ102" s="30"/>
      <c r="AR102" s="28"/>
      <c r="AS102" s="30"/>
      <c r="AT102" s="28"/>
      <c r="AU102" s="30"/>
      <c r="AW102" s="30"/>
      <c r="AZ102" s="30"/>
      <c r="BA102" s="30"/>
      <c r="BE102" s="30"/>
      <c r="BH102" s="30"/>
      <c r="BI102" s="30"/>
      <c r="BL102" s="30"/>
      <c r="BN102" s="30"/>
      <c r="BP102" s="30"/>
      <c r="BS102" s="30"/>
      <c r="BT102" s="30"/>
      <c r="BW102" s="30"/>
      <c r="BX102" s="30"/>
      <c r="BZ102" s="30"/>
      <c r="CC102" s="30"/>
      <c r="CD102" s="30"/>
      <c r="CG102" s="30"/>
      <c r="CK102" s="30"/>
      <c r="CN102" s="30"/>
      <c r="CQ102" s="30"/>
      <c r="CU102" s="30"/>
      <c r="CX102" s="30"/>
    </row>
    <row r="103" spans="1:102" s="29" customFormat="1" x14ac:dyDescent="0.3">
      <c r="A103" s="99"/>
      <c r="B103" s="28">
        <v>1</v>
      </c>
      <c r="C103" s="30" t="s">
        <v>239</v>
      </c>
      <c r="D103" s="31">
        <v>164</v>
      </c>
      <c r="E103" s="30" t="s">
        <v>201</v>
      </c>
      <c r="F103" s="31">
        <f>D103/D56</f>
        <v>1.4642857142857142</v>
      </c>
      <c r="G103" s="30" t="s">
        <v>207</v>
      </c>
      <c r="I103" s="33"/>
      <c r="J103" s="33"/>
      <c r="K103" s="30"/>
      <c r="O103" s="33"/>
      <c r="P103" s="33"/>
      <c r="Q103" s="30"/>
      <c r="S103" s="43"/>
      <c r="T103" s="43"/>
      <c r="U103" s="33"/>
      <c r="V103" s="33"/>
      <c r="W103" s="30"/>
      <c r="X103" s="43"/>
      <c r="Y103" s="43"/>
      <c r="Z103" s="36"/>
      <c r="AA103" s="36"/>
      <c r="AB103" s="30"/>
      <c r="AC103" s="33"/>
      <c r="AD103" s="36"/>
      <c r="AE103" s="44"/>
      <c r="AF103" s="30"/>
      <c r="AG103" s="33"/>
      <c r="AH103" s="44"/>
      <c r="AI103" s="30"/>
      <c r="AJ103" s="44"/>
      <c r="AK103" s="33"/>
      <c r="AL103" s="30"/>
      <c r="AM103" s="36"/>
      <c r="AN103" s="28"/>
      <c r="AO103" s="28"/>
      <c r="AP103" s="30"/>
      <c r="AQ103" s="33"/>
      <c r="AR103" s="28"/>
      <c r="AS103" s="30"/>
      <c r="AT103" s="28"/>
      <c r="AU103" s="33"/>
      <c r="AW103" s="30"/>
      <c r="AZ103" s="33"/>
      <c r="BA103" s="30"/>
      <c r="BE103" s="30"/>
      <c r="BH103" s="33"/>
      <c r="BI103" s="30"/>
      <c r="BL103" s="30"/>
      <c r="BN103" s="33"/>
      <c r="BP103" s="30"/>
      <c r="BS103" s="30"/>
      <c r="BT103" s="33"/>
      <c r="BW103" s="30"/>
      <c r="BX103" s="33"/>
      <c r="BZ103" s="30"/>
      <c r="CC103" s="30"/>
      <c r="CD103" s="33"/>
      <c r="CG103" s="33"/>
      <c r="CK103" s="33"/>
      <c r="CN103" s="33"/>
      <c r="CQ103" s="33"/>
      <c r="CU103" s="33"/>
      <c r="CX103" s="33"/>
    </row>
    <row r="104" spans="1:102" s="29" customFormat="1" x14ac:dyDescent="0.3">
      <c r="A104" s="99" t="s">
        <v>240</v>
      </c>
      <c r="B104" s="28">
        <v>1</v>
      </c>
      <c r="C104" s="30" t="s">
        <v>241</v>
      </c>
      <c r="D104" s="31">
        <v>336</v>
      </c>
      <c r="E104" s="30" t="s">
        <v>201</v>
      </c>
      <c r="F104" s="31">
        <v>3</v>
      </c>
      <c r="G104" s="30" t="s">
        <v>207</v>
      </c>
      <c r="I104" s="30"/>
      <c r="J104" s="30"/>
      <c r="K104" s="30"/>
      <c r="O104" s="30"/>
      <c r="P104" s="30"/>
      <c r="Q104" s="30"/>
      <c r="S104" s="43"/>
      <c r="T104" s="43"/>
      <c r="U104" s="30"/>
      <c r="V104" s="30"/>
      <c r="W104" s="30"/>
      <c r="X104" s="43"/>
      <c r="Y104" s="43"/>
      <c r="Z104" s="36"/>
      <c r="AA104" s="36"/>
      <c r="AB104" s="30"/>
      <c r="AC104" s="30"/>
      <c r="AD104" s="36"/>
      <c r="AE104" s="44"/>
      <c r="AF104" s="30"/>
      <c r="AG104" s="30"/>
      <c r="AH104" s="44"/>
      <c r="AI104" s="30"/>
      <c r="AJ104" s="44"/>
      <c r="AK104" s="30"/>
      <c r="AL104" s="30"/>
      <c r="AM104" s="36"/>
      <c r="AN104" s="28"/>
      <c r="AO104" s="28"/>
      <c r="AP104" s="30"/>
      <c r="AQ104" s="30"/>
      <c r="AR104" s="28"/>
      <c r="AS104" s="30"/>
      <c r="AT104" s="28"/>
      <c r="AU104" s="30"/>
      <c r="AW104" s="30"/>
      <c r="AZ104" s="30"/>
      <c r="BA104" s="30"/>
      <c r="BE104" s="30"/>
      <c r="BH104" s="30"/>
      <c r="BI104" s="30"/>
      <c r="BL104" s="30"/>
      <c r="BN104" s="30"/>
      <c r="BP104" s="30"/>
      <c r="BS104" s="30"/>
      <c r="BT104" s="30"/>
      <c r="BW104" s="30"/>
      <c r="BX104" s="30"/>
      <c r="BZ104" s="30"/>
      <c r="CC104" s="30"/>
      <c r="CD104" s="30"/>
      <c r="CG104" s="30"/>
      <c r="CK104" s="30"/>
      <c r="CN104" s="30"/>
      <c r="CQ104" s="30"/>
      <c r="CU104" s="30"/>
      <c r="CX104" s="30"/>
    </row>
    <row r="105" spans="1:102" s="29" customFormat="1" x14ac:dyDescent="0.3">
      <c r="A105" s="99"/>
      <c r="B105" s="28">
        <v>1</v>
      </c>
      <c r="C105" s="30" t="s">
        <v>242</v>
      </c>
      <c r="D105" s="31">
        <v>240</v>
      </c>
      <c r="E105" s="30" t="s">
        <v>201</v>
      </c>
      <c r="F105" s="31">
        <f>D105/D72</f>
        <v>2.1428571428571428</v>
      </c>
      <c r="G105" s="30" t="s">
        <v>207</v>
      </c>
      <c r="I105" s="30"/>
      <c r="J105" s="30"/>
      <c r="K105" s="30"/>
      <c r="O105" s="30"/>
      <c r="P105" s="30"/>
      <c r="Q105" s="30"/>
      <c r="S105" s="43"/>
      <c r="T105" s="43"/>
      <c r="U105" s="30"/>
      <c r="V105" s="30"/>
      <c r="W105" s="30"/>
      <c r="X105" s="43"/>
      <c r="Y105" s="43"/>
      <c r="Z105" s="36"/>
      <c r="AA105" s="36"/>
      <c r="AB105" s="30"/>
      <c r="AC105" s="30"/>
      <c r="AD105" s="36"/>
      <c r="AE105" s="44"/>
      <c r="AF105" s="30"/>
      <c r="AG105" s="30"/>
      <c r="AH105" s="44"/>
      <c r="AI105" s="30"/>
      <c r="AJ105" s="44"/>
      <c r="AK105" s="30"/>
      <c r="AL105" s="30"/>
      <c r="AM105" s="36"/>
      <c r="AN105" s="28"/>
      <c r="AO105" s="28"/>
      <c r="AP105" s="30"/>
      <c r="AQ105" s="30"/>
      <c r="AR105" s="28"/>
      <c r="AS105" s="30"/>
      <c r="AT105" s="28"/>
      <c r="AU105" s="30"/>
      <c r="AW105" s="30"/>
      <c r="AZ105" s="30"/>
      <c r="BA105" s="30"/>
      <c r="BE105" s="30"/>
      <c r="BH105" s="30"/>
      <c r="BI105" s="30"/>
      <c r="BL105" s="30"/>
      <c r="BN105" s="30"/>
      <c r="BP105" s="30"/>
      <c r="BS105" s="30"/>
      <c r="BT105" s="30"/>
      <c r="BW105" s="30"/>
      <c r="BX105" s="30"/>
      <c r="BZ105" s="30"/>
      <c r="CC105" s="30"/>
      <c r="CD105" s="30"/>
      <c r="CG105" s="30"/>
      <c r="CK105" s="30"/>
      <c r="CN105" s="30"/>
      <c r="CQ105" s="30"/>
      <c r="CU105" s="30"/>
      <c r="CX105" s="30"/>
    </row>
    <row r="106" spans="1:102" s="29" customFormat="1" x14ac:dyDescent="0.3">
      <c r="A106" s="99" t="s">
        <v>243</v>
      </c>
      <c r="B106" s="28">
        <v>1</v>
      </c>
      <c r="C106" s="30" t="s">
        <v>244</v>
      </c>
      <c r="D106" s="31">
        <v>3.40835</v>
      </c>
      <c r="E106" s="30" t="s">
        <v>218</v>
      </c>
      <c r="F106" s="31">
        <f>D106*D107/D72</f>
        <v>5.9646125000000003</v>
      </c>
      <c r="G106" s="30" t="s">
        <v>207</v>
      </c>
      <c r="I106" s="30"/>
      <c r="J106" s="30"/>
      <c r="K106" s="30"/>
      <c r="O106" s="30"/>
      <c r="P106" s="30"/>
      <c r="Q106" s="30"/>
      <c r="S106" s="43"/>
      <c r="T106" s="43"/>
      <c r="U106" s="30"/>
      <c r="V106" s="30"/>
      <c r="W106" s="30"/>
      <c r="X106" s="43"/>
      <c r="Y106" s="43"/>
      <c r="Z106" s="36"/>
      <c r="AA106" s="36"/>
      <c r="AB106" s="30"/>
      <c r="AC106" s="30"/>
      <c r="AD106" s="36"/>
      <c r="AE106" s="44"/>
      <c r="AF106" s="30"/>
      <c r="AG106" s="30"/>
      <c r="AH106" s="44"/>
      <c r="AI106" s="30"/>
      <c r="AJ106" s="44"/>
      <c r="AK106" s="30"/>
      <c r="AL106" s="30"/>
      <c r="AM106" s="36"/>
      <c r="AN106" s="28"/>
      <c r="AO106" s="28"/>
      <c r="AP106" s="30"/>
      <c r="AQ106" s="30"/>
      <c r="AR106" s="28"/>
      <c r="AS106" s="30"/>
      <c r="AT106" s="28"/>
      <c r="AU106" s="30"/>
      <c r="AW106" s="30"/>
      <c r="AZ106" s="30"/>
      <c r="BA106" s="30"/>
      <c r="BE106" s="30"/>
      <c r="BH106" s="30"/>
      <c r="BI106" s="30"/>
      <c r="BL106" s="30"/>
      <c r="BN106" s="30"/>
      <c r="BP106" s="30"/>
      <c r="BS106" s="30"/>
      <c r="BT106" s="30"/>
      <c r="BW106" s="30"/>
      <c r="BX106" s="30"/>
      <c r="BZ106" s="30"/>
      <c r="CC106" s="30"/>
      <c r="CD106" s="30"/>
      <c r="CG106" s="30"/>
      <c r="CK106" s="30"/>
      <c r="CN106" s="30"/>
      <c r="CQ106" s="30"/>
      <c r="CU106" s="30"/>
      <c r="CX106" s="30"/>
    </row>
    <row r="107" spans="1:102" s="29" customFormat="1" x14ac:dyDescent="0.3">
      <c r="A107" s="99"/>
      <c r="B107" s="28">
        <v>1</v>
      </c>
      <c r="C107" s="30" t="s">
        <v>218</v>
      </c>
      <c r="D107" s="32">
        <v>196</v>
      </c>
      <c r="E107" s="30" t="s">
        <v>201</v>
      </c>
      <c r="F107" s="31"/>
      <c r="G107" s="28"/>
      <c r="I107" s="30"/>
      <c r="J107" s="30"/>
      <c r="K107" s="30"/>
      <c r="O107" s="30"/>
      <c r="P107" s="30"/>
      <c r="Q107" s="30"/>
      <c r="S107" s="43"/>
      <c r="T107" s="43"/>
      <c r="U107" s="30"/>
      <c r="V107" s="30"/>
      <c r="W107" s="30"/>
      <c r="X107" s="43"/>
      <c r="Y107" s="43"/>
      <c r="Z107" s="36"/>
      <c r="AA107" s="36"/>
      <c r="AB107" s="30"/>
      <c r="AC107" s="30"/>
      <c r="AD107" s="36"/>
      <c r="AE107" s="44"/>
      <c r="AF107" s="30"/>
      <c r="AG107" s="30"/>
      <c r="AH107" s="44"/>
      <c r="AI107" s="30"/>
      <c r="AJ107" s="44"/>
      <c r="AK107" s="30"/>
      <c r="AL107" s="30"/>
      <c r="AM107" s="36"/>
      <c r="AN107" s="28"/>
      <c r="AO107" s="28"/>
      <c r="AP107" s="30"/>
      <c r="AQ107" s="30"/>
      <c r="AR107" s="28"/>
      <c r="AS107" s="30"/>
      <c r="AT107" s="28"/>
      <c r="AU107" s="30"/>
      <c r="AW107" s="30"/>
      <c r="AZ107" s="30"/>
      <c r="BA107" s="30"/>
      <c r="BE107" s="30"/>
      <c r="BH107" s="30"/>
      <c r="BI107" s="30"/>
      <c r="BL107" s="30"/>
      <c r="BN107" s="30"/>
      <c r="BP107" s="30"/>
      <c r="BS107" s="30"/>
      <c r="BT107" s="30"/>
      <c r="BW107" s="30"/>
      <c r="BX107" s="30"/>
      <c r="BZ107" s="30"/>
      <c r="CC107" s="30"/>
      <c r="CD107" s="30"/>
      <c r="CG107" s="30"/>
      <c r="CK107" s="30"/>
      <c r="CN107" s="30"/>
      <c r="CQ107" s="30"/>
      <c r="CU107" s="30"/>
      <c r="CX107" s="30"/>
    </row>
    <row r="108" spans="1:102" s="29" customFormat="1" x14ac:dyDescent="0.3">
      <c r="A108" s="99" t="s">
        <v>80</v>
      </c>
      <c r="B108" s="28">
        <v>1</v>
      </c>
      <c r="C108" s="30" t="s">
        <v>245</v>
      </c>
      <c r="D108" s="32">
        <v>1</v>
      </c>
      <c r="E108" s="30" t="s">
        <v>223</v>
      </c>
      <c r="F108" s="31">
        <f>F109</f>
        <v>3.0446428571428572</v>
      </c>
      <c r="G108" s="30" t="s">
        <v>207</v>
      </c>
      <c r="I108" s="30"/>
      <c r="J108" s="30"/>
      <c r="K108" s="30"/>
      <c r="O108" s="30"/>
      <c r="P108" s="30"/>
      <c r="Q108" s="30"/>
      <c r="S108" s="43"/>
      <c r="T108" s="43"/>
      <c r="U108" s="30"/>
      <c r="V108" s="30"/>
      <c r="W108" s="30"/>
      <c r="X108" s="43"/>
      <c r="Y108" s="43"/>
      <c r="Z108" s="36"/>
      <c r="AA108" s="36"/>
      <c r="AB108" s="30"/>
      <c r="AC108" s="30"/>
      <c r="AD108" s="36"/>
      <c r="AE108" s="44"/>
      <c r="AF108" s="30"/>
      <c r="AG108" s="30"/>
      <c r="AH108" s="44"/>
      <c r="AI108" s="30"/>
      <c r="AJ108" s="44"/>
      <c r="AK108" s="30"/>
      <c r="AL108" s="30"/>
      <c r="AM108" s="36"/>
      <c r="AN108" s="28"/>
      <c r="AO108" s="28"/>
      <c r="AP108" s="30"/>
      <c r="AQ108" s="30"/>
      <c r="AR108" s="28"/>
      <c r="AS108" s="30"/>
      <c r="AT108" s="28"/>
      <c r="AU108" s="30"/>
      <c r="AW108" s="30"/>
      <c r="AZ108" s="30"/>
      <c r="BA108" s="30"/>
      <c r="BE108" s="30"/>
      <c r="BH108" s="30"/>
      <c r="BI108" s="30"/>
      <c r="BL108" s="30"/>
      <c r="BN108" s="30"/>
      <c r="BP108" s="30"/>
      <c r="BS108" s="30"/>
      <c r="BT108" s="30"/>
      <c r="BW108" s="30"/>
      <c r="BX108" s="30"/>
      <c r="BZ108" s="30"/>
      <c r="CC108" s="30"/>
      <c r="CD108" s="30"/>
      <c r="CG108" s="30"/>
      <c r="CK108" s="30"/>
      <c r="CN108" s="30"/>
      <c r="CQ108" s="30"/>
      <c r="CU108" s="30"/>
      <c r="CX108" s="30"/>
    </row>
    <row r="109" spans="1:102" s="29" customFormat="1" x14ac:dyDescent="0.3">
      <c r="A109" s="99"/>
      <c r="B109" s="28">
        <v>1</v>
      </c>
      <c r="C109" s="30" t="s">
        <v>223</v>
      </c>
      <c r="D109" s="32">
        <f>(355+327)/2</f>
        <v>341</v>
      </c>
      <c r="E109" s="30" t="s">
        <v>201</v>
      </c>
      <c r="F109" s="31">
        <f>D109/D72</f>
        <v>3.0446428571428572</v>
      </c>
      <c r="G109" s="30" t="s">
        <v>207</v>
      </c>
      <c r="I109" s="30"/>
      <c r="J109" s="30"/>
      <c r="K109" s="30"/>
      <c r="O109" s="30"/>
      <c r="P109" s="30"/>
      <c r="Q109" s="30"/>
      <c r="S109" s="43"/>
      <c r="T109" s="43"/>
      <c r="U109" s="30"/>
      <c r="V109" s="30"/>
      <c r="W109" s="30"/>
      <c r="X109" s="43"/>
      <c r="Y109" s="43"/>
      <c r="Z109" s="36"/>
      <c r="AA109" s="36"/>
      <c r="AB109" s="30"/>
      <c r="AC109" s="30"/>
      <c r="AD109" s="36"/>
      <c r="AE109" s="44"/>
      <c r="AF109" s="30"/>
      <c r="AG109" s="30"/>
      <c r="AH109" s="44"/>
      <c r="AI109" s="30"/>
      <c r="AJ109" s="44"/>
      <c r="AK109" s="30"/>
      <c r="AL109" s="30"/>
      <c r="AM109" s="36"/>
      <c r="AN109" s="28"/>
      <c r="AO109" s="28"/>
      <c r="AP109" s="30"/>
      <c r="AQ109" s="30"/>
      <c r="AR109" s="28"/>
      <c r="AS109" s="30"/>
      <c r="AT109" s="28"/>
      <c r="AU109" s="30"/>
      <c r="AW109" s="30"/>
      <c r="AZ109" s="30"/>
      <c r="BA109" s="30"/>
      <c r="BE109" s="30"/>
      <c r="BH109" s="30"/>
      <c r="BI109" s="30"/>
      <c r="BL109" s="30"/>
      <c r="BN109" s="30"/>
      <c r="BP109" s="30"/>
      <c r="BS109" s="30"/>
      <c r="BT109" s="30"/>
      <c r="BW109" s="30"/>
      <c r="BX109" s="30"/>
      <c r="BZ109" s="30"/>
      <c r="CC109" s="30"/>
      <c r="CD109" s="30"/>
      <c r="CG109" s="30"/>
      <c r="CK109" s="30"/>
      <c r="CN109" s="30"/>
      <c r="CQ109" s="30"/>
      <c r="CU109" s="30"/>
      <c r="CX109" s="30"/>
    </row>
    <row r="110" spans="1:102" s="29" customFormat="1" x14ac:dyDescent="0.3">
      <c r="A110" s="99" t="s">
        <v>178</v>
      </c>
      <c r="B110" s="28">
        <v>1</v>
      </c>
      <c r="C110" s="33" t="s">
        <v>217</v>
      </c>
      <c r="D110" s="32">
        <v>140.63</v>
      </c>
      <c r="E110" s="30" t="s">
        <v>201</v>
      </c>
      <c r="F110" s="31">
        <f>D110/D72</f>
        <v>1.255625</v>
      </c>
      <c r="G110" s="30" t="s">
        <v>207</v>
      </c>
      <c r="I110" s="30"/>
      <c r="J110" s="30"/>
      <c r="K110" s="30"/>
      <c r="O110" s="30"/>
      <c r="P110" s="30"/>
      <c r="Q110" s="30"/>
      <c r="S110" s="43"/>
      <c r="T110" s="43"/>
      <c r="U110" s="30"/>
      <c r="V110" s="30"/>
      <c r="W110" s="30"/>
      <c r="X110" s="43"/>
      <c r="Y110" s="43"/>
      <c r="Z110" s="36"/>
      <c r="AA110" s="36"/>
      <c r="AB110" s="30"/>
      <c r="AC110" s="30"/>
      <c r="AD110" s="36"/>
      <c r="AE110" s="44"/>
      <c r="AF110" s="30"/>
      <c r="AG110" s="30"/>
      <c r="AH110" s="44"/>
      <c r="AI110" s="30"/>
      <c r="AJ110" s="44"/>
      <c r="AK110" s="30"/>
      <c r="AL110" s="30"/>
      <c r="AM110" s="36"/>
      <c r="AN110" s="28"/>
      <c r="AO110" s="28"/>
      <c r="AP110" s="30"/>
      <c r="AQ110" s="30"/>
      <c r="AR110" s="28"/>
      <c r="AS110" s="30"/>
      <c r="AT110" s="28"/>
      <c r="AU110" s="30"/>
      <c r="AW110" s="30"/>
      <c r="AZ110" s="30"/>
      <c r="BA110" s="30"/>
      <c r="BE110" s="30"/>
      <c r="BH110" s="30"/>
      <c r="BI110" s="30"/>
      <c r="BL110" s="30"/>
      <c r="BN110" s="30"/>
      <c r="BP110" s="30"/>
      <c r="BS110" s="30"/>
      <c r="BT110" s="30"/>
      <c r="BW110" s="30"/>
      <c r="BX110" s="30"/>
      <c r="BZ110" s="30"/>
      <c r="CC110" s="30"/>
      <c r="CD110" s="30"/>
      <c r="CG110" s="30"/>
      <c r="CK110" s="30"/>
      <c r="CN110" s="30"/>
      <c r="CQ110" s="30"/>
      <c r="CU110" s="30"/>
      <c r="CX110" s="30"/>
    </row>
    <row r="111" spans="1:102" s="29" customFormat="1" x14ac:dyDescent="0.3">
      <c r="A111" s="99"/>
      <c r="B111" s="28">
        <v>1</v>
      </c>
      <c r="C111" s="33" t="s">
        <v>246</v>
      </c>
      <c r="D111" s="32">
        <v>0.91576999999999997</v>
      </c>
      <c r="E111" s="30" t="s">
        <v>217</v>
      </c>
      <c r="F111" s="31">
        <f>F110*D111</f>
        <v>1.1498637062499999</v>
      </c>
      <c r="G111" s="30" t="s">
        <v>207</v>
      </c>
      <c r="I111" s="30"/>
      <c r="J111" s="30"/>
      <c r="K111" s="30"/>
      <c r="O111" s="30"/>
      <c r="P111" s="30"/>
      <c r="Q111" s="30"/>
      <c r="S111" s="43"/>
      <c r="T111" s="43"/>
      <c r="U111" s="30"/>
      <c r="V111" s="30"/>
      <c r="W111" s="30"/>
      <c r="X111" s="43"/>
      <c r="Y111" s="43"/>
      <c r="Z111" s="36"/>
      <c r="AA111" s="36"/>
      <c r="AB111" s="30"/>
      <c r="AC111" s="30"/>
      <c r="AD111" s="36"/>
      <c r="AE111" s="44"/>
      <c r="AF111" s="30"/>
      <c r="AG111" s="30"/>
      <c r="AH111" s="44"/>
      <c r="AI111" s="30"/>
      <c r="AJ111" s="44"/>
      <c r="AK111" s="30"/>
      <c r="AL111" s="30"/>
      <c r="AM111" s="36"/>
      <c r="AN111" s="28"/>
      <c r="AO111" s="28"/>
      <c r="AP111" s="30"/>
      <c r="AQ111" s="30"/>
      <c r="AR111" s="28"/>
      <c r="AS111" s="30"/>
      <c r="AT111" s="28"/>
      <c r="AU111" s="30"/>
      <c r="AW111" s="30"/>
      <c r="AZ111" s="30"/>
      <c r="BA111" s="30"/>
      <c r="BE111" s="30"/>
      <c r="BH111" s="30"/>
      <c r="BI111" s="30"/>
      <c r="BL111" s="30"/>
      <c r="BN111" s="30"/>
      <c r="BP111" s="30"/>
      <c r="BS111" s="30"/>
      <c r="BT111" s="30"/>
      <c r="BW111" s="30"/>
      <c r="BX111" s="30"/>
      <c r="BZ111" s="30"/>
      <c r="CC111" s="30"/>
      <c r="CD111" s="30"/>
      <c r="CG111" s="30"/>
      <c r="CK111" s="30"/>
      <c r="CN111" s="30"/>
      <c r="CQ111" s="30"/>
      <c r="CU111" s="30"/>
      <c r="CX111" s="30"/>
    </row>
    <row r="112" spans="1:102" s="29" customFormat="1" x14ac:dyDescent="0.3">
      <c r="A112" s="99" t="s">
        <v>247</v>
      </c>
      <c r="B112" s="28">
        <v>1</v>
      </c>
      <c r="C112" s="33" t="s">
        <v>223</v>
      </c>
      <c r="D112" s="32">
        <v>2.37609</v>
      </c>
      <c r="E112" s="33" t="s">
        <v>218</v>
      </c>
      <c r="F112" s="31">
        <f>D112*D113</f>
        <v>4.1366063637000003</v>
      </c>
      <c r="G112" s="30" t="s">
        <v>207</v>
      </c>
      <c r="I112" s="30"/>
      <c r="J112" s="30"/>
      <c r="K112" s="33"/>
      <c r="O112" s="30"/>
      <c r="P112" s="30"/>
      <c r="Q112" s="33"/>
      <c r="S112" s="43"/>
      <c r="T112" s="43"/>
      <c r="U112" s="30"/>
      <c r="V112" s="30"/>
      <c r="W112" s="33"/>
      <c r="X112" s="43"/>
      <c r="Y112" s="43"/>
      <c r="Z112" s="36"/>
      <c r="AA112" s="36"/>
      <c r="AB112" s="33"/>
      <c r="AC112" s="30"/>
      <c r="AD112" s="36"/>
      <c r="AE112" s="44"/>
      <c r="AF112" s="33"/>
      <c r="AG112" s="30"/>
      <c r="AH112" s="44"/>
      <c r="AI112" s="33"/>
      <c r="AJ112" s="44"/>
      <c r="AK112" s="30"/>
      <c r="AL112" s="33"/>
      <c r="AM112" s="36"/>
      <c r="AN112" s="28"/>
      <c r="AO112" s="28"/>
      <c r="AP112" s="33"/>
      <c r="AQ112" s="30"/>
      <c r="AR112" s="28"/>
      <c r="AS112" s="33"/>
      <c r="AT112" s="28"/>
      <c r="AU112" s="30"/>
      <c r="AW112" s="33"/>
      <c r="AZ112" s="30"/>
      <c r="BA112" s="33"/>
      <c r="BE112" s="33"/>
      <c r="BH112" s="30"/>
      <c r="BI112" s="33"/>
      <c r="BL112" s="33"/>
      <c r="BN112" s="30"/>
      <c r="BP112" s="33"/>
      <c r="BS112" s="33"/>
      <c r="BT112" s="30"/>
      <c r="BW112" s="33"/>
      <c r="BX112" s="30"/>
      <c r="BZ112" s="33"/>
      <c r="CC112" s="33"/>
      <c r="CD112" s="30"/>
      <c r="CG112" s="30"/>
      <c r="CK112" s="30"/>
      <c r="CN112" s="30"/>
      <c r="CQ112" s="30"/>
      <c r="CU112" s="30"/>
      <c r="CX112" s="30"/>
    </row>
    <row r="113" spans="1:102" s="29" customFormat="1" x14ac:dyDescent="0.3">
      <c r="A113" s="99"/>
      <c r="B113" s="28">
        <v>1</v>
      </c>
      <c r="C113" s="33" t="s">
        <v>218</v>
      </c>
      <c r="D113" s="32">
        <v>1.7409300000000001</v>
      </c>
      <c r="E113" s="30" t="s">
        <v>207</v>
      </c>
      <c r="F113" s="31"/>
      <c r="G113" s="30"/>
      <c r="I113" s="30"/>
      <c r="J113" s="30"/>
      <c r="K113" s="30"/>
      <c r="O113" s="30"/>
      <c r="P113" s="30"/>
      <c r="Q113" s="30"/>
      <c r="S113" s="43"/>
      <c r="T113" s="43"/>
      <c r="U113" s="30"/>
      <c r="V113" s="30"/>
      <c r="W113" s="30"/>
      <c r="X113" s="43"/>
      <c r="Y113" s="43"/>
      <c r="Z113" s="36"/>
      <c r="AA113" s="36"/>
      <c r="AB113" s="30"/>
      <c r="AC113" s="30"/>
      <c r="AD113" s="36"/>
      <c r="AE113" s="44"/>
      <c r="AF113" s="30"/>
      <c r="AG113" s="30"/>
      <c r="AH113" s="44"/>
      <c r="AI113" s="30"/>
      <c r="AJ113" s="44"/>
      <c r="AK113" s="30"/>
      <c r="AL113" s="30"/>
      <c r="AM113" s="36"/>
      <c r="AN113" s="28"/>
      <c r="AO113" s="28"/>
      <c r="AP113" s="30"/>
      <c r="AQ113" s="30"/>
      <c r="AR113" s="28"/>
      <c r="AS113" s="30"/>
      <c r="AT113" s="28"/>
      <c r="AU113" s="30"/>
      <c r="AW113" s="30"/>
      <c r="AZ113" s="30"/>
      <c r="BA113" s="30"/>
      <c r="BE113" s="30"/>
      <c r="BH113" s="30"/>
      <c r="BI113" s="30"/>
      <c r="BL113" s="30"/>
      <c r="BN113" s="30"/>
      <c r="BP113" s="30"/>
      <c r="BS113" s="30"/>
      <c r="BT113" s="30"/>
      <c r="BW113" s="30"/>
      <c r="BX113" s="30"/>
      <c r="BZ113" s="30"/>
      <c r="CC113" s="30"/>
      <c r="CD113" s="30"/>
      <c r="CG113" s="30"/>
      <c r="CK113" s="30"/>
      <c r="CN113" s="30"/>
      <c r="CQ113" s="30"/>
      <c r="CU113" s="30"/>
      <c r="CX113" s="30"/>
    </row>
    <row r="114" spans="1:102" s="29" customFormat="1" x14ac:dyDescent="0.3">
      <c r="A114" s="99" t="s">
        <v>248</v>
      </c>
      <c r="B114" s="28">
        <v>1</v>
      </c>
      <c r="C114" s="33" t="s">
        <v>223</v>
      </c>
      <c r="D114" s="32">
        <v>242</v>
      </c>
      <c r="E114" s="30" t="s">
        <v>201</v>
      </c>
      <c r="F114" s="31">
        <f>D114/D72</f>
        <v>2.1607142857142856</v>
      </c>
      <c r="G114" s="30" t="s">
        <v>207</v>
      </c>
      <c r="H114" s="31">
        <f>F114/D63</f>
        <v>0.10803571428571428</v>
      </c>
      <c r="I114" s="30" t="s">
        <v>58</v>
      </c>
      <c r="J114" s="30"/>
      <c r="K114" s="30"/>
      <c r="O114" s="30"/>
      <c r="P114" s="30"/>
      <c r="Q114" s="30"/>
      <c r="S114" s="43"/>
      <c r="T114" s="43"/>
      <c r="U114" s="30"/>
      <c r="V114" s="30"/>
      <c r="W114" s="30"/>
      <c r="X114" s="43"/>
      <c r="Y114" s="43"/>
      <c r="Z114" s="36"/>
      <c r="AA114" s="36"/>
      <c r="AB114" s="30"/>
      <c r="AC114" s="30"/>
      <c r="AD114" s="36"/>
      <c r="AE114" s="44"/>
      <c r="AF114" s="30"/>
      <c r="AG114" s="30"/>
      <c r="AH114" s="44"/>
      <c r="AI114" s="30"/>
      <c r="AJ114" s="44"/>
      <c r="AK114" s="30"/>
      <c r="AL114" s="30"/>
      <c r="AM114" s="36"/>
      <c r="AN114" s="28"/>
      <c r="AO114" s="28"/>
      <c r="AP114" s="30"/>
      <c r="AQ114" s="30"/>
      <c r="AR114" s="28"/>
      <c r="AS114" s="30"/>
      <c r="AT114" s="28"/>
      <c r="AU114" s="30"/>
      <c r="AW114" s="30"/>
      <c r="AZ114" s="30"/>
      <c r="BA114" s="30"/>
      <c r="BE114" s="30"/>
      <c r="BH114" s="30"/>
      <c r="BI114" s="30"/>
      <c r="BL114" s="30"/>
      <c r="BN114" s="30"/>
      <c r="BP114" s="30"/>
      <c r="BS114" s="30"/>
      <c r="BT114" s="30"/>
      <c r="BW114" s="30"/>
      <c r="BX114" s="30"/>
      <c r="BZ114" s="30"/>
      <c r="CC114" s="30"/>
      <c r="CD114" s="30"/>
      <c r="CG114" s="30"/>
      <c r="CK114" s="30"/>
      <c r="CN114" s="30"/>
      <c r="CQ114" s="30"/>
      <c r="CU114" s="30"/>
      <c r="CX114" s="30"/>
    </row>
    <row r="115" spans="1:102" s="29" customFormat="1" x14ac:dyDescent="0.3">
      <c r="A115" s="99"/>
      <c r="B115" s="28">
        <v>1</v>
      </c>
      <c r="C115" s="33" t="s">
        <v>217</v>
      </c>
      <c r="D115" s="31">
        <f>F117/D116</f>
        <v>4.400227973715972</v>
      </c>
      <c r="E115" s="30" t="s">
        <v>207</v>
      </c>
      <c r="F115" s="31">
        <f>D115/D63</f>
        <v>0.22001139868579861</v>
      </c>
      <c r="G115" s="30" t="s">
        <v>58</v>
      </c>
      <c r="I115" s="30"/>
      <c r="J115" s="30"/>
      <c r="K115" s="30"/>
      <c r="O115" s="30"/>
      <c r="P115" s="30"/>
      <c r="Q115" s="30"/>
      <c r="S115" s="43"/>
      <c r="T115" s="43"/>
      <c r="U115" s="30"/>
      <c r="V115" s="30"/>
      <c r="W115" s="30"/>
      <c r="X115" s="43"/>
      <c r="Y115" s="43"/>
      <c r="Z115" s="36"/>
      <c r="AA115" s="36"/>
      <c r="AB115" s="30"/>
      <c r="AC115" s="30"/>
      <c r="AD115" s="36"/>
      <c r="AE115" s="44"/>
      <c r="AF115" s="30"/>
      <c r="AG115" s="30"/>
      <c r="AH115" s="44"/>
      <c r="AI115" s="30"/>
      <c r="AJ115" s="44"/>
      <c r="AK115" s="30"/>
      <c r="AL115" s="30"/>
      <c r="AM115" s="36"/>
      <c r="AN115" s="28"/>
      <c r="AO115" s="28"/>
      <c r="AP115" s="30"/>
      <c r="AQ115" s="30"/>
      <c r="AR115" s="28"/>
      <c r="AS115" s="30"/>
      <c r="AT115" s="28"/>
      <c r="AU115" s="30"/>
      <c r="AW115" s="30"/>
      <c r="AZ115" s="30"/>
      <c r="BA115" s="30"/>
      <c r="BE115" s="30"/>
      <c r="BH115" s="30"/>
      <c r="BI115" s="30"/>
      <c r="BL115" s="30"/>
      <c r="BN115" s="30"/>
      <c r="BP115" s="30"/>
      <c r="BS115" s="30"/>
      <c r="BT115" s="30"/>
      <c r="BW115" s="30"/>
      <c r="BX115" s="30"/>
      <c r="BZ115" s="30"/>
      <c r="CC115" s="30"/>
      <c r="CD115" s="30"/>
      <c r="CG115" s="30"/>
      <c r="CK115" s="30"/>
      <c r="CN115" s="30"/>
      <c r="CQ115" s="30"/>
      <c r="CU115" s="30"/>
      <c r="CX115" s="30"/>
    </row>
    <row r="116" spans="1:102" s="29" customFormat="1" x14ac:dyDescent="0.3">
      <c r="A116" s="99"/>
      <c r="B116" s="28">
        <v>1</v>
      </c>
      <c r="C116" s="33" t="s">
        <v>224</v>
      </c>
      <c r="D116" s="32">
        <v>0.59655999999999998</v>
      </c>
      <c r="E116" s="30" t="s">
        <v>217</v>
      </c>
      <c r="I116" s="30"/>
      <c r="J116" s="30"/>
      <c r="K116" s="30"/>
      <c r="O116" s="30"/>
      <c r="P116" s="30"/>
      <c r="Q116" s="30"/>
      <c r="S116" s="43"/>
      <c r="T116" s="43"/>
      <c r="U116" s="30"/>
      <c r="V116" s="30"/>
      <c r="W116" s="30"/>
      <c r="X116" s="43"/>
      <c r="Y116" s="43"/>
      <c r="Z116" s="36"/>
      <c r="AA116" s="36"/>
      <c r="AB116" s="30"/>
      <c r="AC116" s="30"/>
      <c r="AD116" s="36"/>
      <c r="AE116" s="44"/>
      <c r="AF116" s="30"/>
      <c r="AG116" s="30"/>
      <c r="AH116" s="44"/>
      <c r="AI116" s="30"/>
      <c r="AJ116" s="44"/>
      <c r="AK116" s="30"/>
      <c r="AL116" s="30"/>
      <c r="AM116" s="36"/>
      <c r="AN116" s="28"/>
      <c r="AO116" s="28"/>
      <c r="AP116" s="30"/>
      <c r="AQ116" s="30"/>
      <c r="AR116" s="28"/>
      <c r="AS116" s="30"/>
      <c r="AT116" s="28"/>
      <c r="AU116" s="30"/>
      <c r="AW116" s="30"/>
      <c r="AZ116" s="30"/>
      <c r="BA116" s="30"/>
      <c r="BE116" s="30"/>
      <c r="BH116" s="30"/>
      <c r="BI116" s="30"/>
      <c r="BL116" s="30"/>
      <c r="BN116" s="30"/>
      <c r="BP116" s="30"/>
      <c r="BS116" s="30"/>
      <c r="BT116" s="30"/>
      <c r="BW116" s="30"/>
      <c r="BX116" s="30"/>
      <c r="BZ116" s="30"/>
      <c r="CC116" s="30"/>
      <c r="CD116" s="30"/>
      <c r="CG116" s="30"/>
      <c r="CK116" s="30"/>
      <c r="CN116" s="30"/>
      <c r="CQ116" s="30"/>
      <c r="CU116" s="30"/>
      <c r="CX116" s="30"/>
    </row>
    <row r="117" spans="1:102" s="29" customFormat="1" x14ac:dyDescent="0.3">
      <c r="A117" s="28" t="s">
        <v>249</v>
      </c>
      <c r="B117" s="28">
        <v>1</v>
      </c>
      <c r="C117" s="33" t="s">
        <v>224</v>
      </c>
      <c r="D117" s="32">
        <v>294</v>
      </c>
      <c r="E117" s="30" t="s">
        <v>201</v>
      </c>
      <c r="F117" s="31">
        <f>D117/D72</f>
        <v>2.625</v>
      </c>
      <c r="G117" s="30" t="s">
        <v>207</v>
      </c>
      <c r="H117" s="29">
        <f>F117/D63</f>
        <v>0.13125000000000001</v>
      </c>
      <c r="I117" s="30" t="s">
        <v>58</v>
      </c>
      <c r="J117" s="30"/>
      <c r="K117" s="30"/>
      <c r="O117" s="30"/>
      <c r="P117" s="30"/>
      <c r="Q117" s="30"/>
      <c r="S117" s="43"/>
      <c r="T117" s="43"/>
      <c r="U117" s="30"/>
      <c r="V117" s="30"/>
      <c r="W117" s="30"/>
      <c r="X117" s="43"/>
      <c r="Y117" s="43"/>
      <c r="Z117" s="36"/>
      <c r="AA117" s="36"/>
      <c r="AB117" s="30"/>
      <c r="AC117" s="30"/>
      <c r="AD117" s="36"/>
      <c r="AE117" s="44"/>
      <c r="AF117" s="30"/>
      <c r="AG117" s="30"/>
      <c r="AH117" s="44"/>
      <c r="AI117" s="30"/>
      <c r="AJ117" s="44"/>
      <c r="AK117" s="30"/>
      <c r="AL117" s="30"/>
      <c r="AM117" s="36"/>
      <c r="AN117" s="28"/>
      <c r="AO117" s="28"/>
      <c r="AP117" s="30"/>
      <c r="AQ117" s="30"/>
      <c r="AR117" s="28"/>
      <c r="AS117" s="30"/>
      <c r="AT117" s="28"/>
      <c r="AU117" s="30"/>
      <c r="AW117" s="30"/>
      <c r="AZ117" s="30"/>
      <c r="BA117" s="30"/>
      <c r="BE117" s="30"/>
      <c r="BH117" s="30"/>
      <c r="BI117" s="30"/>
      <c r="BL117" s="30"/>
      <c r="BN117" s="30"/>
      <c r="BP117" s="30"/>
      <c r="BS117" s="30"/>
      <c r="BT117" s="30"/>
      <c r="BW117" s="30"/>
      <c r="BX117" s="30"/>
      <c r="BZ117" s="30"/>
      <c r="CC117" s="30"/>
      <c r="CD117" s="30"/>
      <c r="CG117" s="30"/>
      <c r="CK117" s="30"/>
      <c r="CN117" s="30"/>
      <c r="CQ117" s="30"/>
      <c r="CU117" s="30"/>
      <c r="CX117" s="30"/>
    </row>
    <row r="118" spans="1:102" s="29" customFormat="1" x14ac:dyDescent="0.3">
      <c r="A118" s="28" t="s">
        <v>32</v>
      </c>
      <c r="B118" s="28">
        <v>1</v>
      </c>
      <c r="C118" s="33" t="s">
        <v>217</v>
      </c>
      <c r="D118" s="31">
        <v>0.88400000000000001</v>
      </c>
      <c r="E118" s="30" t="s">
        <v>207</v>
      </c>
      <c r="I118" s="30"/>
      <c r="J118" s="30"/>
      <c r="K118" s="30"/>
      <c r="O118" s="30"/>
      <c r="P118" s="30"/>
      <c r="Q118" s="30"/>
      <c r="S118" s="43"/>
      <c r="T118" s="43"/>
      <c r="U118" s="30"/>
      <c r="V118" s="30"/>
      <c r="W118" s="30"/>
      <c r="X118" s="43"/>
      <c r="Y118" s="43"/>
      <c r="Z118" s="36"/>
      <c r="AA118" s="36"/>
      <c r="AB118" s="30"/>
      <c r="AC118" s="30"/>
      <c r="AD118" s="36"/>
      <c r="AE118" s="44"/>
      <c r="AF118" s="30"/>
      <c r="AG118" s="30"/>
      <c r="AH118" s="44"/>
      <c r="AI118" s="30"/>
      <c r="AJ118" s="44"/>
      <c r="AK118" s="30"/>
      <c r="AL118" s="30"/>
      <c r="AM118" s="36"/>
      <c r="AN118" s="28"/>
      <c r="AO118" s="28"/>
      <c r="AP118" s="30"/>
      <c r="AQ118" s="30"/>
      <c r="AR118" s="28"/>
      <c r="AS118" s="30"/>
      <c r="AT118" s="28"/>
      <c r="AU118" s="30"/>
      <c r="AW118" s="30"/>
      <c r="AZ118" s="30"/>
      <c r="BA118" s="30"/>
      <c r="BE118" s="30"/>
      <c r="BH118" s="30"/>
      <c r="BI118" s="30"/>
      <c r="BL118" s="30"/>
      <c r="BN118" s="30"/>
      <c r="BP118" s="30"/>
      <c r="BS118" s="30"/>
      <c r="BT118" s="30"/>
      <c r="BW118" s="30"/>
      <c r="BX118" s="30"/>
      <c r="BZ118" s="30"/>
      <c r="CC118" s="30"/>
      <c r="CD118" s="30"/>
      <c r="CG118" s="30"/>
      <c r="CK118" s="30"/>
      <c r="CN118" s="30"/>
      <c r="CQ118" s="30"/>
      <c r="CU118" s="30"/>
      <c r="CX118" s="30"/>
    </row>
    <row r="119" spans="1:102" s="29" customFormat="1" x14ac:dyDescent="0.3">
      <c r="A119" s="28" t="s">
        <v>250</v>
      </c>
      <c r="B119" s="28">
        <v>1</v>
      </c>
      <c r="C119" s="33" t="s">
        <v>218</v>
      </c>
      <c r="D119" s="32">
        <v>149</v>
      </c>
      <c r="E119" s="30" t="s">
        <v>201</v>
      </c>
      <c r="F119" s="31">
        <f>D119/D72</f>
        <v>1.3303571428571428</v>
      </c>
      <c r="G119" s="30" t="s">
        <v>207</v>
      </c>
      <c r="I119" s="30"/>
      <c r="J119" s="30"/>
      <c r="K119" s="30"/>
      <c r="O119" s="30"/>
      <c r="P119" s="30"/>
      <c r="Q119" s="30"/>
      <c r="S119" s="43"/>
      <c r="T119" s="43"/>
      <c r="U119" s="30"/>
      <c r="V119" s="30"/>
      <c r="W119" s="30"/>
      <c r="X119" s="43"/>
      <c r="Y119" s="43"/>
      <c r="Z119" s="36"/>
      <c r="AA119" s="36"/>
      <c r="AB119" s="30"/>
      <c r="AC119" s="30"/>
      <c r="AD119" s="36"/>
      <c r="AE119" s="44"/>
      <c r="AF119" s="30"/>
      <c r="AG119" s="30"/>
      <c r="AH119" s="44"/>
      <c r="AI119" s="30"/>
      <c r="AJ119" s="44"/>
      <c r="AK119" s="30"/>
      <c r="AL119" s="30"/>
      <c r="AM119" s="36"/>
      <c r="AN119" s="28"/>
      <c r="AO119" s="28"/>
      <c r="AP119" s="30"/>
      <c r="AQ119" s="30"/>
      <c r="AR119" s="28"/>
      <c r="AS119" s="30"/>
      <c r="AT119" s="28"/>
      <c r="AU119" s="30"/>
      <c r="AW119" s="30"/>
      <c r="AZ119" s="30"/>
      <c r="BA119" s="30"/>
      <c r="BE119" s="30"/>
      <c r="BH119" s="30"/>
      <c r="BI119" s="30"/>
      <c r="BL119" s="30"/>
      <c r="BN119" s="30"/>
      <c r="BP119" s="30"/>
      <c r="BS119" s="30"/>
      <c r="BT119" s="30"/>
      <c r="BW119" s="30"/>
      <c r="BX119" s="30"/>
      <c r="BZ119" s="30"/>
      <c r="CC119" s="30"/>
      <c r="CD119" s="30"/>
      <c r="CG119" s="30"/>
      <c r="CK119" s="30"/>
      <c r="CN119" s="30"/>
      <c r="CQ119" s="30"/>
      <c r="CU119" s="30"/>
      <c r="CX119" s="30"/>
    </row>
    <row r="120" spans="1:102" s="29" customFormat="1" x14ac:dyDescent="0.3">
      <c r="A120" s="28" t="s">
        <v>237</v>
      </c>
      <c r="B120" s="28">
        <v>1</v>
      </c>
      <c r="C120" s="33" t="s">
        <v>217</v>
      </c>
      <c r="D120" s="32">
        <v>164</v>
      </c>
      <c r="E120" s="30" t="s">
        <v>201</v>
      </c>
      <c r="F120" s="31">
        <f>D120/D72</f>
        <v>1.4642857142857142</v>
      </c>
      <c r="G120" s="30" t="s">
        <v>207</v>
      </c>
      <c r="I120" s="30"/>
      <c r="J120" s="30"/>
      <c r="K120" s="30"/>
      <c r="O120" s="30"/>
      <c r="P120" s="30"/>
      <c r="Q120" s="30"/>
      <c r="S120" s="43"/>
      <c r="T120" s="43"/>
      <c r="U120" s="30"/>
      <c r="V120" s="30"/>
      <c r="W120" s="30"/>
      <c r="X120" s="43"/>
      <c r="Y120" s="43"/>
      <c r="Z120" s="36"/>
      <c r="AA120" s="36"/>
      <c r="AB120" s="30"/>
      <c r="AC120" s="30"/>
      <c r="AD120" s="36"/>
      <c r="AE120" s="44"/>
      <c r="AF120" s="30"/>
      <c r="AG120" s="30"/>
      <c r="AH120" s="44"/>
      <c r="AI120" s="30"/>
      <c r="AJ120" s="44"/>
      <c r="AK120" s="30"/>
      <c r="AL120" s="30"/>
      <c r="AM120" s="36"/>
      <c r="AN120" s="28"/>
      <c r="AO120" s="28"/>
      <c r="AP120" s="30"/>
      <c r="AQ120" s="30"/>
      <c r="AR120" s="28"/>
      <c r="AS120" s="30"/>
      <c r="AT120" s="28"/>
      <c r="AU120" s="30"/>
      <c r="AW120" s="30"/>
      <c r="AZ120" s="30"/>
      <c r="BA120" s="30"/>
      <c r="BE120" s="30"/>
      <c r="BH120" s="30"/>
      <c r="BI120" s="30"/>
      <c r="BL120" s="30"/>
      <c r="BN120" s="30"/>
      <c r="BP120" s="30"/>
      <c r="BS120" s="30"/>
      <c r="BT120" s="30"/>
      <c r="BW120" s="30"/>
      <c r="BX120" s="30"/>
      <c r="BZ120" s="30"/>
      <c r="CC120" s="30"/>
      <c r="CD120" s="30"/>
      <c r="CG120" s="30"/>
      <c r="CK120" s="30"/>
      <c r="CN120" s="30"/>
      <c r="CQ120" s="30"/>
      <c r="CU120" s="30"/>
      <c r="CX120" s="30"/>
    </row>
    <row r="121" spans="1:102" s="29" customFormat="1" x14ac:dyDescent="0.3">
      <c r="A121" s="99" t="s">
        <v>85</v>
      </c>
      <c r="B121" s="28">
        <v>1</v>
      </c>
      <c r="C121" s="33" t="s">
        <v>224</v>
      </c>
      <c r="D121" s="32">
        <v>2.0271699999999999</v>
      </c>
      <c r="E121" s="30" t="s">
        <v>223</v>
      </c>
      <c r="F121" s="31">
        <f>D122*D121/D72</f>
        <v>6.0815099999999997</v>
      </c>
      <c r="G121" s="30" t="s">
        <v>207</v>
      </c>
      <c r="I121" s="30"/>
      <c r="J121" s="30"/>
      <c r="K121" s="30"/>
      <c r="O121" s="30"/>
      <c r="P121" s="30"/>
      <c r="Q121" s="30"/>
      <c r="S121" s="43"/>
      <c r="T121" s="43"/>
      <c r="U121" s="30"/>
      <c r="V121" s="30"/>
      <c r="W121" s="30"/>
      <c r="X121" s="43"/>
      <c r="Y121" s="43"/>
      <c r="Z121" s="36"/>
      <c r="AA121" s="36"/>
      <c r="AB121" s="30"/>
      <c r="AC121" s="30"/>
      <c r="AD121" s="36"/>
      <c r="AE121" s="44"/>
      <c r="AF121" s="30"/>
      <c r="AG121" s="30"/>
      <c r="AH121" s="44"/>
      <c r="AI121" s="30"/>
      <c r="AJ121" s="44"/>
      <c r="AK121" s="30"/>
      <c r="AL121" s="30"/>
      <c r="AM121" s="36"/>
      <c r="AN121" s="28"/>
      <c r="AO121" s="28"/>
      <c r="AP121" s="30"/>
      <c r="AQ121" s="30"/>
      <c r="AR121" s="28"/>
      <c r="AS121" s="30"/>
      <c r="AT121" s="28"/>
      <c r="AU121" s="30"/>
      <c r="AW121" s="30"/>
      <c r="AZ121" s="30"/>
      <c r="BA121" s="30"/>
      <c r="BE121" s="30"/>
      <c r="BH121" s="30"/>
      <c r="BI121" s="30"/>
      <c r="BL121" s="30"/>
      <c r="BN121" s="30"/>
      <c r="BP121" s="30"/>
      <c r="BS121" s="30"/>
      <c r="BT121" s="30"/>
      <c r="BW121" s="30"/>
      <c r="BX121" s="30"/>
      <c r="BZ121" s="30"/>
      <c r="CC121" s="30"/>
      <c r="CD121" s="30"/>
      <c r="CG121" s="30"/>
      <c r="CK121" s="30"/>
      <c r="CN121" s="30"/>
      <c r="CQ121" s="30"/>
      <c r="CU121" s="30"/>
      <c r="CX121" s="30"/>
    </row>
    <row r="122" spans="1:102" s="29" customFormat="1" x14ac:dyDescent="0.3">
      <c r="A122" s="99"/>
      <c r="B122" s="28">
        <v>1</v>
      </c>
      <c r="C122" s="33" t="s">
        <v>223</v>
      </c>
      <c r="D122" s="32">
        <v>336</v>
      </c>
      <c r="E122" s="30" t="s">
        <v>201</v>
      </c>
      <c r="F122" s="31">
        <f>D122/D72</f>
        <v>3</v>
      </c>
      <c r="G122" s="30" t="s">
        <v>207</v>
      </c>
      <c r="H122" s="31">
        <f>F122/D63</f>
        <v>0.15</v>
      </c>
      <c r="I122" s="30" t="s">
        <v>58</v>
      </c>
      <c r="J122" s="30"/>
      <c r="K122" s="30"/>
      <c r="O122" s="30"/>
      <c r="P122" s="30"/>
      <c r="Q122" s="30"/>
      <c r="S122" s="43"/>
      <c r="T122" s="43"/>
      <c r="U122" s="30"/>
      <c r="V122" s="30"/>
      <c r="W122" s="30"/>
      <c r="X122" s="43"/>
      <c r="Y122" s="43"/>
      <c r="Z122" s="36"/>
      <c r="AA122" s="36"/>
      <c r="AB122" s="30"/>
      <c r="AC122" s="30"/>
      <c r="AD122" s="36"/>
      <c r="AE122" s="44"/>
      <c r="AF122" s="30"/>
      <c r="AG122" s="30"/>
      <c r="AH122" s="44"/>
      <c r="AI122" s="30"/>
      <c r="AJ122" s="44"/>
      <c r="AK122" s="30"/>
      <c r="AL122" s="30"/>
      <c r="AM122" s="36"/>
      <c r="AN122" s="28"/>
      <c r="AO122" s="28"/>
      <c r="AP122" s="30"/>
      <c r="AQ122" s="30"/>
      <c r="AR122" s="28"/>
      <c r="AS122" s="30"/>
      <c r="AT122" s="28"/>
      <c r="AU122" s="30"/>
      <c r="AW122" s="30"/>
      <c r="AZ122" s="30"/>
      <c r="BA122" s="30"/>
      <c r="BE122" s="30"/>
      <c r="BH122" s="30"/>
      <c r="BI122" s="30"/>
      <c r="BL122" s="30"/>
      <c r="BN122" s="30"/>
      <c r="BP122" s="30"/>
      <c r="BS122" s="30"/>
      <c r="BT122" s="30"/>
      <c r="BW122" s="30"/>
      <c r="BX122" s="30"/>
      <c r="BZ122" s="30"/>
      <c r="CC122" s="30"/>
      <c r="CD122" s="30"/>
      <c r="CG122" s="30"/>
      <c r="CK122" s="30"/>
      <c r="CN122" s="30"/>
      <c r="CQ122" s="30"/>
      <c r="CU122" s="30"/>
      <c r="CX122" s="30"/>
    </row>
    <row r="123" spans="1:102" s="29" customFormat="1" x14ac:dyDescent="0.3">
      <c r="A123" s="46" t="s">
        <v>251</v>
      </c>
      <c r="B123" s="28">
        <v>1</v>
      </c>
      <c r="C123" s="33" t="s">
        <v>217</v>
      </c>
      <c r="D123" s="32">
        <v>746.66700000000003</v>
      </c>
      <c r="E123" s="30" t="s">
        <v>201</v>
      </c>
      <c r="F123" s="31">
        <f>D123/D72</f>
        <v>6.6666696428571433</v>
      </c>
      <c r="G123" s="30" t="s">
        <v>207</v>
      </c>
      <c r="H123" s="31">
        <f>F123/D63</f>
        <v>0.33333348214285718</v>
      </c>
      <c r="I123" s="30" t="s">
        <v>58</v>
      </c>
      <c r="J123" s="30"/>
      <c r="K123" s="30"/>
      <c r="O123" s="30"/>
      <c r="P123" s="30"/>
      <c r="Q123" s="30"/>
      <c r="S123" s="43"/>
      <c r="T123" s="43"/>
      <c r="U123" s="30"/>
      <c r="V123" s="30"/>
      <c r="W123" s="30"/>
      <c r="X123" s="43"/>
      <c r="Y123" s="43"/>
      <c r="Z123" s="36"/>
      <c r="AA123" s="36"/>
      <c r="AB123" s="30"/>
      <c r="AC123" s="30"/>
      <c r="AD123" s="36"/>
      <c r="AE123" s="44"/>
      <c r="AF123" s="30"/>
      <c r="AG123" s="30"/>
      <c r="AH123" s="44"/>
      <c r="AI123" s="30"/>
      <c r="AJ123" s="44"/>
      <c r="AK123" s="30"/>
      <c r="AL123" s="30"/>
      <c r="AM123" s="36"/>
      <c r="AN123" s="28"/>
      <c r="AO123" s="28"/>
      <c r="AP123" s="30"/>
      <c r="AQ123" s="30"/>
      <c r="AR123" s="28"/>
      <c r="AS123" s="30"/>
      <c r="AT123" s="28"/>
      <c r="AU123" s="30"/>
      <c r="AW123" s="30"/>
      <c r="AZ123" s="30"/>
      <c r="BA123" s="30"/>
      <c r="BE123" s="30"/>
      <c r="BH123" s="30"/>
      <c r="BI123" s="30"/>
      <c r="BL123" s="30"/>
      <c r="BN123" s="30"/>
      <c r="BP123" s="30"/>
      <c r="BS123" s="30"/>
      <c r="BT123" s="30"/>
      <c r="BW123" s="30"/>
      <c r="BX123" s="30"/>
      <c r="BZ123" s="30"/>
      <c r="CC123" s="30"/>
      <c r="CD123" s="30"/>
      <c r="CG123" s="30"/>
      <c r="CK123" s="30"/>
      <c r="CN123" s="30"/>
      <c r="CQ123" s="30"/>
      <c r="CU123" s="30"/>
      <c r="CX123" s="30"/>
    </row>
    <row r="124" spans="1:102" s="29" customFormat="1" x14ac:dyDescent="0.3">
      <c r="A124" s="99" t="s">
        <v>252</v>
      </c>
      <c r="B124" s="28">
        <v>1</v>
      </c>
      <c r="C124" s="33" t="s">
        <v>246</v>
      </c>
      <c r="D124" s="32">
        <v>260</v>
      </c>
      <c r="E124" s="30" t="s">
        <v>201</v>
      </c>
      <c r="F124" s="31">
        <f>D124/D72</f>
        <v>2.3214285714285716</v>
      </c>
      <c r="G124" s="30" t="s">
        <v>207</v>
      </c>
      <c r="I124" s="30"/>
      <c r="J124" s="30"/>
      <c r="K124" s="30"/>
      <c r="O124" s="30"/>
      <c r="P124" s="30"/>
      <c r="Q124" s="30"/>
      <c r="U124" s="30"/>
      <c r="V124" s="30"/>
      <c r="W124" s="30"/>
      <c r="Z124" s="36"/>
      <c r="AA124" s="36"/>
      <c r="AB124" s="30"/>
      <c r="AC124" s="30"/>
      <c r="AD124" s="36"/>
      <c r="AE124" s="28"/>
      <c r="AF124" s="30"/>
      <c r="AG124" s="30"/>
      <c r="AH124" s="28"/>
      <c r="AI124" s="30"/>
      <c r="AJ124" s="28"/>
      <c r="AK124" s="30"/>
      <c r="AL124" s="30"/>
      <c r="AM124" s="36"/>
      <c r="AN124" s="28"/>
      <c r="AO124" s="28"/>
      <c r="AP124" s="30"/>
      <c r="AQ124" s="30"/>
      <c r="AR124" s="28"/>
      <c r="AS124" s="30"/>
      <c r="AT124" s="28"/>
      <c r="AU124" s="30"/>
      <c r="AW124" s="30"/>
      <c r="AZ124" s="30"/>
      <c r="BA124" s="30"/>
      <c r="BE124" s="30"/>
      <c r="BH124" s="30"/>
      <c r="BI124" s="30"/>
      <c r="BL124" s="30"/>
      <c r="BN124" s="30"/>
      <c r="BP124" s="30"/>
      <c r="BS124" s="30"/>
      <c r="BT124" s="30"/>
      <c r="BW124" s="30"/>
      <c r="BX124" s="30"/>
      <c r="BZ124" s="30"/>
      <c r="CC124" s="30"/>
      <c r="CD124" s="30"/>
      <c r="CG124" s="30"/>
      <c r="CK124" s="30"/>
      <c r="CN124" s="30"/>
      <c r="CQ124" s="30"/>
      <c r="CU124" s="30"/>
      <c r="CX124" s="30"/>
    </row>
    <row r="125" spans="1:102" s="29" customFormat="1" x14ac:dyDescent="0.3">
      <c r="A125" s="99"/>
      <c r="B125" s="28">
        <v>1</v>
      </c>
      <c r="C125" s="33" t="s">
        <v>217</v>
      </c>
      <c r="D125" s="32">
        <v>1.5662799999999999</v>
      </c>
      <c r="E125" s="30" t="s">
        <v>207</v>
      </c>
      <c r="F125" s="31">
        <f>D125/D63</f>
        <v>7.8313999999999995E-2</v>
      </c>
      <c r="G125" s="30" t="s">
        <v>58</v>
      </c>
      <c r="I125" s="30"/>
      <c r="J125" s="30"/>
      <c r="K125" s="30"/>
      <c r="O125" s="30"/>
      <c r="P125" s="30"/>
      <c r="Q125" s="30"/>
      <c r="U125" s="30"/>
      <c r="V125" s="30"/>
      <c r="W125" s="30"/>
      <c r="Z125" s="36"/>
      <c r="AA125" s="36"/>
      <c r="AB125" s="30"/>
      <c r="AC125" s="30"/>
      <c r="AD125" s="36"/>
      <c r="AE125" s="28"/>
      <c r="AF125" s="30"/>
      <c r="AG125" s="30"/>
      <c r="AH125" s="28"/>
      <c r="AI125" s="30"/>
      <c r="AJ125" s="28"/>
      <c r="AK125" s="30"/>
      <c r="AL125" s="30"/>
      <c r="AM125" s="36"/>
      <c r="AN125" s="28"/>
      <c r="AO125" s="28"/>
      <c r="AP125" s="30"/>
      <c r="AQ125" s="30"/>
      <c r="AR125" s="28"/>
      <c r="AS125" s="30"/>
      <c r="AT125" s="28"/>
      <c r="AU125" s="30"/>
      <c r="AW125" s="30"/>
      <c r="AZ125" s="30"/>
      <c r="BA125" s="30"/>
      <c r="BE125" s="30"/>
      <c r="BH125" s="30"/>
      <c r="BI125" s="30"/>
      <c r="BL125" s="30"/>
      <c r="BN125" s="30"/>
      <c r="BP125" s="30"/>
      <c r="BS125" s="30"/>
      <c r="BT125" s="30"/>
      <c r="BW125" s="30"/>
      <c r="BX125" s="30"/>
      <c r="BZ125" s="30"/>
      <c r="CC125" s="30"/>
      <c r="CD125" s="30"/>
      <c r="CG125" s="30"/>
      <c r="CK125" s="30"/>
      <c r="CN125" s="30"/>
      <c r="CQ125" s="30"/>
      <c r="CU125" s="30"/>
      <c r="CX125" s="30"/>
    </row>
    <row r="126" spans="1:102" s="29" customFormat="1" x14ac:dyDescent="0.3">
      <c r="A126" s="99"/>
      <c r="B126" s="28">
        <v>1</v>
      </c>
      <c r="C126" s="33" t="s">
        <v>200</v>
      </c>
      <c r="D126" s="32">
        <v>560</v>
      </c>
      <c r="E126" s="30" t="s">
        <v>201</v>
      </c>
      <c r="F126" s="31">
        <f>D126/D72</f>
        <v>5</v>
      </c>
      <c r="G126" s="30" t="s">
        <v>207</v>
      </c>
      <c r="H126" s="36"/>
      <c r="I126" s="30"/>
      <c r="J126" s="30"/>
      <c r="K126" s="30"/>
      <c r="M126" s="36"/>
      <c r="N126" s="36"/>
      <c r="O126" s="30"/>
      <c r="P126" s="30"/>
      <c r="Q126" s="30"/>
      <c r="U126" s="30"/>
      <c r="V126" s="30"/>
      <c r="W126" s="30"/>
      <c r="AB126" s="30"/>
      <c r="AC126" s="30"/>
      <c r="AF126" s="30"/>
      <c r="AG126" s="30"/>
      <c r="AH126" s="28"/>
      <c r="AI126" s="30"/>
      <c r="AK126" s="30"/>
      <c r="AL126" s="30"/>
      <c r="AN126" s="36"/>
      <c r="AO126" s="36"/>
      <c r="AP126" s="30"/>
      <c r="AQ126" s="30"/>
      <c r="AS126" s="30"/>
      <c r="AU126" s="30"/>
      <c r="AW126" s="30"/>
      <c r="AZ126" s="30"/>
      <c r="BA126" s="30"/>
      <c r="BE126" s="30"/>
      <c r="BH126" s="30"/>
      <c r="BI126" s="30"/>
      <c r="BK126" s="36"/>
      <c r="BL126" s="30"/>
      <c r="BN126" s="30"/>
      <c r="BP126" s="30"/>
      <c r="BS126" s="30"/>
      <c r="BT126" s="30"/>
      <c r="BW126" s="30"/>
      <c r="BX126" s="30"/>
      <c r="BZ126" s="30"/>
      <c r="CC126" s="30"/>
      <c r="CD126" s="30"/>
      <c r="CG126" s="30"/>
      <c r="CK126" s="30"/>
      <c r="CN126" s="30"/>
      <c r="CQ126" s="30"/>
      <c r="CU126" s="30"/>
      <c r="CX126" s="30"/>
    </row>
    <row r="127" spans="1:102" s="28" customFormat="1" x14ac:dyDescent="0.3">
      <c r="A127" s="99" t="s">
        <v>253</v>
      </c>
      <c r="B127" s="28">
        <v>1</v>
      </c>
      <c r="C127" s="30" t="s">
        <v>223</v>
      </c>
      <c r="D127" s="47">
        <v>80</v>
      </c>
      <c r="E127" s="30" t="s">
        <v>201</v>
      </c>
      <c r="F127" s="48">
        <f>D127/D128</f>
        <v>0.7142857142857143</v>
      </c>
      <c r="G127" s="30" t="s">
        <v>207</v>
      </c>
      <c r="H127" s="47"/>
      <c r="I127" s="30"/>
      <c r="J127" s="30"/>
      <c r="K127" s="30"/>
      <c r="L127" s="47"/>
      <c r="M127" s="47"/>
      <c r="N127" s="47"/>
      <c r="O127" s="30"/>
      <c r="P127" s="30"/>
      <c r="Q127" s="30"/>
      <c r="R127" s="47"/>
      <c r="S127" s="47"/>
      <c r="U127" s="30"/>
      <c r="V127" s="30"/>
      <c r="W127" s="30"/>
      <c r="AB127" s="30"/>
      <c r="AC127" s="30"/>
      <c r="AF127" s="30"/>
      <c r="AG127" s="30"/>
      <c r="AI127" s="30"/>
      <c r="AK127" s="30"/>
      <c r="AL127" s="30"/>
      <c r="AP127" s="30"/>
      <c r="AQ127" s="30"/>
      <c r="AS127" s="30"/>
      <c r="AU127" s="30"/>
      <c r="AW127" s="30"/>
      <c r="AZ127" s="30"/>
      <c r="BA127" s="30"/>
      <c r="BE127" s="30"/>
      <c r="BH127" s="30"/>
      <c r="BI127" s="30"/>
      <c r="BL127" s="30"/>
      <c r="BN127" s="30"/>
      <c r="BP127" s="30"/>
      <c r="BS127" s="30"/>
      <c r="BT127" s="30"/>
      <c r="BW127" s="30"/>
      <c r="BX127" s="30"/>
      <c r="BZ127" s="30"/>
      <c r="CC127" s="30"/>
      <c r="CD127" s="30"/>
      <c r="CG127" s="30"/>
      <c r="CK127" s="30"/>
      <c r="CN127" s="30"/>
      <c r="CQ127" s="30"/>
      <c r="CU127" s="30"/>
      <c r="CX127" s="30"/>
    </row>
    <row r="128" spans="1:102" s="28" customFormat="1" x14ac:dyDescent="0.3">
      <c r="A128" s="99"/>
      <c r="B128" s="28">
        <v>1</v>
      </c>
      <c r="C128" s="30" t="s">
        <v>207</v>
      </c>
      <c r="D128" s="47">
        <v>112</v>
      </c>
      <c r="E128" s="30" t="s">
        <v>201</v>
      </c>
      <c r="F128" s="47"/>
      <c r="G128" s="47"/>
      <c r="H128" s="47"/>
      <c r="I128" s="30"/>
      <c r="J128" s="30"/>
      <c r="K128" s="30"/>
      <c r="L128" s="47"/>
      <c r="M128" s="47"/>
      <c r="N128" s="47"/>
      <c r="O128" s="30"/>
      <c r="P128" s="30"/>
      <c r="Q128" s="30"/>
      <c r="R128" s="47"/>
      <c r="S128" s="47"/>
      <c r="U128" s="30"/>
      <c r="V128" s="30"/>
      <c r="W128" s="30"/>
      <c r="AB128" s="30"/>
      <c r="AC128" s="30"/>
      <c r="AF128" s="30"/>
      <c r="AG128" s="30"/>
      <c r="AI128" s="30"/>
      <c r="AK128" s="30"/>
      <c r="AL128" s="30"/>
      <c r="AP128" s="30"/>
      <c r="AQ128" s="30"/>
      <c r="AS128" s="30"/>
      <c r="AU128" s="30"/>
      <c r="AW128" s="30"/>
      <c r="AZ128" s="30"/>
      <c r="BA128" s="30"/>
      <c r="BE128" s="30"/>
      <c r="BH128" s="30"/>
      <c r="BI128" s="30"/>
      <c r="BL128" s="30"/>
      <c r="BN128" s="30"/>
      <c r="BP128" s="30"/>
      <c r="BS128" s="30"/>
      <c r="BT128" s="30"/>
      <c r="BW128" s="30"/>
      <c r="BX128" s="30"/>
      <c r="BZ128" s="30"/>
      <c r="CC128" s="30"/>
      <c r="CD128" s="30"/>
      <c r="CG128" s="30"/>
      <c r="CK128" s="30"/>
      <c r="CN128" s="30"/>
      <c r="CQ128" s="30"/>
      <c r="CU128" s="30"/>
      <c r="CX128" s="30"/>
    </row>
    <row r="129" spans="1:102" s="28" customFormat="1" x14ac:dyDescent="0.3">
      <c r="A129" s="46" t="s">
        <v>254</v>
      </c>
      <c r="B129" s="28">
        <v>1</v>
      </c>
      <c r="C129" s="33" t="s">
        <v>223</v>
      </c>
      <c r="D129" s="32">
        <v>336</v>
      </c>
      <c r="E129" s="30" t="s">
        <v>201</v>
      </c>
      <c r="F129" s="31">
        <f>D129/D128</f>
        <v>3</v>
      </c>
      <c r="G129" s="30" t="s">
        <v>207</v>
      </c>
      <c r="H129" s="47"/>
      <c r="I129" s="30"/>
      <c r="J129" s="30"/>
      <c r="K129" s="30"/>
      <c r="L129" s="47"/>
      <c r="M129" s="47"/>
      <c r="N129" s="47"/>
      <c r="O129" s="30"/>
      <c r="P129" s="30"/>
      <c r="Q129" s="30"/>
      <c r="R129" s="47"/>
      <c r="S129" s="47"/>
      <c r="U129" s="30"/>
      <c r="V129" s="30"/>
      <c r="W129" s="30"/>
      <c r="AB129" s="30"/>
      <c r="AC129" s="30"/>
      <c r="AF129" s="30"/>
      <c r="AG129" s="30"/>
      <c r="AI129" s="30"/>
      <c r="AK129" s="30"/>
      <c r="AL129" s="30"/>
      <c r="AP129" s="30"/>
      <c r="AQ129" s="30"/>
      <c r="AS129" s="30"/>
      <c r="AU129" s="30"/>
      <c r="AW129" s="30"/>
      <c r="AZ129" s="30"/>
      <c r="BA129" s="30"/>
      <c r="BE129" s="30"/>
      <c r="BH129" s="30"/>
      <c r="BI129" s="30"/>
      <c r="BL129" s="30"/>
      <c r="BN129" s="30"/>
      <c r="BP129" s="30"/>
      <c r="BS129" s="30"/>
      <c r="BT129" s="30"/>
      <c r="BW129" s="30"/>
      <c r="BX129" s="30"/>
      <c r="BZ129" s="30"/>
      <c r="CC129" s="30"/>
      <c r="CD129" s="30"/>
      <c r="CG129" s="30"/>
      <c r="CK129" s="30"/>
      <c r="CN129" s="30"/>
      <c r="CQ129" s="30"/>
      <c r="CU129" s="30"/>
      <c r="CX129" s="30"/>
    </row>
    <row r="130" spans="1:102" s="28" customFormat="1" x14ac:dyDescent="0.3">
      <c r="A130" s="28" t="s">
        <v>255</v>
      </c>
      <c r="B130" s="28">
        <v>1</v>
      </c>
      <c r="C130" s="33" t="s">
        <v>256</v>
      </c>
      <c r="D130" s="32">
        <v>9</v>
      </c>
      <c r="E130" s="30" t="s">
        <v>228</v>
      </c>
      <c r="F130" s="47"/>
      <c r="G130" s="47"/>
      <c r="H130" s="47"/>
      <c r="I130" s="30"/>
      <c r="J130" s="30"/>
      <c r="K130" s="30"/>
      <c r="L130" s="47"/>
      <c r="M130" s="47"/>
      <c r="N130" s="47"/>
      <c r="O130" s="30"/>
      <c r="P130" s="30"/>
      <c r="Q130" s="30"/>
      <c r="R130" s="47"/>
      <c r="S130" s="47"/>
      <c r="U130" s="30"/>
      <c r="V130" s="30"/>
      <c r="W130" s="30"/>
      <c r="AB130" s="30"/>
      <c r="AC130" s="30"/>
      <c r="AF130" s="30"/>
      <c r="AG130" s="30"/>
      <c r="AI130" s="30"/>
      <c r="AK130" s="30"/>
      <c r="AL130" s="30"/>
      <c r="AP130" s="30"/>
      <c r="AQ130" s="30"/>
      <c r="AS130" s="30"/>
      <c r="AU130" s="30"/>
      <c r="AW130" s="30"/>
      <c r="AZ130" s="30"/>
      <c r="BA130" s="30"/>
      <c r="BE130" s="30"/>
      <c r="BH130" s="30"/>
      <c r="BI130" s="30"/>
      <c r="BL130" s="30"/>
      <c r="BN130" s="30"/>
      <c r="BP130" s="30"/>
      <c r="BS130" s="30"/>
      <c r="BT130" s="30"/>
      <c r="BW130" s="30"/>
      <c r="BX130" s="30"/>
      <c r="BZ130" s="30"/>
      <c r="CC130" s="30"/>
      <c r="CD130" s="30"/>
      <c r="CG130" s="30"/>
      <c r="CK130" s="30"/>
      <c r="CN130" s="30"/>
      <c r="CQ130" s="30"/>
      <c r="CU130" s="30"/>
      <c r="CX130" s="30"/>
    </row>
    <row r="131" spans="1:102" s="28" customFormat="1" x14ac:dyDescent="0.3">
      <c r="A131" s="28" t="s">
        <v>5</v>
      </c>
      <c r="B131" s="28">
        <v>1</v>
      </c>
      <c r="C131" s="33" t="s">
        <v>217</v>
      </c>
      <c r="D131" s="32">
        <f>756/3720</f>
        <v>0.20322580645161289</v>
      </c>
      <c r="E131" s="30" t="s">
        <v>207</v>
      </c>
      <c r="F131" s="48">
        <f>D131/D63</f>
        <v>1.0161290322580644E-2</v>
      </c>
      <c r="G131" s="49" t="s">
        <v>58</v>
      </c>
      <c r="H131" s="47"/>
      <c r="I131" s="30"/>
      <c r="J131" s="30"/>
      <c r="K131" s="30"/>
      <c r="L131" s="47"/>
      <c r="M131" s="47"/>
      <c r="N131" s="47"/>
      <c r="O131" s="30"/>
      <c r="P131" s="30"/>
      <c r="Q131" s="30"/>
      <c r="R131" s="47"/>
      <c r="S131" s="47"/>
      <c r="U131" s="30"/>
      <c r="V131" s="30"/>
      <c r="W131" s="30"/>
      <c r="AB131" s="30"/>
      <c r="AC131" s="30"/>
      <c r="AF131" s="30"/>
      <c r="AG131" s="30"/>
      <c r="AI131" s="30"/>
      <c r="AK131" s="30"/>
      <c r="AL131" s="30"/>
      <c r="AP131" s="30"/>
      <c r="AQ131" s="30"/>
      <c r="AS131" s="30"/>
      <c r="AU131" s="30"/>
      <c r="AW131" s="30"/>
      <c r="AZ131" s="30"/>
      <c r="BA131" s="30"/>
      <c r="BE131" s="30"/>
      <c r="BH131" s="30"/>
      <c r="BI131" s="30"/>
      <c r="BL131" s="30"/>
      <c r="BN131" s="30"/>
      <c r="BP131" s="30"/>
      <c r="BS131" s="30"/>
      <c r="BT131" s="30"/>
      <c r="BW131" s="30"/>
      <c r="BX131" s="30"/>
      <c r="BZ131" s="30"/>
      <c r="CC131" s="30"/>
      <c r="CD131" s="30"/>
      <c r="CG131" s="30"/>
      <c r="CK131" s="30"/>
      <c r="CN131" s="30"/>
      <c r="CQ131" s="30"/>
      <c r="CU131" s="30"/>
      <c r="CX131" s="30"/>
    </row>
    <row r="132" spans="1:102" s="28" customFormat="1" x14ac:dyDescent="0.3">
      <c r="A132" s="28" t="s">
        <v>27</v>
      </c>
      <c r="B132" s="28">
        <v>1</v>
      </c>
      <c r="C132" s="33" t="s">
        <v>218</v>
      </c>
      <c r="D132" s="32">
        <f>600/400</f>
        <v>1.5</v>
      </c>
      <c r="E132" s="30" t="s">
        <v>207</v>
      </c>
      <c r="F132" s="48">
        <f>D132/D63</f>
        <v>7.4999999999999997E-2</v>
      </c>
      <c r="G132" s="49" t="s">
        <v>58</v>
      </c>
      <c r="H132" s="47"/>
      <c r="I132" s="30"/>
      <c r="J132" s="30"/>
      <c r="K132" s="30"/>
      <c r="L132" s="47"/>
      <c r="M132" s="47"/>
      <c r="N132" s="47"/>
      <c r="O132" s="30"/>
      <c r="P132" s="30"/>
      <c r="Q132" s="30"/>
      <c r="R132" s="47"/>
      <c r="S132" s="47"/>
      <c r="U132" s="30"/>
      <c r="V132" s="30"/>
      <c r="W132" s="30"/>
      <c r="AB132" s="30"/>
      <c r="AC132" s="30"/>
      <c r="AF132" s="30"/>
      <c r="AG132" s="30"/>
      <c r="AI132" s="30"/>
      <c r="AK132" s="30"/>
      <c r="AL132" s="30"/>
      <c r="AP132" s="30"/>
      <c r="AQ132" s="30"/>
      <c r="AS132" s="30"/>
      <c r="AU132" s="30"/>
      <c r="AW132" s="30"/>
      <c r="AZ132" s="30"/>
      <c r="BA132" s="30"/>
      <c r="BE132" s="30"/>
      <c r="BH132" s="30"/>
      <c r="BI132" s="30"/>
      <c r="BL132" s="30"/>
      <c r="BN132" s="30"/>
      <c r="BP132" s="30"/>
      <c r="BS132" s="30"/>
      <c r="BT132" s="30"/>
      <c r="BW132" s="30"/>
      <c r="BX132" s="30"/>
      <c r="BZ132" s="30"/>
      <c r="CC132" s="30"/>
      <c r="CD132" s="30"/>
      <c r="CG132" s="30"/>
      <c r="CK132" s="30"/>
      <c r="CN132" s="30"/>
      <c r="CQ132" s="30"/>
      <c r="CU132" s="30"/>
      <c r="CX132" s="30"/>
    </row>
    <row r="133" spans="1:102" s="28" customFormat="1" x14ac:dyDescent="0.3">
      <c r="A133" s="28" t="s">
        <v>257</v>
      </c>
      <c r="B133" s="28">
        <v>1</v>
      </c>
      <c r="C133" s="33" t="s">
        <v>223</v>
      </c>
      <c r="D133" s="32">
        <f>600/400</f>
        <v>1.5</v>
      </c>
      <c r="E133" s="30" t="s">
        <v>207</v>
      </c>
      <c r="F133" s="47"/>
      <c r="G133" s="47"/>
      <c r="H133" s="47"/>
      <c r="I133" s="30"/>
      <c r="J133" s="30"/>
      <c r="K133" s="30"/>
      <c r="L133" s="47"/>
      <c r="M133" s="47"/>
      <c r="N133" s="47"/>
      <c r="O133" s="30"/>
      <c r="P133" s="30"/>
      <c r="Q133" s="30"/>
      <c r="R133" s="47"/>
      <c r="S133" s="47"/>
      <c r="U133" s="30"/>
      <c r="V133" s="30"/>
      <c r="W133" s="30"/>
      <c r="AB133" s="30"/>
      <c r="AC133" s="30"/>
      <c r="AF133" s="30"/>
      <c r="AG133" s="30"/>
      <c r="AI133" s="30"/>
      <c r="AK133" s="30"/>
      <c r="AL133" s="30"/>
      <c r="AP133" s="30"/>
      <c r="AQ133" s="30"/>
      <c r="AS133" s="30"/>
      <c r="AU133" s="30"/>
      <c r="AW133" s="30"/>
      <c r="AZ133" s="30"/>
      <c r="BA133" s="30"/>
      <c r="BE133" s="30"/>
      <c r="BH133" s="30"/>
      <c r="BI133" s="30"/>
      <c r="BL133" s="30"/>
      <c r="BN133" s="30"/>
      <c r="BP133" s="30"/>
      <c r="BS133" s="30"/>
      <c r="BT133" s="30"/>
      <c r="BW133" s="30"/>
      <c r="BX133" s="30"/>
      <c r="BZ133" s="30"/>
      <c r="CC133" s="30"/>
      <c r="CD133" s="30"/>
      <c r="CG133" s="30"/>
      <c r="CK133" s="30"/>
      <c r="CN133" s="30"/>
      <c r="CQ133" s="30"/>
      <c r="CU133" s="30"/>
      <c r="CX133" s="30"/>
    </row>
    <row r="134" spans="1:102" s="28" customFormat="1" x14ac:dyDescent="0.3">
      <c r="A134" s="28" t="s">
        <v>17</v>
      </c>
      <c r="B134" s="28">
        <v>1</v>
      </c>
      <c r="C134" s="33" t="s">
        <v>217</v>
      </c>
      <c r="D134" s="32">
        <f>3600/2400</f>
        <v>1.5</v>
      </c>
      <c r="E134" s="30" t="s">
        <v>207</v>
      </c>
      <c r="F134" s="48">
        <f>D134/D63</f>
        <v>7.4999999999999997E-2</v>
      </c>
      <c r="G134" s="49" t="s">
        <v>58</v>
      </c>
      <c r="H134" s="47"/>
      <c r="I134" s="30"/>
      <c r="J134" s="30"/>
      <c r="K134" s="30"/>
      <c r="L134" s="47"/>
      <c r="M134" s="47"/>
      <c r="N134" s="47"/>
      <c r="O134" s="30"/>
      <c r="P134" s="30"/>
      <c r="Q134" s="30"/>
      <c r="R134" s="47"/>
      <c r="S134" s="47"/>
      <c r="U134" s="30"/>
      <c r="V134" s="30"/>
      <c r="W134" s="30"/>
      <c r="AB134" s="30"/>
      <c r="AC134" s="30"/>
      <c r="AF134" s="30"/>
      <c r="AG134" s="30"/>
      <c r="AI134" s="30"/>
      <c r="AK134" s="30"/>
      <c r="AL134" s="30"/>
      <c r="AP134" s="30"/>
      <c r="AQ134" s="30"/>
      <c r="AS134" s="30"/>
      <c r="AU134" s="30"/>
      <c r="AW134" s="30"/>
      <c r="AZ134" s="30"/>
      <c r="BA134" s="30"/>
      <c r="BE134" s="30"/>
      <c r="BH134" s="30"/>
      <c r="BI134" s="30"/>
      <c r="BL134" s="30"/>
      <c r="BN134" s="30"/>
      <c r="BP134" s="30"/>
      <c r="BS134" s="30"/>
      <c r="BT134" s="30"/>
      <c r="BW134" s="30"/>
      <c r="BX134" s="30"/>
      <c r="BZ134" s="30"/>
      <c r="CC134" s="30"/>
      <c r="CD134" s="30"/>
      <c r="CG134" s="30"/>
      <c r="CK134" s="30"/>
      <c r="CN134" s="30"/>
      <c r="CQ134" s="30"/>
      <c r="CU134" s="30"/>
      <c r="CX134" s="30"/>
    </row>
    <row r="135" spans="1:102" s="29" customFormat="1" x14ac:dyDescent="0.3">
      <c r="A135" s="28" t="s">
        <v>155</v>
      </c>
      <c r="B135" s="28">
        <v>1</v>
      </c>
      <c r="C135" s="33" t="s">
        <v>217</v>
      </c>
      <c r="D135" s="29">
        <v>153.125</v>
      </c>
      <c r="E135" s="30" t="s">
        <v>201</v>
      </c>
      <c r="F135" s="31">
        <f>D135/D72</f>
        <v>1.3671875</v>
      </c>
      <c r="G135" s="30" t="s">
        <v>207</v>
      </c>
      <c r="H135" s="36"/>
      <c r="K135" s="30"/>
      <c r="M135" s="36"/>
      <c r="N135" s="36"/>
      <c r="Q135" s="30"/>
      <c r="W135" s="30"/>
      <c r="AB135" s="30"/>
      <c r="AF135" s="30"/>
      <c r="AH135" s="28"/>
      <c r="AI135" s="30"/>
      <c r="AL135" s="30"/>
      <c r="AN135" s="36"/>
      <c r="AO135" s="36"/>
      <c r="AP135" s="30"/>
      <c r="AS135" s="30"/>
      <c r="AW135" s="30"/>
      <c r="BA135" s="30"/>
      <c r="BE135" s="30"/>
      <c r="BI135" s="30"/>
      <c r="BK135" s="36"/>
      <c r="BL135" s="30"/>
      <c r="BP135" s="30"/>
      <c r="BS135" s="30"/>
      <c r="BW135" s="30"/>
      <c r="BZ135" s="30"/>
      <c r="CC135" s="30"/>
    </row>
    <row r="136" spans="1:102" s="28" customFormat="1" x14ac:dyDescent="0.3">
      <c r="A136" s="99" t="s">
        <v>80</v>
      </c>
      <c r="B136" s="28">
        <v>1</v>
      </c>
      <c r="C136" s="30" t="s">
        <v>245</v>
      </c>
      <c r="D136" s="32">
        <v>1</v>
      </c>
      <c r="E136" s="30" t="s">
        <v>223</v>
      </c>
      <c r="F136" s="31">
        <f>F137</f>
        <v>3.0446428571428572</v>
      </c>
      <c r="G136" s="30" t="s">
        <v>207</v>
      </c>
      <c r="I136" s="29"/>
      <c r="J136" s="29"/>
      <c r="K136" s="30"/>
      <c r="O136" s="29"/>
      <c r="P136" s="29"/>
      <c r="Q136" s="30"/>
      <c r="U136" s="29"/>
      <c r="V136" s="29"/>
      <c r="W136" s="30"/>
      <c r="AB136" s="30"/>
      <c r="AC136" s="29"/>
      <c r="AF136" s="30"/>
      <c r="AG136" s="29"/>
      <c r="AI136" s="30"/>
      <c r="AK136" s="29"/>
      <c r="AL136" s="30"/>
      <c r="AP136" s="30"/>
      <c r="AQ136" s="29"/>
      <c r="AS136" s="30"/>
      <c r="AU136" s="29"/>
      <c r="AW136" s="30"/>
      <c r="AZ136" s="29"/>
      <c r="BA136" s="30"/>
      <c r="BE136" s="30"/>
      <c r="BH136" s="29"/>
      <c r="BI136" s="30"/>
      <c r="BL136" s="30"/>
      <c r="BN136" s="29"/>
      <c r="BP136" s="30"/>
      <c r="BS136" s="30"/>
      <c r="BT136" s="29"/>
      <c r="BW136" s="30"/>
      <c r="BX136" s="29"/>
      <c r="BZ136" s="30"/>
      <c r="CC136" s="30"/>
      <c r="CD136" s="29"/>
      <c r="CG136" s="29"/>
      <c r="CK136" s="29"/>
      <c r="CN136" s="29"/>
      <c r="CQ136" s="29"/>
      <c r="CU136" s="29"/>
      <c r="CX136" s="29"/>
    </row>
    <row r="137" spans="1:102" s="28" customFormat="1" x14ac:dyDescent="0.3">
      <c r="A137" s="99"/>
      <c r="B137" s="28">
        <v>1</v>
      </c>
      <c r="C137" s="30" t="s">
        <v>223</v>
      </c>
      <c r="D137" s="32">
        <f>(355+327)/2</f>
        <v>341</v>
      </c>
      <c r="E137" s="30" t="s">
        <v>201</v>
      </c>
      <c r="F137" s="31">
        <f>D137/D72</f>
        <v>3.0446428571428572</v>
      </c>
      <c r="G137" s="30" t="s">
        <v>207</v>
      </c>
      <c r="I137" s="29"/>
      <c r="J137" s="29"/>
      <c r="K137" s="30"/>
      <c r="O137" s="29"/>
      <c r="P137" s="29"/>
      <c r="Q137" s="30"/>
      <c r="U137" s="29"/>
      <c r="V137" s="29"/>
      <c r="W137" s="30"/>
      <c r="AB137" s="30"/>
      <c r="AC137" s="29"/>
      <c r="AF137" s="30"/>
      <c r="AG137" s="29"/>
      <c r="AI137" s="30"/>
      <c r="AK137" s="29"/>
      <c r="AL137" s="30"/>
      <c r="AP137" s="30"/>
      <c r="AQ137" s="29"/>
      <c r="AS137" s="30"/>
      <c r="AU137" s="29"/>
      <c r="AW137" s="30"/>
      <c r="AZ137" s="29"/>
      <c r="BA137" s="30"/>
      <c r="BE137" s="30"/>
      <c r="BH137" s="29"/>
      <c r="BI137" s="30"/>
      <c r="BL137" s="30"/>
      <c r="BN137" s="29"/>
      <c r="BP137" s="30"/>
      <c r="BS137" s="30"/>
      <c r="BT137" s="29"/>
      <c r="BW137" s="30"/>
      <c r="BX137" s="29"/>
      <c r="BZ137" s="30"/>
      <c r="CC137" s="30"/>
      <c r="CD137" s="29"/>
      <c r="CG137" s="29"/>
      <c r="CK137" s="29"/>
      <c r="CN137" s="29"/>
      <c r="CQ137" s="29"/>
      <c r="CU137" s="29"/>
      <c r="CX137" s="29"/>
    </row>
    <row r="138" spans="1:102" s="28" customFormat="1" x14ac:dyDescent="0.3">
      <c r="A138" s="99"/>
      <c r="B138" s="28">
        <v>1</v>
      </c>
      <c r="C138" s="33" t="s">
        <v>258</v>
      </c>
      <c r="D138" s="32">
        <f>(2.2+2.5)/2</f>
        <v>2.35</v>
      </c>
      <c r="E138" s="30" t="s">
        <v>201</v>
      </c>
      <c r="F138" s="31">
        <f>D138/D72</f>
        <v>2.0982142857142859E-2</v>
      </c>
      <c r="G138" s="30" t="s">
        <v>207</v>
      </c>
      <c r="I138" s="29"/>
      <c r="J138" s="29"/>
      <c r="K138" s="30"/>
      <c r="O138" s="29"/>
      <c r="P138" s="29"/>
      <c r="Q138" s="30"/>
      <c r="U138" s="29"/>
      <c r="V138" s="29"/>
      <c r="W138" s="30"/>
      <c r="AB138" s="30"/>
      <c r="AC138" s="29"/>
      <c r="AF138" s="30"/>
      <c r="AG138" s="29"/>
      <c r="AI138" s="30"/>
      <c r="AK138" s="29"/>
      <c r="AL138" s="30"/>
      <c r="AP138" s="30"/>
      <c r="AQ138" s="29"/>
      <c r="AS138" s="30"/>
      <c r="AU138" s="29"/>
      <c r="AW138" s="30"/>
      <c r="AZ138" s="29"/>
      <c r="BA138" s="30"/>
      <c r="BE138" s="30"/>
      <c r="BH138" s="29"/>
      <c r="BI138" s="30"/>
      <c r="BL138" s="30"/>
      <c r="BN138" s="29"/>
      <c r="BP138" s="30"/>
      <c r="BS138" s="30"/>
      <c r="BT138" s="29"/>
      <c r="BW138" s="30"/>
      <c r="BX138" s="29"/>
      <c r="BZ138" s="30"/>
      <c r="CC138" s="30"/>
      <c r="CD138" s="29"/>
      <c r="CG138" s="29"/>
      <c r="CK138" s="29"/>
      <c r="CN138" s="29"/>
      <c r="CQ138" s="29"/>
      <c r="CU138" s="29"/>
      <c r="CX138" s="29"/>
    </row>
    <row r="139" spans="1:102" s="54" customFormat="1" x14ac:dyDescent="0.3">
      <c r="A139" s="28" t="s">
        <v>259</v>
      </c>
      <c r="B139" s="28">
        <v>1</v>
      </c>
      <c r="C139" s="33" t="s">
        <v>245</v>
      </c>
      <c r="D139" s="32">
        <v>640</v>
      </c>
      <c r="E139" s="30" t="s">
        <v>201</v>
      </c>
      <c r="F139" s="31">
        <f>D139/D72</f>
        <v>5.7142857142857144</v>
      </c>
      <c r="G139" s="30" t="s">
        <v>207</v>
      </c>
      <c r="H139" s="50"/>
      <c r="I139" s="29"/>
      <c r="J139" s="29"/>
      <c r="K139" s="30"/>
      <c r="L139" s="51"/>
      <c r="M139" s="50"/>
      <c r="N139" s="50"/>
      <c r="O139" s="29"/>
      <c r="P139" s="29"/>
      <c r="Q139" s="30"/>
      <c r="R139" s="51"/>
      <c r="S139" s="50"/>
      <c r="T139" s="50"/>
      <c r="U139" s="29"/>
      <c r="V139" s="29"/>
      <c r="W139" s="30"/>
      <c r="X139" s="50"/>
      <c r="Y139" s="51"/>
      <c r="Z139" s="50"/>
      <c r="AA139" s="50"/>
      <c r="AB139" s="30"/>
      <c r="AC139" s="29"/>
      <c r="AD139" s="50"/>
      <c r="AE139" s="50"/>
      <c r="AF139" s="30"/>
      <c r="AG139" s="29"/>
      <c r="AH139" s="51"/>
      <c r="AI139" s="30"/>
      <c r="AJ139" s="50"/>
      <c r="AK139" s="29"/>
      <c r="AL139" s="30"/>
      <c r="AM139" s="52"/>
      <c r="AN139" s="50"/>
      <c r="AO139" s="53"/>
      <c r="AP139" s="30"/>
      <c r="AQ139" s="29"/>
      <c r="AR139" s="50"/>
      <c r="AS139" s="30"/>
      <c r="AT139" s="51"/>
      <c r="AU139" s="29"/>
      <c r="AV139" s="50"/>
      <c r="AW139" s="30"/>
      <c r="AX139" s="50"/>
      <c r="AY139" s="50"/>
      <c r="AZ139" s="29"/>
      <c r="BA139" s="30"/>
      <c r="BB139" s="51"/>
      <c r="BC139" s="50"/>
      <c r="BD139" s="50"/>
      <c r="BE139" s="30"/>
      <c r="BF139" s="51"/>
      <c r="BG139" s="50"/>
      <c r="BH139" s="29"/>
      <c r="BI139" s="30"/>
      <c r="BJ139" s="51"/>
      <c r="BK139" s="50"/>
      <c r="BL139" s="30"/>
      <c r="BM139" s="51"/>
      <c r="BN139" s="29"/>
      <c r="BO139" s="50"/>
      <c r="BP139" s="30"/>
      <c r="BQ139" s="53"/>
      <c r="BR139" s="50"/>
      <c r="BS139" s="30"/>
      <c r="BT139" s="29"/>
      <c r="BW139" s="30"/>
      <c r="BX139" s="29"/>
      <c r="BZ139" s="30"/>
      <c r="CC139" s="30"/>
      <c r="CD139" s="29"/>
      <c r="CG139" s="29"/>
      <c r="CK139" s="29"/>
      <c r="CN139" s="29"/>
      <c r="CQ139" s="29"/>
      <c r="CU139" s="29"/>
      <c r="CX139" s="29"/>
    </row>
    <row r="140" spans="1:102" s="54" customFormat="1" x14ac:dyDescent="0.3">
      <c r="A140" s="99" t="s">
        <v>260</v>
      </c>
      <c r="B140" s="28">
        <v>1</v>
      </c>
      <c r="C140" s="33" t="s">
        <v>261</v>
      </c>
      <c r="D140" s="32">
        <v>196</v>
      </c>
      <c r="E140" s="30" t="s">
        <v>201</v>
      </c>
      <c r="F140" s="31">
        <f>D140/D72</f>
        <v>1.75</v>
      </c>
      <c r="G140" s="30" t="s">
        <v>207</v>
      </c>
      <c r="H140" s="50"/>
      <c r="I140" s="29"/>
      <c r="J140" s="29"/>
      <c r="K140" s="30"/>
      <c r="L140" s="50"/>
      <c r="M140" s="53"/>
      <c r="N140" s="50"/>
      <c r="O140" s="29"/>
      <c r="P140" s="29"/>
      <c r="Q140" s="30"/>
      <c r="R140" s="50"/>
      <c r="S140" s="53"/>
      <c r="T140" s="50"/>
      <c r="U140" s="29"/>
      <c r="V140" s="29"/>
      <c r="W140" s="30"/>
      <c r="X140" s="50"/>
      <c r="Y140" s="50"/>
      <c r="Z140" s="53"/>
      <c r="AA140" s="53"/>
      <c r="AB140" s="30"/>
      <c r="AC140" s="29"/>
      <c r="AD140" s="50"/>
      <c r="AE140" s="50"/>
      <c r="AF140" s="30"/>
      <c r="AG140" s="29"/>
      <c r="AH140" s="50"/>
      <c r="AI140" s="30"/>
      <c r="AJ140" s="53"/>
      <c r="AK140" s="29"/>
      <c r="AL140" s="30"/>
      <c r="AM140" s="50"/>
      <c r="AO140" s="50"/>
      <c r="AP140" s="30"/>
      <c r="AQ140" s="29"/>
      <c r="AR140" s="53"/>
      <c r="AS140" s="30"/>
      <c r="AT140" s="50"/>
      <c r="AU140" s="29"/>
      <c r="AV140" s="53"/>
      <c r="AW140" s="30"/>
      <c r="AX140" s="50"/>
      <c r="AY140" s="50"/>
      <c r="AZ140" s="29"/>
      <c r="BA140" s="30"/>
      <c r="BB140" s="50"/>
      <c r="BC140" s="53"/>
      <c r="BD140" s="53"/>
      <c r="BE140" s="30"/>
      <c r="BF140" s="50"/>
      <c r="BG140" s="53"/>
      <c r="BH140" s="29"/>
      <c r="BI140" s="30"/>
      <c r="BJ140" s="50"/>
      <c r="BK140" s="51"/>
      <c r="BL140" s="30"/>
      <c r="BM140" s="50"/>
      <c r="BN140" s="29"/>
      <c r="BO140" s="53"/>
      <c r="BP140" s="30"/>
      <c r="BQ140" s="50"/>
      <c r="BR140" s="53"/>
      <c r="BS140" s="30"/>
      <c r="BT140" s="29"/>
      <c r="BU140" s="50"/>
      <c r="BW140" s="30"/>
      <c r="BX140" s="29"/>
      <c r="BZ140" s="30"/>
      <c r="CC140" s="30"/>
      <c r="CD140" s="29"/>
      <c r="CG140" s="29"/>
      <c r="CK140" s="29"/>
      <c r="CN140" s="29"/>
      <c r="CQ140" s="29"/>
      <c r="CU140" s="29"/>
      <c r="CX140" s="29"/>
    </row>
    <row r="141" spans="1:102" s="29" customFormat="1" ht="13.8" customHeight="1" x14ac:dyDescent="0.3">
      <c r="A141" s="99"/>
      <c r="B141" s="28">
        <v>1</v>
      </c>
      <c r="C141" s="33" t="s">
        <v>262</v>
      </c>
      <c r="D141" s="32">
        <v>280</v>
      </c>
      <c r="E141" s="30" t="s">
        <v>201</v>
      </c>
      <c r="F141" s="31">
        <f>D141/D72</f>
        <v>2.5</v>
      </c>
      <c r="G141" s="30" t="s">
        <v>207</v>
      </c>
      <c r="K141" s="30"/>
      <c r="Q141" s="30"/>
      <c r="W141" s="30"/>
      <c r="AB141" s="30"/>
      <c r="AF141" s="30"/>
      <c r="AI141" s="30"/>
      <c r="AL141" s="30"/>
      <c r="AP141" s="30"/>
      <c r="AS141" s="30"/>
      <c r="AW141" s="30"/>
      <c r="BA141" s="30"/>
      <c r="BE141" s="30"/>
      <c r="BI141" s="30"/>
      <c r="BL141" s="30"/>
      <c r="BP141" s="30"/>
      <c r="BS141" s="30"/>
      <c r="BW141" s="30"/>
      <c r="BZ141" s="30"/>
      <c r="CC141" s="30"/>
    </row>
    <row r="142" spans="1:102" s="29" customFormat="1" x14ac:dyDescent="0.3">
      <c r="A142" s="42" t="s">
        <v>263</v>
      </c>
      <c r="B142" s="28">
        <v>1</v>
      </c>
      <c r="C142" s="33" t="s">
        <v>218</v>
      </c>
      <c r="D142" s="32">
        <v>112</v>
      </c>
      <c r="E142" s="30" t="s">
        <v>201</v>
      </c>
      <c r="F142" s="31">
        <f>D142/D72</f>
        <v>1</v>
      </c>
      <c r="G142" s="30" t="s">
        <v>207</v>
      </c>
      <c r="H142" s="48">
        <f>F142/D63</f>
        <v>0.05</v>
      </c>
      <c r="I142" s="49" t="s">
        <v>58</v>
      </c>
      <c r="K142" s="30"/>
      <c r="Q142" s="30"/>
      <c r="W142" s="30"/>
      <c r="AB142" s="30"/>
      <c r="AF142" s="30"/>
      <c r="AI142" s="30"/>
      <c r="AL142" s="30"/>
      <c r="AP142" s="30"/>
      <c r="AS142" s="30"/>
      <c r="AW142" s="30"/>
      <c r="BA142" s="30"/>
      <c r="BE142" s="30"/>
      <c r="BI142" s="30"/>
      <c r="BL142" s="30"/>
      <c r="BP142" s="30"/>
      <c r="BS142" s="30"/>
      <c r="BW142" s="30"/>
      <c r="BZ142" s="30"/>
      <c r="CC142" s="30"/>
    </row>
    <row r="143" spans="1:102" s="29" customFormat="1" x14ac:dyDescent="0.3">
      <c r="A143" s="40" t="s">
        <v>16</v>
      </c>
      <c r="B143" s="28">
        <v>1</v>
      </c>
      <c r="C143" s="33" t="s">
        <v>223</v>
      </c>
      <c r="D143" s="32">
        <v>0.67513000000000001</v>
      </c>
      <c r="E143" s="30" t="s">
        <v>207</v>
      </c>
      <c r="F143" s="31">
        <f>D143/D63</f>
        <v>3.3756500000000002E-2</v>
      </c>
      <c r="G143" s="30" t="s">
        <v>58</v>
      </c>
      <c r="K143" s="30"/>
      <c r="Q143" s="30"/>
      <c r="W143" s="30"/>
      <c r="AB143" s="30"/>
      <c r="AF143" s="30"/>
      <c r="AI143" s="30"/>
      <c r="AL143" s="30"/>
      <c r="AP143" s="30"/>
      <c r="AS143" s="30"/>
      <c r="AW143" s="30"/>
      <c r="BA143" s="30"/>
      <c r="BE143" s="30"/>
      <c r="BI143" s="30"/>
      <c r="BL143" s="30"/>
      <c r="BP143" s="30"/>
      <c r="BS143" s="30"/>
      <c r="BW143" s="30"/>
      <c r="BZ143" s="30"/>
      <c r="CC143" s="30"/>
    </row>
    <row r="144" spans="1:102" s="29" customFormat="1" x14ac:dyDescent="0.3">
      <c r="A144" s="55" t="s">
        <v>264</v>
      </c>
      <c r="B144" s="28">
        <v>1</v>
      </c>
      <c r="C144" s="33" t="s">
        <v>224</v>
      </c>
      <c r="D144" s="32">
        <v>2.39975</v>
      </c>
      <c r="E144" s="30" t="s">
        <v>207</v>
      </c>
      <c r="F144" s="31"/>
      <c r="G144" s="30"/>
      <c r="K144" s="30"/>
      <c r="Q144" s="30"/>
      <c r="W144" s="30"/>
      <c r="AB144" s="30"/>
      <c r="AF144" s="30"/>
      <c r="AI144" s="30"/>
      <c r="AL144" s="30"/>
      <c r="AP144" s="30"/>
      <c r="AS144" s="30"/>
      <c r="AW144" s="30"/>
      <c r="BA144" s="30"/>
      <c r="BE144" s="30"/>
      <c r="BI144" s="30"/>
      <c r="BL144" s="30"/>
      <c r="BP144" s="30"/>
      <c r="BS144" s="30"/>
      <c r="BW144" s="30"/>
      <c r="BZ144" s="30"/>
      <c r="CC144" s="30"/>
    </row>
    <row r="145" spans="1:81" s="29" customFormat="1" x14ac:dyDescent="0.3">
      <c r="A145" s="40" t="s">
        <v>13</v>
      </c>
      <c r="B145" s="28">
        <v>1</v>
      </c>
      <c r="C145" s="33" t="s">
        <v>217</v>
      </c>
      <c r="D145" s="32">
        <v>746.66600000000005</v>
      </c>
      <c r="E145" s="30" t="s">
        <v>201</v>
      </c>
      <c r="F145" s="31">
        <f>D145/D72</f>
        <v>6.6666607142857144</v>
      </c>
      <c r="G145" s="30" t="s">
        <v>207</v>
      </c>
      <c r="K145" s="30"/>
      <c r="Q145" s="30"/>
      <c r="W145" s="30"/>
      <c r="AB145" s="30"/>
      <c r="AF145" s="30"/>
      <c r="AI145" s="30"/>
      <c r="AL145" s="30"/>
      <c r="AP145" s="30"/>
      <c r="AS145" s="30"/>
      <c r="AW145" s="30"/>
      <c r="BA145" s="30"/>
      <c r="BE145" s="30"/>
      <c r="BI145" s="30"/>
      <c r="BL145" s="30"/>
      <c r="BP145" s="30"/>
      <c r="BS145" s="30"/>
      <c r="BW145" s="30"/>
      <c r="BZ145" s="30"/>
      <c r="CC145" s="30"/>
    </row>
    <row r="146" spans="1:81" s="29" customFormat="1" x14ac:dyDescent="0.3">
      <c r="A146" s="40" t="s">
        <v>265</v>
      </c>
      <c r="B146" s="28">
        <v>1</v>
      </c>
      <c r="C146" s="33" t="s">
        <v>223</v>
      </c>
      <c r="D146" s="32">
        <v>250</v>
      </c>
      <c r="E146" s="30" t="s">
        <v>201</v>
      </c>
      <c r="F146" s="31">
        <f>D146/D72</f>
        <v>2.2321428571428572</v>
      </c>
      <c r="G146" s="30" t="s">
        <v>207</v>
      </c>
      <c r="K146" s="30"/>
      <c r="Q146" s="30"/>
      <c r="W146" s="30"/>
      <c r="AB146" s="30"/>
      <c r="AF146" s="30"/>
      <c r="AI146" s="30"/>
      <c r="AL146" s="30"/>
      <c r="AP146" s="30"/>
      <c r="AS146" s="30"/>
      <c r="AW146" s="30"/>
      <c r="BA146" s="30"/>
      <c r="BE146" s="30"/>
      <c r="BI146" s="30"/>
      <c r="BL146" s="30"/>
      <c r="BP146" s="30"/>
      <c r="BS146" s="30"/>
      <c r="BW146" s="30"/>
      <c r="BZ146" s="30"/>
      <c r="CC146" s="30"/>
    </row>
    <row r="147" spans="1:81" s="29" customFormat="1" x14ac:dyDescent="0.3">
      <c r="A147" s="40" t="s">
        <v>266</v>
      </c>
      <c r="B147" s="28">
        <v>1</v>
      </c>
      <c r="C147" s="33" t="s">
        <v>218</v>
      </c>
      <c r="D147" s="32">
        <v>112</v>
      </c>
      <c r="E147" s="30" t="s">
        <v>201</v>
      </c>
      <c r="F147" s="31">
        <f>D147/D72</f>
        <v>1</v>
      </c>
      <c r="G147" s="30" t="s">
        <v>207</v>
      </c>
      <c r="K147" s="30"/>
      <c r="Q147" s="30"/>
      <c r="W147" s="30"/>
      <c r="AB147" s="30"/>
      <c r="AF147" s="30"/>
      <c r="AI147" s="30"/>
      <c r="AL147" s="30"/>
      <c r="AP147" s="30"/>
      <c r="AS147" s="30"/>
      <c r="AW147" s="30"/>
      <c r="BA147" s="30"/>
      <c r="BE147" s="30"/>
      <c r="BI147" s="30"/>
      <c r="BL147" s="30"/>
      <c r="BP147" s="30"/>
      <c r="BS147" s="30"/>
      <c r="BW147" s="30"/>
      <c r="BZ147" s="30"/>
      <c r="CC147" s="30"/>
    </row>
    <row r="148" spans="1:81" s="29" customFormat="1" x14ac:dyDescent="0.3">
      <c r="A148" s="105" t="s">
        <v>267</v>
      </c>
      <c r="B148" s="28">
        <v>1</v>
      </c>
      <c r="C148" s="33" t="s">
        <v>223</v>
      </c>
      <c r="D148" s="32">
        <v>227</v>
      </c>
      <c r="E148" s="30" t="s">
        <v>201</v>
      </c>
      <c r="F148" s="31">
        <f>D148/D72</f>
        <v>2.0267857142857144</v>
      </c>
      <c r="G148" s="30" t="s">
        <v>207</v>
      </c>
      <c r="K148" s="30"/>
      <c r="Q148" s="30"/>
      <c r="W148" s="30"/>
      <c r="AB148" s="30"/>
      <c r="AF148" s="30"/>
      <c r="AI148" s="30"/>
      <c r="AL148" s="30"/>
      <c r="AP148" s="30"/>
      <c r="AS148" s="30"/>
      <c r="AW148" s="30"/>
      <c r="BA148" s="30"/>
      <c r="BE148" s="30"/>
      <c r="BI148" s="30"/>
      <c r="BL148" s="30"/>
      <c r="BP148" s="30"/>
      <c r="BS148" s="30"/>
      <c r="BW148" s="30"/>
      <c r="BZ148" s="30"/>
      <c r="CC148" s="30"/>
    </row>
    <row r="149" spans="1:81" s="29" customFormat="1" x14ac:dyDescent="0.3">
      <c r="A149" s="105"/>
      <c r="B149" s="28">
        <v>1</v>
      </c>
      <c r="C149" s="30" t="s">
        <v>224</v>
      </c>
      <c r="D149" s="29">
        <v>746.66700000000003</v>
      </c>
      <c r="E149" s="30" t="s">
        <v>201</v>
      </c>
      <c r="F149" s="32">
        <f>D149/D72</f>
        <v>6.6666696428571433</v>
      </c>
      <c r="G149" s="30" t="s">
        <v>207</v>
      </c>
      <c r="H149" s="28"/>
      <c r="K149" s="36"/>
      <c r="L149" s="28"/>
      <c r="M149" s="28"/>
      <c r="N149" s="28"/>
      <c r="Q149" s="36"/>
      <c r="W149" s="36"/>
      <c r="AB149" s="36"/>
      <c r="AF149" s="36"/>
      <c r="AI149" s="36"/>
      <c r="AL149" s="36"/>
      <c r="AP149" s="36"/>
      <c r="AS149" s="36"/>
      <c r="AW149" s="36"/>
      <c r="BA149" s="36"/>
      <c r="BE149" s="36"/>
      <c r="BI149" s="36"/>
      <c r="BL149" s="36"/>
      <c r="BP149" s="36"/>
      <c r="BS149" s="36"/>
      <c r="BW149" s="36"/>
      <c r="BZ149" s="36"/>
      <c r="CC149" s="36"/>
    </row>
    <row r="150" spans="1:81" s="29" customFormat="1" x14ac:dyDescent="0.3">
      <c r="A150" s="105"/>
      <c r="B150" s="28">
        <v>1</v>
      </c>
      <c r="C150" s="30" t="s">
        <v>217</v>
      </c>
      <c r="D150" s="32">
        <v>0.75087000000000004</v>
      </c>
      <c r="E150" s="30" t="s">
        <v>8</v>
      </c>
      <c r="F150" s="32">
        <f>D150*F148</f>
        <v>1.5218525892857144</v>
      </c>
      <c r="G150" s="30" t="s">
        <v>207</v>
      </c>
      <c r="H150" s="28"/>
      <c r="K150" s="36"/>
      <c r="L150" s="28"/>
      <c r="M150" s="28"/>
      <c r="N150" s="28"/>
      <c r="Q150" s="36"/>
      <c r="W150" s="36"/>
      <c r="AB150" s="36"/>
      <c r="AF150" s="36"/>
      <c r="AI150" s="36"/>
      <c r="AL150" s="36"/>
      <c r="AP150" s="36"/>
      <c r="AS150" s="36"/>
      <c r="AW150" s="36"/>
      <c r="BA150" s="36"/>
      <c r="BE150" s="36"/>
      <c r="BI150" s="36"/>
      <c r="BL150" s="36"/>
      <c r="BP150" s="36"/>
      <c r="BS150" s="36"/>
      <c r="BW150" s="36"/>
      <c r="BZ150" s="36"/>
      <c r="CC150" s="36"/>
    </row>
    <row r="151" spans="1:81" x14ac:dyDescent="0.3">
      <c r="A151" s="40" t="s">
        <v>268</v>
      </c>
      <c r="B151" s="45">
        <v>1</v>
      </c>
      <c r="C151" s="33" t="s">
        <v>245</v>
      </c>
      <c r="D151" s="32">
        <v>9.3939999999999996E-2</v>
      </c>
      <c r="E151" s="30" t="s">
        <v>58</v>
      </c>
      <c r="F151" s="31"/>
      <c r="G151" s="30"/>
      <c r="AE151"/>
      <c r="AJ151"/>
      <c r="AO151"/>
      <c r="AT151"/>
      <c r="AY151"/>
      <c r="BD151"/>
      <c r="BN151"/>
      <c r="BS151"/>
    </row>
  </sheetData>
  <mergeCells count="54">
    <mergeCell ref="Y1:AB1"/>
    <mergeCell ref="E1:G1"/>
    <mergeCell ref="I1:K1"/>
    <mergeCell ref="M1:O1"/>
    <mergeCell ref="Q1:S1"/>
    <mergeCell ref="U1:W1"/>
    <mergeCell ref="BH1:BK1"/>
    <mergeCell ref="BM1:BP1"/>
    <mergeCell ref="BR1:BU1"/>
    <mergeCell ref="E2:G2"/>
    <mergeCell ref="I2:K2"/>
    <mergeCell ref="M2:O2"/>
    <mergeCell ref="Q2:S2"/>
    <mergeCell ref="U2:W2"/>
    <mergeCell ref="Y2:AB2"/>
    <mergeCell ref="AD2:AG2"/>
    <mergeCell ref="AD1:AG1"/>
    <mergeCell ref="AI1:AL1"/>
    <mergeCell ref="AN1:AQ1"/>
    <mergeCell ref="AS1:AV1"/>
    <mergeCell ref="AX1:BA1"/>
    <mergeCell ref="BC1:BF1"/>
    <mergeCell ref="BM2:BP2"/>
    <mergeCell ref="BR2:BU2"/>
    <mergeCell ref="B58:B59"/>
    <mergeCell ref="C58:C59"/>
    <mergeCell ref="D58:D59"/>
    <mergeCell ref="E58:E59"/>
    <mergeCell ref="AI2:AL2"/>
    <mergeCell ref="AN2:AQ2"/>
    <mergeCell ref="AS2:AV2"/>
    <mergeCell ref="AX2:BA2"/>
    <mergeCell ref="BC2:BF2"/>
    <mergeCell ref="BH2:BK2"/>
    <mergeCell ref="A110:A111"/>
    <mergeCell ref="B73:B74"/>
    <mergeCell ref="C73:C74"/>
    <mergeCell ref="D73:D74"/>
    <mergeCell ref="E73:E74"/>
    <mergeCell ref="A87:A88"/>
    <mergeCell ref="A89:A90"/>
    <mergeCell ref="A91:A92"/>
    <mergeCell ref="A102:A103"/>
    <mergeCell ref="A104:A105"/>
    <mergeCell ref="A106:A107"/>
    <mergeCell ref="A108:A109"/>
    <mergeCell ref="A140:A141"/>
    <mergeCell ref="A148:A150"/>
    <mergeCell ref="A112:A113"/>
    <mergeCell ref="A114:A116"/>
    <mergeCell ref="A121:A122"/>
    <mergeCell ref="A124:A126"/>
    <mergeCell ref="A127:A128"/>
    <mergeCell ref="A136:A138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zoomScale="90" zoomScaleNormal="90" workbookViewId="0">
      <selection activeCell="M24" sqref="M24"/>
    </sheetView>
  </sheetViews>
  <sheetFormatPr defaultRowHeight="14.4" x14ac:dyDescent="0.3"/>
  <cols>
    <col min="2" max="2" width="8.88671875" style="95"/>
  </cols>
  <sheetData>
    <row r="2" spans="1:2" x14ac:dyDescent="0.3">
      <c r="A2" s="8"/>
      <c r="B2" s="95" t="s">
        <v>335</v>
      </c>
    </row>
    <row r="4" spans="1:2" x14ac:dyDescent="0.3">
      <c r="A4" s="7"/>
      <c r="B4" s="95" t="s">
        <v>336</v>
      </c>
    </row>
    <row r="6" spans="1:2" x14ac:dyDescent="0.3">
      <c r="A6" s="9"/>
      <c r="B6" s="95" t="s">
        <v>337</v>
      </c>
    </row>
    <row r="8" spans="1:2" x14ac:dyDescent="0.3">
      <c r="A8" s="10"/>
      <c r="B8" s="95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Y48"/>
  <sheetViews>
    <sheetView zoomScaleNormal="100" workbookViewId="0">
      <pane xSplit="2" ySplit="8" topLeftCell="AS9" activePane="bottomRight" state="frozenSplit"/>
      <selection activeCell="H14" sqref="H14"/>
      <selection pane="topRight" activeCell="H14" sqref="H14"/>
      <selection pane="bottomLeft" activeCell="H14" sqref="H14"/>
      <selection pane="bottomRight" activeCell="BB14" sqref="BB14"/>
    </sheetView>
  </sheetViews>
  <sheetFormatPr defaultColWidth="9.6640625" defaultRowHeight="12" x14ac:dyDescent="0.2"/>
  <cols>
    <col min="1" max="1" width="6.44140625" style="74" customWidth="1"/>
    <col min="2" max="2" width="13.88671875" style="68" customWidth="1"/>
    <col min="3" max="3" width="17.6640625" style="68" bestFit="1" customWidth="1"/>
    <col min="4" max="4" width="15.109375" style="68" bestFit="1" customWidth="1"/>
    <col min="5" max="5" width="11.33203125" style="68" bestFit="1" customWidth="1"/>
    <col min="6" max="6" width="17.77734375" style="68" bestFit="1" customWidth="1"/>
    <col min="7" max="8" width="13" style="68" bestFit="1" customWidth="1"/>
    <col min="9" max="9" width="14.6640625" style="68" bestFit="1" customWidth="1"/>
    <col min="10" max="10" width="12.6640625" style="68" bestFit="1" customWidth="1"/>
    <col min="11" max="11" width="11.6640625" style="68" bestFit="1" customWidth="1"/>
    <col min="12" max="12" width="10.109375" style="68" bestFit="1" customWidth="1"/>
    <col min="13" max="13" width="10.6640625" style="68" bestFit="1" customWidth="1"/>
    <col min="14" max="15" width="13.21875" style="68" bestFit="1" customWidth="1"/>
    <col min="16" max="16" width="20" style="68" bestFit="1" customWidth="1"/>
    <col min="17" max="18" width="8.88671875" style="68" customWidth="1"/>
    <col min="19" max="19" width="10.44140625" style="68" bestFit="1" customWidth="1"/>
    <col min="20" max="20" width="8.88671875" style="68" customWidth="1"/>
    <col min="21" max="21" width="13" style="68" bestFit="1" customWidth="1"/>
    <col min="22" max="22" width="11.77734375" style="68" bestFit="1" customWidth="1"/>
    <col min="23" max="24" width="8.88671875" style="68" customWidth="1"/>
    <col min="25" max="25" width="11.33203125" style="68" bestFit="1" customWidth="1"/>
    <col min="26" max="26" width="8.88671875" style="68" customWidth="1"/>
    <col min="27" max="27" width="13.88671875" style="68" bestFit="1" customWidth="1"/>
    <col min="28" max="31" width="8.88671875" style="68" customWidth="1"/>
    <col min="32" max="32" width="11.33203125" style="68" bestFit="1" customWidth="1"/>
    <col min="33" max="33" width="8.88671875" style="68" customWidth="1"/>
    <col min="34" max="34" width="11.6640625" style="68" customWidth="1"/>
    <col min="35" max="35" width="12.88671875" style="68" bestFit="1" customWidth="1"/>
    <col min="36" max="37" width="8.88671875" style="68" customWidth="1"/>
    <col min="38" max="38" width="13.33203125" style="68" bestFit="1" customWidth="1"/>
    <col min="39" max="39" width="8.88671875" style="68" customWidth="1"/>
    <col min="40" max="41" width="13.88671875" style="68" bestFit="1" customWidth="1"/>
    <col min="42" max="42" width="11.21875" style="68" bestFit="1" customWidth="1"/>
    <col min="43" max="44" width="14.5546875" style="68" bestFit="1" customWidth="1"/>
    <col min="45" max="45" width="12.33203125" style="68" bestFit="1" customWidth="1"/>
    <col min="46" max="46" width="10.88671875" style="68" bestFit="1" customWidth="1"/>
    <col min="47" max="47" width="8.88671875" style="68" customWidth="1"/>
    <col min="48" max="48" width="12.77734375" style="68" bestFit="1" customWidth="1"/>
    <col min="49" max="49" width="13.21875" style="68" bestFit="1" customWidth="1"/>
    <col min="50" max="50" width="8.88671875" style="68" customWidth="1"/>
    <col min="51" max="51" width="11.109375" style="68" bestFit="1" customWidth="1"/>
    <col min="52" max="52" width="8.88671875" style="68" customWidth="1"/>
    <col min="53" max="53" width="10.5546875" style="68" bestFit="1" customWidth="1"/>
    <col min="54" max="54" width="12.6640625" style="68" bestFit="1" customWidth="1"/>
    <col min="55" max="55" width="8.88671875" style="68" customWidth="1"/>
    <col min="56" max="57" width="11.5546875" style="68" bestFit="1" customWidth="1"/>
    <col min="58" max="65" width="8.88671875" style="68" customWidth="1"/>
    <col min="66" max="66" width="10.21875" style="68" bestFit="1" customWidth="1"/>
    <col min="67" max="69" width="8.88671875" style="68" customWidth="1"/>
    <col min="70" max="70" width="12.77734375" style="68" bestFit="1" customWidth="1"/>
    <col min="71" max="75" width="8.88671875" style="68" customWidth="1"/>
    <col min="76" max="76" width="11.5546875" style="68" bestFit="1" customWidth="1"/>
    <col min="77" max="77" width="8.88671875" style="68" customWidth="1"/>
    <col min="78" max="78" width="11.33203125" style="68" bestFit="1" customWidth="1"/>
    <col min="79" max="79" width="8.88671875" style="68" customWidth="1"/>
    <col min="80" max="80" width="10.6640625" style="68" bestFit="1" customWidth="1"/>
    <col min="81" max="82" width="8.88671875" style="68" customWidth="1"/>
    <col min="83" max="83" width="10.109375" style="68" bestFit="1" customWidth="1"/>
    <col min="84" max="98" width="8.88671875" style="68" customWidth="1"/>
    <col min="99" max="100" width="12.77734375" style="68" bestFit="1" customWidth="1"/>
    <col min="101" max="101" width="8.88671875" style="68" customWidth="1"/>
    <col min="102" max="102" width="10.21875" style="68" bestFit="1" customWidth="1"/>
    <col min="103" max="103" width="11.77734375" style="68" bestFit="1" customWidth="1"/>
    <col min="104" max="105" width="8.88671875" style="68" customWidth="1"/>
    <col min="106" max="106" width="11.33203125" style="68" bestFit="1" customWidth="1"/>
    <col min="107" max="107" width="13.33203125" style="68" bestFit="1" customWidth="1"/>
    <col min="108" max="108" width="10.77734375" style="68" bestFit="1" customWidth="1"/>
    <col min="109" max="109" width="14.44140625" style="68" bestFit="1" customWidth="1"/>
    <col min="110" max="110" width="8.88671875" style="68" customWidth="1"/>
    <col min="111" max="111" width="10.21875" style="68" bestFit="1" customWidth="1"/>
    <col min="112" max="114" width="9" style="68" customWidth="1"/>
    <col min="115" max="115" width="10.6640625" style="68" bestFit="1" customWidth="1"/>
    <col min="116" max="116" width="9" style="68" customWidth="1"/>
    <col min="117" max="117" width="10" style="68" bestFit="1" customWidth="1"/>
    <col min="118" max="118" width="9" style="68" customWidth="1"/>
    <col min="119" max="119" width="11.44140625" style="68" customWidth="1"/>
    <col min="120" max="120" width="10.88671875" style="68" customWidth="1"/>
    <col min="121" max="121" width="9" style="68" customWidth="1"/>
    <col min="122" max="123" width="10.21875" style="68" bestFit="1" customWidth="1"/>
    <col min="124" max="127" width="9" style="68" customWidth="1"/>
    <col min="128" max="128" width="12.109375" style="68" bestFit="1" customWidth="1"/>
    <col min="129" max="133" width="9" style="68" customWidth="1"/>
    <col min="134" max="134" width="11.21875" style="68" bestFit="1" customWidth="1"/>
    <col min="135" max="136" width="9" style="68" customWidth="1"/>
    <col min="137" max="137" width="11.88671875" style="68" bestFit="1" customWidth="1"/>
    <col min="138" max="139" width="9" style="68" customWidth="1"/>
    <col min="140" max="141" width="12.77734375" style="68" bestFit="1" customWidth="1"/>
    <col min="142" max="144" width="9" style="68" customWidth="1"/>
    <col min="145" max="145" width="15" style="68" bestFit="1" customWidth="1"/>
    <col min="146" max="150" width="9" style="68" customWidth="1"/>
    <col min="151" max="151" width="11.109375" style="68" bestFit="1" customWidth="1"/>
    <col min="152" max="152" width="9" style="68" customWidth="1"/>
    <col min="153" max="153" width="11.6640625" style="68" bestFit="1" customWidth="1"/>
    <col min="154" max="158" width="9.6640625" style="68"/>
    <col min="159" max="159" width="11.109375" style="68" bestFit="1" customWidth="1"/>
    <col min="160" max="160" width="9.6640625" style="68"/>
    <col min="161" max="161" width="12.44140625" style="68" bestFit="1" customWidth="1"/>
    <col min="162" max="167" width="9.6640625" style="68"/>
    <col min="168" max="168" width="12.109375" style="68" bestFit="1" customWidth="1"/>
    <col min="169" max="171" width="9.6640625" style="68"/>
    <col min="172" max="172" width="12.33203125" style="68" bestFit="1" customWidth="1"/>
    <col min="173" max="181" width="9.6640625" style="68"/>
    <col min="182" max="182" width="10" style="68" customWidth="1"/>
    <col min="183" max="205" width="9.6640625" style="68"/>
    <col min="206" max="206" width="13.33203125" style="68" bestFit="1" customWidth="1"/>
    <col min="207" max="207" width="13.77734375" style="68" bestFit="1" customWidth="1"/>
    <col min="208" max="243" width="9.6640625" style="68"/>
    <col min="244" max="244" width="6.44140625" style="68" customWidth="1"/>
    <col min="245" max="245" width="13.88671875" style="68" customWidth="1"/>
    <col min="246" max="246" width="14.33203125" style="68" customWidth="1"/>
    <col min="247" max="263" width="9.6640625" style="68"/>
    <col min="264" max="264" width="12" style="68" customWidth="1"/>
    <col min="265" max="265" width="12.77734375" style="68" customWidth="1"/>
    <col min="266" max="266" width="11.109375" style="68" customWidth="1"/>
    <col min="267" max="267" width="12" style="68" customWidth="1"/>
    <col min="268" max="268" width="9.6640625" style="68"/>
    <col min="269" max="269" width="15.33203125" style="68" customWidth="1"/>
    <col min="270" max="270" width="15.21875" style="68" customWidth="1"/>
    <col min="271" max="271" width="21.44140625" style="68" customWidth="1"/>
    <col min="272" max="287" width="9.6640625" style="68"/>
    <col min="288" max="289" width="13.44140625" style="68" customWidth="1"/>
    <col min="290" max="290" width="9.6640625" style="68"/>
    <col min="291" max="291" width="13.88671875" style="68" customWidth="1"/>
    <col min="292" max="292" width="10.6640625" style="68" customWidth="1"/>
    <col min="293" max="293" width="17.33203125" style="68" customWidth="1"/>
    <col min="294" max="295" width="12.6640625" style="68" customWidth="1"/>
    <col min="296" max="296" width="11.21875" style="68" customWidth="1"/>
    <col min="297" max="297" width="18.33203125" style="68" customWidth="1"/>
    <col min="298" max="298" width="12.88671875" style="68" customWidth="1"/>
    <col min="299" max="300" width="13.21875" style="68" customWidth="1"/>
    <col min="301" max="301" width="10.88671875" style="68" customWidth="1"/>
    <col min="302" max="302" width="11.109375" style="68" customWidth="1"/>
    <col min="303" max="303" width="15.21875" style="68" customWidth="1"/>
    <col min="304" max="304" width="9.6640625" style="68"/>
    <col min="305" max="305" width="11" style="68" customWidth="1"/>
    <col min="306" max="306" width="10.77734375" style="68" customWidth="1"/>
    <col min="307" max="307" width="11.44140625" style="68" customWidth="1"/>
    <col min="308" max="308" width="4" style="68" customWidth="1"/>
    <col min="309" max="499" width="9.6640625" style="68"/>
    <col min="500" max="500" width="6.44140625" style="68" customWidth="1"/>
    <col min="501" max="501" width="13.88671875" style="68" customWidth="1"/>
    <col min="502" max="502" width="14.33203125" style="68" customWidth="1"/>
    <col min="503" max="519" width="9.6640625" style="68"/>
    <col min="520" max="520" width="12" style="68" customWidth="1"/>
    <col min="521" max="521" width="12.77734375" style="68" customWidth="1"/>
    <col min="522" max="522" width="11.109375" style="68" customWidth="1"/>
    <col min="523" max="523" width="12" style="68" customWidth="1"/>
    <col min="524" max="524" width="9.6640625" style="68"/>
    <col min="525" max="525" width="15.33203125" style="68" customWidth="1"/>
    <col min="526" max="526" width="15.21875" style="68" customWidth="1"/>
    <col min="527" max="527" width="21.44140625" style="68" customWidth="1"/>
    <col min="528" max="543" width="9.6640625" style="68"/>
    <col min="544" max="545" width="13.44140625" style="68" customWidth="1"/>
    <col min="546" max="546" width="9.6640625" style="68"/>
    <col min="547" max="547" width="13.88671875" style="68" customWidth="1"/>
    <col min="548" max="548" width="10.6640625" style="68" customWidth="1"/>
    <col min="549" max="549" width="17.33203125" style="68" customWidth="1"/>
    <col min="550" max="551" width="12.6640625" style="68" customWidth="1"/>
    <col min="552" max="552" width="11.21875" style="68" customWidth="1"/>
    <col min="553" max="553" width="18.33203125" style="68" customWidth="1"/>
    <col min="554" max="554" width="12.88671875" style="68" customWidth="1"/>
    <col min="555" max="556" width="13.21875" style="68" customWidth="1"/>
    <col min="557" max="557" width="10.88671875" style="68" customWidth="1"/>
    <col min="558" max="558" width="11.109375" style="68" customWidth="1"/>
    <col min="559" max="559" width="15.21875" style="68" customWidth="1"/>
    <col min="560" max="560" width="9.6640625" style="68"/>
    <col min="561" max="561" width="11" style="68" customWidth="1"/>
    <col min="562" max="562" width="10.77734375" style="68" customWidth="1"/>
    <col min="563" max="563" width="11.44140625" style="68" customWidth="1"/>
    <col min="564" max="564" width="4" style="68" customWidth="1"/>
    <col min="565" max="755" width="9.6640625" style="68"/>
    <col min="756" max="756" width="6.44140625" style="68" customWidth="1"/>
    <col min="757" max="757" width="13.88671875" style="68" customWidth="1"/>
    <col min="758" max="758" width="14.33203125" style="68" customWidth="1"/>
    <col min="759" max="775" width="9.6640625" style="68"/>
    <col min="776" max="776" width="12" style="68" customWidth="1"/>
    <col min="777" max="777" width="12.77734375" style="68" customWidth="1"/>
    <col min="778" max="778" width="11.109375" style="68" customWidth="1"/>
    <col min="779" max="779" width="12" style="68" customWidth="1"/>
    <col min="780" max="780" width="9.6640625" style="68"/>
    <col min="781" max="781" width="15.33203125" style="68" customWidth="1"/>
    <col min="782" max="782" width="15.21875" style="68" customWidth="1"/>
    <col min="783" max="783" width="21.44140625" style="68" customWidth="1"/>
    <col min="784" max="799" width="9.6640625" style="68"/>
    <col min="800" max="801" width="13.44140625" style="68" customWidth="1"/>
    <col min="802" max="802" width="9.6640625" style="68"/>
    <col min="803" max="803" width="13.88671875" style="68" customWidth="1"/>
    <col min="804" max="804" width="10.6640625" style="68" customWidth="1"/>
    <col min="805" max="805" width="17.33203125" style="68" customWidth="1"/>
    <col min="806" max="807" width="12.6640625" style="68" customWidth="1"/>
    <col min="808" max="808" width="11.21875" style="68" customWidth="1"/>
    <col min="809" max="809" width="18.33203125" style="68" customWidth="1"/>
    <col min="810" max="810" width="12.88671875" style="68" customWidth="1"/>
    <col min="811" max="812" width="13.21875" style="68" customWidth="1"/>
    <col min="813" max="813" width="10.88671875" style="68" customWidth="1"/>
    <col min="814" max="814" width="11.109375" style="68" customWidth="1"/>
    <col min="815" max="815" width="15.21875" style="68" customWidth="1"/>
    <col min="816" max="816" width="9.6640625" style="68"/>
    <col min="817" max="817" width="11" style="68" customWidth="1"/>
    <col min="818" max="818" width="10.77734375" style="68" customWidth="1"/>
    <col min="819" max="819" width="11.44140625" style="68" customWidth="1"/>
    <col min="820" max="820" width="4" style="68" customWidth="1"/>
    <col min="821" max="1011" width="9.6640625" style="68"/>
    <col min="1012" max="1012" width="6.44140625" style="68" customWidth="1"/>
    <col min="1013" max="1013" width="13.88671875" style="68" customWidth="1"/>
    <col min="1014" max="1014" width="14.33203125" style="68" customWidth="1"/>
    <col min="1015" max="1031" width="9.6640625" style="68"/>
    <col min="1032" max="1032" width="12" style="68" customWidth="1"/>
    <col min="1033" max="1033" width="12.77734375" style="68" customWidth="1"/>
    <col min="1034" max="1034" width="11.109375" style="68" customWidth="1"/>
    <col min="1035" max="1035" width="12" style="68" customWidth="1"/>
    <col min="1036" max="1036" width="9.6640625" style="68"/>
    <col min="1037" max="1037" width="15.33203125" style="68" customWidth="1"/>
    <col min="1038" max="1038" width="15.21875" style="68" customWidth="1"/>
    <col min="1039" max="1039" width="21.44140625" style="68" customWidth="1"/>
    <col min="1040" max="1055" width="9.6640625" style="68"/>
    <col min="1056" max="1057" width="13.44140625" style="68" customWidth="1"/>
    <col min="1058" max="1058" width="9.6640625" style="68"/>
    <col min="1059" max="1059" width="13.88671875" style="68" customWidth="1"/>
    <col min="1060" max="1060" width="10.6640625" style="68" customWidth="1"/>
    <col min="1061" max="1061" width="17.33203125" style="68" customWidth="1"/>
    <col min="1062" max="1063" width="12.6640625" style="68" customWidth="1"/>
    <col min="1064" max="1064" width="11.21875" style="68" customWidth="1"/>
    <col min="1065" max="1065" width="18.33203125" style="68" customWidth="1"/>
    <col min="1066" max="1066" width="12.88671875" style="68" customWidth="1"/>
    <col min="1067" max="1068" width="13.21875" style="68" customWidth="1"/>
    <col min="1069" max="1069" width="10.88671875" style="68" customWidth="1"/>
    <col min="1070" max="1070" width="11.109375" style="68" customWidth="1"/>
    <col min="1071" max="1071" width="15.21875" style="68" customWidth="1"/>
    <col min="1072" max="1072" width="9.6640625" style="68"/>
    <col min="1073" max="1073" width="11" style="68" customWidth="1"/>
    <col min="1074" max="1074" width="10.77734375" style="68" customWidth="1"/>
    <col min="1075" max="1075" width="11.44140625" style="68" customWidth="1"/>
    <col min="1076" max="1076" width="4" style="68" customWidth="1"/>
    <col min="1077" max="1267" width="9.6640625" style="68"/>
    <col min="1268" max="1268" width="6.44140625" style="68" customWidth="1"/>
    <col min="1269" max="1269" width="13.88671875" style="68" customWidth="1"/>
    <col min="1270" max="1270" width="14.33203125" style="68" customWidth="1"/>
    <col min="1271" max="1287" width="9.6640625" style="68"/>
    <col min="1288" max="1288" width="12" style="68" customWidth="1"/>
    <col min="1289" max="1289" width="12.77734375" style="68" customWidth="1"/>
    <col min="1290" max="1290" width="11.109375" style="68" customWidth="1"/>
    <col min="1291" max="1291" width="12" style="68" customWidth="1"/>
    <col min="1292" max="1292" width="9.6640625" style="68"/>
    <col min="1293" max="1293" width="15.33203125" style="68" customWidth="1"/>
    <col min="1294" max="1294" width="15.21875" style="68" customWidth="1"/>
    <col min="1295" max="1295" width="21.44140625" style="68" customWidth="1"/>
    <col min="1296" max="1311" width="9.6640625" style="68"/>
    <col min="1312" max="1313" width="13.44140625" style="68" customWidth="1"/>
    <col min="1314" max="1314" width="9.6640625" style="68"/>
    <col min="1315" max="1315" width="13.88671875" style="68" customWidth="1"/>
    <col min="1316" max="1316" width="10.6640625" style="68" customWidth="1"/>
    <col min="1317" max="1317" width="17.33203125" style="68" customWidth="1"/>
    <col min="1318" max="1319" width="12.6640625" style="68" customWidth="1"/>
    <col min="1320" max="1320" width="11.21875" style="68" customWidth="1"/>
    <col min="1321" max="1321" width="18.33203125" style="68" customWidth="1"/>
    <col min="1322" max="1322" width="12.88671875" style="68" customWidth="1"/>
    <col min="1323" max="1324" width="13.21875" style="68" customWidth="1"/>
    <col min="1325" max="1325" width="10.88671875" style="68" customWidth="1"/>
    <col min="1326" max="1326" width="11.109375" style="68" customWidth="1"/>
    <col min="1327" max="1327" width="15.21875" style="68" customWidth="1"/>
    <col min="1328" max="1328" width="9.6640625" style="68"/>
    <col min="1329" max="1329" width="11" style="68" customWidth="1"/>
    <col min="1330" max="1330" width="10.77734375" style="68" customWidth="1"/>
    <col min="1331" max="1331" width="11.44140625" style="68" customWidth="1"/>
    <col min="1332" max="1332" width="4" style="68" customWidth="1"/>
    <col min="1333" max="1523" width="9.6640625" style="68"/>
    <col min="1524" max="1524" width="6.44140625" style="68" customWidth="1"/>
    <col min="1525" max="1525" width="13.88671875" style="68" customWidth="1"/>
    <col min="1526" max="1526" width="14.33203125" style="68" customWidth="1"/>
    <col min="1527" max="1543" width="9.6640625" style="68"/>
    <col min="1544" max="1544" width="12" style="68" customWidth="1"/>
    <col min="1545" max="1545" width="12.77734375" style="68" customWidth="1"/>
    <col min="1546" max="1546" width="11.109375" style="68" customWidth="1"/>
    <col min="1547" max="1547" width="12" style="68" customWidth="1"/>
    <col min="1548" max="1548" width="9.6640625" style="68"/>
    <col min="1549" max="1549" width="15.33203125" style="68" customWidth="1"/>
    <col min="1550" max="1550" width="15.21875" style="68" customWidth="1"/>
    <col min="1551" max="1551" width="21.44140625" style="68" customWidth="1"/>
    <col min="1552" max="1567" width="9.6640625" style="68"/>
    <col min="1568" max="1569" width="13.44140625" style="68" customWidth="1"/>
    <col min="1570" max="1570" width="9.6640625" style="68"/>
    <col min="1571" max="1571" width="13.88671875" style="68" customWidth="1"/>
    <col min="1572" max="1572" width="10.6640625" style="68" customWidth="1"/>
    <col min="1573" max="1573" width="17.33203125" style="68" customWidth="1"/>
    <col min="1574" max="1575" width="12.6640625" style="68" customWidth="1"/>
    <col min="1576" max="1576" width="11.21875" style="68" customWidth="1"/>
    <col min="1577" max="1577" width="18.33203125" style="68" customWidth="1"/>
    <col min="1578" max="1578" width="12.88671875" style="68" customWidth="1"/>
    <col min="1579" max="1580" width="13.21875" style="68" customWidth="1"/>
    <col min="1581" max="1581" width="10.88671875" style="68" customWidth="1"/>
    <col min="1582" max="1582" width="11.109375" style="68" customWidth="1"/>
    <col min="1583" max="1583" width="15.21875" style="68" customWidth="1"/>
    <col min="1584" max="1584" width="9.6640625" style="68"/>
    <col min="1585" max="1585" width="11" style="68" customWidth="1"/>
    <col min="1586" max="1586" width="10.77734375" style="68" customWidth="1"/>
    <col min="1587" max="1587" width="11.44140625" style="68" customWidth="1"/>
    <col min="1588" max="1588" width="4" style="68" customWidth="1"/>
    <col min="1589" max="1779" width="9.6640625" style="68"/>
    <col min="1780" max="1780" width="6.44140625" style="68" customWidth="1"/>
    <col min="1781" max="1781" width="13.88671875" style="68" customWidth="1"/>
    <col min="1782" max="1782" width="14.33203125" style="68" customWidth="1"/>
    <col min="1783" max="1799" width="9.6640625" style="68"/>
    <col min="1800" max="1800" width="12" style="68" customWidth="1"/>
    <col min="1801" max="1801" width="12.77734375" style="68" customWidth="1"/>
    <col min="1802" max="1802" width="11.109375" style="68" customWidth="1"/>
    <col min="1803" max="1803" width="12" style="68" customWidth="1"/>
    <col min="1804" max="1804" width="9.6640625" style="68"/>
    <col min="1805" max="1805" width="15.33203125" style="68" customWidth="1"/>
    <col min="1806" max="1806" width="15.21875" style="68" customWidth="1"/>
    <col min="1807" max="1807" width="21.44140625" style="68" customWidth="1"/>
    <col min="1808" max="1823" width="9.6640625" style="68"/>
    <col min="1824" max="1825" width="13.44140625" style="68" customWidth="1"/>
    <col min="1826" max="1826" width="9.6640625" style="68"/>
    <col min="1827" max="1827" width="13.88671875" style="68" customWidth="1"/>
    <col min="1828" max="1828" width="10.6640625" style="68" customWidth="1"/>
    <col min="1829" max="1829" width="17.33203125" style="68" customWidth="1"/>
    <col min="1830" max="1831" width="12.6640625" style="68" customWidth="1"/>
    <col min="1832" max="1832" width="11.21875" style="68" customWidth="1"/>
    <col min="1833" max="1833" width="18.33203125" style="68" customWidth="1"/>
    <col min="1834" max="1834" width="12.88671875" style="68" customWidth="1"/>
    <col min="1835" max="1836" width="13.21875" style="68" customWidth="1"/>
    <col min="1837" max="1837" width="10.88671875" style="68" customWidth="1"/>
    <col min="1838" max="1838" width="11.109375" style="68" customWidth="1"/>
    <col min="1839" max="1839" width="15.21875" style="68" customWidth="1"/>
    <col min="1840" max="1840" width="9.6640625" style="68"/>
    <col min="1841" max="1841" width="11" style="68" customWidth="1"/>
    <col min="1842" max="1842" width="10.77734375" style="68" customWidth="1"/>
    <col min="1843" max="1843" width="11.44140625" style="68" customWidth="1"/>
    <col min="1844" max="1844" width="4" style="68" customWidth="1"/>
    <col min="1845" max="2035" width="9.6640625" style="68"/>
    <col min="2036" max="2036" width="6.44140625" style="68" customWidth="1"/>
    <col min="2037" max="2037" width="13.88671875" style="68" customWidth="1"/>
    <col min="2038" max="2038" width="14.33203125" style="68" customWidth="1"/>
    <col min="2039" max="2055" width="9.6640625" style="68"/>
    <col min="2056" max="2056" width="12" style="68" customWidth="1"/>
    <col min="2057" max="2057" width="12.77734375" style="68" customWidth="1"/>
    <col min="2058" max="2058" width="11.109375" style="68" customWidth="1"/>
    <col min="2059" max="2059" width="12" style="68" customWidth="1"/>
    <col min="2060" max="2060" width="9.6640625" style="68"/>
    <col min="2061" max="2061" width="15.33203125" style="68" customWidth="1"/>
    <col min="2062" max="2062" width="15.21875" style="68" customWidth="1"/>
    <col min="2063" max="2063" width="21.44140625" style="68" customWidth="1"/>
    <col min="2064" max="2079" width="9.6640625" style="68"/>
    <col min="2080" max="2081" width="13.44140625" style="68" customWidth="1"/>
    <col min="2082" max="2082" width="9.6640625" style="68"/>
    <col min="2083" max="2083" width="13.88671875" style="68" customWidth="1"/>
    <col min="2084" max="2084" width="10.6640625" style="68" customWidth="1"/>
    <col min="2085" max="2085" width="17.33203125" style="68" customWidth="1"/>
    <col min="2086" max="2087" width="12.6640625" style="68" customWidth="1"/>
    <col min="2088" max="2088" width="11.21875" style="68" customWidth="1"/>
    <col min="2089" max="2089" width="18.33203125" style="68" customWidth="1"/>
    <col min="2090" max="2090" width="12.88671875" style="68" customWidth="1"/>
    <col min="2091" max="2092" width="13.21875" style="68" customWidth="1"/>
    <col min="2093" max="2093" width="10.88671875" style="68" customWidth="1"/>
    <col min="2094" max="2094" width="11.109375" style="68" customWidth="1"/>
    <col min="2095" max="2095" width="15.21875" style="68" customWidth="1"/>
    <col min="2096" max="2096" width="9.6640625" style="68"/>
    <col min="2097" max="2097" width="11" style="68" customWidth="1"/>
    <col min="2098" max="2098" width="10.77734375" style="68" customWidth="1"/>
    <col min="2099" max="2099" width="11.44140625" style="68" customWidth="1"/>
    <col min="2100" max="2100" width="4" style="68" customWidth="1"/>
    <col min="2101" max="2291" width="9.6640625" style="68"/>
    <col min="2292" max="2292" width="6.44140625" style="68" customWidth="1"/>
    <col min="2293" max="2293" width="13.88671875" style="68" customWidth="1"/>
    <col min="2294" max="2294" width="14.33203125" style="68" customWidth="1"/>
    <col min="2295" max="2311" width="9.6640625" style="68"/>
    <col min="2312" max="2312" width="12" style="68" customWidth="1"/>
    <col min="2313" max="2313" width="12.77734375" style="68" customWidth="1"/>
    <col min="2314" max="2314" width="11.109375" style="68" customWidth="1"/>
    <col min="2315" max="2315" width="12" style="68" customWidth="1"/>
    <col min="2316" max="2316" width="9.6640625" style="68"/>
    <col min="2317" max="2317" width="15.33203125" style="68" customWidth="1"/>
    <col min="2318" max="2318" width="15.21875" style="68" customWidth="1"/>
    <col min="2319" max="2319" width="21.44140625" style="68" customWidth="1"/>
    <col min="2320" max="2335" width="9.6640625" style="68"/>
    <col min="2336" max="2337" width="13.44140625" style="68" customWidth="1"/>
    <col min="2338" max="2338" width="9.6640625" style="68"/>
    <col min="2339" max="2339" width="13.88671875" style="68" customWidth="1"/>
    <col min="2340" max="2340" width="10.6640625" style="68" customWidth="1"/>
    <col min="2341" max="2341" width="17.33203125" style="68" customWidth="1"/>
    <col min="2342" max="2343" width="12.6640625" style="68" customWidth="1"/>
    <col min="2344" max="2344" width="11.21875" style="68" customWidth="1"/>
    <col min="2345" max="2345" width="18.33203125" style="68" customWidth="1"/>
    <col min="2346" max="2346" width="12.88671875" style="68" customWidth="1"/>
    <col min="2347" max="2348" width="13.21875" style="68" customWidth="1"/>
    <col min="2349" max="2349" width="10.88671875" style="68" customWidth="1"/>
    <col min="2350" max="2350" width="11.109375" style="68" customWidth="1"/>
    <col min="2351" max="2351" width="15.21875" style="68" customWidth="1"/>
    <col min="2352" max="2352" width="9.6640625" style="68"/>
    <col min="2353" max="2353" width="11" style="68" customWidth="1"/>
    <col min="2354" max="2354" width="10.77734375" style="68" customWidth="1"/>
    <col min="2355" max="2355" width="11.44140625" style="68" customWidth="1"/>
    <col min="2356" max="2356" width="4" style="68" customWidth="1"/>
    <col min="2357" max="2547" width="9.6640625" style="68"/>
    <col min="2548" max="2548" width="6.44140625" style="68" customWidth="1"/>
    <col min="2549" max="2549" width="13.88671875" style="68" customWidth="1"/>
    <col min="2550" max="2550" width="14.33203125" style="68" customWidth="1"/>
    <col min="2551" max="2567" width="9.6640625" style="68"/>
    <col min="2568" max="2568" width="12" style="68" customWidth="1"/>
    <col min="2569" max="2569" width="12.77734375" style="68" customWidth="1"/>
    <col min="2570" max="2570" width="11.109375" style="68" customWidth="1"/>
    <col min="2571" max="2571" width="12" style="68" customWidth="1"/>
    <col min="2572" max="2572" width="9.6640625" style="68"/>
    <col min="2573" max="2573" width="15.33203125" style="68" customWidth="1"/>
    <col min="2574" max="2574" width="15.21875" style="68" customWidth="1"/>
    <col min="2575" max="2575" width="21.44140625" style="68" customWidth="1"/>
    <col min="2576" max="2591" width="9.6640625" style="68"/>
    <col min="2592" max="2593" width="13.44140625" style="68" customWidth="1"/>
    <col min="2594" max="2594" width="9.6640625" style="68"/>
    <col min="2595" max="2595" width="13.88671875" style="68" customWidth="1"/>
    <col min="2596" max="2596" width="10.6640625" style="68" customWidth="1"/>
    <col min="2597" max="2597" width="17.33203125" style="68" customWidth="1"/>
    <col min="2598" max="2599" width="12.6640625" style="68" customWidth="1"/>
    <col min="2600" max="2600" width="11.21875" style="68" customWidth="1"/>
    <col min="2601" max="2601" width="18.33203125" style="68" customWidth="1"/>
    <col min="2602" max="2602" width="12.88671875" style="68" customWidth="1"/>
    <col min="2603" max="2604" width="13.21875" style="68" customWidth="1"/>
    <col min="2605" max="2605" width="10.88671875" style="68" customWidth="1"/>
    <col min="2606" max="2606" width="11.109375" style="68" customWidth="1"/>
    <col min="2607" max="2607" width="15.21875" style="68" customWidth="1"/>
    <col min="2608" max="2608" width="9.6640625" style="68"/>
    <col min="2609" max="2609" width="11" style="68" customWidth="1"/>
    <col min="2610" max="2610" width="10.77734375" style="68" customWidth="1"/>
    <col min="2611" max="2611" width="11.44140625" style="68" customWidth="1"/>
    <col min="2612" max="2612" width="4" style="68" customWidth="1"/>
    <col min="2613" max="2803" width="9.6640625" style="68"/>
    <col min="2804" max="2804" width="6.44140625" style="68" customWidth="1"/>
    <col min="2805" max="2805" width="13.88671875" style="68" customWidth="1"/>
    <col min="2806" max="2806" width="14.33203125" style="68" customWidth="1"/>
    <col min="2807" max="2823" width="9.6640625" style="68"/>
    <col min="2824" max="2824" width="12" style="68" customWidth="1"/>
    <col min="2825" max="2825" width="12.77734375" style="68" customWidth="1"/>
    <col min="2826" max="2826" width="11.109375" style="68" customWidth="1"/>
    <col min="2827" max="2827" width="12" style="68" customWidth="1"/>
    <col min="2828" max="2828" width="9.6640625" style="68"/>
    <col min="2829" max="2829" width="15.33203125" style="68" customWidth="1"/>
    <col min="2830" max="2830" width="15.21875" style="68" customWidth="1"/>
    <col min="2831" max="2831" width="21.44140625" style="68" customWidth="1"/>
    <col min="2832" max="2847" width="9.6640625" style="68"/>
    <col min="2848" max="2849" width="13.44140625" style="68" customWidth="1"/>
    <col min="2850" max="2850" width="9.6640625" style="68"/>
    <col min="2851" max="2851" width="13.88671875" style="68" customWidth="1"/>
    <col min="2852" max="2852" width="10.6640625" style="68" customWidth="1"/>
    <col min="2853" max="2853" width="17.33203125" style="68" customWidth="1"/>
    <col min="2854" max="2855" width="12.6640625" style="68" customWidth="1"/>
    <col min="2856" max="2856" width="11.21875" style="68" customWidth="1"/>
    <col min="2857" max="2857" width="18.33203125" style="68" customWidth="1"/>
    <col min="2858" max="2858" width="12.88671875" style="68" customWidth="1"/>
    <col min="2859" max="2860" width="13.21875" style="68" customWidth="1"/>
    <col min="2861" max="2861" width="10.88671875" style="68" customWidth="1"/>
    <col min="2862" max="2862" width="11.109375" style="68" customWidth="1"/>
    <col min="2863" max="2863" width="15.21875" style="68" customWidth="1"/>
    <col min="2864" max="2864" width="9.6640625" style="68"/>
    <col min="2865" max="2865" width="11" style="68" customWidth="1"/>
    <col min="2866" max="2866" width="10.77734375" style="68" customWidth="1"/>
    <col min="2867" max="2867" width="11.44140625" style="68" customWidth="1"/>
    <col min="2868" max="2868" width="4" style="68" customWidth="1"/>
    <col min="2869" max="3059" width="9.6640625" style="68"/>
    <col min="3060" max="3060" width="6.44140625" style="68" customWidth="1"/>
    <col min="3061" max="3061" width="13.88671875" style="68" customWidth="1"/>
    <col min="3062" max="3062" width="14.33203125" style="68" customWidth="1"/>
    <col min="3063" max="3079" width="9.6640625" style="68"/>
    <col min="3080" max="3080" width="12" style="68" customWidth="1"/>
    <col min="3081" max="3081" width="12.77734375" style="68" customWidth="1"/>
    <col min="3082" max="3082" width="11.109375" style="68" customWidth="1"/>
    <col min="3083" max="3083" width="12" style="68" customWidth="1"/>
    <col min="3084" max="3084" width="9.6640625" style="68"/>
    <col min="3085" max="3085" width="15.33203125" style="68" customWidth="1"/>
    <col min="3086" max="3086" width="15.21875" style="68" customWidth="1"/>
    <col min="3087" max="3087" width="21.44140625" style="68" customWidth="1"/>
    <col min="3088" max="3103" width="9.6640625" style="68"/>
    <col min="3104" max="3105" width="13.44140625" style="68" customWidth="1"/>
    <col min="3106" max="3106" width="9.6640625" style="68"/>
    <col min="3107" max="3107" width="13.88671875" style="68" customWidth="1"/>
    <col min="3108" max="3108" width="10.6640625" style="68" customWidth="1"/>
    <col min="3109" max="3109" width="17.33203125" style="68" customWidth="1"/>
    <col min="3110" max="3111" width="12.6640625" style="68" customWidth="1"/>
    <col min="3112" max="3112" width="11.21875" style="68" customWidth="1"/>
    <col min="3113" max="3113" width="18.33203125" style="68" customWidth="1"/>
    <col min="3114" max="3114" width="12.88671875" style="68" customWidth="1"/>
    <col min="3115" max="3116" width="13.21875" style="68" customWidth="1"/>
    <col min="3117" max="3117" width="10.88671875" style="68" customWidth="1"/>
    <col min="3118" max="3118" width="11.109375" style="68" customWidth="1"/>
    <col min="3119" max="3119" width="15.21875" style="68" customWidth="1"/>
    <col min="3120" max="3120" width="9.6640625" style="68"/>
    <col min="3121" max="3121" width="11" style="68" customWidth="1"/>
    <col min="3122" max="3122" width="10.77734375" style="68" customWidth="1"/>
    <col min="3123" max="3123" width="11.44140625" style="68" customWidth="1"/>
    <col min="3124" max="3124" width="4" style="68" customWidth="1"/>
    <col min="3125" max="3315" width="9.6640625" style="68"/>
    <col min="3316" max="3316" width="6.44140625" style="68" customWidth="1"/>
    <col min="3317" max="3317" width="13.88671875" style="68" customWidth="1"/>
    <col min="3318" max="3318" width="14.33203125" style="68" customWidth="1"/>
    <col min="3319" max="3335" width="9.6640625" style="68"/>
    <col min="3336" max="3336" width="12" style="68" customWidth="1"/>
    <col min="3337" max="3337" width="12.77734375" style="68" customWidth="1"/>
    <col min="3338" max="3338" width="11.109375" style="68" customWidth="1"/>
    <col min="3339" max="3339" width="12" style="68" customWidth="1"/>
    <col min="3340" max="3340" width="9.6640625" style="68"/>
    <col min="3341" max="3341" width="15.33203125" style="68" customWidth="1"/>
    <col min="3342" max="3342" width="15.21875" style="68" customWidth="1"/>
    <col min="3343" max="3343" width="21.44140625" style="68" customWidth="1"/>
    <col min="3344" max="3359" width="9.6640625" style="68"/>
    <col min="3360" max="3361" width="13.44140625" style="68" customWidth="1"/>
    <col min="3362" max="3362" width="9.6640625" style="68"/>
    <col min="3363" max="3363" width="13.88671875" style="68" customWidth="1"/>
    <col min="3364" max="3364" width="10.6640625" style="68" customWidth="1"/>
    <col min="3365" max="3365" width="17.33203125" style="68" customWidth="1"/>
    <col min="3366" max="3367" width="12.6640625" style="68" customWidth="1"/>
    <col min="3368" max="3368" width="11.21875" style="68" customWidth="1"/>
    <col min="3369" max="3369" width="18.33203125" style="68" customWidth="1"/>
    <col min="3370" max="3370" width="12.88671875" style="68" customWidth="1"/>
    <col min="3371" max="3372" width="13.21875" style="68" customWidth="1"/>
    <col min="3373" max="3373" width="10.88671875" style="68" customWidth="1"/>
    <col min="3374" max="3374" width="11.109375" style="68" customWidth="1"/>
    <col min="3375" max="3375" width="15.21875" style="68" customWidth="1"/>
    <col min="3376" max="3376" width="9.6640625" style="68"/>
    <col min="3377" max="3377" width="11" style="68" customWidth="1"/>
    <col min="3378" max="3378" width="10.77734375" style="68" customWidth="1"/>
    <col min="3379" max="3379" width="11.44140625" style="68" customWidth="1"/>
    <col min="3380" max="3380" width="4" style="68" customWidth="1"/>
    <col min="3381" max="3571" width="9.6640625" style="68"/>
    <col min="3572" max="3572" width="6.44140625" style="68" customWidth="1"/>
    <col min="3573" max="3573" width="13.88671875" style="68" customWidth="1"/>
    <col min="3574" max="3574" width="14.33203125" style="68" customWidth="1"/>
    <col min="3575" max="3591" width="9.6640625" style="68"/>
    <col min="3592" max="3592" width="12" style="68" customWidth="1"/>
    <col min="3593" max="3593" width="12.77734375" style="68" customWidth="1"/>
    <col min="3594" max="3594" width="11.109375" style="68" customWidth="1"/>
    <col min="3595" max="3595" width="12" style="68" customWidth="1"/>
    <col min="3596" max="3596" width="9.6640625" style="68"/>
    <col min="3597" max="3597" width="15.33203125" style="68" customWidth="1"/>
    <col min="3598" max="3598" width="15.21875" style="68" customWidth="1"/>
    <col min="3599" max="3599" width="21.44140625" style="68" customWidth="1"/>
    <col min="3600" max="3615" width="9.6640625" style="68"/>
    <col min="3616" max="3617" width="13.44140625" style="68" customWidth="1"/>
    <col min="3618" max="3618" width="9.6640625" style="68"/>
    <col min="3619" max="3619" width="13.88671875" style="68" customWidth="1"/>
    <col min="3620" max="3620" width="10.6640625" style="68" customWidth="1"/>
    <col min="3621" max="3621" width="17.33203125" style="68" customWidth="1"/>
    <col min="3622" max="3623" width="12.6640625" style="68" customWidth="1"/>
    <col min="3624" max="3624" width="11.21875" style="68" customWidth="1"/>
    <col min="3625" max="3625" width="18.33203125" style="68" customWidth="1"/>
    <col min="3626" max="3626" width="12.88671875" style="68" customWidth="1"/>
    <col min="3627" max="3628" width="13.21875" style="68" customWidth="1"/>
    <col min="3629" max="3629" width="10.88671875" style="68" customWidth="1"/>
    <col min="3630" max="3630" width="11.109375" style="68" customWidth="1"/>
    <col min="3631" max="3631" width="15.21875" style="68" customWidth="1"/>
    <col min="3632" max="3632" width="9.6640625" style="68"/>
    <col min="3633" max="3633" width="11" style="68" customWidth="1"/>
    <col min="3634" max="3634" width="10.77734375" style="68" customWidth="1"/>
    <col min="3635" max="3635" width="11.44140625" style="68" customWidth="1"/>
    <col min="3636" max="3636" width="4" style="68" customWidth="1"/>
    <col min="3637" max="3827" width="9.6640625" style="68"/>
    <col min="3828" max="3828" width="6.44140625" style="68" customWidth="1"/>
    <col min="3829" max="3829" width="13.88671875" style="68" customWidth="1"/>
    <col min="3830" max="3830" width="14.33203125" style="68" customWidth="1"/>
    <col min="3831" max="3847" width="9.6640625" style="68"/>
    <col min="3848" max="3848" width="12" style="68" customWidth="1"/>
    <col min="3849" max="3849" width="12.77734375" style="68" customWidth="1"/>
    <col min="3850" max="3850" width="11.109375" style="68" customWidth="1"/>
    <col min="3851" max="3851" width="12" style="68" customWidth="1"/>
    <col min="3852" max="3852" width="9.6640625" style="68"/>
    <col min="3853" max="3853" width="15.33203125" style="68" customWidth="1"/>
    <col min="3854" max="3854" width="15.21875" style="68" customWidth="1"/>
    <col min="3855" max="3855" width="21.44140625" style="68" customWidth="1"/>
    <col min="3856" max="3871" width="9.6640625" style="68"/>
    <col min="3872" max="3873" width="13.44140625" style="68" customWidth="1"/>
    <col min="3874" max="3874" width="9.6640625" style="68"/>
    <col min="3875" max="3875" width="13.88671875" style="68" customWidth="1"/>
    <col min="3876" max="3876" width="10.6640625" style="68" customWidth="1"/>
    <col min="3877" max="3877" width="17.33203125" style="68" customWidth="1"/>
    <col min="3878" max="3879" width="12.6640625" style="68" customWidth="1"/>
    <col min="3880" max="3880" width="11.21875" style="68" customWidth="1"/>
    <col min="3881" max="3881" width="18.33203125" style="68" customWidth="1"/>
    <col min="3882" max="3882" width="12.88671875" style="68" customWidth="1"/>
    <col min="3883" max="3884" width="13.21875" style="68" customWidth="1"/>
    <col min="3885" max="3885" width="10.88671875" style="68" customWidth="1"/>
    <col min="3886" max="3886" width="11.109375" style="68" customWidth="1"/>
    <col min="3887" max="3887" width="15.21875" style="68" customWidth="1"/>
    <col min="3888" max="3888" width="9.6640625" style="68"/>
    <col min="3889" max="3889" width="11" style="68" customWidth="1"/>
    <col min="3890" max="3890" width="10.77734375" style="68" customWidth="1"/>
    <col min="3891" max="3891" width="11.44140625" style="68" customWidth="1"/>
    <col min="3892" max="3892" width="4" style="68" customWidth="1"/>
    <col min="3893" max="4083" width="9.6640625" style="68"/>
    <col min="4084" max="4084" width="6.44140625" style="68" customWidth="1"/>
    <col min="4085" max="4085" width="13.88671875" style="68" customWidth="1"/>
    <col min="4086" max="4086" width="14.33203125" style="68" customWidth="1"/>
    <col min="4087" max="4103" width="9.6640625" style="68"/>
    <col min="4104" max="4104" width="12" style="68" customWidth="1"/>
    <col min="4105" max="4105" width="12.77734375" style="68" customWidth="1"/>
    <col min="4106" max="4106" width="11.109375" style="68" customWidth="1"/>
    <col min="4107" max="4107" width="12" style="68" customWidth="1"/>
    <col min="4108" max="4108" width="9.6640625" style="68"/>
    <col min="4109" max="4109" width="15.33203125" style="68" customWidth="1"/>
    <col min="4110" max="4110" width="15.21875" style="68" customWidth="1"/>
    <col min="4111" max="4111" width="21.44140625" style="68" customWidth="1"/>
    <col min="4112" max="4127" width="9.6640625" style="68"/>
    <col min="4128" max="4129" width="13.44140625" style="68" customWidth="1"/>
    <col min="4130" max="4130" width="9.6640625" style="68"/>
    <col min="4131" max="4131" width="13.88671875" style="68" customWidth="1"/>
    <col min="4132" max="4132" width="10.6640625" style="68" customWidth="1"/>
    <col min="4133" max="4133" width="17.33203125" style="68" customWidth="1"/>
    <col min="4134" max="4135" width="12.6640625" style="68" customWidth="1"/>
    <col min="4136" max="4136" width="11.21875" style="68" customWidth="1"/>
    <col min="4137" max="4137" width="18.33203125" style="68" customWidth="1"/>
    <col min="4138" max="4138" width="12.88671875" style="68" customWidth="1"/>
    <col min="4139" max="4140" width="13.21875" style="68" customWidth="1"/>
    <col min="4141" max="4141" width="10.88671875" style="68" customWidth="1"/>
    <col min="4142" max="4142" width="11.109375" style="68" customWidth="1"/>
    <col min="4143" max="4143" width="15.21875" style="68" customWidth="1"/>
    <col min="4144" max="4144" width="9.6640625" style="68"/>
    <col min="4145" max="4145" width="11" style="68" customWidth="1"/>
    <col min="4146" max="4146" width="10.77734375" style="68" customWidth="1"/>
    <col min="4147" max="4147" width="11.44140625" style="68" customWidth="1"/>
    <col min="4148" max="4148" width="4" style="68" customWidth="1"/>
    <col min="4149" max="4339" width="9.6640625" style="68"/>
    <col min="4340" max="4340" width="6.44140625" style="68" customWidth="1"/>
    <col min="4341" max="4341" width="13.88671875" style="68" customWidth="1"/>
    <col min="4342" max="4342" width="14.33203125" style="68" customWidth="1"/>
    <col min="4343" max="4359" width="9.6640625" style="68"/>
    <col min="4360" max="4360" width="12" style="68" customWidth="1"/>
    <col min="4361" max="4361" width="12.77734375" style="68" customWidth="1"/>
    <col min="4362" max="4362" width="11.109375" style="68" customWidth="1"/>
    <col min="4363" max="4363" width="12" style="68" customWidth="1"/>
    <col min="4364" max="4364" width="9.6640625" style="68"/>
    <col min="4365" max="4365" width="15.33203125" style="68" customWidth="1"/>
    <col min="4366" max="4366" width="15.21875" style="68" customWidth="1"/>
    <col min="4367" max="4367" width="21.44140625" style="68" customWidth="1"/>
    <col min="4368" max="4383" width="9.6640625" style="68"/>
    <col min="4384" max="4385" width="13.44140625" style="68" customWidth="1"/>
    <col min="4386" max="4386" width="9.6640625" style="68"/>
    <col min="4387" max="4387" width="13.88671875" style="68" customWidth="1"/>
    <col min="4388" max="4388" width="10.6640625" style="68" customWidth="1"/>
    <col min="4389" max="4389" width="17.33203125" style="68" customWidth="1"/>
    <col min="4390" max="4391" width="12.6640625" style="68" customWidth="1"/>
    <col min="4392" max="4392" width="11.21875" style="68" customWidth="1"/>
    <col min="4393" max="4393" width="18.33203125" style="68" customWidth="1"/>
    <col min="4394" max="4394" width="12.88671875" style="68" customWidth="1"/>
    <col min="4395" max="4396" width="13.21875" style="68" customWidth="1"/>
    <col min="4397" max="4397" width="10.88671875" style="68" customWidth="1"/>
    <col min="4398" max="4398" width="11.109375" style="68" customWidth="1"/>
    <col min="4399" max="4399" width="15.21875" style="68" customWidth="1"/>
    <col min="4400" max="4400" width="9.6640625" style="68"/>
    <col min="4401" max="4401" width="11" style="68" customWidth="1"/>
    <col min="4402" max="4402" width="10.77734375" style="68" customWidth="1"/>
    <col min="4403" max="4403" width="11.44140625" style="68" customWidth="1"/>
    <col min="4404" max="4404" width="4" style="68" customWidth="1"/>
    <col min="4405" max="4595" width="9.6640625" style="68"/>
    <col min="4596" max="4596" width="6.44140625" style="68" customWidth="1"/>
    <col min="4597" max="4597" width="13.88671875" style="68" customWidth="1"/>
    <col min="4598" max="4598" width="14.33203125" style="68" customWidth="1"/>
    <col min="4599" max="4615" width="9.6640625" style="68"/>
    <col min="4616" max="4616" width="12" style="68" customWidth="1"/>
    <col min="4617" max="4617" width="12.77734375" style="68" customWidth="1"/>
    <col min="4618" max="4618" width="11.109375" style="68" customWidth="1"/>
    <col min="4619" max="4619" width="12" style="68" customWidth="1"/>
    <col min="4620" max="4620" width="9.6640625" style="68"/>
    <col min="4621" max="4621" width="15.33203125" style="68" customWidth="1"/>
    <col min="4622" max="4622" width="15.21875" style="68" customWidth="1"/>
    <col min="4623" max="4623" width="21.44140625" style="68" customWidth="1"/>
    <col min="4624" max="4639" width="9.6640625" style="68"/>
    <col min="4640" max="4641" width="13.44140625" style="68" customWidth="1"/>
    <col min="4642" max="4642" width="9.6640625" style="68"/>
    <col min="4643" max="4643" width="13.88671875" style="68" customWidth="1"/>
    <col min="4644" max="4644" width="10.6640625" style="68" customWidth="1"/>
    <col min="4645" max="4645" width="17.33203125" style="68" customWidth="1"/>
    <col min="4646" max="4647" width="12.6640625" style="68" customWidth="1"/>
    <col min="4648" max="4648" width="11.21875" style="68" customWidth="1"/>
    <col min="4649" max="4649" width="18.33203125" style="68" customWidth="1"/>
    <col min="4650" max="4650" width="12.88671875" style="68" customWidth="1"/>
    <col min="4651" max="4652" width="13.21875" style="68" customWidth="1"/>
    <col min="4653" max="4653" width="10.88671875" style="68" customWidth="1"/>
    <col min="4654" max="4654" width="11.109375" style="68" customWidth="1"/>
    <col min="4655" max="4655" width="15.21875" style="68" customWidth="1"/>
    <col min="4656" max="4656" width="9.6640625" style="68"/>
    <col min="4657" max="4657" width="11" style="68" customWidth="1"/>
    <col min="4658" max="4658" width="10.77734375" style="68" customWidth="1"/>
    <col min="4659" max="4659" width="11.44140625" style="68" customWidth="1"/>
    <col min="4660" max="4660" width="4" style="68" customWidth="1"/>
    <col min="4661" max="4851" width="9.6640625" style="68"/>
    <col min="4852" max="4852" width="6.44140625" style="68" customWidth="1"/>
    <col min="4853" max="4853" width="13.88671875" style="68" customWidth="1"/>
    <col min="4854" max="4854" width="14.33203125" style="68" customWidth="1"/>
    <col min="4855" max="4871" width="9.6640625" style="68"/>
    <col min="4872" max="4872" width="12" style="68" customWidth="1"/>
    <col min="4873" max="4873" width="12.77734375" style="68" customWidth="1"/>
    <col min="4874" max="4874" width="11.109375" style="68" customWidth="1"/>
    <col min="4875" max="4875" width="12" style="68" customWidth="1"/>
    <col min="4876" max="4876" width="9.6640625" style="68"/>
    <col min="4877" max="4877" width="15.33203125" style="68" customWidth="1"/>
    <col min="4878" max="4878" width="15.21875" style="68" customWidth="1"/>
    <col min="4879" max="4879" width="21.44140625" style="68" customWidth="1"/>
    <col min="4880" max="4895" width="9.6640625" style="68"/>
    <col min="4896" max="4897" width="13.44140625" style="68" customWidth="1"/>
    <col min="4898" max="4898" width="9.6640625" style="68"/>
    <col min="4899" max="4899" width="13.88671875" style="68" customWidth="1"/>
    <col min="4900" max="4900" width="10.6640625" style="68" customWidth="1"/>
    <col min="4901" max="4901" width="17.33203125" style="68" customWidth="1"/>
    <col min="4902" max="4903" width="12.6640625" style="68" customWidth="1"/>
    <col min="4904" max="4904" width="11.21875" style="68" customWidth="1"/>
    <col min="4905" max="4905" width="18.33203125" style="68" customWidth="1"/>
    <col min="4906" max="4906" width="12.88671875" style="68" customWidth="1"/>
    <col min="4907" max="4908" width="13.21875" style="68" customWidth="1"/>
    <col min="4909" max="4909" width="10.88671875" style="68" customWidth="1"/>
    <col min="4910" max="4910" width="11.109375" style="68" customWidth="1"/>
    <col min="4911" max="4911" width="15.21875" style="68" customWidth="1"/>
    <col min="4912" max="4912" width="9.6640625" style="68"/>
    <col min="4913" max="4913" width="11" style="68" customWidth="1"/>
    <col min="4914" max="4914" width="10.77734375" style="68" customWidth="1"/>
    <col min="4915" max="4915" width="11.44140625" style="68" customWidth="1"/>
    <col min="4916" max="4916" width="4" style="68" customWidth="1"/>
    <col min="4917" max="5107" width="9.6640625" style="68"/>
    <col min="5108" max="5108" width="6.44140625" style="68" customWidth="1"/>
    <col min="5109" max="5109" width="13.88671875" style="68" customWidth="1"/>
    <col min="5110" max="5110" width="14.33203125" style="68" customWidth="1"/>
    <col min="5111" max="5127" width="9.6640625" style="68"/>
    <col min="5128" max="5128" width="12" style="68" customWidth="1"/>
    <col min="5129" max="5129" width="12.77734375" style="68" customWidth="1"/>
    <col min="5130" max="5130" width="11.109375" style="68" customWidth="1"/>
    <col min="5131" max="5131" width="12" style="68" customWidth="1"/>
    <col min="5132" max="5132" width="9.6640625" style="68"/>
    <col min="5133" max="5133" width="15.33203125" style="68" customWidth="1"/>
    <col min="5134" max="5134" width="15.21875" style="68" customWidth="1"/>
    <col min="5135" max="5135" width="21.44140625" style="68" customWidth="1"/>
    <col min="5136" max="5151" width="9.6640625" style="68"/>
    <col min="5152" max="5153" width="13.44140625" style="68" customWidth="1"/>
    <col min="5154" max="5154" width="9.6640625" style="68"/>
    <col min="5155" max="5155" width="13.88671875" style="68" customWidth="1"/>
    <col min="5156" max="5156" width="10.6640625" style="68" customWidth="1"/>
    <col min="5157" max="5157" width="17.33203125" style="68" customWidth="1"/>
    <col min="5158" max="5159" width="12.6640625" style="68" customWidth="1"/>
    <col min="5160" max="5160" width="11.21875" style="68" customWidth="1"/>
    <col min="5161" max="5161" width="18.33203125" style="68" customWidth="1"/>
    <col min="5162" max="5162" width="12.88671875" style="68" customWidth="1"/>
    <col min="5163" max="5164" width="13.21875" style="68" customWidth="1"/>
    <col min="5165" max="5165" width="10.88671875" style="68" customWidth="1"/>
    <col min="5166" max="5166" width="11.109375" style="68" customWidth="1"/>
    <col min="5167" max="5167" width="15.21875" style="68" customWidth="1"/>
    <col min="5168" max="5168" width="9.6640625" style="68"/>
    <col min="5169" max="5169" width="11" style="68" customWidth="1"/>
    <col min="5170" max="5170" width="10.77734375" style="68" customWidth="1"/>
    <col min="5171" max="5171" width="11.44140625" style="68" customWidth="1"/>
    <col min="5172" max="5172" width="4" style="68" customWidth="1"/>
    <col min="5173" max="5363" width="9.6640625" style="68"/>
    <col min="5364" max="5364" width="6.44140625" style="68" customWidth="1"/>
    <col min="5365" max="5365" width="13.88671875" style="68" customWidth="1"/>
    <col min="5366" max="5366" width="14.33203125" style="68" customWidth="1"/>
    <col min="5367" max="5383" width="9.6640625" style="68"/>
    <col min="5384" max="5384" width="12" style="68" customWidth="1"/>
    <col min="5385" max="5385" width="12.77734375" style="68" customWidth="1"/>
    <col min="5386" max="5386" width="11.109375" style="68" customWidth="1"/>
    <col min="5387" max="5387" width="12" style="68" customWidth="1"/>
    <col min="5388" max="5388" width="9.6640625" style="68"/>
    <col min="5389" max="5389" width="15.33203125" style="68" customWidth="1"/>
    <col min="5390" max="5390" width="15.21875" style="68" customWidth="1"/>
    <col min="5391" max="5391" width="21.44140625" style="68" customWidth="1"/>
    <col min="5392" max="5407" width="9.6640625" style="68"/>
    <col min="5408" max="5409" width="13.44140625" style="68" customWidth="1"/>
    <col min="5410" max="5410" width="9.6640625" style="68"/>
    <col min="5411" max="5411" width="13.88671875" style="68" customWidth="1"/>
    <col min="5412" max="5412" width="10.6640625" style="68" customWidth="1"/>
    <col min="5413" max="5413" width="17.33203125" style="68" customWidth="1"/>
    <col min="5414" max="5415" width="12.6640625" style="68" customWidth="1"/>
    <col min="5416" max="5416" width="11.21875" style="68" customWidth="1"/>
    <col min="5417" max="5417" width="18.33203125" style="68" customWidth="1"/>
    <col min="5418" max="5418" width="12.88671875" style="68" customWidth="1"/>
    <col min="5419" max="5420" width="13.21875" style="68" customWidth="1"/>
    <col min="5421" max="5421" width="10.88671875" style="68" customWidth="1"/>
    <col min="5422" max="5422" width="11.109375" style="68" customWidth="1"/>
    <col min="5423" max="5423" width="15.21875" style="68" customWidth="1"/>
    <col min="5424" max="5424" width="9.6640625" style="68"/>
    <col min="5425" max="5425" width="11" style="68" customWidth="1"/>
    <col min="5426" max="5426" width="10.77734375" style="68" customWidth="1"/>
    <col min="5427" max="5427" width="11.44140625" style="68" customWidth="1"/>
    <col min="5428" max="5428" width="4" style="68" customWidth="1"/>
    <col min="5429" max="5619" width="9.6640625" style="68"/>
    <col min="5620" max="5620" width="6.44140625" style="68" customWidth="1"/>
    <col min="5621" max="5621" width="13.88671875" style="68" customWidth="1"/>
    <col min="5622" max="5622" width="14.33203125" style="68" customWidth="1"/>
    <col min="5623" max="5639" width="9.6640625" style="68"/>
    <col min="5640" max="5640" width="12" style="68" customWidth="1"/>
    <col min="5641" max="5641" width="12.77734375" style="68" customWidth="1"/>
    <col min="5642" max="5642" width="11.109375" style="68" customWidth="1"/>
    <col min="5643" max="5643" width="12" style="68" customWidth="1"/>
    <col min="5644" max="5644" width="9.6640625" style="68"/>
    <col min="5645" max="5645" width="15.33203125" style="68" customWidth="1"/>
    <col min="5646" max="5646" width="15.21875" style="68" customWidth="1"/>
    <col min="5647" max="5647" width="21.44140625" style="68" customWidth="1"/>
    <col min="5648" max="5663" width="9.6640625" style="68"/>
    <col min="5664" max="5665" width="13.44140625" style="68" customWidth="1"/>
    <col min="5666" max="5666" width="9.6640625" style="68"/>
    <col min="5667" max="5667" width="13.88671875" style="68" customWidth="1"/>
    <col min="5668" max="5668" width="10.6640625" style="68" customWidth="1"/>
    <col min="5669" max="5669" width="17.33203125" style="68" customWidth="1"/>
    <col min="5670" max="5671" width="12.6640625" style="68" customWidth="1"/>
    <col min="5672" max="5672" width="11.21875" style="68" customWidth="1"/>
    <col min="5673" max="5673" width="18.33203125" style="68" customWidth="1"/>
    <col min="5674" max="5674" width="12.88671875" style="68" customWidth="1"/>
    <col min="5675" max="5676" width="13.21875" style="68" customWidth="1"/>
    <col min="5677" max="5677" width="10.88671875" style="68" customWidth="1"/>
    <col min="5678" max="5678" width="11.109375" style="68" customWidth="1"/>
    <col min="5679" max="5679" width="15.21875" style="68" customWidth="1"/>
    <col min="5680" max="5680" width="9.6640625" style="68"/>
    <col min="5681" max="5681" width="11" style="68" customWidth="1"/>
    <col min="5682" max="5682" width="10.77734375" style="68" customWidth="1"/>
    <col min="5683" max="5683" width="11.44140625" style="68" customWidth="1"/>
    <col min="5684" max="5684" width="4" style="68" customWidth="1"/>
    <col min="5685" max="5875" width="9.6640625" style="68"/>
    <col min="5876" max="5876" width="6.44140625" style="68" customWidth="1"/>
    <col min="5877" max="5877" width="13.88671875" style="68" customWidth="1"/>
    <col min="5878" max="5878" width="14.33203125" style="68" customWidth="1"/>
    <col min="5879" max="5895" width="9.6640625" style="68"/>
    <col min="5896" max="5896" width="12" style="68" customWidth="1"/>
    <col min="5897" max="5897" width="12.77734375" style="68" customWidth="1"/>
    <col min="5898" max="5898" width="11.109375" style="68" customWidth="1"/>
    <col min="5899" max="5899" width="12" style="68" customWidth="1"/>
    <col min="5900" max="5900" width="9.6640625" style="68"/>
    <col min="5901" max="5901" width="15.33203125" style="68" customWidth="1"/>
    <col min="5902" max="5902" width="15.21875" style="68" customWidth="1"/>
    <col min="5903" max="5903" width="21.44140625" style="68" customWidth="1"/>
    <col min="5904" max="5919" width="9.6640625" style="68"/>
    <col min="5920" max="5921" width="13.44140625" style="68" customWidth="1"/>
    <col min="5922" max="5922" width="9.6640625" style="68"/>
    <col min="5923" max="5923" width="13.88671875" style="68" customWidth="1"/>
    <col min="5924" max="5924" width="10.6640625" style="68" customWidth="1"/>
    <col min="5925" max="5925" width="17.33203125" style="68" customWidth="1"/>
    <col min="5926" max="5927" width="12.6640625" style="68" customWidth="1"/>
    <col min="5928" max="5928" width="11.21875" style="68" customWidth="1"/>
    <col min="5929" max="5929" width="18.33203125" style="68" customWidth="1"/>
    <col min="5930" max="5930" width="12.88671875" style="68" customWidth="1"/>
    <col min="5931" max="5932" width="13.21875" style="68" customWidth="1"/>
    <col min="5933" max="5933" width="10.88671875" style="68" customWidth="1"/>
    <col min="5934" max="5934" width="11.109375" style="68" customWidth="1"/>
    <col min="5935" max="5935" width="15.21875" style="68" customWidth="1"/>
    <col min="5936" max="5936" width="9.6640625" style="68"/>
    <col min="5937" max="5937" width="11" style="68" customWidth="1"/>
    <col min="5938" max="5938" width="10.77734375" style="68" customWidth="1"/>
    <col min="5939" max="5939" width="11.44140625" style="68" customWidth="1"/>
    <col min="5940" max="5940" width="4" style="68" customWidth="1"/>
    <col min="5941" max="6131" width="9.6640625" style="68"/>
    <col min="6132" max="6132" width="6.44140625" style="68" customWidth="1"/>
    <col min="6133" max="6133" width="13.88671875" style="68" customWidth="1"/>
    <col min="6134" max="6134" width="14.33203125" style="68" customWidth="1"/>
    <col min="6135" max="6151" width="9.6640625" style="68"/>
    <col min="6152" max="6152" width="12" style="68" customWidth="1"/>
    <col min="6153" max="6153" width="12.77734375" style="68" customWidth="1"/>
    <col min="6154" max="6154" width="11.109375" style="68" customWidth="1"/>
    <col min="6155" max="6155" width="12" style="68" customWidth="1"/>
    <col min="6156" max="6156" width="9.6640625" style="68"/>
    <col min="6157" max="6157" width="15.33203125" style="68" customWidth="1"/>
    <col min="6158" max="6158" width="15.21875" style="68" customWidth="1"/>
    <col min="6159" max="6159" width="21.44140625" style="68" customWidth="1"/>
    <col min="6160" max="6175" width="9.6640625" style="68"/>
    <col min="6176" max="6177" width="13.44140625" style="68" customWidth="1"/>
    <col min="6178" max="6178" width="9.6640625" style="68"/>
    <col min="6179" max="6179" width="13.88671875" style="68" customWidth="1"/>
    <col min="6180" max="6180" width="10.6640625" style="68" customWidth="1"/>
    <col min="6181" max="6181" width="17.33203125" style="68" customWidth="1"/>
    <col min="6182" max="6183" width="12.6640625" style="68" customWidth="1"/>
    <col min="6184" max="6184" width="11.21875" style="68" customWidth="1"/>
    <col min="6185" max="6185" width="18.33203125" style="68" customWidth="1"/>
    <col min="6186" max="6186" width="12.88671875" style="68" customWidth="1"/>
    <col min="6187" max="6188" width="13.21875" style="68" customWidth="1"/>
    <col min="6189" max="6189" width="10.88671875" style="68" customWidth="1"/>
    <col min="6190" max="6190" width="11.109375" style="68" customWidth="1"/>
    <col min="6191" max="6191" width="15.21875" style="68" customWidth="1"/>
    <col min="6192" max="6192" width="9.6640625" style="68"/>
    <col min="6193" max="6193" width="11" style="68" customWidth="1"/>
    <col min="6194" max="6194" width="10.77734375" style="68" customWidth="1"/>
    <col min="6195" max="6195" width="11.44140625" style="68" customWidth="1"/>
    <col min="6196" max="6196" width="4" style="68" customWidth="1"/>
    <col min="6197" max="6387" width="9.6640625" style="68"/>
    <col min="6388" max="6388" width="6.44140625" style="68" customWidth="1"/>
    <col min="6389" max="6389" width="13.88671875" style="68" customWidth="1"/>
    <col min="6390" max="6390" width="14.33203125" style="68" customWidth="1"/>
    <col min="6391" max="6407" width="9.6640625" style="68"/>
    <col min="6408" max="6408" width="12" style="68" customWidth="1"/>
    <col min="6409" max="6409" width="12.77734375" style="68" customWidth="1"/>
    <col min="6410" max="6410" width="11.109375" style="68" customWidth="1"/>
    <col min="6411" max="6411" width="12" style="68" customWidth="1"/>
    <col min="6412" max="6412" width="9.6640625" style="68"/>
    <col min="6413" max="6413" width="15.33203125" style="68" customWidth="1"/>
    <col min="6414" max="6414" width="15.21875" style="68" customWidth="1"/>
    <col min="6415" max="6415" width="21.44140625" style="68" customWidth="1"/>
    <col min="6416" max="6431" width="9.6640625" style="68"/>
    <col min="6432" max="6433" width="13.44140625" style="68" customWidth="1"/>
    <col min="6434" max="6434" width="9.6640625" style="68"/>
    <col min="6435" max="6435" width="13.88671875" style="68" customWidth="1"/>
    <col min="6436" max="6436" width="10.6640625" style="68" customWidth="1"/>
    <col min="6437" max="6437" width="17.33203125" style="68" customWidth="1"/>
    <col min="6438" max="6439" width="12.6640625" style="68" customWidth="1"/>
    <col min="6440" max="6440" width="11.21875" style="68" customWidth="1"/>
    <col min="6441" max="6441" width="18.33203125" style="68" customWidth="1"/>
    <col min="6442" max="6442" width="12.88671875" style="68" customWidth="1"/>
    <col min="6443" max="6444" width="13.21875" style="68" customWidth="1"/>
    <col min="6445" max="6445" width="10.88671875" style="68" customWidth="1"/>
    <col min="6446" max="6446" width="11.109375" style="68" customWidth="1"/>
    <col min="6447" max="6447" width="15.21875" style="68" customWidth="1"/>
    <col min="6448" max="6448" width="9.6640625" style="68"/>
    <col min="6449" max="6449" width="11" style="68" customWidth="1"/>
    <col min="6450" max="6450" width="10.77734375" style="68" customWidth="1"/>
    <col min="6451" max="6451" width="11.44140625" style="68" customWidth="1"/>
    <col min="6452" max="6452" width="4" style="68" customWidth="1"/>
    <col min="6453" max="6643" width="9.6640625" style="68"/>
    <col min="6644" max="6644" width="6.44140625" style="68" customWidth="1"/>
    <col min="6645" max="6645" width="13.88671875" style="68" customWidth="1"/>
    <col min="6646" max="6646" width="14.33203125" style="68" customWidth="1"/>
    <col min="6647" max="6663" width="9.6640625" style="68"/>
    <col min="6664" max="6664" width="12" style="68" customWidth="1"/>
    <col min="6665" max="6665" width="12.77734375" style="68" customWidth="1"/>
    <col min="6666" max="6666" width="11.109375" style="68" customWidth="1"/>
    <col min="6667" max="6667" width="12" style="68" customWidth="1"/>
    <col min="6668" max="6668" width="9.6640625" style="68"/>
    <col min="6669" max="6669" width="15.33203125" style="68" customWidth="1"/>
    <col min="6670" max="6670" width="15.21875" style="68" customWidth="1"/>
    <col min="6671" max="6671" width="21.44140625" style="68" customWidth="1"/>
    <col min="6672" max="6687" width="9.6640625" style="68"/>
    <col min="6688" max="6689" width="13.44140625" style="68" customWidth="1"/>
    <col min="6690" max="6690" width="9.6640625" style="68"/>
    <col min="6691" max="6691" width="13.88671875" style="68" customWidth="1"/>
    <col min="6692" max="6692" width="10.6640625" style="68" customWidth="1"/>
    <col min="6693" max="6693" width="17.33203125" style="68" customWidth="1"/>
    <col min="6694" max="6695" width="12.6640625" style="68" customWidth="1"/>
    <col min="6696" max="6696" width="11.21875" style="68" customWidth="1"/>
    <col min="6697" max="6697" width="18.33203125" style="68" customWidth="1"/>
    <col min="6698" max="6698" width="12.88671875" style="68" customWidth="1"/>
    <col min="6699" max="6700" width="13.21875" style="68" customWidth="1"/>
    <col min="6701" max="6701" width="10.88671875" style="68" customWidth="1"/>
    <col min="6702" max="6702" width="11.109375" style="68" customWidth="1"/>
    <col min="6703" max="6703" width="15.21875" style="68" customWidth="1"/>
    <col min="6704" max="6704" width="9.6640625" style="68"/>
    <col min="6705" max="6705" width="11" style="68" customWidth="1"/>
    <col min="6706" max="6706" width="10.77734375" style="68" customWidth="1"/>
    <col min="6707" max="6707" width="11.44140625" style="68" customWidth="1"/>
    <col min="6708" max="6708" width="4" style="68" customWidth="1"/>
    <col min="6709" max="6899" width="9.6640625" style="68"/>
    <col min="6900" max="6900" width="6.44140625" style="68" customWidth="1"/>
    <col min="6901" max="6901" width="13.88671875" style="68" customWidth="1"/>
    <col min="6902" max="6902" width="14.33203125" style="68" customWidth="1"/>
    <col min="6903" max="6919" width="9.6640625" style="68"/>
    <col min="6920" max="6920" width="12" style="68" customWidth="1"/>
    <col min="6921" max="6921" width="12.77734375" style="68" customWidth="1"/>
    <col min="6922" max="6922" width="11.109375" style="68" customWidth="1"/>
    <col min="6923" max="6923" width="12" style="68" customWidth="1"/>
    <col min="6924" max="6924" width="9.6640625" style="68"/>
    <col min="6925" max="6925" width="15.33203125" style="68" customWidth="1"/>
    <col min="6926" max="6926" width="15.21875" style="68" customWidth="1"/>
    <col min="6927" max="6927" width="21.44140625" style="68" customWidth="1"/>
    <col min="6928" max="6943" width="9.6640625" style="68"/>
    <col min="6944" max="6945" width="13.44140625" style="68" customWidth="1"/>
    <col min="6946" max="6946" width="9.6640625" style="68"/>
    <col min="6947" max="6947" width="13.88671875" style="68" customWidth="1"/>
    <col min="6948" max="6948" width="10.6640625" style="68" customWidth="1"/>
    <col min="6949" max="6949" width="17.33203125" style="68" customWidth="1"/>
    <col min="6950" max="6951" width="12.6640625" style="68" customWidth="1"/>
    <col min="6952" max="6952" width="11.21875" style="68" customWidth="1"/>
    <col min="6953" max="6953" width="18.33203125" style="68" customWidth="1"/>
    <col min="6954" max="6954" width="12.88671875" style="68" customWidth="1"/>
    <col min="6955" max="6956" width="13.21875" style="68" customWidth="1"/>
    <col min="6957" max="6957" width="10.88671875" style="68" customWidth="1"/>
    <col min="6958" max="6958" width="11.109375" style="68" customWidth="1"/>
    <col min="6959" max="6959" width="15.21875" style="68" customWidth="1"/>
    <col min="6960" max="6960" width="9.6640625" style="68"/>
    <col min="6961" max="6961" width="11" style="68" customWidth="1"/>
    <col min="6962" max="6962" width="10.77734375" style="68" customWidth="1"/>
    <col min="6963" max="6963" width="11.44140625" style="68" customWidth="1"/>
    <col min="6964" max="6964" width="4" style="68" customWidth="1"/>
    <col min="6965" max="7155" width="9.6640625" style="68"/>
    <col min="7156" max="7156" width="6.44140625" style="68" customWidth="1"/>
    <col min="7157" max="7157" width="13.88671875" style="68" customWidth="1"/>
    <col min="7158" max="7158" width="14.33203125" style="68" customWidth="1"/>
    <col min="7159" max="7175" width="9.6640625" style="68"/>
    <col min="7176" max="7176" width="12" style="68" customWidth="1"/>
    <col min="7177" max="7177" width="12.77734375" style="68" customWidth="1"/>
    <col min="7178" max="7178" width="11.109375" style="68" customWidth="1"/>
    <col min="7179" max="7179" width="12" style="68" customWidth="1"/>
    <col min="7180" max="7180" width="9.6640625" style="68"/>
    <col min="7181" max="7181" width="15.33203125" style="68" customWidth="1"/>
    <col min="7182" max="7182" width="15.21875" style="68" customWidth="1"/>
    <col min="7183" max="7183" width="21.44140625" style="68" customWidth="1"/>
    <col min="7184" max="7199" width="9.6640625" style="68"/>
    <col min="7200" max="7201" width="13.44140625" style="68" customWidth="1"/>
    <col min="7202" max="7202" width="9.6640625" style="68"/>
    <col min="7203" max="7203" width="13.88671875" style="68" customWidth="1"/>
    <col min="7204" max="7204" width="10.6640625" style="68" customWidth="1"/>
    <col min="7205" max="7205" width="17.33203125" style="68" customWidth="1"/>
    <col min="7206" max="7207" width="12.6640625" style="68" customWidth="1"/>
    <col min="7208" max="7208" width="11.21875" style="68" customWidth="1"/>
    <col min="7209" max="7209" width="18.33203125" style="68" customWidth="1"/>
    <col min="7210" max="7210" width="12.88671875" style="68" customWidth="1"/>
    <col min="7211" max="7212" width="13.21875" style="68" customWidth="1"/>
    <col min="7213" max="7213" width="10.88671875" style="68" customWidth="1"/>
    <col min="7214" max="7214" width="11.109375" style="68" customWidth="1"/>
    <col min="7215" max="7215" width="15.21875" style="68" customWidth="1"/>
    <col min="7216" max="7216" width="9.6640625" style="68"/>
    <col min="7217" max="7217" width="11" style="68" customWidth="1"/>
    <col min="7218" max="7218" width="10.77734375" style="68" customWidth="1"/>
    <col min="7219" max="7219" width="11.44140625" style="68" customWidth="1"/>
    <col min="7220" max="7220" width="4" style="68" customWidth="1"/>
    <col min="7221" max="7411" width="9.6640625" style="68"/>
    <col min="7412" max="7412" width="6.44140625" style="68" customWidth="1"/>
    <col min="7413" max="7413" width="13.88671875" style="68" customWidth="1"/>
    <col min="7414" max="7414" width="14.33203125" style="68" customWidth="1"/>
    <col min="7415" max="7431" width="9.6640625" style="68"/>
    <col min="7432" max="7432" width="12" style="68" customWidth="1"/>
    <col min="7433" max="7433" width="12.77734375" style="68" customWidth="1"/>
    <col min="7434" max="7434" width="11.109375" style="68" customWidth="1"/>
    <col min="7435" max="7435" width="12" style="68" customWidth="1"/>
    <col min="7436" max="7436" width="9.6640625" style="68"/>
    <col min="7437" max="7437" width="15.33203125" style="68" customWidth="1"/>
    <col min="7438" max="7438" width="15.21875" style="68" customWidth="1"/>
    <col min="7439" max="7439" width="21.44140625" style="68" customWidth="1"/>
    <col min="7440" max="7455" width="9.6640625" style="68"/>
    <col min="7456" max="7457" width="13.44140625" style="68" customWidth="1"/>
    <col min="7458" max="7458" width="9.6640625" style="68"/>
    <col min="7459" max="7459" width="13.88671875" style="68" customWidth="1"/>
    <col min="7460" max="7460" width="10.6640625" style="68" customWidth="1"/>
    <col min="7461" max="7461" width="17.33203125" style="68" customWidth="1"/>
    <col min="7462" max="7463" width="12.6640625" style="68" customWidth="1"/>
    <col min="7464" max="7464" width="11.21875" style="68" customWidth="1"/>
    <col min="7465" max="7465" width="18.33203125" style="68" customWidth="1"/>
    <col min="7466" max="7466" width="12.88671875" style="68" customWidth="1"/>
    <col min="7467" max="7468" width="13.21875" style="68" customWidth="1"/>
    <col min="7469" max="7469" width="10.88671875" style="68" customWidth="1"/>
    <col min="7470" max="7470" width="11.109375" style="68" customWidth="1"/>
    <col min="7471" max="7471" width="15.21875" style="68" customWidth="1"/>
    <col min="7472" max="7472" width="9.6640625" style="68"/>
    <col min="7473" max="7473" width="11" style="68" customWidth="1"/>
    <col min="7474" max="7474" width="10.77734375" style="68" customWidth="1"/>
    <col min="7475" max="7475" width="11.44140625" style="68" customWidth="1"/>
    <col min="7476" max="7476" width="4" style="68" customWidth="1"/>
    <col min="7477" max="7667" width="9.6640625" style="68"/>
    <col min="7668" max="7668" width="6.44140625" style="68" customWidth="1"/>
    <col min="7669" max="7669" width="13.88671875" style="68" customWidth="1"/>
    <col min="7670" max="7670" width="14.33203125" style="68" customWidth="1"/>
    <col min="7671" max="7687" width="9.6640625" style="68"/>
    <col min="7688" max="7688" width="12" style="68" customWidth="1"/>
    <col min="7689" max="7689" width="12.77734375" style="68" customWidth="1"/>
    <col min="7690" max="7690" width="11.109375" style="68" customWidth="1"/>
    <col min="7691" max="7691" width="12" style="68" customWidth="1"/>
    <col min="7692" max="7692" width="9.6640625" style="68"/>
    <col min="7693" max="7693" width="15.33203125" style="68" customWidth="1"/>
    <col min="7694" max="7694" width="15.21875" style="68" customWidth="1"/>
    <col min="7695" max="7695" width="21.44140625" style="68" customWidth="1"/>
    <col min="7696" max="7711" width="9.6640625" style="68"/>
    <col min="7712" max="7713" width="13.44140625" style="68" customWidth="1"/>
    <col min="7714" max="7714" width="9.6640625" style="68"/>
    <col min="7715" max="7715" width="13.88671875" style="68" customWidth="1"/>
    <col min="7716" max="7716" width="10.6640625" style="68" customWidth="1"/>
    <col min="7717" max="7717" width="17.33203125" style="68" customWidth="1"/>
    <col min="7718" max="7719" width="12.6640625" style="68" customWidth="1"/>
    <col min="7720" max="7720" width="11.21875" style="68" customWidth="1"/>
    <col min="7721" max="7721" width="18.33203125" style="68" customWidth="1"/>
    <col min="7722" max="7722" width="12.88671875" style="68" customWidth="1"/>
    <col min="7723" max="7724" width="13.21875" style="68" customWidth="1"/>
    <col min="7725" max="7725" width="10.88671875" style="68" customWidth="1"/>
    <col min="7726" max="7726" width="11.109375" style="68" customWidth="1"/>
    <col min="7727" max="7727" width="15.21875" style="68" customWidth="1"/>
    <col min="7728" max="7728" width="9.6640625" style="68"/>
    <col min="7729" max="7729" width="11" style="68" customWidth="1"/>
    <col min="7730" max="7730" width="10.77734375" style="68" customWidth="1"/>
    <col min="7731" max="7731" width="11.44140625" style="68" customWidth="1"/>
    <col min="7732" max="7732" width="4" style="68" customWidth="1"/>
    <col min="7733" max="7923" width="9.6640625" style="68"/>
    <col min="7924" max="7924" width="6.44140625" style="68" customWidth="1"/>
    <col min="7925" max="7925" width="13.88671875" style="68" customWidth="1"/>
    <col min="7926" max="7926" width="14.33203125" style="68" customWidth="1"/>
    <col min="7927" max="7943" width="9.6640625" style="68"/>
    <col min="7944" max="7944" width="12" style="68" customWidth="1"/>
    <col min="7945" max="7945" width="12.77734375" style="68" customWidth="1"/>
    <col min="7946" max="7946" width="11.109375" style="68" customWidth="1"/>
    <col min="7947" max="7947" width="12" style="68" customWidth="1"/>
    <col min="7948" max="7948" width="9.6640625" style="68"/>
    <col min="7949" max="7949" width="15.33203125" style="68" customWidth="1"/>
    <col min="7950" max="7950" width="15.21875" style="68" customWidth="1"/>
    <col min="7951" max="7951" width="21.44140625" style="68" customWidth="1"/>
    <col min="7952" max="7967" width="9.6640625" style="68"/>
    <col min="7968" max="7969" width="13.44140625" style="68" customWidth="1"/>
    <col min="7970" max="7970" width="9.6640625" style="68"/>
    <col min="7971" max="7971" width="13.88671875" style="68" customWidth="1"/>
    <col min="7972" max="7972" width="10.6640625" style="68" customWidth="1"/>
    <col min="7973" max="7973" width="17.33203125" style="68" customWidth="1"/>
    <col min="7974" max="7975" width="12.6640625" style="68" customWidth="1"/>
    <col min="7976" max="7976" width="11.21875" style="68" customWidth="1"/>
    <col min="7977" max="7977" width="18.33203125" style="68" customWidth="1"/>
    <col min="7978" max="7978" width="12.88671875" style="68" customWidth="1"/>
    <col min="7979" max="7980" width="13.21875" style="68" customWidth="1"/>
    <col min="7981" max="7981" width="10.88671875" style="68" customWidth="1"/>
    <col min="7982" max="7982" width="11.109375" style="68" customWidth="1"/>
    <col min="7983" max="7983" width="15.21875" style="68" customWidth="1"/>
    <col min="7984" max="7984" width="9.6640625" style="68"/>
    <col min="7985" max="7985" width="11" style="68" customWidth="1"/>
    <col min="7986" max="7986" width="10.77734375" style="68" customWidth="1"/>
    <col min="7987" max="7987" width="11.44140625" style="68" customWidth="1"/>
    <col min="7988" max="7988" width="4" style="68" customWidth="1"/>
    <col min="7989" max="8179" width="9.6640625" style="68"/>
    <col min="8180" max="8180" width="6.44140625" style="68" customWidth="1"/>
    <col min="8181" max="8181" width="13.88671875" style="68" customWidth="1"/>
    <col min="8182" max="8182" width="14.33203125" style="68" customWidth="1"/>
    <col min="8183" max="8199" width="9.6640625" style="68"/>
    <col min="8200" max="8200" width="12" style="68" customWidth="1"/>
    <col min="8201" max="8201" width="12.77734375" style="68" customWidth="1"/>
    <col min="8202" max="8202" width="11.109375" style="68" customWidth="1"/>
    <col min="8203" max="8203" width="12" style="68" customWidth="1"/>
    <col min="8204" max="8204" width="9.6640625" style="68"/>
    <col min="8205" max="8205" width="15.33203125" style="68" customWidth="1"/>
    <col min="8206" max="8206" width="15.21875" style="68" customWidth="1"/>
    <col min="8207" max="8207" width="21.44140625" style="68" customWidth="1"/>
    <col min="8208" max="8223" width="9.6640625" style="68"/>
    <col min="8224" max="8225" width="13.44140625" style="68" customWidth="1"/>
    <col min="8226" max="8226" width="9.6640625" style="68"/>
    <col min="8227" max="8227" width="13.88671875" style="68" customWidth="1"/>
    <col min="8228" max="8228" width="10.6640625" style="68" customWidth="1"/>
    <col min="8229" max="8229" width="17.33203125" style="68" customWidth="1"/>
    <col min="8230" max="8231" width="12.6640625" style="68" customWidth="1"/>
    <col min="8232" max="8232" width="11.21875" style="68" customWidth="1"/>
    <col min="8233" max="8233" width="18.33203125" style="68" customWidth="1"/>
    <col min="8234" max="8234" width="12.88671875" style="68" customWidth="1"/>
    <col min="8235" max="8236" width="13.21875" style="68" customWidth="1"/>
    <col min="8237" max="8237" width="10.88671875" style="68" customWidth="1"/>
    <col min="8238" max="8238" width="11.109375" style="68" customWidth="1"/>
    <col min="8239" max="8239" width="15.21875" style="68" customWidth="1"/>
    <col min="8240" max="8240" width="9.6640625" style="68"/>
    <col min="8241" max="8241" width="11" style="68" customWidth="1"/>
    <col min="8242" max="8242" width="10.77734375" style="68" customWidth="1"/>
    <col min="8243" max="8243" width="11.44140625" style="68" customWidth="1"/>
    <col min="8244" max="8244" width="4" style="68" customWidth="1"/>
    <col min="8245" max="8435" width="9.6640625" style="68"/>
    <col min="8436" max="8436" width="6.44140625" style="68" customWidth="1"/>
    <col min="8437" max="8437" width="13.88671875" style="68" customWidth="1"/>
    <col min="8438" max="8438" width="14.33203125" style="68" customWidth="1"/>
    <col min="8439" max="8455" width="9.6640625" style="68"/>
    <col min="8456" max="8456" width="12" style="68" customWidth="1"/>
    <col min="8457" max="8457" width="12.77734375" style="68" customWidth="1"/>
    <col min="8458" max="8458" width="11.109375" style="68" customWidth="1"/>
    <col min="8459" max="8459" width="12" style="68" customWidth="1"/>
    <col min="8460" max="8460" width="9.6640625" style="68"/>
    <col min="8461" max="8461" width="15.33203125" style="68" customWidth="1"/>
    <col min="8462" max="8462" width="15.21875" style="68" customWidth="1"/>
    <col min="8463" max="8463" width="21.44140625" style="68" customWidth="1"/>
    <col min="8464" max="8479" width="9.6640625" style="68"/>
    <col min="8480" max="8481" width="13.44140625" style="68" customWidth="1"/>
    <col min="8482" max="8482" width="9.6640625" style="68"/>
    <col min="8483" max="8483" width="13.88671875" style="68" customWidth="1"/>
    <col min="8484" max="8484" width="10.6640625" style="68" customWidth="1"/>
    <col min="8485" max="8485" width="17.33203125" style="68" customWidth="1"/>
    <col min="8486" max="8487" width="12.6640625" style="68" customWidth="1"/>
    <col min="8488" max="8488" width="11.21875" style="68" customWidth="1"/>
    <col min="8489" max="8489" width="18.33203125" style="68" customWidth="1"/>
    <col min="8490" max="8490" width="12.88671875" style="68" customWidth="1"/>
    <col min="8491" max="8492" width="13.21875" style="68" customWidth="1"/>
    <col min="8493" max="8493" width="10.88671875" style="68" customWidth="1"/>
    <col min="8494" max="8494" width="11.109375" style="68" customWidth="1"/>
    <col min="8495" max="8495" width="15.21875" style="68" customWidth="1"/>
    <col min="8496" max="8496" width="9.6640625" style="68"/>
    <col min="8497" max="8497" width="11" style="68" customWidth="1"/>
    <col min="8498" max="8498" width="10.77734375" style="68" customWidth="1"/>
    <col min="8499" max="8499" width="11.44140625" style="68" customWidth="1"/>
    <col min="8500" max="8500" width="4" style="68" customWidth="1"/>
    <col min="8501" max="8691" width="9.6640625" style="68"/>
    <col min="8692" max="8692" width="6.44140625" style="68" customWidth="1"/>
    <col min="8693" max="8693" width="13.88671875" style="68" customWidth="1"/>
    <col min="8694" max="8694" width="14.33203125" style="68" customWidth="1"/>
    <col min="8695" max="8711" width="9.6640625" style="68"/>
    <col min="8712" max="8712" width="12" style="68" customWidth="1"/>
    <col min="8713" max="8713" width="12.77734375" style="68" customWidth="1"/>
    <col min="8714" max="8714" width="11.109375" style="68" customWidth="1"/>
    <col min="8715" max="8715" width="12" style="68" customWidth="1"/>
    <col min="8716" max="8716" width="9.6640625" style="68"/>
    <col min="8717" max="8717" width="15.33203125" style="68" customWidth="1"/>
    <col min="8718" max="8718" width="15.21875" style="68" customWidth="1"/>
    <col min="8719" max="8719" width="21.44140625" style="68" customWidth="1"/>
    <col min="8720" max="8735" width="9.6640625" style="68"/>
    <col min="8736" max="8737" width="13.44140625" style="68" customWidth="1"/>
    <col min="8738" max="8738" width="9.6640625" style="68"/>
    <col min="8739" max="8739" width="13.88671875" style="68" customWidth="1"/>
    <col min="8740" max="8740" width="10.6640625" style="68" customWidth="1"/>
    <col min="8741" max="8741" width="17.33203125" style="68" customWidth="1"/>
    <col min="8742" max="8743" width="12.6640625" style="68" customWidth="1"/>
    <col min="8744" max="8744" width="11.21875" style="68" customWidth="1"/>
    <col min="8745" max="8745" width="18.33203125" style="68" customWidth="1"/>
    <col min="8746" max="8746" width="12.88671875" style="68" customWidth="1"/>
    <col min="8747" max="8748" width="13.21875" style="68" customWidth="1"/>
    <col min="8749" max="8749" width="10.88671875" style="68" customWidth="1"/>
    <col min="8750" max="8750" width="11.109375" style="68" customWidth="1"/>
    <col min="8751" max="8751" width="15.21875" style="68" customWidth="1"/>
    <col min="8752" max="8752" width="9.6640625" style="68"/>
    <col min="8753" max="8753" width="11" style="68" customWidth="1"/>
    <col min="8754" max="8754" width="10.77734375" style="68" customWidth="1"/>
    <col min="8755" max="8755" width="11.44140625" style="68" customWidth="1"/>
    <col min="8756" max="8756" width="4" style="68" customWidth="1"/>
    <col min="8757" max="8947" width="9.6640625" style="68"/>
    <col min="8948" max="8948" width="6.44140625" style="68" customWidth="1"/>
    <col min="8949" max="8949" width="13.88671875" style="68" customWidth="1"/>
    <col min="8950" max="8950" width="14.33203125" style="68" customWidth="1"/>
    <col min="8951" max="8967" width="9.6640625" style="68"/>
    <col min="8968" max="8968" width="12" style="68" customWidth="1"/>
    <col min="8969" max="8969" width="12.77734375" style="68" customWidth="1"/>
    <col min="8970" max="8970" width="11.109375" style="68" customWidth="1"/>
    <col min="8971" max="8971" width="12" style="68" customWidth="1"/>
    <col min="8972" max="8972" width="9.6640625" style="68"/>
    <col min="8973" max="8973" width="15.33203125" style="68" customWidth="1"/>
    <col min="8974" max="8974" width="15.21875" style="68" customWidth="1"/>
    <col min="8975" max="8975" width="21.44140625" style="68" customWidth="1"/>
    <col min="8976" max="8991" width="9.6640625" style="68"/>
    <col min="8992" max="8993" width="13.44140625" style="68" customWidth="1"/>
    <col min="8994" max="8994" width="9.6640625" style="68"/>
    <col min="8995" max="8995" width="13.88671875" style="68" customWidth="1"/>
    <col min="8996" max="8996" width="10.6640625" style="68" customWidth="1"/>
    <col min="8997" max="8997" width="17.33203125" style="68" customWidth="1"/>
    <col min="8998" max="8999" width="12.6640625" style="68" customWidth="1"/>
    <col min="9000" max="9000" width="11.21875" style="68" customWidth="1"/>
    <col min="9001" max="9001" width="18.33203125" style="68" customWidth="1"/>
    <col min="9002" max="9002" width="12.88671875" style="68" customWidth="1"/>
    <col min="9003" max="9004" width="13.21875" style="68" customWidth="1"/>
    <col min="9005" max="9005" width="10.88671875" style="68" customWidth="1"/>
    <col min="9006" max="9006" width="11.109375" style="68" customWidth="1"/>
    <col min="9007" max="9007" width="15.21875" style="68" customWidth="1"/>
    <col min="9008" max="9008" width="9.6640625" style="68"/>
    <col min="9009" max="9009" width="11" style="68" customWidth="1"/>
    <col min="9010" max="9010" width="10.77734375" style="68" customWidth="1"/>
    <col min="9011" max="9011" width="11.44140625" style="68" customWidth="1"/>
    <col min="9012" max="9012" width="4" style="68" customWidth="1"/>
    <col min="9013" max="9203" width="9.6640625" style="68"/>
    <col min="9204" max="9204" width="6.44140625" style="68" customWidth="1"/>
    <col min="9205" max="9205" width="13.88671875" style="68" customWidth="1"/>
    <col min="9206" max="9206" width="14.33203125" style="68" customWidth="1"/>
    <col min="9207" max="9223" width="9.6640625" style="68"/>
    <col min="9224" max="9224" width="12" style="68" customWidth="1"/>
    <col min="9225" max="9225" width="12.77734375" style="68" customWidth="1"/>
    <col min="9226" max="9226" width="11.109375" style="68" customWidth="1"/>
    <col min="9227" max="9227" width="12" style="68" customWidth="1"/>
    <col min="9228" max="9228" width="9.6640625" style="68"/>
    <col min="9229" max="9229" width="15.33203125" style="68" customWidth="1"/>
    <col min="9230" max="9230" width="15.21875" style="68" customWidth="1"/>
    <col min="9231" max="9231" width="21.44140625" style="68" customWidth="1"/>
    <col min="9232" max="9247" width="9.6640625" style="68"/>
    <col min="9248" max="9249" width="13.44140625" style="68" customWidth="1"/>
    <col min="9250" max="9250" width="9.6640625" style="68"/>
    <col min="9251" max="9251" width="13.88671875" style="68" customWidth="1"/>
    <col min="9252" max="9252" width="10.6640625" style="68" customWidth="1"/>
    <col min="9253" max="9253" width="17.33203125" style="68" customWidth="1"/>
    <col min="9254" max="9255" width="12.6640625" style="68" customWidth="1"/>
    <col min="9256" max="9256" width="11.21875" style="68" customWidth="1"/>
    <col min="9257" max="9257" width="18.33203125" style="68" customWidth="1"/>
    <col min="9258" max="9258" width="12.88671875" style="68" customWidth="1"/>
    <col min="9259" max="9260" width="13.21875" style="68" customWidth="1"/>
    <col min="9261" max="9261" width="10.88671875" style="68" customWidth="1"/>
    <col min="9262" max="9262" width="11.109375" style="68" customWidth="1"/>
    <col min="9263" max="9263" width="15.21875" style="68" customWidth="1"/>
    <col min="9264" max="9264" width="9.6640625" style="68"/>
    <col min="9265" max="9265" width="11" style="68" customWidth="1"/>
    <col min="9266" max="9266" width="10.77734375" style="68" customWidth="1"/>
    <col min="9267" max="9267" width="11.44140625" style="68" customWidth="1"/>
    <col min="9268" max="9268" width="4" style="68" customWidth="1"/>
    <col min="9269" max="9459" width="9.6640625" style="68"/>
    <col min="9460" max="9460" width="6.44140625" style="68" customWidth="1"/>
    <col min="9461" max="9461" width="13.88671875" style="68" customWidth="1"/>
    <col min="9462" max="9462" width="14.33203125" style="68" customWidth="1"/>
    <col min="9463" max="9479" width="9.6640625" style="68"/>
    <col min="9480" max="9480" width="12" style="68" customWidth="1"/>
    <col min="9481" max="9481" width="12.77734375" style="68" customWidth="1"/>
    <col min="9482" max="9482" width="11.109375" style="68" customWidth="1"/>
    <col min="9483" max="9483" width="12" style="68" customWidth="1"/>
    <col min="9484" max="9484" width="9.6640625" style="68"/>
    <col min="9485" max="9485" width="15.33203125" style="68" customWidth="1"/>
    <col min="9486" max="9486" width="15.21875" style="68" customWidth="1"/>
    <col min="9487" max="9487" width="21.44140625" style="68" customWidth="1"/>
    <col min="9488" max="9503" width="9.6640625" style="68"/>
    <col min="9504" max="9505" width="13.44140625" style="68" customWidth="1"/>
    <col min="9506" max="9506" width="9.6640625" style="68"/>
    <col min="9507" max="9507" width="13.88671875" style="68" customWidth="1"/>
    <col min="9508" max="9508" width="10.6640625" style="68" customWidth="1"/>
    <col min="9509" max="9509" width="17.33203125" style="68" customWidth="1"/>
    <col min="9510" max="9511" width="12.6640625" style="68" customWidth="1"/>
    <col min="9512" max="9512" width="11.21875" style="68" customWidth="1"/>
    <col min="9513" max="9513" width="18.33203125" style="68" customWidth="1"/>
    <col min="9514" max="9514" width="12.88671875" style="68" customWidth="1"/>
    <col min="9515" max="9516" width="13.21875" style="68" customWidth="1"/>
    <col min="9517" max="9517" width="10.88671875" style="68" customWidth="1"/>
    <col min="9518" max="9518" width="11.109375" style="68" customWidth="1"/>
    <col min="9519" max="9519" width="15.21875" style="68" customWidth="1"/>
    <col min="9520" max="9520" width="9.6640625" style="68"/>
    <col min="9521" max="9521" width="11" style="68" customWidth="1"/>
    <col min="9522" max="9522" width="10.77734375" style="68" customWidth="1"/>
    <col min="9523" max="9523" width="11.44140625" style="68" customWidth="1"/>
    <col min="9524" max="9524" width="4" style="68" customWidth="1"/>
    <col min="9525" max="9715" width="9.6640625" style="68"/>
    <col min="9716" max="9716" width="6.44140625" style="68" customWidth="1"/>
    <col min="9717" max="9717" width="13.88671875" style="68" customWidth="1"/>
    <col min="9718" max="9718" width="14.33203125" style="68" customWidth="1"/>
    <col min="9719" max="9735" width="9.6640625" style="68"/>
    <col min="9736" max="9736" width="12" style="68" customWidth="1"/>
    <col min="9737" max="9737" width="12.77734375" style="68" customWidth="1"/>
    <col min="9738" max="9738" width="11.109375" style="68" customWidth="1"/>
    <col min="9739" max="9739" width="12" style="68" customWidth="1"/>
    <col min="9740" max="9740" width="9.6640625" style="68"/>
    <col min="9741" max="9741" width="15.33203125" style="68" customWidth="1"/>
    <col min="9742" max="9742" width="15.21875" style="68" customWidth="1"/>
    <col min="9743" max="9743" width="21.44140625" style="68" customWidth="1"/>
    <col min="9744" max="9759" width="9.6640625" style="68"/>
    <col min="9760" max="9761" width="13.44140625" style="68" customWidth="1"/>
    <col min="9762" max="9762" width="9.6640625" style="68"/>
    <col min="9763" max="9763" width="13.88671875" style="68" customWidth="1"/>
    <col min="9764" max="9764" width="10.6640625" style="68" customWidth="1"/>
    <col min="9765" max="9765" width="17.33203125" style="68" customWidth="1"/>
    <col min="9766" max="9767" width="12.6640625" style="68" customWidth="1"/>
    <col min="9768" max="9768" width="11.21875" style="68" customWidth="1"/>
    <col min="9769" max="9769" width="18.33203125" style="68" customWidth="1"/>
    <col min="9770" max="9770" width="12.88671875" style="68" customWidth="1"/>
    <col min="9771" max="9772" width="13.21875" style="68" customWidth="1"/>
    <col min="9773" max="9773" width="10.88671875" style="68" customWidth="1"/>
    <col min="9774" max="9774" width="11.109375" style="68" customWidth="1"/>
    <col min="9775" max="9775" width="15.21875" style="68" customWidth="1"/>
    <col min="9776" max="9776" width="9.6640625" style="68"/>
    <col min="9777" max="9777" width="11" style="68" customWidth="1"/>
    <col min="9778" max="9778" width="10.77734375" style="68" customWidth="1"/>
    <col min="9779" max="9779" width="11.44140625" style="68" customWidth="1"/>
    <col min="9780" max="9780" width="4" style="68" customWidth="1"/>
    <col min="9781" max="9971" width="9.6640625" style="68"/>
    <col min="9972" max="9972" width="6.44140625" style="68" customWidth="1"/>
    <col min="9973" max="9973" width="13.88671875" style="68" customWidth="1"/>
    <col min="9974" max="9974" width="14.33203125" style="68" customWidth="1"/>
    <col min="9975" max="9991" width="9.6640625" style="68"/>
    <col min="9992" max="9992" width="12" style="68" customWidth="1"/>
    <col min="9993" max="9993" width="12.77734375" style="68" customWidth="1"/>
    <col min="9994" max="9994" width="11.109375" style="68" customWidth="1"/>
    <col min="9995" max="9995" width="12" style="68" customWidth="1"/>
    <col min="9996" max="9996" width="9.6640625" style="68"/>
    <col min="9997" max="9997" width="15.33203125" style="68" customWidth="1"/>
    <col min="9998" max="9998" width="15.21875" style="68" customWidth="1"/>
    <col min="9999" max="9999" width="21.44140625" style="68" customWidth="1"/>
    <col min="10000" max="10015" width="9.6640625" style="68"/>
    <col min="10016" max="10017" width="13.44140625" style="68" customWidth="1"/>
    <col min="10018" max="10018" width="9.6640625" style="68"/>
    <col min="10019" max="10019" width="13.88671875" style="68" customWidth="1"/>
    <col min="10020" max="10020" width="10.6640625" style="68" customWidth="1"/>
    <col min="10021" max="10021" width="17.33203125" style="68" customWidth="1"/>
    <col min="10022" max="10023" width="12.6640625" style="68" customWidth="1"/>
    <col min="10024" max="10024" width="11.21875" style="68" customWidth="1"/>
    <col min="10025" max="10025" width="18.33203125" style="68" customWidth="1"/>
    <col min="10026" max="10026" width="12.88671875" style="68" customWidth="1"/>
    <col min="10027" max="10028" width="13.21875" style="68" customWidth="1"/>
    <col min="10029" max="10029" width="10.88671875" style="68" customWidth="1"/>
    <col min="10030" max="10030" width="11.109375" style="68" customWidth="1"/>
    <col min="10031" max="10031" width="15.21875" style="68" customWidth="1"/>
    <col min="10032" max="10032" width="9.6640625" style="68"/>
    <col min="10033" max="10033" width="11" style="68" customWidth="1"/>
    <col min="10034" max="10034" width="10.77734375" style="68" customWidth="1"/>
    <col min="10035" max="10035" width="11.44140625" style="68" customWidth="1"/>
    <col min="10036" max="10036" width="4" style="68" customWidth="1"/>
    <col min="10037" max="10227" width="9.6640625" style="68"/>
    <col min="10228" max="10228" width="6.44140625" style="68" customWidth="1"/>
    <col min="10229" max="10229" width="13.88671875" style="68" customWidth="1"/>
    <col min="10230" max="10230" width="14.33203125" style="68" customWidth="1"/>
    <col min="10231" max="10247" width="9.6640625" style="68"/>
    <col min="10248" max="10248" width="12" style="68" customWidth="1"/>
    <col min="10249" max="10249" width="12.77734375" style="68" customWidth="1"/>
    <col min="10250" max="10250" width="11.109375" style="68" customWidth="1"/>
    <col min="10251" max="10251" width="12" style="68" customWidth="1"/>
    <col min="10252" max="10252" width="9.6640625" style="68"/>
    <col min="10253" max="10253" width="15.33203125" style="68" customWidth="1"/>
    <col min="10254" max="10254" width="15.21875" style="68" customWidth="1"/>
    <col min="10255" max="10255" width="21.44140625" style="68" customWidth="1"/>
    <col min="10256" max="10271" width="9.6640625" style="68"/>
    <col min="10272" max="10273" width="13.44140625" style="68" customWidth="1"/>
    <col min="10274" max="10274" width="9.6640625" style="68"/>
    <col min="10275" max="10275" width="13.88671875" style="68" customWidth="1"/>
    <col min="10276" max="10276" width="10.6640625" style="68" customWidth="1"/>
    <col min="10277" max="10277" width="17.33203125" style="68" customWidth="1"/>
    <col min="10278" max="10279" width="12.6640625" style="68" customWidth="1"/>
    <col min="10280" max="10280" width="11.21875" style="68" customWidth="1"/>
    <col min="10281" max="10281" width="18.33203125" style="68" customWidth="1"/>
    <col min="10282" max="10282" width="12.88671875" style="68" customWidth="1"/>
    <col min="10283" max="10284" width="13.21875" style="68" customWidth="1"/>
    <col min="10285" max="10285" width="10.88671875" style="68" customWidth="1"/>
    <col min="10286" max="10286" width="11.109375" style="68" customWidth="1"/>
    <col min="10287" max="10287" width="15.21875" style="68" customWidth="1"/>
    <col min="10288" max="10288" width="9.6640625" style="68"/>
    <col min="10289" max="10289" width="11" style="68" customWidth="1"/>
    <col min="10290" max="10290" width="10.77734375" style="68" customWidth="1"/>
    <col min="10291" max="10291" width="11.44140625" style="68" customWidth="1"/>
    <col min="10292" max="10292" width="4" style="68" customWidth="1"/>
    <col min="10293" max="10483" width="9.6640625" style="68"/>
    <col min="10484" max="10484" width="6.44140625" style="68" customWidth="1"/>
    <col min="10485" max="10485" width="13.88671875" style="68" customWidth="1"/>
    <col min="10486" max="10486" width="14.33203125" style="68" customWidth="1"/>
    <col min="10487" max="10503" width="9.6640625" style="68"/>
    <col min="10504" max="10504" width="12" style="68" customWidth="1"/>
    <col min="10505" max="10505" width="12.77734375" style="68" customWidth="1"/>
    <col min="10506" max="10506" width="11.109375" style="68" customWidth="1"/>
    <col min="10507" max="10507" width="12" style="68" customWidth="1"/>
    <col min="10508" max="10508" width="9.6640625" style="68"/>
    <col min="10509" max="10509" width="15.33203125" style="68" customWidth="1"/>
    <col min="10510" max="10510" width="15.21875" style="68" customWidth="1"/>
    <col min="10511" max="10511" width="21.44140625" style="68" customWidth="1"/>
    <col min="10512" max="10527" width="9.6640625" style="68"/>
    <col min="10528" max="10529" width="13.44140625" style="68" customWidth="1"/>
    <col min="10530" max="10530" width="9.6640625" style="68"/>
    <col min="10531" max="10531" width="13.88671875" style="68" customWidth="1"/>
    <col min="10532" max="10532" width="10.6640625" style="68" customWidth="1"/>
    <col min="10533" max="10533" width="17.33203125" style="68" customWidth="1"/>
    <col min="10534" max="10535" width="12.6640625" style="68" customWidth="1"/>
    <col min="10536" max="10536" width="11.21875" style="68" customWidth="1"/>
    <col min="10537" max="10537" width="18.33203125" style="68" customWidth="1"/>
    <col min="10538" max="10538" width="12.88671875" style="68" customWidth="1"/>
    <col min="10539" max="10540" width="13.21875" style="68" customWidth="1"/>
    <col min="10541" max="10541" width="10.88671875" style="68" customWidth="1"/>
    <col min="10542" max="10542" width="11.109375" style="68" customWidth="1"/>
    <col min="10543" max="10543" width="15.21875" style="68" customWidth="1"/>
    <col min="10544" max="10544" width="9.6640625" style="68"/>
    <col min="10545" max="10545" width="11" style="68" customWidth="1"/>
    <col min="10546" max="10546" width="10.77734375" style="68" customWidth="1"/>
    <col min="10547" max="10547" width="11.44140625" style="68" customWidth="1"/>
    <col min="10548" max="10548" width="4" style="68" customWidth="1"/>
    <col min="10549" max="10739" width="9.6640625" style="68"/>
    <col min="10740" max="10740" width="6.44140625" style="68" customWidth="1"/>
    <col min="10741" max="10741" width="13.88671875" style="68" customWidth="1"/>
    <col min="10742" max="10742" width="14.33203125" style="68" customWidth="1"/>
    <col min="10743" max="10759" width="9.6640625" style="68"/>
    <col min="10760" max="10760" width="12" style="68" customWidth="1"/>
    <col min="10761" max="10761" width="12.77734375" style="68" customWidth="1"/>
    <col min="10762" max="10762" width="11.109375" style="68" customWidth="1"/>
    <col min="10763" max="10763" width="12" style="68" customWidth="1"/>
    <col min="10764" max="10764" width="9.6640625" style="68"/>
    <col min="10765" max="10765" width="15.33203125" style="68" customWidth="1"/>
    <col min="10766" max="10766" width="15.21875" style="68" customWidth="1"/>
    <col min="10767" max="10767" width="21.44140625" style="68" customWidth="1"/>
    <col min="10768" max="10783" width="9.6640625" style="68"/>
    <col min="10784" max="10785" width="13.44140625" style="68" customWidth="1"/>
    <col min="10786" max="10786" width="9.6640625" style="68"/>
    <col min="10787" max="10787" width="13.88671875" style="68" customWidth="1"/>
    <col min="10788" max="10788" width="10.6640625" style="68" customWidth="1"/>
    <col min="10789" max="10789" width="17.33203125" style="68" customWidth="1"/>
    <col min="10790" max="10791" width="12.6640625" style="68" customWidth="1"/>
    <col min="10792" max="10792" width="11.21875" style="68" customWidth="1"/>
    <col min="10793" max="10793" width="18.33203125" style="68" customWidth="1"/>
    <col min="10794" max="10794" width="12.88671875" style="68" customWidth="1"/>
    <col min="10795" max="10796" width="13.21875" style="68" customWidth="1"/>
    <col min="10797" max="10797" width="10.88671875" style="68" customWidth="1"/>
    <col min="10798" max="10798" width="11.109375" style="68" customWidth="1"/>
    <col min="10799" max="10799" width="15.21875" style="68" customWidth="1"/>
    <col min="10800" max="10800" width="9.6640625" style="68"/>
    <col min="10801" max="10801" width="11" style="68" customWidth="1"/>
    <col min="10802" max="10802" width="10.77734375" style="68" customWidth="1"/>
    <col min="10803" max="10803" width="11.44140625" style="68" customWidth="1"/>
    <col min="10804" max="10804" width="4" style="68" customWidth="1"/>
    <col min="10805" max="10995" width="9.6640625" style="68"/>
    <col min="10996" max="10996" width="6.44140625" style="68" customWidth="1"/>
    <col min="10997" max="10997" width="13.88671875" style="68" customWidth="1"/>
    <col min="10998" max="10998" width="14.33203125" style="68" customWidth="1"/>
    <col min="10999" max="11015" width="9.6640625" style="68"/>
    <col min="11016" max="11016" width="12" style="68" customWidth="1"/>
    <col min="11017" max="11017" width="12.77734375" style="68" customWidth="1"/>
    <col min="11018" max="11018" width="11.109375" style="68" customWidth="1"/>
    <col min="11019" max="11019" width="12" style="68" customWidth="1"/>
    <col min="11020" max="11020" width="9.6640625" style="68"/>
    <col min="11021" max="11021" width="15.33203125" style="68" customWidth="1"/>
    <col min="11022" max="11022" width="15.21875" style="68" customWidth="1"/>
    <col min="11023" max="11023" width="21.44140625" style="68" customWidth="1"/>
    <col min="11024" max="11039" width="9.6640625" style="68"/>
    <col min="11040" max="11041" width="13.44140625" style="68" customWidth="1"/>
    <col min="11042" max="11042" width="9.6640625" style="68"/>
    <col min="11043" max="11043" width="13.88671875" style="68" customWidth="1"/>
    <col min="11044" max="11044" width="10.6640625" style="68" customWidth="1"/>
    <col min="11045" max="11045" width="17.33203125" style="68" customWidth="1"/>
    <col min="11046" max="11047" width="12.6640625" style="68" customWidth="1"/>
    <col min="11048" max="11048" width="11.21875" style="68" customWidth="1"/>
    <col min="11049" max="11049" width="18.33203125" style="68" customWidth="1"/>
    <col min="11050" max="11050" width="12.88671875" style="68" customWidth="1"/>
    <col min="11051" max="11052" width="13.21875" style="68" customWidth="1"/>
    <col min="11053" max="11053" width="10.88671875" style="68" customWidth="1"/>
    <col min="11054" max="11054" width="11.109375" style="68" customWidth="1"/>
    <col min="11055" max="11055" width="15.21875" style="68" customWidth="1"/>
    <col min="11056" max="11056" width="9.6640625" style="68"/>
    <col min="11057" max="11057" width="11" style="68" customWidth="1"/>
    <col min="11058" max="11058" width="10.77734375" style="68" customWidth="1"/>
    <col min="11059" max="11059" width="11.44140625" style="68" customWidth="1"/>
    <col min="11060" max="11060" width="4" style="68" customWidth="1"/>
    <col min="11061" max="11251" width="9.6640625" style="68"/>
    <col min="11252" max="11252" width="6.44140625" style="68" customWidth="1"/>
    <col min="11253" max="11253" width="13.88671875" style="68" customWidth="1"/>
    <col min="11254" max="11254" width="14.33203125" style="68" customWidth="1"/>
    <col min="11255" max="11271" width="9.6640625" style="68"/>
    <col min="11272" max="11272" width="12" style="68" customWidth="1"/>
    <col min="11273" max="11273" width="12.77734375" style="68" customWidth="1"/>
    <col min="11274" max="11274" width="11.109375" style="68" customWidth="1"/>
    <col min="11275" max="11275" width="12" style="68" customWidth="1"/>
    <col min="11276" max="11276" width="9.6640625" style="68"/>
    <col min="11277" max="11277" width="15.33203125" style="68" customWidth="1"/>
    <col min="11278" max="11278" width="15.21875" style="68" customWidth="1"/>
    <col min="11279" max="11279" width="21.44140625" style="68" customWidth="1"/>
    <col min="11280" max="11295" width="9.6640625" style="68"/>
    <col min="11296" max="11297" width="13.44140625" style="68" customWidth="1"/>
    <col min="11298" max="11298" width="9.6640625" style="68"/>
    <col min="11299" max="11299" width="13.88671875" style="68" customWidth="1"/>
    <col min="11300" max="11300" width="10.6640625" style="68" customWidth="1"/>
    <col min="11301" max="11301" width="17.33203125" style="68" customWidth="1"/>
    <col min="11302" max="11303" width="12.6640625" style="68" customWidth="1"/>
    <col min="11304" max="11304" width="11.21875" style="68" customWidth="1"/>
    <col min="11305" max="11305" width="18.33203125" style="68" customWidth="1"/>
    <col min="11306" max="11306" width="12.88671875" style="68" customWidth="1"/>
    <col min="11307" max="11308" width="13.21875" style="68" customWidth="1"/>
    <col min="11309" max="11309" width="10.88671875" style="68" customWidth="1"/>
    <col min="11310" max="11310" width="11.109375" style="68" customWidth="1"/>
    <col min="11311" max="11311" width="15.21875" style="68" customWidth="1"/>
    <col min="11312" max="11312" width="9.6640625" style="68"/>
    <col min="11313" max="11313" width="11" style="68" customWidth="1"/>
    <col min="11314" max="11314" width="10.77734375" style="68" customWidth="1"/>
    <col min="11315" max="11315" width="11.44140625" style="68" customWidth="1"/>
    <col min="11316" max="11316" width="4" style="68" customWidth="1"/>
    <col min="11317" max="11507" width="9.6640625" style="68"/>
    <col min="11508" max="11508" width="6.44140625" style="68" customWidth="1"/>
    <col min="11509" max="11509" width="13.88671875" style="68" customWidth="1"/>
    <col min="11510" max="11510" width="14.33203125" style="68" customWidth="1"/>
    <col min="11511" max="11527" width="9.6640625" style="68"/>
    <col min="11528" max="11528" width="12" style="68" customWidth="1"/>
    <col min="11529" max="11529" width="12.77734375" style="68" customWidth="1"/>
    <col min="11530" max="11530" width="11.109375" style="68" customWidth="1"/>
    <col min="11531" max="11531" width="12" style="68" customWidth="1"/>
    <col min="11532" max="11532" width="9.6640625" style="68"/>
    <col min="11533" max="11533" width="15.33203125" style="68" customWidth="1"/>
    <col min="11534" max="11534" width="15.21875" style="68" customWidth="1"/>
    <col min="11535" max="11535" width="21.44140625" style="68" customWidth="1"/>
    <col min="11536" max="11551" width="9.6640625" style="68"/>
    <col min="11552" max="11553" width="13.44140625" style="68" customWidth="1"/>
    <col min="11554" max="11554" width="9.6640625" style="68"/>
    <col min="11555" max="11555" width="13.88671875" style="68" customWidth="1"/>
    <col min="11556" max="11556" width="10.6640625" style="68" customWidth="1"/>
    <col min="11557" max="11557" width="17.33203125" style="68" customWidth="1"/>
    <col min="11558" max="11559" width="12.6640625" style="68" customWidth="1"/>
    <col min="11560" max="11560" width="11.21875" style="68" customWidth="1"/>
    <col min="11561" max="11561" width="18.33203125" style="68" customWidth="1"/>
    <col min="11562" max="11562" width="12.88671875" style="68" customWidth="1"/>
    <col min="11563" max="11564" width="13.21875" style="68" customWidth="1"/>
    <col min="11565" max="11565" width="10.88671875" style="68" customWidth="1"/>
    <col min="11566" max="11566" width="11.109375" style="68" customWidth="1"/>
    <col min="11567" max="11567" width="15.21875" style="68" customWidth="1"/>
    <col min="11568" max="11568" width="9.6640625" style="68"/>
    <col min="11569" max="11569" width="11" style="68" customWidth="1"/>
    <col min="11570" max="11570" width="10.77734375" style="68" customWidth="1"/>
    <col min="11571" max="11571" width="11.44140625" style="68" customWidth="1"/>
    <col min="11572" max="11572" width="4" style="68" customWidth="1"/>
    <col min="11573" max="11763" width="9.6640625" style="68"/>
    <col min="11764" max="11764" width="6.44140625" style="68" customWidth="1"/>
    <col min="11765" max="11765" width="13.88671875" style="68" customWidth="1"/>
    <col min="11766" max="11766" width="14.33203125" style="68" customWidth="1"/>
    <col min="11767" max="11783" width="9.6640625" style="68"/>
    <col min="11784" max="11784" width="12" style="68" customWidth="1"/>
    <col min="11785" max="11785" width="12.77734375" style="68" customWidth="1"/>
    <col min="11786" max="11786" width="11.109375" style="68" customWidth="1"/>
    <col min="11787" max="11787" width="12" style="68" customWidth="1"/>
    <col min="11788" max="11788" width="9.6640625" style="68"/>
    <col min="11789" max="11789" width="15.33203125" style="68" customWidth="1"/>
    <col min="11790" max="11790" width="15.21875" style="68" customWidth="1"/>
    <col min="11791" max="11791" width="21.44140625" style="68" customWidth="1"/>
    <col min="11792" max="11807" width="9.6640625" style="68"/>
    <col min="11808" max="11809" width="13.44140625" style="68" customWidth="1"/>
    <col min="11810" max="11810" width="9.6640625" style="68"/>
    <col min="11811" max="11811" width="13.88671875" style="68" customWidth="1"/>
    <col min="11812" max="11812" width="10.6640625" style="68" customWidth="1"/>
    <col min="11813" max="11813" width="17.33203125" style="68" customWidth="1"/>
    <col min="11814" max="11815" width="12.6640625" style="68" customWidth="1"/>
    <col min="11816" max="11816" width="11.21875" style="68" customWidth="1"/>
    <col min="11817" max="11817" width="18.33203125" style="68" customWidth="1"/>
    <col min="11818" max="11818" width="12.88671875" style="68" customWidth="1"/>
    <col min="11819" max="11820" width="13.21875" style="68" customWidth="1"/>
    <col min="11821" max="11821" width="10.88671875" style="68" customWidth="1"/>
    <col min="11822" max="11822" width="11.109375" style="68" customWidth="1"/>
    <col min="11823" max="11823" width="15.21875" style="68" customWidth="1"/>
    <col min="11824" max="11824" width="9.6640625" style="68"/>
    <col min="11825" max="11825" width="11" style="68" customWidth="1"/>
    <col min="11826" max="11826" width="10.77734375" style="68" customWidth="1"/>
    <col min="11827" max="11827" width="11.44140625" style="68" customWidth="1"/>
    <col min="11828" max="11828" width="4" style="68" customWidth="1"/>
    <col min="11829" max="12019" width="9.6640625" style="68"/>
    <col min="12020" max="12020" width="6.44140625" style="68" customWidth="1"/>
    <col min="12021" max="12021" width="13.88671875" style="68" customWidth="1"/>
    <col min="12022" max="12022" width="14.33203125" style="68" customWidth="1"/>
    <col min="12023" max="12039" width="9.6640625" style="68"/>
    <col min="12040" max="12040" width="12" style="68" customWidth="1"/>
    <col min="12041" max="12041" width="12.77734375" style="68" customWidth="1"/>
    <col min="12042" max="12042" width="11.109375" style="68" customWidth="1"/>
    <col min="12043" max="12043" width="12" style="68" customWidth="1"/>
    <col min="12044" max="12044" width="9.6640625" style="68"/>
    <col min="12045" max="12045" width="15.33203125" style="68" customWidth="1"/>
    <col min="12046" max="12046" width="15.21875" style="68" customWidth="1"/>
    <col min="12047" max="12047" width="21.44140625" style="68" customWidth="1"/>
    <col min="12048" max="12063" width="9.6640625" style="68"/>
    <col min="12064" max="12065" width="13.44140625" style="68" customWidth="1"/>
    <col min="12066" max="12066" width="9.6640625" style="68"/>
    <col min="12067" max="12067" width="13.88671875" style="68" customWidth="1"/>
    <col min="12068" max="12068" width="10.6640625" style="68" customWidth="1"/>
    <col min="12069" max="12069" width="17.33203125" style="68" customWidth="1"/>
    <col min="12070" max="12071" width="12.6640625" style="68" customWidth="1"/>
    <col min="12072" max="12072" width="11.21875" style="68" customWidth="1"/>
    <col min="12073" max="12073" width="18.33203125" style="68" customWidth="1"/>
    <col min="12074" max="12074" width="12.88671875" style="68" customWidth="1"/>
    <col min="12075" max="12076" width="13.21875" style="68" customWidth="1"/>
    <col min="12077" max="12077" width="10.88671875" style="68" customWidth="1"/>
    <col min="12078" max="12078" width="11.109375" style="68" customWidth="1"/>
    <col min="12079" max="12079" width="15.21875" style="68" customWidth="1"/>
    <col min="12080" max="12080" width="9.6640625" style="68"/>
    <col min="12081" max="12081" width="11" style="68" customWidth="1"/>
    <col min="12082" max="12082" width="10.77734375" style="68" customWidth="1"/>
    <col min="12083" max="12083" width="11.44140625" style="68" customWidth="1"/>
    <col min="12084" max="12084" width="4" style="68" customWidth="1"/>
    <col min="12085" max="12275" width="9.6640625" style="68"/>
    <col min="12276" max="12276" width="6.44140625" style="68" customWidth="1"/>
    <col min="12277" max="12277" width="13.88671875" style="68" customWidth="1"/>
    <col min="12278" max="12278" width="14.33203125" style="68" customWidth="1"/>
    <col min="12279" max="12295" width="9.6640625" style="68"/>
    <col min="12296" max="12296" width="12" style="68" customWidth="1"/>
    <col min="12297" max="12297" width="12.77734375" style="68" customWidth="1"/>
    <col min="12298" max="12298" width="11.109375" style="68" customWidth="1"/>
    <col min="12299" max="12299" width="12" style="68" customWidth="1"/>
    <col min="12300" max="12300" width="9.6640625" style="68"/>
    <col min="12301" max="12301" width="15.33203125" style="68" customWidth="1"/>
    <col min="12302" max="12302" width="15.21875" style="68" customWidth="1"/>
    <col min="12303" max="12303" width="21.44140625" style="68" customWidth="1"/>
    <col min="12304" max="12319" width="9.6640625" style="68"/>
    <col min="12320" max="12321" width="13.44140625" style="68" customWidth="1"/>
    <col min="12322" max="12322" width="9.6640625" style="68"/>
    <col min="12323" max="12323" width="13.88671875" style="68" customWidth="1"/>
    <col min="12324" max="12324" width="10.6640625" style="68" customWidth="1"/>
    <col min="12325" max="12325" width="17.33203125" style="68" customWidth="1"/>
    <col min="12326" max="12327" width="12.6640625" style="68" customWidth="1"/>
    <col min="12328" max="12328" width="11.21875" style="68" customWidth="1"/>
    <col min="12329" max="12329" width="18.33203125" style="68" customWidth="1"/>
    <col min="12330" max="12330" width="12.88671875" style="68" customWidth="1"/>
    <col min="12331" max="12332" width="13.21875" style="68" customWidth="1"/>
    <col min="12333" max="12333" width="10.88671875" style="68" customWidth="1"/>
    <col min="12334" max="12334" width="11.109375" style="68" customWidth="1"/>
    <col min="12335" max="12335" width="15.21875" style="68" customWidth="1"/>
    <col min="12336" max="12336" width="9.6640625" style="68"/>
    <col min="12337" max="12337" width="11" style="68" customWidth="1"/>
    <col min="12338" max="12338" width="10.77734375" style="68" customWidth="1"/>
    <col min="12339" max="12339" width="11.44140625" style="68" customWidth="1"/>
    <col min="12340" max="12340" width="4" style="68" customWidth="1"/>
    <col min="12341" max="12531" width="9.6640625" style="68"/>
    <col min="12532" max="12532" width="6.44140625" style="68" customWidth="1"/>
    <col min="12533" max="12533" width="13.88671875" style="68" customWidth="1"/>
    <col min="12534" max="12534" width="14.33203125" style="68" customWidth="1"/>
    <col min="12535" max="12551" width="9.6640625" style="68"/>
    <col min="12552" max="12552" width="12" style="68" customWidth="1"/>
    <col min="12553" max="12553" width="12.77734375" style="68" customWidth="1"/>
    <col min="12554" max="12554" width="11.109375" style="68" customWidth="1"/>
    <col min="12555" max="12555" width="12" style="68" customWidth="1"/>
    <col min="12556" max="12556" width="9.6640625" style="68"/>
    <col min="12557" max="12557" width="15.33203125" style="68" customWidth="1"/>
    <col min="12558" max="12558" width="15.21875" style="68" customWidth="1"/>
    <col min="12559" max="12559" width="21.44140625" style="68" customWidth="1"/>
    <col min="12560" max="12575" width="9.6640625" style="68"/>
    <col min="12576" max="12577" width="13.44140625" style="68" customWidth="1"/>
    <col min="12578" max="12578" width="9.6640625" style="68"/>
    <col min="12579" max="12579" width="13.88671875" style="68" customWidth="1"/>
    <col min="12580" max="12580" width="10.6640625" style="68" customWidth="1"/>
    <col min="12581" max="12581" width="17.33203125" style="68" customWidth="1"/>
    <col min="12582" max="12583" width="12.6640625" style="68" customWidth="1"/>
    <col min="12584" max="12584" width="11.21875" style="68" customWidth="1"/>
    <col min="12585" max="12585" width="18.33203125" style="68" customWidth="1"/>
    <col min="12586" max="12586" width="12.88671875" style="68" customWidth="1"/>
    <col min="12587" max="12588" width="13.21875" style="68" customWidth="1"/>
    <col min="12589" max="12589" width="10.88671875" style="68" customWidth="1"/>
    <col min="12590" max="12590" width="11.109375" style="68" customWidth="1"/>
    <col min="12591" max="12591" width="15.21875" style="68" customWidth="1"/>
    <col min="12592" max="12592" width="9.6640625" style="68"/>
    <col min="12593" max="12593" width="11" style="68" customWidth="1"/>
    <col min="12594" max="12594" width="10.77734375" style="68" customWidth="1"/>
    <col min="12595" max="12595" width="11.44140625" style="68" customWidth="1"/>
    <col min="12596" max="12596" width="4" style="68" customWidth="1"/>
    <col min="12597" max="12787" width="9.6640625" style="68"/>
    <col min="12788" max="12788" width="6.44140625" style="68" customWidth="1"/>
    <col min="12789" max="12789" width="13.88671875" style="68" customWidth="1"/>
    <col min="12790" max="12790" width="14.33203125" style="68" customWidth="1"/>
    <col min="12791" max="12807" width="9.6640625" style="68"/>
    <col min="12808" max="12808" width="12" style="68" customWidth="1"/>
    <col min="12809" max="12809" width="12.77734375" style="68" customWidth="1"/>
    <col min="12810" max="12810" width="11.109375" style="68" customWidth="1"/>
    <col min="12811" max="12811" width="12" style="68" customWidth="1"/>
    <col min="12812" max="12812" width="9.6640625" style="68"/>
    <col min="12813" max="12813" width="15.33203125" style="68" customWidth="1"/>
    <col min="12814" max="12814" width="15.21875" style="68" customWidth="1"/>
    <col min="12815" max="12815" width="21.44140625" style="68" customWidth="1"/>
    <col min="12816" max="12831" width="9.6640625" style="68"/>
    <col min="12832" max="12833" width="13.44140625" style="68" customWidth="1"/>
    <col min="12834" max="12834" width="9.6640625" style="68"/>
    <col min="12835" max="12835" width="13.88671875" style="68" customWidth="1"/>
    <col min="12836" max="12836" width="10.6640625" style="68" customWidth="1"/>
    <col min="12837" max="12837" width="17.33203125" style="68" customWidth="1"/>
    <col min="12838" max="12839" width="12.6640625" style="68" customWidth="1"/>
    <col min="12840" max="12840" width="11.21875" style="68" customWidth="1"/>
    <col min="12841" max="12841" width="18.33203125" style="68" customWidth="1"/>
    <col min="12842" max="12842" width="12.88671875" style="68" customWidth="1"/>
    <col min="12843" max="12844" width="13.21875" style="68" customWidth="1"/>
    <col min="12845" max="12845" width="10.88671875" style="68" customWidth="1"/>
    <col min="12846" max="12846" width="11.109375" style="68" customWidth="1"/>
    <col min="12847" max="12847" width="15.21875" style="68" customWidth="1"/>
    <col min="12848" max="12848" width="9.6640625" style="68"/>
    <col min="12849" max="12849" width="11" style="68" customWidth="1"/>
    <col min="12850" max="12850" width="10.77734375" style="68" customWidth="1"/>
    <col min="12851" max="12851" width="11.44140625" style="68" customWidth="1"/>
    <col min="12852" max="12852" width="4" style="68" customWidth="1"/>
    <col min="12853" max="13043" width="9.6640625" style="68"/>
    <col min="13044" max="13044" width="6.44140625" style="68" customWidth="1"/>
    <col min="13045" max="13045" width="13.88671875" style="68" customWidth="1"/>
    <col min="13046" max="13046" width="14.33203125" style="68" customWidth="1"/>
    <col min="13047" max="13063" width="9.6640625" style="68"/>
    <col min="13064" max="13064" width="12" style="68" customWidth="1"/>
    <col min="13065" max="13065" width="12.77734375" style="68" customWidth="1"/>
    <col min="13066" max="13066" width="11.109375" style="68" customWidth="1"/>
    <col min="13067" max="13067" width="12" style="68" customWidth="1"/>
    <col min="13068" max="13068" width="9.6640625" style="68"/>
    <col min="13069" max="13069" width="15.33203125" style="68" customWidth="1"/>
    <col min="13070" max="13070" width="15.21875" style="68" customWidth="1"/>
    <col min="13071" max="13071" width="21.44140625" style="68" customWidth="1"/>
    <col min="13072" max="13087" width="9.6640625" style="68"/>
    <col min="13088" max="13089" width="13.44140625" style="68" customWidth="1"/>
    <col min="13090" max="13090" width="9.6640625" style="68"/>
    <col min="13091" max="13091" width="13.88671875" style="68" customWidth="1"/>
    <col min="13092" max="13092" width="10.6640625" style="68" customWidth="1"/>
    <col min="13093" max="13093" width="17.33203125" style="68" customWidth="1"/>
    <col min="13094" max="13095" width="12.6640625" style="68" customWidth="1"/>
    <col min="13096" max="13096" width="11.21875" style="68" customWidth="1"/>
    <col min="13097" max="13097" width="18.33203125" style="68" customWidth="1"/>
    <col min="13098" max="13098" width="12.88671875" style="68" customWidth="1"/>
    <col min="13099" max="13100" width="13.21875" style="68" customWidth="1"/>
    <col min="13101" max="13101" width="10.88671875" style="68" customWidth="1"/>
    <col min="13102" max="13102" width="11.109375" style="68" customWidth="1"/>
    <col min="13103" max="13103" width="15.21875" style="68" customWidth="1"/>
    <col min="13104" max="13104" width="9.6640625" style="68"/>
    <col min="13105" max="13105" width="11" style="68" customWidth="1"/>
    <col min="13106" max="13106" width="10.77734375" style="68" customWidth="1"/>
    <col min="13107" max="13107" width="11.44140625" style="68" customWidth="1"/>
    <col min="13108" max="13108" width="4" style="68" customWidth="1"/>
    <col min="13109" max="13299" width="9.6640625" style="68"/>
    <col min="13300" max="13300" width="6.44140625" style="68" customWidth="1"/>
    <col min="13301" max="13301" width="13.88671875" style="68" customWidth="1"/>
    <col min="13302" max="13302" width="14.33203125" style="68" customWidth="1"/>
    <col min="13303" max="13319" width="9.6640625" style="68"/>
    <col min="13320" max="13320" width="12" style="68" customWidth="1"/>
    <col min="13321" max="13321" width="12.77734375" style="68" customWidth="1"/>
    <col min="13322" max="13322" width="11.109375" style="68" customWidth="1"/>
    <col min="13323" max="13323" width="12" style="68" customWidth="1"/>
    <col min="13324" max="13324" width="9.6640625" style="68"/>
    <col min="13325" max="13325" width="15.33203125" style="68" customWidth="1"/>
    <col min="13326" max="13326" width="15.21875" style="68" customWidth="1"/>
    <col min="13327" max="13327" width="21.44140625" style="68" customWidth="1"/>
    <col min="13328" max="13343" width="9.6640625" style="68"/>
    <col min="13344" max="13345" width="13.44140625" style="68" customWidth="1"/>
    <col min="13346" max="13346" width="9.6640625" style="68"/>
    <col min="13347" max="13347" width="13.88671875" style="68" customWidth="1"/>
    <col min="13348" max="13348" width="10.6640625" style="68" customWidth="1"/>
    <col min="13349" max="13349" width="17.33203125" style="68" customWidth="1"/>
    <col min="13350" max="13351" width="12.6640625" style="68" customWidth="1"/>
    <col min="13352" max="13352" width="11.21875" style="68" customWidth="1"/>
    <col min="13353" max="13353" width="18.33203125" style="68" customWidth="1"/>
    <col min="13354" max="13354" width="12.88671875" style="68" customWidth="1"/>
    <col min="13355" max="13356" width="13.21875" style="68" customWidth="1"/>
    <col min="13357" max="13357" width="10.88671875" style="68" customWidth="1"/>
    <col min="13358" max="13358" width="11.109375" style="68" customWidth="1"/>
    <col min="13359" max="13359" width="15.21875" style="68" customWidth="1"/>
    <col min="13360" max="13360" width="9.6640625" style="68"/>
    <col min="13361" max="13361" width="11" style="68" customWidth="1"/>
    <col min="13362" max="13362" width="10.77734375" style="68" customWidth="1"/>
    <col min="13363" max="13363" width="11.44140625" style="68" customWidth="1"/>
    <col min="13364" max="13364" width="4" style="68" customWidth="1"/>
    <col min="13365" max="13555" width="9.6640625" style="68"/>
    <col min="13556" max="13556" width="6.44140625" style="68" customWidth="1"/>
    <col min="13557" max="13557" width="13.88671875" style="68" customWidth="1"/>
    <col min="13558" max="13558" width="14.33203125" style="68" customWidth="1"/>
    <col min="13559" max="13575" width="9.6640625" style="68"/>
    <col min="13576" max="13576" width="12" style="68" customWidth="1"/>
    <col min="13577" max="13577" width="12.77734375" style="68" customWidth="1"/>
    <col min="13578" max="13578" width="11.109375" style="68" customWidth="1"/>
    <col min="13579" max="13579" width="12" style="68" customWidth="1"/>
    <col min="13580" max="13580" width="9.6640625" style="68"/>
    <col min="13581" max="13581" width="15.33203125" style="68" customWidth="1"/>
    <col min="13582" max="13582" width="15.21875" style="68" customWidth="1"/>
    <col min="13583" max="13583" width="21.44140625" style="68" customWidth="1"/>
    <col min="13584" max="13599" width="9.6640625" style="68"/>
    <col min="13600" max="13601" width="13.44140625" style="68" customWidth="1"/>
    <col min="13602" max="13602" width="9.6640625" style="68"/>
    <col min="13603" max="13603" width="13.88671875" style="68" customWidth="1"/>
    <col min="13604" max="13604" width="10.6640625" style="68" customWidth="1"/>
    <col min="13605" max="13605" width="17.33203125" style="68" customWidth="1"/>
    <col min="13606" max="13607" width="12.6640625" style="68" customWidth="1"/>
    <col min="13608" max="13608" width="11.21875" style="68" customWidth="1"/>
    <col min="13609" max="13609" width="18.33203125" style="68" customWidth="1"/>
    <col min="13610" max="13610" width="12.88671875" style="68" customWidth="1"/>
    <col min="13611" max="13612" width="13.21875" style="68" customWidth="1"/>
    <col min="13613" max="13613" width="10.88671875" style="68" customWidth="1"/>
    <col min="13614" max="13614" width="11.109375" style="68" customWidth="1"/>
    <col min="13615" max="13615" width="15.21875" style="68" customWidth="1"/>
    <col min="13616" max="13616" width="9.6640625" style="68"/>
    <col min="13617" max="13617" width="11" style="68" customWidth="1"/>
    <col min="13618" max="13618" width="10.77734375" style="68" customWidth="1"/>
    <col min="13619" max="13619" width="11.44140625" style="68" customWidth="1"/>
    <col min="13620" max="13620" width="4" style="68" customWidth="1"/>
    <col min="13621" max="13811" width="9.6640625" style="68"/>
    <col min="13812" max="13812" width="6.44140625" style="68" customWidth="1"/>
    <col min="13813" max="13813" width="13.88671875" style="68" customWidth="1"/>
    <col min="13814" max="13814" width="14.33203125" style="68" customWidth="1"/>
    <col min="13815" max="13831" width="9.6640625" style="68"/>
    <col min="13832" max="13832" width="12" style="68" customWidth="1"/>
    <col min="13833" max="13833" width="12.77734375" style="68" customWidth="1"/>
    <col min="13834" max="13834" width="11.109375" style="68" customWidth="1"/>
    <col min="13835" max="13835" width="12" style="68" customWidth="1"/>
    <col min="13836" max="13836" width="9.6640625" style="68"/>
    <col min="13837" max="13837" width="15.33203125" style="68" customWidth="1"/>
    <col min="13838" max="13838" width="15.21875" style="68" customWidth="1"/>
    <col min="13839" max="13839" width="21.44140625" style="68" customWidth="1"/>
    <col min="13840" max="13855" width="9.6640625" style="68"/>
    <col min="13856" max="13857" width="13.44140625" style="68" customWidth="1"/>
    <col min="13858" max="13858" width="9.6640625" style="68"/>
    <col min="13859" max="13859" width="13.88671875" style="68" customWidth="1"/>
    <col min="13860" max="13860" width="10.6640625" style="68" customWidth="1"/>
    <col min="13861" max="13861" width="17.33203125" style="68" customWidth="1"/>
    <col min="13862" max="13863" width="12.6640625" style="68" customWidth="1"/>
    <col min="13864" max="13864" width="11.21875" style="68" customWidth="1"/>
    <col min="13865" max="13865" width="18.33203125" style="68" customWidth="1"/>
    <col min="13866" max="13866" width="12.88671875" style="68" customWidth="1"/>
    <col min="13867" max="13868" width="13.21875" style="68" customWidth="1"/>
    <col min="13869" max="13869" width="10.88671875" style="68" customWidth="1"/>
    <col min="13870" max="13870" width="11.109375" style="68" customWidth="1"/>
    <col min="13871" max="13871" width="15.21875" style="68" customWidth="1"/>
    <col min="13872" max="13872" width="9.6640625" style="68"/>
    <col min="13873" max="13873" width="11" style="68" customWidth="1"/>
    <col min="13874" max="13874" width="10.77734375" style="68" customWidth="1"/>
    <col min="13875" max="13875" width="11.44140625" style="68" customWidth="1"/>
    <col min="13876" max="13876" width="4" style="68" customWidth="1"/>
    <col min="13877" max="14067" width="9.6640625" style="68"/>
    <col min="14068" max="14068" width="6.44140625" style="68" customWidth="1"/>
    <col min="14069" max="14069" width="13.88671875" style="68" customWidth="1"/>
    <col min="14070" max="14070" width="14.33203125" style="68" customWidth="1"/>
    <col min="14071" max="14087" width="9.6640625" style="68"/>
    <col min="14088" max="14088" width="12" style="68" customWidth="1"/>
    <col min="14089" max="14089" width="12.77734375" style="68" customWidth="1"/>
    <col min="14090" max="14090" width="11.109375" style="68" customWidth="1"/>
    <col min="14091" max="14091" width="12" style="68" customWidth="1"/>
    <col min="14092" max="14092" width="9.6640625" style="68"/>
    <col min="14093" max="14093" width="15.33203125" style="68" customWidth="1"/>
    <col min="14094" max="14094" width="15.21875" style="68" customWidth="1"/>
    <col min="14095" max="14095" width="21.44140625" style="68" customWidth="1"/>
    <col min="14096" max="14111" width="9.6640625" style="68"/>
    <col min="14112" max="14113" width="13.44140625" style="68" customWidth="1"/>
    <col min="14114" max="14114" width="9.6640625" style="68"/>
    <col min="14115" max="14115" width="13.88671875" style="68" customWidth="1"/>
    <col min="14116" max="14116" width="10.6640625" style="68" customWidth="1"/>
    <col min="14117" max="14117" width="17.33203125" style="68" customWidth="1"/>
    <col min="14118" max="14119" width="12.6640625" style="68" customWidth="1"/>
    <col min="14120" max="14120" width="11.21875" style="68" customWidth="1"/>
    <col min="14121" max="14121" width="18.33203125" style="68" customWidth="1"/>
    <col min="14122" max="14122" width="12.88671875" style="68" customWidth="1"/>
    <col min="14123" max="14124" width="13.21875" style="68" customWidth="1"/>
    <col min="14125" max="14125" width="10.88671875" style="68" customWidth="1"/>
    <col min="14126" max="14126" width="11.109375" style="68" customWidth="1"/>
    <col min="14127" max="14127" width="15.21875" style="68" customWidth="1"/>
    <col min="14128" max="14128" width="9.6640625" style="68"/>
    <col min="14129" max="14129" width="11" style="68" customWidth="1"/>
    <col min="14130" max="14130" width="10.77734375" style="68" customWidth="1"/>
    <col min="14131" max="14131" width="11.44140625" style="68" customWidth="1"/>
    <col min="14132" max="14132" width="4" style="68" customWidth="1"/>
    <col min="14133" max="14323" width="9.6640625" style="68"/>
    <col min="14324" max="14324" width="6.44140625" style="68" customWidth="1"/>
    <col min="14325" max="14325" width="13.88671875" style="68" customWidth="1"/>
    <col min="14326" max="14326" width="14.33203125" style="68" customWidth="1"/>
    <col min="14327" max="14343" width="9.6640625" style="68"/>
    <col min="14344" max="14344" width="12" style="68" customWidth="1"/>
    <col min="14345" max="14345" width="12.77734375" style="68" customWidth="1"/>
    <col min="14346" max="14346" width="11.109375" style="68" customWidth="1"/>
    <col min="14347" max="14347" width="12" style="68" customWidth="1"/>
    <col min="14348" max="14348" width="9.6640625" style="68"/>
    <col min="14349" max="14349" width="15.33203125" style="68" customWidth="1"/>
    <col min="14350" max="14350" width="15.21875" style="68" customWidth="1"/>
    <col min="14351" max="14351" width="21.44140625" style="68" customWidth="1"/>
    <col min="14352" max="14367" width="9.6640625" style="68"/>
    <col min="14368" max="14369" width="13.44140625" style="68" customWidth="1"/>
    <col min="14370" max="14370" width="9.6640625" style="68"/>
    <col min="14371" max="14371" width="13.88671875" style="68" customWidth="1"/>
    <col min="14372" max="14372" width="10.6640625" style="68" customWidth="1"/>
    <col min="14373" max="14373" width="17.33203125" style="68" customWidth="1"/>
    <col min="14374" max="14375" width="12.6640625" style="68" customWidth="1"/>
    <col min="14376" max="14376" width="11.21875" style="68" customWidth="1"/>
    <col min="14377" max="14377" width="18.33203125" style="68" customWidth="1"/>
    <col min="14378" max="14378" width="12.88671875" style="68" customWidth="1"/>
    <col min="14379" max="14380" width="13.21875" style="68" customWidth="1"/>
    <col min="14381" max="14381" width="10.88671875" style="68" customWidth="1"/>
    <col min="14382" max="14382" width="11.109375" style="68" customWidth="1"/>
    <col min="14383" max="14383" width="15.21875" style="68" customWidth="1"/>
    <col min="14384" max="14384" width="9.6640625" style="68"/>
    <col min="14385" max="14385" width="11" style="68" customWidth="1"/>
    <col min="14386" max="14386" width="10.77734375" style="68" customWidth="1"/>
    <col min="14387" max="14387" width="11.44140625" style="68" customWidth="1"/>
    <col min="14388" max="14388" width="4" style="68" customWidth="1"/>
    <col min="14389" max="14579" width="9.6640625" style="68"/>
    <col min="14580" max="14580" width="6.44140625" style="68" customWidth="1"/>
    <col min="14581" max="14581" width="13.88671875" style="68" customWidth="1"/>
    <col min="14582" max="14582" width="14.33203125" style="68" customWidth="1"/>
    <col min="14583" max="14599" width="9.6640625" style="68"/>
    <col min="14600" max="14600" width="12" style="68" customWidth="1"/>
    <col min="14601" max="14601" width="12.77734375" style="68" customWidth="1"/>
    <col min="14602" max="14602" width="11.109375" style="68" customWidth="1"/>
    <col min="14603" max="14603" width="12" style="68" customWidth="1"/>
    <col min="14604" max="14604" width="9.6640625" style="68"/>
    <col min="14605" max="14605" width="15.33203125" style="68" customWidth="1"/>
    <col min="14606" max="14606" width="15.21875" style="68" customWidth="1"/>
    <col min="14607" max="14607" width="21.44140625" style="68" customWidth="1"/>
    <col min="14608" max="14623" width="9.6640625" style="68"/>
    <col min="14624" max="14625" width="13.44140625" style="68" customWidth="1"/>
    <col min="14626" max="14626" width="9.6640625" style="68"/>
    <col min="14627" max="14627" width="13.88671875" style="68" customWidth="1"/>
    <col min="14628" max="14628" width="10.6640625" style="68" customWidth="1"/>
    <col min="14629" max="14629" width="17.33203125" style="68" customWidth="1"/>
    <col min="14630" max="14631" width="12.6640625" style="68" customWidth="1"/>
    <col min="14632" max="14632" width="11.21875" style="68" customWidth="1"/>
    <col min="14633" max="14633" width="18.33203125" style="68" customWidth="1"/>
    <col min="14634" max="14634" width="12.88671875" style="68" customWidth="1"/>
    <col min="14635" max="14636" width="13.21875" style="68" customWidth="1"/>
    <col min="14637" max="14637" width="10.88671875" style="68" customWidth="1"/>
    <col min="14638" max="14638" width="11.109375" style="68" customWidth="1"/>
    <col min="14639" max="14639" width="15.21875" style="68" customWidth="1"/>
    <col min="14640" max="14640" width="9.6640625" style="68"/>
    <col min="14641" max="14641" width="11" style="68" customWidth="1"/>
    <col min="14642" max="14642" width="10.77734375" style="68" customWidth="1"/>
    <col min="14643" max="14643" width="11.44140625" style="68" customWidth="1"/>
    <col min="14644" max="14644" width="4" style="68" customWidth="1"/>
    <col min="14645" max="14835" width="9.6640625" style="68"/>
    <col min="14836" max="14836" width="6.44140625" style="68" customWidth="1"/>
    <col min="14837" max="14837" width="13.88671875" style="68" customWidth="1"/>
    <col min="14838" max="14838" width="14.33203125" style="68" customWidth="1"/>
    <col min="14839" max="14855" width="9.6640625" style="68"/>
    <col min="14856" max="14856" width="12" style="68" customWidth="1"/>
    <col min="14857" max="14857" width="12.77734375" style="68" customWidth="1"/>
    <col min="14858" max="14858" width="11.109375" style="68" customWidth="1"/>
    <col min="14859" max="14859" width="12" style="68" customWidth="1"/>
    <col min="14860" max="14860" width="9.6640625" style="68"/>
    <col min="14861" max="14861" width="15.33203125" style="68" customWidth="1"/>
    <col min="14862" max="14862" width="15.21875" style="68" customWidth="1"/>
    <col min="14863" max="14863" width="21.44140625" style="68" customWidth="1"/>
    <col min="14864" max="14879" width="9.6640625" style="68"/>
    <col min="14880" max="14881" width="13.44140625" style="68" customWidth="1"/>
    <col min="14882" max="14882" width="9.6640625" style="68"/>
    <col min="14883" max="14883" width="13.88671875" style="68" customWidth="1"/>
    <col min="14884" max="14884" width="10.6640625" style="68" customWidth="1"/>
    <col min="14885" max="14885" width="17.33203125" style="68" customWidth="1"/>
    <col min="14886" max="14887" width="12.6640625" style="68" customWidth="1"/>
    <col min="14888" max="14888" width="11.21875" style="68" customWidth="1"/>
    <col min="14889" max="14889" width="18.33203125" style="68" customWidth="1"/>
    <col min="14890" max="14890" width="12.88671875" style="68" customWidth="1"/>
    <col min="14891" max="14892" width="13.21875" style="68" customWidth="1"/>
    <col min="14893" max="14893" width="10.88671875" style="68" customWidth="1"/>
    <col min="14894" max="14894" width="11.109375" style="68" customWidth="1"/>
    <col min="14895" max="14895" width="15.21875" style="68" customWidth="1"/>
    <col min="14896" max="14896" width="9.6640625" style="68"/>
    <col min="14897" max="14897" width="11" style="68" customWidth="1"/>
    <col min="14898" max="14898" width="10.77734375" style="68" customWidth="1"/>
    <col min="14899" max="14899" width="11.44140625" style="68" customWidth="1"/>
    <col min="14900" max="14900" width="4" style="68" customWidth="1"/>
    <col min="14901" max="15091" width="9.6640625" style="68"/>
    <col min="15092" max="15092" width="6.44140625" style="68" customWidth="1"/>
    <col min="15093" max="15093" width="13.88671875" style="68" customWidth="1"/>
    <col min="15094" max="15094" width="14.33203125" style="68" customWidth="1"/>
    <col min="15095" max="15111" width="9.6640625" style="68"/>
    <col min="15112" max="15112" width="12" style="68" customWidth="1"/>
    <col min="15113" max="15113" width="12.77734375" style="68" customWidth="1"/>
    <col min="15114" max="15114" width="11.109375" style="68" customWidth="1"/>
    <col min="15115" max="15115" width="12" style="68" customWidth="1"/>
    <col min="15116" max="15116" width="9.6640625" style="68"/>
    <col min="15117" max="15117" width="15.33203125" style="68" customWidth="1"/>
    <col min="15118" max="15118" width="15.21875" style="68" customWidth="1"/>
    <col min="15119" max="15119" width="21.44140625" style="68" customWidth="1"/>
    <col min="15120" max="15135" width="9.6640625" style="68"/>
    <col min="15136" max="15137" width="13.44140625" style="68" customWidth="1"/>
    <col min="15138" max="15138" width="9.6640625" style="68"/>
    <col min="15139" max="15139" width="13.88671875" style="68" customWidth="1"/>
    <col min="15140" max="15140" width="10.6640625" style="68" customWidth="1"/>
    <col min="15141" max="15141" width="17.33203125" style="68" customWidth="1"/>
    <col min="15142" max="15143" width="12.6640625" style="68" customWidth="1"/>
    <col min="15144" max="15144" width="11.21875" style="68" customWidth="1"/>
    <col min="15145" max="15145" width="18.33203125" style="68" customWidth="1"/>
    <col min="15146" max="15146" width="12.88671875" style="68" customWidth="1"/>
    <col min="15147" max="15148" width="13.21875" style="68" customWidth="1"/>
    <col min="15149" max="15149" width="10.88671875" style="68" customWidth="1"/>
    <col min="15150" max="15150" width="11.109375" style="68" customWidth="1"/>
    <col min="15151" max="15151" width="15.21875" style="68" customWidth="1"/>
    <col min="15152" max="15152" width="9.6640625" style="68"/>
    <col min="15153" max="15153" width="11" style="68" customWidth="1"/>
    <col min="15154" max="15154" width="10.77734375" style="68" customWidth="1"/>
    <col min="15155" max="15155" width="11.44140625" style="68" customWidth="1"/>
    <col min="15156" max="15156" width="4" style="68" customWidth="1"/>
    <col min="15157" max="15347" width="9.6640625" style="68"/>
    <col min="15348" max="15348" width="6.44140625" style="68" customWidth="1"/>
    <col min="15349" max="15349" width="13.88671875" style="68" customWidth="1"/>
    <col min="15350" max="15350" width="14.33203125" style="68" customWidth="1"/>
    <col min="15351" max="15367" width="9.6640625" style="68"/>
    <col min="15368" max="15368" width="12" style="68" customWidth="1"/>
    <col min="15369" max="15369" width="12.77734375" style="68" customWidth="1"/>
    <col min="15370" max="15370" width="11.109375" style="68" customWidth="1"/>
    <col min="15371" max="15371" width="12" style="68" customWidth="1"/>
    <col min="15372" max="15372" width="9.6640625" style="68"/>
    <col min="15373" max="15373" width="15.33203125" style="68" customWidth="1"/>
    <col min="15374" max="15374" width="15.21875" style="68" customWidth="1"/>
    <col min="15375" max="15375" width="21.44140625" style="68" customWidth="1"/>
    <col min="15376" max="15391" width="9.6640625" style="68"/>
    <col min="15392" max="15393" width="13.44140625" style="68" customWidth="1"/>
    <col min="15394" max="15394" width="9.6640625" style="68"/>
    <col min="15395" max="15395" width="13.88671875" style="68" customWidth="1"/>
    <col min="15396" max="15396" width="10.6640625" style="68" customWidth="1"/>
    <col min="15397" max="15397" width="17.33203125" style="68" customWidth="1"/>
    <col min="15398" max="15399" width="12.6640625" style="68" customWidth="1"/>
    <col min="15400" max="15400" width="11.21875" style="68" customWidth="1"/>
    <col min="15401" max="15401" width="18.33203125" style="68" customWidth="1"/>
    <col min="15402" max="15402" width="12.88671875" style="68" customWidth="1"/>
    <col min="15403" max="15404" width="13.21875" style="68" customWidth="1"/>
    <col min="15405" max="15405" width="10.88671875" style="68" customWidth="1"/>
    <col min="15406" max="15406" width="11.109375" style="68" customWidth="1"/>
    <col min="15407" max="15407" width="15.21875" style="68" customWidth="1"/>
    <col min="15408" max="15408" width="9.6640625" style="68"/>
    <col min="15409" max="15409" width="11" style="68" customWidth="1"/>
    <col min="15410" max="15410" width="10.77734375" style="68" customWidth="1"/>
    <col min="15411" max="15411" width="11.44140625" style="68" customWidth="1"/>
    <col min="15412" max="15412" width="4" style="68" customWidth="1"/>
    <col min="15413" max="15603" width="9.6640625" style="68"/>
    <col min="15604" max="15604" width="6.44140625" style="68" customWidth="1"/>
    <col min="15605" max="15605" width="13.88671875" style="68" customWidth="1"/>
    <col min="15606" max="15606" width="14.33203125" style="68" customWidth="1"/>
    <col min="15607" max="15623" width="9.6640625" style="68"/>
    <col min="15624" max="15624" width="12" style="68" customWidth="1"/>
    <col min="15625" max="15625" width="12.77734375" style="68" customWidth="1"/>
    <col min="15626" max="15626" width="11.109375" style="68" customWidth="1"/>
    <col min="15627" max="15627" width="12" style="68" customWidth="1"/>
    <col min="15628" max="15628" width="9.6640625" style="68"/>
    <col min="15629" max="15629" width="15.33203125" style="68" customWidth="1"/>
    <col min="15630" max="15630" width="15.21875" style="68" customWidth="1"/>
    <col min="15631" max="15631" width="21.44140625" style="68" customWidth="1"/>
    <col min="15632" max="15647" width="9.6640625" style="68"/>
    <col min="15648" max="15649" width="13.44140625" style="68" customWidth="1"/>
    <col min="15650" max="15650" width="9.6640625" style="68"/>
    <col min="15651" max="15651" width="13.88671875" style="68" customWidth="1"/>
    <col min="15652" max="15652" width="10.6640625" style="68" customWidth="1"/>
    <col min="15653" max="15653" width="17.33203125" style="68" customWidth="1"/>
    <col min="15654" max="15655" width="12.6640625" style="68" customWidth="1"/>
    <col min="15656" max="15656" width="11.21875" style="68" customWidth="1"/>
    <col min="15657" max="15657" width="18.33203125" style="68" customWidth="1"/>
    <col min="15658" max="15658" width="12.88671875" style="68" customWidth="1"/>
    <col min="15659" max="15660" width="13.21875" style="68" customWidth="1"/>
    <col min="15661" max="15661" width="10.88671875" style="68" customWidth="1"/>
    <col min="15662" max="15662" width="11.109375" style="68" customWidth="1"/>
    <col min="15663" max="15663" width="15.21875" style="68" customWidth="1"/>
    <col min="15664" max="15664" width="9.6640625" style="68"/>
    <col min="15665" max="15665" width="11" style="68" customWidth="1"/>
    <col min="15666" max="15666" width="10.77734375" style="68" customWidth="1"/>
    <col min="15667" max="15667" width="11.44140625" style="68" customWidth="1"/>
    <col min="15668" max="15668" width="4" style="68" customWidth="1"/>
    <col min="15669" max="15859" width="9.6640625" style="68"/>
    <col min="15860" max="15860" width="6.44140625" style="68" customWidth="1"/>
    <col min="15861" max="15861" width="13.88671875" style="68" customWidth="1"/>
    <col min="15862" max="15862" width="14.33203125" style="68" customWidth="1"/>
    <col min="15863" max="15879" width="9.6640625" style="68"/>
    <col min="15880" max="15880" width="12" style="68" customWidth="1"/>
    <col min="15881" max="15881" width="12.77734375" style="68" customWidth="1"/>
    <col min="15882" max="15882" width="11.109375" style="68" customWidth="1"/>
    <col min="15883" max="15883" width="12" style="68" customWidth="1"/>
    <col min="15884" max="15884" width="9.6640625" style="68"/>
    <col min="15885" max="15885" width="15.33203125" style="68" customWidth="1"/>
    <col min="15886" max="15886" width="15.21875" style="68" customWidth="1"/>
    <col min="15887" max="15887" width="21.44140625" style="68" customWidth="1"/>
    <col min="15888" max="15903" width="9.6640625" style="68"/>
    <col min="15904" max="15905" width="13.44140625" style="68" customWidth="1"/>
    <col min="15906" max="15906" width="9.6640625" style="68"/>
    <col min="15907" max="15907" width="13.88671875" style="68" customWidth="1"/>
    <col min="15908" max="15908" width="10.6640625" style="68" customWidth="1"/>
    <col min="15909" max="15909" width="17.33203125" style="68" customWidth="1"/>
    <col min="15910" max="15911" width="12.6640625" style="68" customWidth="1"/>
    <col min="15912" max="15912" width="11.21875" style="68" customWidth="1"/>
    <col min="15913" max="15913" width="18.33203125" style="68" customWidth="1"/>
    <col min="15914" max="15914" width="12.88671875" style="68" customWidth="1"/>
    <col min="15915" max="15916" width="13.21875" style="68" customWidth="1"/>
    <col min="15917" max="15917" width="10.88671875" style="68" customWidth="1"/>
    <col min="15918" max="15918" width="11.109375" style="68" customWidth="1"/>
    <col min="15919" max="15919" width="15.21875" style="68" customWidth="1"/>
    <col min="15920" max="15920" width="9.6640625" style="68"/>
    <col min="15921" max="15921" width="11" style="68" customWidth="1"/>
    <col min="15922" max="15922" width="10.77734375" style="68" customWidth="1"/>
    <col min="15923" max="15923" width="11.44140625" style="68" customWidth="1"/>
    <col min="15924" max="15924" width="4" style="68" customWidth="1"/>
    <col min="15925" max="16115" width="9.6640625" style="68"/>
    <col min="16116" max="16116" width="6.44140625" style="68" customWidth="1"/>
    <col min="16117" max="16117" width="13.88671875" style="68" customWidth="1"/>
    <col min="16118" max="16118" width="14.33203125" style="68" customWidth="1"/>
    <col min="16119" max="16135" width="9.6640625" style="68"/>
    <col min="16136" max="16136" width="12" style="68" customWidth="1"/>
    <col min="16137" max="16137" width="12.77734375" style="68" customWidth="1"/>
    <col min="16138" max="16138" width="11.109375" style="68" customWidth="1"/>
    <col min="16139" max="16139" width="12" style="68" customWidth="1"/>
    <col min="16140" max="16140" width="9.6640625" style="68"/>
    <col min="16141" max="16141" width="15.33203125" style="68" customWidth="1"/>
    <col min="16142" max="16142" width="15.21875" style="68" customWidth="1"/>
    <col min="16143" max="16143" width="21.44140625" style="68" customWidth="1"/>
    <col min="16144" max="16159" width="9.6640625" style="68"/>
    <col min="16160" max="16161" width="13.44140625" style="68" customWidth="1"/>
    <col min="16162" max="16162" width="9.6640625" style="68"/>
    <col min="16163" max="16163" width="13.88671875" style="68" customWidth="1"/>
    <col min="16164" max="16164" width="10.6640625" style="68" customWidth="1"/>
    <col min="16165" max="16165" width="17.33203125" style="68" customWidth="1"/>
    <col min="16166" max="16167" width="12.6640625" style="68" customWidth="1"/>
    <col min="16168" max="16168" width="11.21875" style="68" customWidth="1"/>
    <col min="16169" max="16169" width="18.33203125" style="68" customWidth="1"/>
    <col min="16170" max="16170" width="12.88671875" style="68" customWidth="1"/>
    <col min="16171" max="16172" width="13.21875" style="68" customWidth="1"/>
    <col min="16173" max="16173" width="10.88671875" style="68" customWidth="1"/>
    <col min="16174" max="16174" width="11.109375" style="68" customWidth="1"/>
    <col min="16175" max="16175" width="15.21875" style="68" customWidth="1"/>
    <col min="16176" max="16176" width="9.6640625" style="68"/>
    <col min="16177" max="16177" width="11" style="68" customWidth="1"/>
    <col min="16178" max="16178" width="10.77734375" style="68" customWidth="1"/>
    <col min="16179" max="16179" width="11.44140625" style="68" customWidth="1"/>
    <col min="16180" max="16180" width="4" style="68" customWidth="1"/>
    <col min="16181" max="16384" width="9.6640625" style="68"/>
  </cols>
  <sheetData>
    <row r="1" spans="1:207" ht="13.2" x14ac:dyDescent="0.2">
      <c r="A1" s="85" t="s">
        <v>313</v>
      </c>
    </row>
    <row r="2" spans="1:207" x14ac:dyDescent="0.2">
      <c r="C2" s="70" t="s">
        <v>304</v>
      </c>
    </row>
    <row r="3" spans="1:207" s="74" customFormat="1" x14ac:dyDescent="0.2">
      <c r="A3" s="86"/>
      <c r="B3" s="72" t="s">
        <v>305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</row>
    <row r="4" spans="1:207" s="74" customFormat="1" x14ac:dyDescent="0.2">
      <c r="A4" s="86"/>
      <c r="B4" s="75" t="s">
        <v>306</v>
      </c>
      <c r="C4" s="73" t="s">
        <v>314</v>
      </c>
      <c r="D4" s="73" t="s">
        <v>314</v>
      </c>
      <c r="E4" s="73" t="s">
        <v>314</v>
      </c>
      <c r="F4" s="73" t="s">
        <v>314</v>
      </c>
      <c r="G4" s="73" t="s">
        <v>314</v>
      </c>
      <c r="H4" s="73" t="s">
        <v>314</v>
      </c>
      <c r="I4" s="73" t="s">
        <v>314</v>
      </c>
      <c r="J4" s="73" t="s">
        <v>314</v>
      </c>
      <c r="K4" s="73" t="s">
        <v>314</v>
      </c>
      <c r="L4" s="73" t="s">
        <v>314</v>
      </c>
      <c r="M4" s="73" t="s">
        <v>314</v>
      </c>
      <c r="N4" s="73" t="s">
        <v>314</v>
      </c>
      <c r="O4" s="73" t="s">
        <v>314</v>
      </c>
      <c r="P4" s="73" t="s">
        <v>314</v>
      </c>
      <c r="Q4" s="73" t="s">
        <v>314</v>
      </c>
      <c r="R4" s="73" t="s">
        <v>314</v>
      </c>
      <c r="S4" s="73" t="s">
        <v>314</v>
      </c>
      <c r="T4" s="73" t="s">
        <v>314</v>
      </c>
      <c r="U4" s="73" t="s">
        <v>314</v>
      </c>
      <c r="V4" s="73" t="s">
        <v>314</v>
      </c>
      <c r="W4" s="73" t="s">
        <v>314</v>
      </c>
      <c r="X4" s="73" t="s">
        <v>314</v>
      </c>
      <c r="Y4" s="73" t="s">
        <v>314</v>
      </c>
      <c r="Z4" s="73" t="s">
        <v>314</v>
      </c>
      <c r="AA4" s="73" t="s">
        <v>314</v>
      </c>
      <c r="AB4" s="73" t="s">
        <v>314</v>
      </c>
      <c r="AC4" s="73" t="s">
        <v>314</v>
      </c>
      <c r="AD4" s="73" t="s">
        <v>314</v>
      </c>
      <c r="AE4" s="73" t="s">
        <v>314</v>
      </c>
      <c r="AF4" s="73" t="s">
        <v>314</v>
      </c>
      <c r="AG4" s="73" t="s">
        <v>314</v>
      </c>
      <c r="AH4" s="73" t="s">
        <v>314</v>
      </c>
      <c r="AI4" s="73" t="s">
        <v>314</v>
      </c>
      <c r="AJ4" s="73" t="s">
        <v>314</v>
      </c>
      <c r="AK4" s="73" t="s">
        <v>314</v>
      </c>
      <c r="AL4" s="73" t="s">
        <v>314</v>
      </c>
      <c r="AM4" s="73" t="s">
        <v>314</v>
      </c>
      <c r="AN4" s="73" t="s">
        <v>314</v>
      </c>
      <c r="AO4" s="73" t="s">
        <v>314</v>
      </c>
      <c r="AP4" s="73" t="s">
        <v>314</v>
      </c>
      <c r="AQ4" s="73" t="s">
        <v>314</v>
      </c>
      <c r="AR4" s="73" t="s">
        <v>314</v>
      </c>
      <c r="AS4" s="73" t="s">
        <v>314</v>
      </c>
      <c r="AT4" s="73" t="s">
        <v>314</v>
      </c>
      <c r="AU4" s="73" t="s">
        <v>314</v>
      </c>
      <c r="AV4" s="73" t="s">
        <v>314</v>
      </c>
      <c r="AW4" s="73" t="s">
        <v>307</v>
      </c>
      <c r="AX4" s="73" t="s">
        <v>314</v>
      </c>
      <c r="AY4" s="73" t="s">
        <v>314</v>
      </c>
      <c r="AZ4" s="73" t="s">
        <v>314</v>
      </c>
      <c r="BA4" s="73" t="s">
        <v>314</v>
      </c>
      <c r="BB4" s="73" t="s">
        <v>314</v>
      </c>
      <c r="BC4" s="73" t="s">
        <v>314</v>
      </c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</row>
    <row r="5" spans="1:207" s="74" customFormat="1" x14ac:dyDescent="0.2">
      <c r="A5" s="86"/>
      <c r="B5" s="72" t="s">
        <v>309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</row>
    <row r="6" spans="1:207" s="77" customFormat="1" x14ac:dyDescent="0.2">
      <c r="A6" s="87"/>
      <c r="B6" s="72" t="s">
        <v>310</v>
      </c>
      <c r="C6" s="73"/>
      <c r="D6" s="73"/>
      <c r="E6" s="73"/>
      <c r="F6" s="88" t="s">
        <v>324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</row>
    <row r="7" spans="1:207" s="80" customFormat="1" ht="22.2" customHeight="1" x14ac:dyDescent="0.3">
      <c r="A7" s="93"/>
      <c r="B7" s="79" t="s">
        <v>311</v>
      </c>
      <c r="C7" s="79" t="s">
        <v>5</v>
      </c>
      <c r="D7" s="79" t="s">
        <v>6</v>
      </c>
      <c r="E7" s="79" t="s">
        <v>144</v>
      </c>
      <c r="F7" s="94" t="s">
        <v>331</v>
      </c>
      <c r="G7" s="79" t="s">
        <v>145</v>
      </c>
      <c r="H7" s="79" t="s">
        <v>146</v>
      </c>
      <c r="I7" s="79" t="s">
        <v>147</v>
      </c>
      <c r="J7" s="79" t="s">
        <v>157</v>
      </c>
      <c r="K7" s="79" t="s">
        <v>225</v>
      </c>
      <c r="L7" s="79" t="s">
        <v>339</v>
      </c>
      <c r="M7" s="79" t="s">
        <v>158</v>
      </c>
      <c r="N7" s="79" t="s">
        <v>159</v>
      </c>
      <c r="O7" s="79" t="s">
        <v>148</v>
      </c>
      <c r="P7" s="79" t="s">
        <v>149</v>
      </c>
      <c r="Q7" s="79" t="s">
        <v>150</v>
      </c>
      <c r="R7" s="79" t="s">
        <v>151</v>
      </c>
      <c r="S7" s="79" t="s">
        <v>152</v>
      </c>
      <c r="T7" s="79" t="s">
        <v>160</v>
      </c>
      <c r="U7" s="79" t="s">
        <v>161</v>
      </c>
      <c r="V7" s="79" t="s">
        <v>153</v>
      </c>
      <c r="W7" s="79" t="s">
        <v>162</v>
      </c>
      <c r="X7" s="79" t="s">
        <v>11</v>
      </c>
      <c r="Y7" s="79" t="s">
        <v>12</v>
      </c>
      <c r="Z7" s="79" t="s">
        <v>13</v>
      </c>
      <c r="AA7" s="79" t="s">
        <v>163</v>
      </c>
      <c r="AB7" s="79" t="s">
        <v>14</v>
      </c>
      <c r="AC7" s="79" t="s">
        <v>15</v>
      </c>
      <c r="AD7" s="79" t="s">
        <v>16</v>
      </c>
      <c r="AE7" s="79" t="s">
        <v>164</v>
      </c>
      <c r="AF7" s="79" t="s">
        <v>165</v>
      </c>
      <c r="AG7" s="79" t="s">
        <v>17</v>
      </c>
      <c r="AH7" s="79" t="s">
        <v>20</v>
      </c>
      <c r="AI7" s="79" t="s">
        <v>167</v>
      </c>
      <c r="AJ7" s="79" t="s">
        <v>168</v>
      </c>
      <c r="AK7" s="79" t="s">
        <v>15</v>
      </c>
      <c r="AL7" s="79" t="s">
        <v>154</v>
      </c>
      <c r="AM7" s="79" t="s">
        <v>169</v>
      </c>
      <c r="AN7" s="79" t="s">
        <v>170</v>
      </c>
      <c r="AO7" s="79" t="s">
        <v>22</v>
      </c>
      <c r="AP7" s="79" t="s">
        <v>24</v>
      </c>
      <c r="AQ7" s="79" t="s">
        <v>25</v>
      </c>
      <c r="AR7" s="79" t="s">
        <v>26</v>
      </c>
      <c r="AS7" s="79" t="s">
        <v>171</v>
      </c>
      <c r="AT7" s="79" t="s">
        <v>172</v>
      </c>
      <c r="AU7" s="79" t="s">
        <v>27</v>
      </c>
      <c r="AV7" s="79" t="s">
        <v>28</v>
      </c>
      <c r="AW7" s="79" t="s">
        <v>29</v>
      </c>
      <c r="AX7" s="79" t="s">
        <v>32</v>
      </c>
      <c r="AY7" s="79" t="s">
        <v>36</v>
      </c>
      <c r="AZ7" s="79" t="s">
        <v>173</v>
      </c>
      <c r="BA7" s="79" t="s">
        <v>37</v>
      </c>
      <c r="BB7" s="79" t="s">
        <v>174</v>
      </c>
      <c r="BC7" s="79" t="s">
        <v>38</v>
      </c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</row>
    <row r="8" spans="1:207" x14ac:dyDescent="0.2">
      <c r="A8" s="91" t="s">
        <v>312</v>
      </c>
      <c r="B8" s="82"/>
    </row>
    <row r="9" spans="1:207" x14ac:dyDescent="0.2">
      <c r="A9" s="83">
        <v>1869</v>
      </c>
      <c r="C9" s="84"/>
      <c r="D9" s="84"/>
      <c r="E9" s="84"/>
      <c r="F9" s="84"/>
      <c r="G9" s="84"/>
      <c r="H9" s="84"/>
      <c r="I9" s="84"/>
      <c r="J9" s="84"/>
      <c r="K9" s="84">
        <v>13.333333333333334</v>
      </c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>
        <v>42.857142857142854</v>
      </c>
      <c r="AX9" s="84">
        <v>10</v>
      </c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</row>
    <row r="10" spans="1:207" x14ac:dyDescent="0.2">
      <c r="A10" s="83">
        <v>1870</v>
      </c>
      <c r="C10" s="84"/>
      <c r="D10" s="84"/>
      <c r="E10" s="84"/>
      <c r="F10" s="84"/>
      <c r="G10" s="84"/>
      <c r="H10" s="84"/>
      <c r="I10" s="84"/>
      <c r="J10" s="84"/>
      <c r="K10" s="84">
        <v>13.333333333333334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>
        <v>42.857142857142854</v>
      </c>
      <c r="AX10" s="84">
        <v>10</v>
      </c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</row>
    <row r="11" spans="1:207" x14ac:dyDescent="0.2">
      <c r="A11" s="83">
        <v>1871</v>
      </c>
      <c r="C11" s="84"/>
      <c r="D11" s="84"/>
      <c r="E11" s="84"/>
      <c r="F11" s="84"/>
      <c r="G11" s="84"/>
      <c r="H11" s="84"/>
      <c r="I11" s="84"/>
      <c r="J11" s="84"/>
      <c r="K11" s="84">
        <v>13.333333333333334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>
        <v>42.857142857142854</v>
      </c>
      <c r="AX11" s="84">
        <v>10</v>
      </c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</row>
    <row r="12" spans="1:207" x14ac:dyDescent="0.2">
      <c r="A12" s="83">
        <v>1872</v>
      </c>
      <c r="C12" s="84"/>
      <c r="D12" s="84"/>
      <c r="E12" s="84"/>
      <c r="F12" s="84"/>
      <c r="G12" s="84"/>
      <c r="H12" s="84"/>
      <c r="I12" s="84"/>
      <c r="J12" s="84"/>
      <c r="K12" s="84">
        <v>13.333333333333334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>
        <v>42.857142857142854</v>
      </c>
      <c r="AX12" s="84">
        <v>10</v>
      </c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</row>
    <row r="13" spans="1:207" x14ac:dyDescent="0.2">
      <c r="A13" s="83">
        <v>1873</v>
      </c>
      <c r="C13" s="84"/>
      <c r="D13" s="84"/>
      <c r="E13" s="84"/>
      <c r="F13" s="84"/>
      <c r="G13" s="84"/>
      <c r="H13" s="84"/>
      <c r="I13" s="84"/>
      <c r="J13" s="84"/>
      <c r="K13" s="84">
        <v>13.333333333333334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>
        <v>42.856641163928259</v>
      </c>
      <c r="AX13" s="84">
        <v>10</v>
      </c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</row>
    <row r="14" spans="1:207" x14ac:dyDescent="0.2">
      <c r="A14" s="83">
        <v>1874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>
        <v>1.5</v>
      </c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>
        <v>42.857142857142854</v>
      </c>
      <c r="AX14" s="84">
        <v>10</v>
      </c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</row>
    <row r="15" spans="1:207" x14ac:dyDescent="0.2">
      <c r="A15" s="83">
        <v>1875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>
        <v>1.5</v>
      </c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>
        <v>42.857142857142854</v>
      </c>
      <c r="AX15" s="84">
        <v>10</v>
      </c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</row>
    <row r="16" spans="1:207" x14ac:dyDescent="0.2">
      <c r="A16" s="83">
        <v>1877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>
        <v>1.5</v>
      </c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>
        <v>50.125999515386475</v>
      </c>
      <c r="AX16" s="84">
        <v>10</v>
      </c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</row>
    <row r="17" spans="1:207" x14ac:dyDescent="0.2">
      <c r="A17" s="83">
        <v>1878</v>
      </c>
      <c r="C17" s="84">
        <v>4.469483568075117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>
        <v>2.6666666666666665</v>
      </c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>
        <v>50</v>
      </c>
      <c r="AX17" s="84">
        <v>8</v>
      </c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</row>
    <row r="18" spans="1:207" x14ac:dyDescent="0.2">
      <c r="A18" s="83">
        <v>1879</v>
      </c>
      <c r="C18" s="84"/>
      <c r="D18" s="84">
        <v>50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>
        <v>1.5</v>
      </c>
      <c r="AH18" s="84"/>
      <c r="AI18" s="84"/>
      <c r="AJ18" s="84"/>
      <c r="AK18" s="84"/>
      <c r="AL18" s="84">
        <v>2.6666666666666665</v>
      </c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>
        <v>50</v>
      </c>
      <c r="AX18" s="84">
        <v>8</v>
      </c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</row>
    <row r="19" spans="1:207" x14ac:dyDescent="0.2">
      <c r="A19" s="83">
        <v>1880</v>
      </c>
      <c r="C19" s="84"/>
      <c r="D19" s="84">
        <v>25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>
        <v>1.5</v>
      </c>
      <c r="AH19" s="84"/>
      <c r="AI19" s="84"/>
      <c r="AJ19" s="84"/>
      <c r="AK19" s="84"/>
      <c r="AL19" s="84">
        <v>2.6666666666666665</v>
      </c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>
        <v>50</v>
      </c>
      <c r="AX19" s="84">
        <v>8</v>
      </c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</row>
    <row r="20" spans="1:207" x14ac:dyDescent="0.2">
      <c r="A20" s="83">
        <v>1881</v>
      </c>
      <c r="C20" s="84"/>
      <c r="D20" s="84">
        <v>25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>
        <v>1.5</v>
      </c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>
        <v>8</v>
      </c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</row>
    <row r="21" spans="1:207" x14ac:dyDescent="0.2">
      <c r="A21" s="83">
        <v>1882</v>
      </c>
      <c r="C21" s="84"/>
      <c r="D21" s="84">
        <v>40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>
        <v>1</v>
      </c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>
        <v>8</v>
      </c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</row>
    <row r="22" spans="1:207" x14ac:dyDescent="0.2">
      <c r="A22" s="83">
        <v>1883</v>
      </c>
      <c r="C22" s="84"/>
      <c r="D22" s="84"/>
      <c r="E22" s="84">
        <v>4.4444444444444446</v>
      </c>
      <c r="F22" s="84">
        <v>13.329297820823244</v>
      </c>
      <c r="G22" s="84">
        <v>12</v>
      </c>
      <c r="H22" s="84"/>
      <c r="I22" s="84">
        <v>32.668240850059028</v>
      </c>
      <c r="J22" s="84">
        <v>22.956521739130434</v>
      </c>
      <c r="K22" s="84"/>
      <c r="L22" s="84">
        <v>240</v>
      </c>
      <c r="M22" s="84">
        <v>5.554706601466993</v>
      </c>
      <c r="N22" s="84">
        <v>30.158730158730158</v>
      </c>
      <c r="O22" s="84">
        <v>17.773637633907779</v>
      </c>
      <c r="P22" s="84">
        <v>15.552430695058256</v>
      </c>
      <c r="Q22" s="84">
        <v>10.673076923076923</v>
      </c>
      <c r="R22" s="84">
        <v>15.555200146225554</v>
      </c>
      <c r="S22" s="84">
        <v>7.9940387481371085</v>
      </c>
      <c r="T22" s="84">
        <v>94.444444444444443</v>
      </c>
      <c r="U22" s="84">
        <v>53.333333333333336</v>
      </c>
      <c r="V22" s="84">
        <v>81.764705882352942</v>
      </c>
      <c r="W22" s="84">
        <v>28.227272727272727</v>
      </c>
      <c r="X22" s="84">
        <v>9.5897435897435894</v>
      </c>
      <c r="Y22" s="84"/>
      <c r="Z22" s="84">
        <v>5.6390977443609023</v>
      </c>
      <c r="AA22" s="84"/>
      <c r="AB22" s="84"/>
      <c r="AC22" s="84"/>
      <c r="AD22" s="84"/>
      <c r="AE22" s="84"/>
      <c r="AF22" s="84">
        <v>6</v>
      </c>
      <c r="AG22" s="84">
        <v>1.6666666666666667</v>
      </c>
      <c r="AH22" s="84"/>
      <c r="AI22" s="84">
        <v>5</v>
      </c>
      <c r="AJ22" s="84"/>
      <c r="AK22" s="84">
        <v>3</v>
      </c>
      <c r="AL22" s="84">
        <v>0.90909090909090906</v>
      </c>
      <c r="AM22" s="84">
        <v>5.5</v>
      </c>
      <c r="AN22" s="84">
        <v>1</v>
      </c>
      <c r="AO22" s="84"/>
      <c r="AP22" s="84">
        <v>2.0509708737864076</v>
      </c>
      <c r="AQ22" s="84"/>
      <c r="AR22" s="84"/>
      <c r="AS22" s="84"/>
      <c r="AT22" s="84"/>
      <c r="AU22" s="84">
        <v>2.3919999999999999</v>
      </c>
      <c r="AV22" s="84"/>
      <c r="AW22" s="84">
        <v>34.266992665036675</v>
      </c>
      <c r="AX22" s="84">
        <v>12.398532317245273</v>
      </c>
      <c r="AY22" s="84"/>
      <c r="AZ22" s="84">
        <v>0.46701570680628274</v>
      </c>
      <c r="BA22" s="84">
        <v>1.2921810699588476</v>
      </c>
      <c r="BB22" s="84"/>
      <c r="BC22" s="84">
        <v>5.8280991735537189</v>
      </c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</row>
    <row r="23" spans="1:207" x14ac:dyDescent="0.2">
      <c r="A23" s="83">
        <v>1884</v>
      </c>
      <c r="C23" s="84"/>
      <c r="D23" s="84"/>
      <c r="E23" s="84">
        <v>4.333333333333333</v>
      </c>
      <c r="F23" s="84">
        <v>12.887114537444933</v>
      </c>
      <c r="G23" s="84"/>
      <c r="H23" s="84">
        <v>11.581395348837209</v>
      </c>
      <c r="I23" s="84">
        <v>31.45945945945946</v>
      </c>
      <c r="J23" s="84">
        <v>17.846153846153847</v>
      </c>
      <c r="K23" s="84"/>
      <c r="L23" s="84">
        <v>172.8</v>
      </c>
      <c r="M23" s="84">
        <v>5.4444444444444446</v>
      </c>
      <c r="N23" s="84">
        <v>18.560606060606062</v>
      </c>
      <c r="O23" s="84">
        <v>16.890677966101695</v>
      </c>
      <c r="P23" s="84">
        <v>15.115413819286257</v>
      </c>
      <c r="Q23" s="84">
        <v>10.34207650273224</v>
      </c>
      <c r="R23" s="84">
        <v>14.888888888888889</v>
      </c>
      <c r="S23" s="84">
        <v>7.7795600366636117</v>
      </c>
      <c r="T23" s="84">
        <v>77.083333333333329</v>
      </c>
      <c r="U23" s="84">
        <v>36.640316205533594</v>
      </c>
      <c r="V23" s="84">
        <v>62.133333333333333</v>
      </c>
      <c r="W23" s="84">
        <v>28.969535415079971</v>
      </c>
      <c r="X23" s="84">
        <v>10</v>
      </c>
      <c r="Y23" s="84"/>
      <c r="Z23" s="84">
        <v>4.6672582076308782</v>
      </c>
      <c r="AA23" s="84"/>
      <c r="AB23" s="84"/>
      <c r="AC23" s="84"/>
      <c r="AD23" s="84"/>
      <c r="AE23" s="84"/>
      <c r="AF23" s="84">
        <v>5</v>
      </c>
      <c r="AG23" s="84">
        <v>1.3333333333333333</v>
      </c>
      <c r="AH23" s="84"/>
      <c r="AI23" s="84"/>
      <c r="AJ23" s="84">
        <v>6.666666666666667</v>
      </c>
      <c r="AK23" s="84">
        <v>3</v>
      </c>
      <c r="AL23" s="84">
        <v>0.71409214092140927</v>
      </c>
      <c r="AM23" s="84">
        <v>4.5</v>
      </c>
      <c r="AN23" s="84">
        <v>2</v>
      </c>
      <c r="AO23" s="84">
        <v>35</v>
      </c>
      <c r="AP23" s="84">
        <v>1.9539170506912442</v>
      </c>
      <c r="AQ23" s="84">
        <v>2.5</v>
      </c>
      <c r="AR23" s="84">
        <v>10</v>
      </c>
      <c r="AS23" s="84"/>
      <c r="AT23" s="84"/>
      <c r="AU23" s="84">
        <v>4.6907216494845363</v>
      </c>
      <c r="AV23" s="84"/>
      <c r="AW23" s="84">
        <v>26.662861192032121</v>
      </c>
      <c r="AX23" s="84">
        <v>8.7113951011714583</v>
      </c>
      <c r="AY23" s="84">
        <v>48.695652173913047</v>
      </c>
      <c r="AZ23" s="84">
        <v>0.56031746031746033</v>
      </c>
      <c r="BA23" s="84"/>
      <c r="BB23" s="84"/>
      <c r="BC23" s="84">
        <v>5.4819624819624817</v>
      </c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</row>
    <row r="24" spans="1:207" x14ac:dyDescent="0.2">
      <c r="A24" s="83">
        <v>1885</v>
      </c>
      <c r="C24" s="84"/>
      <c r="D24" s="84"/>
      <c r="E24" s="84"/>
      <c r="F24" s="84"/>
      <c r="G24" s="84"/>
      <c r="H24" s="84"/>
      <c r="I24" s="84"/>
      <c r="J24" s="84"/>
      <c r="K24" s="84">
        <v>9.0152854511970535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>
        <v>2.3411764705882354</v>
      </c>
      <c r="Z24" s="84"/>
      <c r="AA24" s="84">
        <v>14.324324324324325</v>
      </c>
      <c r="AB24" s="84">
        <v>2.3548387096774195</v>
      </c>
      <c r="AC24" s="84"/>
      <c r="AD24" s="84"/>
      <c r="AE24" s="84">
        <v>14.642857142857142</v>
      </c>
      <c r="AF24" s="84"/>
      <c r="AG24" s="84"/>
      <c r="AH24" s="84">
        <v>1.303030303030303</v>
      </c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>
        <v>64.0625</v>
      </c>
      <c r="AT24" s="84"/>
      <c r="AU24" s="84"/>
      <c r="AV24" s="84"/>
      <c r="AW24" s="84">
        <v>24.663951120162935</v>
      </c>
      <c r="AX24" s="84">
        <v>8</v>
      </c>
      <c r="AY24" s="84"/>
      <c r="AZ24" s="84"/>
      <c r="BA24" s="84"/>
      <c r="BB24" s="84">
        <v>35.696969696969695</v>
      </c>
      <c r="BC24" s="84">
        <v>5.66</v>
      </c>
    </row>
    <row r="25" spans="1:207" x14ac:dyDescent="0.2">
      <c r="A25" s="83">
        <v>1886</v>
      </c>
      <c r="C25" s="84"/>
      <c r="D25" s="84"/>
      <c r="E25" s="84"/>
      <c r="F25" s="84"/>
      <c r="G25" s="84"/>
      <c r="H25" s="84"/>
      <c r="I25" s="84"/>
      <c r="J25" s="84"/>
      <c r="K25" s="84">
        <v>8.016411378555798</v>
      </c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>
        <v>2.4090909090909092</v>
      </c>
      <c r="Z25" s="84"/>
      <c r="AA25" s="84">
        <v>11.180327868852459</v>
      </c>
      <c r="AB25" s="84">
        <v>2.3719943422913721</v>
      </c>
      <c r="AC25" s="84"/>
      <c r="AD25" s="84"/>
      <c r="AE25" s="84">
        <v>15</v>
      </c>
      <c r="AF25" s="84"/>
      <c r="AG25" s="84"/>
      <c r="AH25" s="84">
        <v>1.2735166425470332</v>
      </c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>
        <v>57</v>
      </c>
      <c r="AT25" s="84"/>
      <c r="AU25" s="84"/>
      <c r="AV25" s="84"/>
      <c r="AW25" s="84">
        <v>24.847612597358619</v>
      </c>
      <c r="AX25" s="84">
        <v>8</v>
      </c>
      <c r="AY25" s="84"/>
      <c r="AZ25" s="84"/>
      <c r="BA25" s="84"/>
      <c r="BB25" s="84">
        <v>35.712025316455694</v>
      </c>
      <c r="BC25" s="84">
        <v>5.7016129032258061</v>
      </c>
    </row>
    <row r="26" spans="1:207" x14ac:dyDescent="0.2">
      <c r="A26" s="83">
        <v>1887</v>
      </c>
      <c r="C26" s="84"/>
      <c r="D26" s="84"/>
      <c r="E26" s="84"/>
      <c r="F26" s="84"/>
      <c r="G26" s="84"/>
      <c r="H26" s="84"/>
      <c r="I26" s="84"/>
      <c r="J26" s="84"/>
      <c r="K26" s="84">
        <v>7.0270833333333336</v>
      </c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>
        <v>1.9850746268656716</v>
      </c>
      <c r="Z26" s="84"/>
      <c r="AA26" s="84">
        <v>7.980952380952381</v>
      </c>
      <c r="AB26" s="84">
        <v>2.2051886792452828</v>
      </c>
      <c r="AC26" s="84"/>
      <c r="AD26" s="84"/>
      <c r="AE26" s="84">
        <v>10</v>
      </c>
      <c r="AF26" s="84"/>
      <c r="AG26" s="84"/>
      <c r="AH26" s="84">
        <v>1.26</v>
      </c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>
        <v>48.571428571428569</v>
      </c>
      <c r="AT26" s="84"/>
      <c r="AU26" s="84"/>
      <c r="AV26" s="84">
        <v>2.5490196078431371</v>
      </c>
      <c r="AW26" s="84">
        <v>20</v>
      </c>
      <c r="AX26" s="84">
        <v>6</v>
      </c>
      <c r="AY26" s="84"/>
      <c r="AZ26" s="84"/>
      <c r="BA26" s="84"/>
      <c r="BB26" s="84">
        <v>31.772727272727273</v>
      </c>
      <c r="BC26" s="84">
        <v>5.25</v>
      </c>
    </row>
    <row r="27" spans="1:207" x14ac:dyDescent="0.2">
      <c r="A27" s="83">
        <v>1888</v>
      </c>
      <c r="C27" s="84"/>
      <c r="D27" s="84"/>
      <c r="E27" s="84"/>
      <c r="F27" s="84"/>
      <c r="G27" s="84"/>
      <c r="H27" s="84"/>
      <c r="I27" s="84"/>
      <c r="J27" s="84"/>
      <c r="K27" s="84">
        <v>7.0097864768683271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>
        <v>1.5949656750572083</v>
      </c>
      <c r="Z27" s="84"/>
      <c r="AA27" s="84">
        <v>6</v>
      </c>
      <c r="AB27" s="84">
        <v>1.8864583333333333</v>
      </c>
      <c r="AC27" s="84"/>
      <c r="AD27" s="84"/>
      <c r="AE27" s="84">
        <v>9.3191489361702136</v>
      </c>
      <c r="AF27" s="84"/>
      <c r="AG27" s="84"/>
      <c r="AH27" s="84">
        <v>1.244949494949495</v>
      </c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>
        <v>47.351351351351354</v>
      </c>
      <c r="AT27" s="84"/>
      <c r="AU27" s="84"/>
      <c r="AV27" s="84">
        <v>2.5270935960591134</v>
      </c>
      <c r="AW27" s="84">
        <v>20.804988662131517</v>
      </c>
      <c r="AX27" s="84">
        <v>6</v>
      </c>
      <c r="AY27" s="84"/>
      <c r="AZ27" s="84"/>
      <c r="BA27" s="84"/>
      <c r="BB27" s="84">
        <v>21.647058823529413</v>
      </c>
      <c r="BC27" s="84">
        <v>5.4347826086956523</v>
      </c>
    </row>
    <row r="28" spans="1:207" x14ac:dyDescent="0.2">
      <c r="A28" s="83">
        <v>1889</v>
      </c>
      <c r="C28" s="84"/>
      <c r="D28" s="84"/>
      <c r="E28" s="84"/>
      <c r="F28" s="84"/>
      <c r="G28" s="84"/>
      <c r="H28" s="84"/>
      <c r="I28" s="84"/>
      <c r="J28" s="84"/>
      <c r="K28" s="84">
        <v>7.0129573170731705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>
        <v>1.4423076923076923</v>
      </c>
      <c r="Z28" s="84"/>
      <c r="AA28" s="84">
        <v>4.4137931034482758</v>
      </c>
      <c r="AB28" s="84">
        <v>1.7943722943722944</v>
      </c>
      <c r="AC28" s="84"/>
      <c r="AD28" s="84"/>
      <c r="AE28" s="84">
        <v>8.0428571428571427</v>
      </c>
      <c r="AF28" s="84"/>
      <c r="AG28" s="84"/>
      <c r="AH28" s="84">
        <v>0.8242105263157895</v>
      </c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>
        <v>53.217391304347828</v>
      </c>
      <c r="AT28" s="84"/>
      <c r="AU28" s="84"/>
      <c r="AV28" s="84">
        <v>2.2869955156950672</v>
      </c>
      <c r="AW28" s="84">
        <v>20</v>
      </c>
      <c r="AX28" s="84">
        <v>6</v>
      </c>
      <c r="AY28" s="84"/>
      <c r="AZ28" s="84"/>
      <c r="BA28" s="84"/>
      <c r="BB28" s="84">
        <v>22.110429447852759</v>
      </c>
      <c r="BC28" s="84">
        <v>5.6931818181818183</v>
      </c>
    </row>
    <row r="29" spans="1:207" x14ac:dyDescent="0.2">
      <c r="A29" s="83">
        <v>1890</v>
      </c>
      <c r="C29" s="84"/>
      <c r="D29" s="84"/>
      <c r="E29" s="84"/>
      <c r="F29" s="84"/>
      <c r="G29" s="84"/>
      <c r="H29" s="84"/>
      <c r="I29" s="84"/>
      <c r="J29" s="84"/>
      <c r="K29" s="84">
        <v>6.4145734692239786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>
        <v>1.4309338521400778</v>
      </c>
      <c r="Z29" s="84"/>
      <c r="AA29" s="84">
        <v>4.42</v>
      </c>
      <c r="AB29" s="84">
        <v>1.8033807829181494</v>
      </c>
      <c r="AC29" s="84"/>
      <c r="AD29" s="84"/>
      <c r="AE29" s="84">
        <v>7.77</v>
      </c>
      <c r="AF29" s="84"/>
      <c r="AG29" s="84"/>
      <c r="AH29" s="84">
        <v>0.84914463452566091</v>
      </c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>
        <v>49.666666666666664</v>
      </c>
      <c r="AT29" s="84"/>
      <c r="AU29" s="84"/>
      <c r="AV29" s="84">
        <v>2.6222222222222222</v>
      </c>
      <c r="AW29" s="84">
        <v>18.799911758217515</v>
      </c>
      <c r="AX29" s="84">
        <v>6</v>
      </c>
      <c r="AY29" s="84"/>
      <c r="AZ29" s="84"/>
      <c r="BA29" s="84"/>
      <c r="BB29" s="84">
        <v>21.357548240635641</v>
      </c>
      <c r="BC29" s="84">
        <v>5.58</v>
      </c>
    </row>
    <row r="30" spans="1:207" x14ac:dyDescent="0.2">
      <c r="A30" s="83">
        <v>1891</v>
      </c>
      <c r="C30" s="84"/>
      <c r="D30" s="84"/>
      <c r="E30" s="84"/>
      <c r="F30" s="84"/>
      <c r="G30" s="84"/>
      <c r="H30" s="84"/>
      <c r="I30" s="84"/>
      <c r="J30" s="84"/>
      <c r="K30" s="84">
        <v>6.4145338208409504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>
        <v>1.6066252587991718</v>
      </c>
      <c r="Z30" s="84"/>
      <c r="AA30" s="84">
        <v>9.9257425742574252</v>
      </c>
      <c r="AB30" s="84">
        <v>1.8390243902439025</v>
      </c>
      <c r="AC30" s="84"/>
      <c r="AD30" s="84"/>
      <c r="AE30" s="84">
        <v>7.7826086956521738</v>
      </c>
      <c r="AF30" s="84"/>
      <c r="AG30" s="84"/>
      <c r="AH30" s="84">
        <v>0.85677083333333337</v>
      </c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>
        <v>47.655172413793103</v>
      </c>
      <c r="AT30" s="84"/>
      <c r="AU30" s="84"/>
      <c r="AV30" s="84">
        <v>2.5365853658536586</v>
      </c>
      <c r="AW30" s="84">
        <v>20</v>
      </c>
      <c r="AX30" s="84">
        <v>6</v>
      </c>
      <c r="AY30" s="84"/>
      <c r="AZ30" s="84"/>
      <c r="BA30" s="84"/>
      <c r="BB30" s="84">
        <v>21.29032258064516</v>
      </c>
      <c r="BC30" s="84">
        <v>5.520833333333333</v>
      </c>
    </row>
    <row r="31" spans="1:207" x14ac:dyDescent="0.2">
      <c r="A31" s="83">
        <v>1892</v>
      </c>
      <c r="C31" s="84"/>
      <c r="D31" s="84"/>
      <c r="E31" s="84"/>
      <c r="F31" s="84"/>
      <c r="G31" s="84"/>
      <c r="H31" s="84"/>
      <c r="I31" s="84"/>
      <c r="J31" s="84"/>
      <c r="K31" s="84">
        <v>6.4204486176317159</v>
      </c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>
        <v>1.6051282051282052</v>
      </c>
      <c r="Z31" s="84"/>
      <c r="AA31" s="84">
        <v>14.84297520661157</v>
      </c>
      <c r="AB31" s="84">
        <v>2.4741035856573705</v>
      </c>
      <c r="AC31" s="84"/>
      <c r="AD31" s="84"/>
      <c r="AE31" s="84">
        <v>8.19277108433735</v>
      </c>
      <c r="AF31" s="84"/>
      <c r="AG31" s="84"/>
      <c r="AH31" s="84">
        <v>0.87028301886792447</v>
      </c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>
        <v>50.526315789473685</v>
      </c>
      <c r="AT31" s="84"/>
      <c r="AU31" s="84"/>
      <c r="AV31" s="84">
        <v>2.670807453416149</v>
      </c>
      <c r="AW31" s="84">
        <v>20</v>
      </c>
      <c r="AX31" s="84">
        <v>6</v>
      </c>
      <c r="AY31" s="84"/>
      <c r="AZ31" s="84"/>
      <c r="BA31" s="84"/>
      <c r="BB31" s="84">
        <v>22.34375</v>
      </c>
      <c r="BC31" s="84">
        <v>5.55</v>
      </c>
    </row>
    <row r="32" spans="1:207" x14ac:dyDescent="0.2">
      <c r="A32" s="83">
        <v>1893</v>
      </c>
      <c r="C32" s="84"/>
      <c r="D32" s="84"/>
      <c r="E32" s="84"/>
      <c r="F32" s="84"/>
      <c r="G32" s="84"/>
      <c r="H32" s="84"/>
      <c r="I32" s="84"/>
      <c r="J32" s="84"/>
      <c r="K32" s="84">
        <v>6.0263419483101393</v>
      </c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>
        <v>1.3297413793103448</v>
      </c>
      <c r="Z32" s="84"/>
      <c r="AA32" s="84">
        <v>15.242424242424242</v>
      </c>
      <c r="AB32" s="84">
        <v>1.8090277777777777</v>
      </c>
      <c r="AC32" s="84"/>
      <c r="AD32" s="84"/>
      <c r="AE32" s="84">
        <v>6.7027027027027026</v>
      </c>
      <c r="AF32" s="84"/>
      <c r="AG32" s="84"/>
      <c r="AH32" s="84">
        <v>0.84952606635071093</v>
      </c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>
        <v>48.769230769230766</v>
      </c>
      <c r="AT32" s="84"/>
      <c r="AU32" s="84"/>
      <c r="AV32" s="84">
        <v>2.545045045045045</v>
      </c>
      <c r="AW32" s="84">
        <v>20</v>
      </c>
      <c r="AX32" s="84">
        <v>6</v>
      </c>
      <c r="AY32" s="84"/>
      <c r="AZ32" s="84"/>
      <c r="BA32" s="84"/>
      <c r="BB32" s="84">
        <v>21.53846153846154</v>
      </c>
      <c r="BC32" s="84">
        <v>5.4594594594594597</v>
      </c>
    </row>
    <row r="33" spans="1:55" x14ac:dyDescent="0.2">
      <c r="A33" s="83">
        <v>1894</v>
      </c>
      <c r="C33" s="84"/>
      <c r="D33" s="84"/>
      <c r="E33" s="84"/>
      <c r="F33" s="84"/>
      <c r="G33" s="84"/>
      <c r="H33" s="84"/>
      <c r="I33" s="84"/>
      <c r="J33" s="84"/>
      <c r="K33" s="84">
        <v>6.037298387096774</v>
      </c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>
        <v>2.1828571428571428</v>
      </c>
      <c r="Z33" s="84"/>
      <c r="AA33" s="84">
        <v>15.404651162790698</v>
      </c>
      <c r="AB33" s="84">
        <v>1.7987804878048781</v>
      </c>
      <c r="AC33" s="84"/>
      <c r="AD33" s="84"/>
      <c r="AE33" s="84">
        <v>6.8</v>
      </c>
      <c r="AF33" s="84"/>
      <c r="AG33" s="84"/>
      <c r="AH33" s="84">
        <v>0.8515625</v>
      </c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>
        <v>47.631578947368418</v>
      </c>
      <c r="AT33" s="84"/>
      <c r="AU33" s="84"/>
      <c r="AV33" s="84">
        <v>2.4888888888888889</v>
      </c>
      <c r="AW33" s="84">
        <v>16.888888888888889</v>
      </c>
      <c r="AX33" s="84">
        <v>5</v>
      </c>
      <c r="AY33" s="84"/>
      <c r="AZ33" s="84"/>
      <c r="BA33" s="84"/>
      <c r="BB33" s="84">
        <v>23.762601626016259</v>
      </c>
      <c r="BC33" s="84">
        <v>5.4761904761904763</v>
      </c>
    </row>
    <row r="34" spans="1:55" x14ac:dyDescent="0.2">
      <c r="A34" s="83">
        <v>1895</v>
      </c>
      <c r="C34" s="84"/>
      <c r="D34" s="84"/>
      <c r="E34" s="84"/>
      <c r="F34" s="84"/>
      <c r="G34" s="84"/>
      <c r="H34" s="84"/>
      <c r="I34" s="84"/>
      <c r="J34" s="84"/>
      <c r="K34" s="84">
        <v>6.0714887877255102</v>
      </c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>
        <v>1.661660777385159</v>
      </c>
      <c r="Z34" s="84"/>
      <c r="AA34" s="84">
        <v>13.628318584070797</v>
      </c>
      <c r="AB34" s="84">
        <v>1.7095115681233932</v>
      </c>
      <c r="AC34" s="84"/>
      <c r="AD34" s="84"/>
      <c r="AE34" s="84">
        <v>6.5277777777777777</v>
      </c>
      <c r="AF34" s="84"/>
      <c r="AG34" s="84"/>
      <c r="AH34" s="84">
        <v>1.0571428571428572</v>
      </c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>
        <v>44.135593220338983</v>
      </c>
      <c r="AT34" s="84"/>
      <c r="AU34" s="84"/>
      <c r="AV34" s="84">
        <v>2.4871794871794872</v>
      </c>
      <c r="AW34" s="84">
        <v>15.99809885931559</v>
      </c>
      <c r="AX34" s="84">
        <v>5</v>
      </c>
      <c r="AY34" s="84"/>
      <c r="AZ34" s="84"/>
      <c r="BA34" s="84"/>
      <c r="BB34" s="84">
        <v>23.32402645113887</v>
      </c>
      <c r="BC34" s="84">
        <v>5.4594594594594597</v>
      </c>
    </row>
    <row r="35" spans="1:55" x14ac:dyDescent="0.2">
      <c r="A35" s="83">
        <v>1896</v>
      </c>
      <c r="C35" s="84"/>
      <c r="D35" s="84"/>
      <c r="E35" s="84"/>
      <c r="F35" s="84"/>
      <c r="G35" s="84"/>
      <c r="H35" s="84"/>
      <c r="I35" s="84"/>
      <c r="J35" s="84"/>
      <c r="K35" s="84">
        <v>6.0792934986847049</v>
      </c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>
        <v>2.0303867403314917</v>
      </c>
      <c r="Z35" s="84"/>
      <c r="AA35" s="84">
        <v>15.345454545454546</v>
      </c>
      <c r="AB35" s="84">
        <v>1.663888888888889</v>
      </c>
      <c r="AC35" s="84"/>
      <c r="AD35" s="84"/>
      <c r="AE35" s="84">
        <v>6.666666666666667</v>
      </c>
      <c r="AF35" s="84"/>
      <c r="AG35" s="84"/>
      <c r="AH35" s="84">
        <v>0.8214285714285714</v>
      </c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>
        <v>44.179104477611943</v>
      </c>
      <c r="AT35" s="84"/>
      <c r="AU35" s="84"/>
      <c r="AV35" s="84">
        <v>2.58</v>
      </c>
      <c r="AW35" s="84">
        <v>16</v>
      </c>
      <c r="AX35" s="84">
        <v>5</v>
      </c>
      <c r="AY35" s="84"/>
      <c r="AZ35" s="84"/>
      <c r="BA35" s="84"/>
      <c r="BB35" s="84">
        <v>23.249299719887954</v>
      </c>
      <c r="BC35" s="84">
        <v>5.4</v>
      </c>
    </row>
    <row r="36" spans="1:55" x14ac:dyDescent="0.2">
      <c r="A36" s="83">
        <v>1897</v>
      </c>
      <c r="C36" s="84"/>
      <c r="D36" s="84"/>
      <c r="E36" s="84"/>
      <c r="F36" s="84"/>
      <c r="G36" s="84"/>
      <c r="H36" s="84"/>
      <c r="I36" s="84"/>
      <c r="J36" s="84"/>
      <c r="K36" s="84">
        <v>6.0741268709907343</v>
      </c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>
        <v>2.1378947368421053</v>
      </c>
      <c r="Z36" s="84"/>
      <c r="AA36" s="84">
        <v>18.68586387434555</v>
      </c>
      <c r="AB36" s="84">
        <v>1.7314578005115089</v>
      </c>
      <c r="AC36" s="84"/>
      <c r="AD36" s="84"/>
      <c r="AE36" s="84">
        <v>5.4754098360655741</v>
      </c>
      <c r="AF36" s="84"/>
      <c r="AG36" s="84"/>
      <c r="AH36" s="84">
        <v>0.83620689655172409</v>
      </c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>
        <v>44.307692307692307</v>
      </c>
      <c r="AT36" s="84"/>
      <c r="AU36" s="84"/>
      <c r="AV36" s="84">
        <v>2.4939024390243905</v>
      </c>
      <c r="AW36" s="84">
        <v>16.002906976744185</v>
      </c>
      <c r="AX36" s="84">
        <v>4.6000639386189262</v>
      </c>
      <c r="AY36" s="84"/>
      <c r="AZ36" s="84"/>
      <c r="BA36" s="84"/>
      <c r="BB36" s="84">
        <v>22.891228070175437</v>
      </c>
      <c r="BC36" s="84">
        <v>5.5222222222222221</v>
      </c>
    </row>
    <row r="37" spans="1:55" x14ac:dyDescent="0.2">
      <c r="A37" s="83">
        <v>1898</v>
      </c>
      <c r="C37" s="84"/>
      <c r="D37" s="84"/>
      <c r="E37" s="84"/>
      <c r="F37" s="84"/>
      <c r="G37" s="84"/>
      <c r="H37" s="84"/>
      <c r="I37" s="84"/>
      <c r="J37" s="84"/>
      <c r="K37" s="84">
        <v>5.675067811934901</v>
      </c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>
        <v>1.7719594594594594</v>
      </c>
      <c r="Z37" s="84"/>
      <c r="AA37" s="84">
        <v>15.063432835820896</v>
      </c>
      <c r="AB37" s="84">
        <v>1.7432065217391304</v>
      </c>
      <c r="AC37" s="84"/>
      <c r="AD37" s="84"/>
      <c r="AE37" s="84">
        <v>5.4047619047619051</v>
      </c>
      <c r="AF37" s="84"/>
      <c r="AG37" s="84"/>
      <c r="AH37" s="84">
        <v>0.90384615384615385</v>
      </c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>
        <v>37.4375</v>
      </c>
      <c r="AT37" s="84"/>
      <c r="AU37" s="84"/>
      <c r="AV37" s="84">
        <v>2.5541666666666667</v>
      </c>
      <c r="AW37" s="84">
        <v>16.001461988304094</v>
      </c>
      <c r="AX37" s="84">
        <v>4.3998756218905477</v>
      </c>
      <c r="AY37" s="84"/>
      <c r="AZ37" s="84"/>
      <c r="BA37" s="84"/>
      <c r="BB37" s="84">
        <v>23.147540983606557</v>
      </c>
      <c r="BC37" s="84">
        <v>4</v>
      </c>
    </row>
    <row r="38" spans="1:55" x14ac:dyDescent="0.2">
      <c r="A38" s="83">
        <v>1899</v>
      </c>
      <c r="C38" s="84"/>
      <c r="D38" s="84"/>
      <c r="E38" s="84"/>
      <c r="F38" s="84"/>
      <c r="G38" s="84"/>
      <c r="H38" s="84"/>
      <c r="I38" s="84"/>
      <c r="J38" s="84"/>
      <c r="K38" s="84">
        <v>6.0123814541622762</v>
      </c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>
        <v>1.9052083333333334</v>
      </c>
      <c r="Z38" s="84"/>
      <c r="AA38" s="84">
        <v>21.333333333333332</v>
      </c>
      <c r="AB38" s="84">
        <v>1.7522727272727272</v>
      </c>
      <c r="AC38" s="84"/>
      <c r="AD38" s="84"/>
      <c r="AE38" s="84">
        <v>5.2727272727272725</v>
      </c>
      <c r="AF38" s="84"/>
      <c r="AG38" s="84"/>
      <c r="AH38" s="84">
        <v>0.92500000000000004</v>
      </c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>
        <v>51.441860465116278</v>
      </c>
      <c r="AT38" s="84"/>
      <c r="AU38" s="84"/>
      <c r="AV38" s="84">
        <v>2.6150000000000002</v>
      </c>
      <c r="AW38" s="84">
        <v>16.001662510390691</v>
      </c>
      <c r="AX38" s="84">
        <v>4</v>
      </c>
      <c r="AY38" s="84"/>
      <c r="AZ38" s="84"/>
      <c r="BA38" s="84"/>
      <c r="BB38" s="84">
        <v>23.988130563798219</v>
      </c>
      <c r="BC38" s="84">
        <v>4</v>
      </c>
    </row>
    <row r="39" spans="1:55" x14ac:dyDescent="0.2">
      <c r="A39" s="83">
        <v>1900</v>
      </c>
      <c r="C39" s="84"/>
      <c r="D39" s="84"/>
      <c r="E39" s="84"/>
      <c r="F39" s="84"/>
      <c r="G39" s="84"/>
      <c r="H39" s="84"/>
      <c r="I39" s="84"/>
      <c r="J39" s="84"/>
      <c r="K39" s="84">
        <v>6.0921338548457191</v>
      </c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>
        <v>2.1161524500907443</v>
      </c>
      <c r="Z39" s="84"/>
      <c r="AA39" s="84">
        <v>11.178217821782178</v>
      </c>
      <c r="AB39" s="84">
        <v>1.7317708333333333</v>
      </c>
      <c r="AC39" s="84"/>
      <c r="AD39" s="84"/>
      <c r="AE39" s="84">
        <v>5.384615384615385</v>
      </c>
      <c r="AF39" s="84"/>
      <c r="AG39" s="84"/>
      <c r="AH39" s="84">
        <v>1.034364261168385</v>
      </c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>
        <v>33.520000000000003</v>
      </c>
      <c r="AT39" s="84"/>
      <c r="AU39" s="84"/>
      <c r="AV39" s="84">
        <v>2.2842639593908629</v>
      </c>
      <c r="AW39" s="84">
        <v>15.997652582159624</v>
      </c>
      <c r="AX39" s="84">
        <v>3</v>
      </c>
      <c r="AY39" s="84"/>
      <c r="AZ39" s="84"/>
      <c r="BA39" s="84"/>
      <c r="BB39" s="84">
        <v>17.618717504332757</v>
      </c>
      <c r="BC39" s="84">
        <v>4.4098360655737707</v>
      </c>
    </row>
    <row r="40" spans="1:55" x14ac:dyDescent="0.2">
      <c r="A40" s="83">
        <v>1901</v>
      </c>
      <c r="C40" s="84"/>
      <c r="D40" s="84"/>
      <c r="E40" s="84"/>
      <c r="F40" s="84"/>
      <c r="G40" s="84"/>
      <c r="H40" s="84"/>
      <c r="I40" s="84"/>
      <c r="J40" s="84"/>
      <c r="K40" s="84">
        <v>4.5055187637969096</v>
      </c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>
        <v>2.1173708920187795</v>
      </c>
      <c r="Z40" s="84"/>
      <c r="AA40" s="84">
        <v>10.55072463768116</v>
      </c>
      <c r="AB40" s="84">
        <v>1.6964285714285714</v>
      </c>
      <c r="AC40" s="84"/>
      <c r="AD40" s="84"/>
      <c r="AE40" s="84">
        <v>4.833333333333333</v>
      </c>
      <c r="AF40" s="84"/>
      <c r="AG40" s="84"/>
      <c r="AH40" s="84">
        <v>1</v>
      </c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>
        <v>33.139072847682122</v>
      </c>
      <c r="AT40" s="84">
        <v>207.48780487804879</v>
      </c>
      <c r="AU40" s="84"/>
      <c r="AV40" s="84">
        <v>2.4545454545454546</v>
      </c>
      <c r="AW40" s="84">
        <v>14.014251781472684</v>
      </c>
      <c r="AX40" s="84">
        <v>3.6</v>
      </c>
      <c r="AY40" s="84"/>
      <c r="AZ40" s="84"/>
      <c r="BA40" s="84"/>
      <c r="BB40" s="84">
        <v>14.939024390243903</v>
      </c>
      <c r="BC40" s="84">
        <v>4.0082644628099171</v>
      </c>
    </row>
    <row r="41" spans="1:55" x14ac:dyDescent="0.2">
      <c r="A41" s="83">
        <v>1902</v>
      </c>
      <c r="C41" s="84"/>
      <c r="D41" s="84"/>
      <c r="E41" s="84"/>
      <c r="F41" s="84"/>
      <c r="G41" s="84"/>
      <c r="H41" s="84"/>
      <c r="I41" s="84"/>
      <c r="J41" s="84"/>
      <c r="K41" s="84">
        <v>4.78494623655914</v>
      </c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>
        <v>2.2185886402753874</v>
      </c>
      <c r="Z41" s="84"/>
      <c r="AA41" s="84">
        <v>9.7750000000000004</v>
      </c>
      <c r="AB41" s="84">
        <v>1.680952380952381</v>
      </c>
      <c r="AC41" s="84"/>
      <c r="AD41" s="84"/>
      <c r="AE41" s="84">
        <v>5.333333333333333</v>
      </c>
      <c r="AF41" s="84"/>
      <c r="AG41" s="84"/>
      <c r="AH41" s="84">
        <v>1</v>
      </c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>
        <v>41.783505154639172</v>
      </c>
      <c r="AT41" s="84">
        <v>172.27368421052631</v>
      </c>
      <c r="AU41" s="84"/>
      <c r="AV41" s="84">
        <v>2.7024793388429753</v>
      </c>
      <c r="AW41" s="84">
        <v>13.980582524271846</v>
      </c>
      <c r="AX41" s="84">
        <v>4</v>
      </c>
      <c r="AY41" s="84"/>
      <c r="AZ41" s="84"/>
      <c r="BA41" s="84"/>
      <c r="BB41" s="84">
        <v>18.052718286655683</v>
      </c>
      <c r="BC41" s="84">
        <v>4.0294117647058822</v>
      </c>
    </row>
    <row r="42" spans="1:55" x14ac:dyDescent="0.2">
      <c r="A42" s="83">
        <v>1903</v>
      </c>
      <c r="C42" s="84"/>
      <c r="D42" s="84"/>
      <c r="E42" s="84"/>
      <c r="F42" s="84"/>
      <c r="G42" s="84"/>
      <c r="H42" s="84"/>
      <c r="I42" s="84"/>
      <c r="J42" s="84"/>
      <c r="K42" s="84">
        <v>4.6335078534031418</v>
      </c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>
        <v>2.2254901960784315</v>
      </c>
      <c r="Z42" s="84"/>
      <c r="AA42" s="84">
        <v>10.568965517241379</v>
      </c>
      <c r="AB42" s="84">
        <v>1.6856060606060606</v>
      </c>
      <c r="AC42" s="84"/>
      <c r="AD42" s="84"/>
      <c r="AE42" s="84">
        <v>5.2222222222222223</v>
      </c>
      <c r="AF42" s="84"/>
      <c r="AG42" s="84"/>
      <c r="AH42" s="84">
        <v>1.0616438356164384</v>
      </c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>
        <v>42.432432432432435</v>
      </c>
      <c r="AT42" s="84">
        <v>160</v>
      </c>
      <c r="AU42" s="84"/>
      <c r="AV42" s="84">
        <v>2.6211180124223601</v>
      </c>
      <c r="AW42" s="84">
        <v>10</v>
      </c>
      <c r="AX42" s="84">
        <v>4</v>
      </c>
      <c r="AY42" s="84"/>
      <c r="AZ42" s="84"/>
      <c r="BA42" s="84"/>
      <c r="BB42" s="84">
        <v>16.689111747851001</v>
      </c>
      <c r="BC42" s="84">
        <v>5.1022727272727275</v>
      </c>
    </row>
    <row r="43" spans="1:55" x14ac:dyDescent="0.2">
      <c r="A43" s="83">
        <v>1904</v>
      </c>
      <c r="C43" s="84"/>
      <c r="D43" s="84"/>
      <c r="E43" s="84"/>
      <c r="F43" s="84"/>
      <c r="G43" s="84"/>
      <c r="H43" s="84"/>
      <c r="I43" s="84"/>
      <c r="J43" s="84"/>
      <c r="K43" s="84">
        <v>5.189855072463768</v>
      </c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>
        <v>2.247950819672131</v>
      </c>
      <c r="Z43" s="84"/>
      <c r="AA43" s="84">
        <v>9.7708333333333339</v>
      </c>
      <c r="AB43" s="84">
        <v>1.6617210682492582</v>
      </c>
      <c r="AC43" s="84"/>
      <c r="AD43" s="84">
        <v>9.796875</v>
      </c>
      <c r="AE43" s="84"/>
      <c r="AF43" s="84"/>
      <c r="AG43" s="84"/>
      <c r="AH43" s="84">
        <v>1.4079754601226995</v>
      </c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>
        <v>35.880597014925371</v>
      </c>
      <c r="AT43" s="84"/>
      <c r="AU43" s="84"/>
      <c r="AV43" s="84">
        <v>2.5481481481481483</v>
      </c>
      <c r="AW43" s="84"/>
      <c r="AX43" s="84">
        <v>4</v>
      </c>
      <c r="AY43" s="84"/>
      <c r="AZ43" s="84"/>
      <c r="BA43" s="84"/>
      <c r="BB43" s="84">
        <v>16.589485458612977</v>
      </c>
      <c r="BC43" s="84">
        <v>5.0126582278481013</v>
      </c>
    </row>
    <row r="44" spans="1:55" x14ac:dyDescent="0.2">
      <c r="A44" s="83">
        <v>1905</v>
      </c>
      <c r="C44" s="84"/>
      <c r="D44" s="84"/>
      <c r="E44" s="84"/>
      <c r="F44" s="84"/>
      <c r="G44" s="84"/>
      <c r="H44" s="84"/>
      <c r="I44" s="84"/>
      <c r="J44" s="84"/>
      <c r="K44" s="84">
        <v>4.7454490291262132</v>
      </c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>
        <v>2.2338362068965516</v>
      </c>
      <c r="Z44" s="84"/>
      <c r="AA44" s="84">
        <v>9.4022346368715084</v>
      </c>
      <c r="AB44" s="84">
        <v>1.6840659340659341</v>
      </c>
      <c r="AC44" s="84"/>
      <c r="AD44" s="84">
        <v>9.7641509433962259</v>
      </c>
      <c r="AE44" s="84"/>
      <c r="AF44" s="84"/>
      <c r="AG44" s="84"/>
      <c r="AH44" s="84">
        <v>1.6144578313253013</v>
      </c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>
        <v>31.927710843373493</v>
      </c>
      <c r="AT44" s="84"/>
      <c r="AU44" s="84"/>
      <c r="AV44" s="84">
        <v>2.5625</v>
      </c>
      <c r="AW44" s="84"/>
      <c r="AX44" s="84">
        <v>4</v>
      </c>
      <c r="AY44" s="84"/>
      <c r="AZ44" s="84"/>
      <c r="BA44" s="84"/>
      <c r="BB44" s="84">
        <v>16.565030146425496</v>
      </c>
      <c r="BC44" s="84">
        <v>4.989528795811518</v>
      </c>
    </row>
    <row r="45" spans="1:55" x14ac:dyDescent="0.2">
      <c r="A45" s="83">
        <v>1906</v>
      </c>
      <c r="C45" s="84"/>
      <c r="D45" s="84"/>
      <c r="E45" s="84"/>
      <c r="F45" s="84"/>
      <c r="G45" s="84"/>
      <c r="H45" s="84"/>
      <c r="I45" s="84"/>
      <c r="J45" s="84"/>
      <c r="K45" s="84">
        <v>4.7573612684031712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>
        <v>2.2601547388781431</v>
      </c>
      <c r="Z45" s="84"/>
      <c r="AA45" s="84">
        <v>8.2601626016260159</v>
      </c>
      <c r="AB45" s="84">
        <v>1.6816976127320955</v>
      </c>
      <c r="AC45" s="84"/>
      <c r="AD45" s="84">
        <v>9.7532467532467528</v>
      </c>
      <c r="AE45" s="84"/>
      <c r="AF45" s="84"/>
      <c r="AG45" s="84">
        <v>1.9196102314250914</v>
      </c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v>29.441176470588236</v>
      </c>
      <c r="AT45" s="84"/>
      <c r="AU45" s="84"/>
      <c r="AV45" s="84">
        <v>2.489247311827957</v>
      </c>
      <c r="AW45" s="84">
        <v>14.986276303751144</v>
      </c>
      <c r="AX45" s="84">
        <v>4.0005737234652896</v>
      </c>
      <c r="AY45" s="84"/>
      <c r="AZ45" s="84"/>
      <c r="BA45" s="84"/>
      <c r="BB45" s="84"/>
      <c r="BC45" s="84"/>
    </row>
    <row r="46" spans="1:55" x14ac:dyDescent="0.2">
      <c r="A46" s="83">
        <v>1907</v>
      </c>
      <c r="C46" s="84"/>
      <c r="D46" s="84"/>
      <c r="E46" s="84"/>
      <c r="F46" s="84"/>
      <c r="G46" s="84"/>
      <c r="H46" s="84"/>
      <c r="I46" s="84"/>
      <c r="J46" s="84"/>
      <c r="K46" s="84">
        <v>5.7438611346316684</v>
      </c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>
        <v>2.1652754590984973</v>
      </c>
      <c r="Z46" s="84"/>
      <c r="AA46" s="84">
        <v>9.0266666666666673</v>
      </c>
      <c r="AB46" s="84">
        <v>1.7047619047619047</v>
      </c>
      <c r="AC46" s="84"/>
      <c r="AD46" s="84">
        <v>9.7666666666666675</v>
      </c>
      <c r="AE46" s="84"/>
      <c r="AF46" s="84"/>
      <c r="AG46" s="84">
        <v>1.8700787401574803</v>
      </c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>
        <v>27.35483870967742</v>
      </c>
      <c r="AT46" s="84"/>
      <c r="AU46" s="84"/>
      <c r="AV46" s="84">
        <v>2.4502923976608186</v>
      </c>
      <c r="AW46" s="84"/>
      <c r="AX46" s="84">
        <v>4.201062887511072</v>
      </c>
      <c r="AY46" s="84"/>
      <c r="AZ46" s="84"/>
      <c r="BA46" s="84"/>
      <c r="BB46" s="84">
        <v>16.789473684210527</v>
      </c>
      <c r="BC46" s="84">
        <v>6.4202898550724639</v>
      </c>
    </row>
    <row r="47" spans="1:55" x14ac:dyDescent="0.2">
      <c r="A47" s="83">
        <v>1908</v>
      </c>
      <c r="C47" s="84"/>
      <c r="D47" s="84"/>
      <c r="E47" s="84"/>
      <c r="F47" s="84"/>
      <c r="G47" s="84"/>
      <c r="H47" s="84"/>
      <c r="I47" s="84"/>
      <c r="J47" s="84"/>
      <c r="K47" s="84">
        <v>5.5032414910858991</v>
      </c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>
        <v>1.845945945945946</v>
      </c>
      <c r="Z47" s="84"/>
      <c r="AA47" s="84">
        <v>8.2690217391304355</v>
      </c>
      <c r="AB47" s="84">
        <v>2.5287037037037039</v>
      </c>
      <c r="AC47" s="84"/>
      <c r="AD47" s="84"/>
      <c r="AE47" s="84"/>
      <c r="AF47" s="84"/>
      <c r="AG47" s="84">
        <v>3.1019801980198021</v>
      </c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>
        <v>51.436363636363637</v>
      </c>
      <c r="AT47" s="84"/>
      <c r="AU47" s="84"/>
      <c r="AV47" s="84">
        <v>2.2545945945945944</v>
      </c>
      <c r="AW47" s="84"/>
      <c r="AX47" s="84">
        <v>3.67</v>
      </c>
      <c r="AY47" s="84"/>
      <c r="AZ47" s="84"/>
      <c r="BA47" s="84"/>
      <c r="BB47" s="84">
        <v>20.74895287958115</v>
      </c>
      <c r="BC47" s="84">
        <v>5.6841121495327105</v>
      </c>
    </row>
    <row r="48" spans="1:55" x14ac:dyDescent="0.2">
      <c r="A48" s="83">
        <v>1909</v>
      </c>
      <c r="C48" s="84"/>
      <c r="D48" s="84"/>
      <c r="E48" s="84"/>
      <c r="F48" s="84"/>
      <c r="G48" s="84"/>
      <c r="H48" s="84"/>
      <c r="I48" s="84"/>
      <c r="J48" s="84"/>
      <c r="K48" s="84">
        <v>6.2921810699588478</v>
      </c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>
        <v>4.2</v>
      </c>
      <c r="Z48" s="84"/>
      <c r="AA48" s="84">
        <v>9.0886075949367093</v>
      </c>
      <c r="AB48" s="84"/>
      <c r="AC48" s="84">
        <v>5.0303030303030303</v>
      </c>
      <c r="AD48" s="84">
        <v>5.384615384615385</v>
      </c>
      <c r="AE48" s="84"/>
      <c r="AF48" s="84"/>
      <c r="AG48" s="84">
        <v>2.7</v>
      </c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>
        <v>16.875</v>
      </c>
      <c r="AT48" s="84"/>
      <c r="AU48" s="84"/>
      <c r="AV48" s="84">
        <v>3.4785276073619631</v>
      </c>
      <c r="AW48" s="84"/>
      <c r="AX48" s="84">
        <v>2.8</v>
      </c>
      <c r="AY48" s="84"/>
      <c r="AZ48" s="84"/>
      <c r="BA48" s="84"/>
      <c r="BB48" s="84">
        <v>10.054317548746518</v>
      </c>
      <c r="BC48" s="84">
        <v>5.387096774193548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6052"/>
  <sheetViews>
    <sheetView zoomScaleNormal="100" zoomScaleSheetLayoutView="110" workbookViewId="0">
      <pane xSplit="2" ySplit="8" topLeftCell="AK9" activePane="bottomRight" state="frozenSplit"/>
      <selection activeCell="H14" sqref="H14"/>
      <selection pane="topRight" activeCell="H14" sqref="H14"/>
      <selection pane="bottomLeft" activeCell="H14" sqref="H14"/>
      <selection pane="bottomRight" activeCell="AU7" sqref="AU7"/>
    </sheetView>
  </sheetViews>
  <sheetFormatPr defaultColWidth="9.6640625" defaultRowHeight="12" x14ac:dyDescent="0.2"/>
  <cols>
    <col min="1" max="1" width="6.44140625" style="74" customWidth="1"/>
    <col min="2" max="2" width="13.88671875" style="68" customWidth="1"/>
    <col min="3" max="3" width="11.88671875" style="68" customWidth="1"/>
    <col min="4" max="4" width="12.77734375" style="68" bestFit="1" customWidth="1"/>
    <col min="5" max="9" width="9.6640625" style="68"/>
    <col min="10" max="10" width="10.33203125" style="68" customWidth="1"/>
    <col min="11" max="11" width="16.21875" style="68" customWidth="1"/>
    <col min="12" max="14" width="11.33203125" style="68" bestFit="1" customWidth="1"/>
    <col min="15" max="15" width="13.44140625" style="68" customWidth="1"/>
    <col min="16" max="16" width="9.6640625" style="68"/>
    <col min="17" max="17" width="11.6640625" style="68" bestFit="1" customWidth="1"/>
    <col min="18" max="19" width="9.6640625" style="68"/>
    <col min="20" max="20" width="12.44140625" style="68" bestFit="1" customWidth="1"/>
    <col min="21" max="21" width="11.6640625" style="68" bestFit="1" customWidth="1"/>
    <col min="22" max="22" width="9.6640625" style="68"/>
    <col min="23" max="23" width="15.33203125" style="68" bestFit="1" customWidth="1"/>
    <col min="24" max="24" width="17.5546875" style="68" bestFit="1" customWidth="1"/>
    <col min="25" max="25" width="13.44140625" style="68" customWidth="1"/>
    <col min="26" max="26" width="9.6640625" style="68"/>
    <col min="27" max="27" width="10.6640625" style="68" customWidth="1"/>
    <col min="28" max="28" width="11.21875" style="68" customWidth="1"/>
    <col min="29" max="29" width="10.21875" style="68" customWidth="1"/>
    <col min="30" max="30" width="10.6640625" style="68" customWidth="1"/>
    <col min="31" max="31" width="10.21875" style="68" bestFit="1" customWidth="1"/>
    <col min="32" max="34" width="8.5546875" style="68" bestFit="1" customWidth="1"/>
    <col min="35" max="35" width="12.21875" style="68" bestFit="1" customWidth="1"/>
    <col min="36" max="36" width="8.5546875" style="68" bestFit="1" customWidth="1"/>
    <col min="37" max="37" width="10.109375" style="68" bestFit="1" customWidth="1"/>
    <col min="38" max="38" width="8.5546875" style="68" bestFit="1" customWidth="1"/>
    <col min="39" max="45" width="13.21875" style="68" customWidth="1"/>
    <col min="46" max="47" width="10.88671875" style="68" customWidth="1"/>
    <col min="48" max="48" width="11.109375" style="68" customWidth="1"/>
    <col min="49" max="71" width="9.6640625" style="68"/>
    <col min="72" max="72" width="11.6640625" style="68" bestFit="1" customWidth="1"/>
    <col min="73" max="73" width="11.109375" style="68" bestFit="1" customWidth="1"/>
    <col min="74" max="206" width="9.6640625" style="68"/>
    <col min="207" max="207" width="6.44140625" style="68" customWidth="1"/>
    <col min="208" max="208" width="13.88671875" style="68" customWidth="1"/>
    <col min="209" max="209" width="11.88671875" style="68" customWidth="1"/>
    <col min="210" max="212" width="9.6640625" style="68"/>
    <col min="213" max="213" width="15.44140625" style="68" customWidth="1"/>
    <col min="214" max="214" width="16.21875" style="68" customWidth="1"/>
    <col min="215" max="226" width="9.6640625" style="68"/>
    <col min="227" max="227" width="12" style="68" customWidth="1"/>
    <col min="228" max="228" width="12.77734375" style="68" customWidth="1"/>
    <col min="229" max="229" width="11.109375" style="68" customWidth="1"/>
    <col min="230" max="230" width="12" style="68" customWidth="1"/>
    <col min="231" max="231" width="9.6640625" style="68"/>
    <col min="232" max="232" width="15.33203125" style="68" customWidth="1"/>
    <col min="233" max="233" width="15.21875" style="68" customWidth="1"/>
    <col min="234" max="234" width="21.44140625" style="68" customWidth="1"/>
    <col min="235" max="250" width="9.6640625" style="68"/>
    <col min="251" max="252" width="13.44140625" style="68" customWidth="1"/>
    <col min="253" max="253" width="9.6640625" style="68"/>
    <col min="254" max="254" width="13.88671875" style="68" customWidth="1"/>
    <col min="255" max="255" width="10.6640625" style="68" customWidth="1"/>
    <col min="256" max="256" width="17.33203125" style="68" customWidth="1"/>
    <col min="257" max="258" width="12.6640625" style="68" customWidth="1"/>
    <col min="259" max="259" width="11.21875" style="68" customWidth="1"/>
    <col min="260" max="260" width="18.33203125" style="68" customWidth="1"/>
    <col min="261" max="261" width="12.88671875" style="68" customWidth="1"/>
    <col min="262" max="263" width="13.21875" style="68" customWidth="1"/>
    <col min="264" max="264" width="10.88671875" style="68" customWidth="1"/>
    <col min="265" max="265" width="11.109375" style="68" customWidth="1"/>
    <col min="266" max="266" width="15.21875" style="68" customWidth="1"/>
    <col min="267" max="267" width="9.6640625" style="68"/>
    <col min="268" max="268" width="11" style="68" customWidth="1"/>
    <col min="269" max="269" width="10.77734375" style="68" customWidth="1"/>
    <col min="270" max="270" width="11.44140625" style="68" customWidth="1"/>
    <col min="271" max="271" width="4" style="68" customWidth="1"/>
    <col min="272" max="462" width="9.6640625" style="68"/>
    <col min="463" max="463" width="6.44140625" style="68" customWidth="1"/>
    <col min="464" max="464" width="13.88671875" style="68" customWidth="1"/>
    <col min="465" max="465" width="11.88671875" style="68" customWidth="1"/>
    <col min="466" max="468" width="9.6640625" style="68"/>
    <col min="469" max="469" width="15.44140625" style="68" customWidth="1"/>
    <col min="470" max="470" width="16.21875" style="68" customWidth="1"/>
    <col min="471" max="482" width="9.6640625" style="68"/>
    <col min="483" max="483" width="12" style="68" customWidth="1"/>
    <col min="484" max="484" width="12.77734375" style="68" customWidth="1"/>
    <col min="485" max="485" width="11.109375" style="68" customWidth="1"/>
    <col min="486" max="486" width="12" style="68" customWidth="1"/>
    <col min="487" max="487" width="9.6640625" style="68"/>
    <col min="488" max="488" width="15.33203125" style="68" customWidth="1"/>
    <col min="489" max="489" width="15.21875" style="68" customWidth="1"/>
    <col min="490" max="490" width="21.44140625" style="68" customWidth="1"/>
    <col min="491" max="506" width="9.6640625" style="68"/>
    <col min="507" max="508" width="13.44140625" style="68" customWidth="1"/>
    <col min="509" max="509" width="9.6640625" style="68"/>
    <col min="510" max="510" width="13.88671875" style="68" customWidth="1"/>
    <col min="511" max="511" width="10.6640625" style="68" customWidth="1"/>
    <col min="512" max="512" width="17.33203125" style="68" customWidth="1"/>
    <col min="513" max="514" width="12.6640625" style="68" customWidth="1"/>
    <col min="515" max="515" width="11.21875" style="68" customWidth="1"/>
    <col min="516" max="516" width="18.33203125" style="68" customWidth="1"/>
    <col min="517" max="517" width="12.88671875" style="68" customWidth="1"/>
    <col min="518" max="519" width="13.21875" style="68" customWidth="1"/>
    <col min="520" max="520" width="10.88671875" style="68" customWidth="1"/>
    <col min="521" max="521" width="11.109375" style="68" customWidth="1"/>
    <col min="522" max="522" width="15.21875" style="68" customWidth="1"/>
    <col min="523" max="523" width="9.6640625" style="68"/>
    <col min="524" max="524" width="11" style="68" customWidth="1"/>
    <col min="525" max="525" width="10.77734375" style="68" customWidth="1"/>
    <col min="526" max="526" width="11.44140625" style="68" customWidth="1"/>
    <col min="527" max="527" width="4" style="68" customWidth="1"/>
    <col min="528" max="718" width="9.6640625" style="68"/>
    <col min="719" max="719" width="6.44140625" style="68" customWidth="1"/>
    <col min="720" max="720" width="13.88671875" style="68" customWidth="1"/>
    <col min="721" max="721" width="11.88671875" style="68" customWidth="1"/>
    <col min="722" max="724" width="9.6640625" style="68"/>
    <col min="725" max="725" width="15.44140625" style="68" customWidth="1"/>
    <col min="726" max="726" width="16.21875" style="68" customWidth="1"/>
    <col min="727" max="738" width="9.6640625" style="68"/>
    <col min="739" max="739" width="12" style="68" customWidth="1"/>
    <col min="740" max="740" width="12.77734375" style="68" customWidth="1"/>
    <col min="741" max="741" width="11.109375" style="68" customWidth="1"/>
    <col min="742" max="742" width="12" style="68" customWidth="1"/>
    <col min="743" max="743" width="9.6640625" style="68"/>
    <col min="744" max="744" width="15.33203125" style="68" customWidth="1"/>
    <col min="745" max="745" width="15.21875" style="68" customWidth="1"/>
    <col min="746" max="746" width="21.44140625" style="68" customWidth="1"/>
    <col min="747" max="762" width="9.6640625" style="68"/>
    <col min="763" max="764" width="13.44140625" style="68" customWidth="1"/>
    <col min="765" max="765" width="9.6640625" style="68"/>
    <col min="766" max="766" width="13.88671875" style="68" customWidth="1"/>
    <col min="767" max="767" width="10.6640625" style="68" customWidth="1"/>
    <col min="768" max="768" width="17.33203125" style="68" customWidth="1"/>
    <col min="769" max="770" width="12.6640625" style="68" customWidth="1"/>
    <col min="771" max="771" width="11.21875" style="68" customWidth="1"/>
    <col min="772" max="772" width="18.33203125" style="68" customWidth="1"/>
    <col min="773" max="773" width="12.88671875" style="68" customWidth="1"/>
    <col min="774" max="775" width="13.21875" style="68" customWidth="1"/>
    <col min="776" max="776" width="10.88671875" style="68" customWidth="1"/>
    <col min="777" max="777" width="11.109375" style="68" customWidth="1"/>
    <col min="778" max="778" width="15.21875" style="68" customWidth="1"/>
    <col min="779" max="779" width="9.6640625" style="68"/>
    <col min="780" max="780" width="11" style="68" customWidth="1"/>
    <col min="781" max="781" width="10.77734375" style="68" customWidth="1"/>
    <col min="782" max="782" width="11.44140625" style="68" customWidth="1"/>
    <col min="783" max="783" width="4" style="68" customWidth="1"/>
    <col min="784" max="974" width="9.6640625" style="68"/>
    <col min="975" max="975" width="6.44140625" style="68" customWidth="1"/>
    <col min="976" max="976" width="13.88671875" style="68" customWidth="1"/>
    <col min="977" max="977" width="11.88671875" style="68" customWidth="1"/>
    <col min="978" max="980" width="9.6640625" style="68"/>
    <col min="981" max="981" width="15.44140625" style="68" customWidth="1"/>
    <col min="982" max="982" width="16.21875" style="68" customWidth="1"/>
    <col min="983" max="994" width="9.6640625" style="68"/>
    <col min="995" max="995" width="12" style="68" customWidth="1"/>
    <col min="996" max="996" width="12.77734375" style="68" customWidth="1"/>
    <col min="997" max="997" width="11.109375" style="68" customWidth="1"/>
    <col min="998" max="998" width="12" style="68" customWidth="1"/>
    <col min="999" max="999" width="9.6640625" style="68"/>
    <col min="1000" max="1000" width="15.33203125" style="68" customWidth="1"/>
    <col min="1001" max="1001" width="15.21875" style="68" customWidth="1"/>
    <col min="1002" max="1002" width="21.44140625" style="68" customWidth="1"/>
    <col min="1003" max="1018" width="9.6640625" style="68"/>
    <col min="1019" max="1020" width="13.44140625" style="68" customWidth="1"/>
    <col min="1021" max="1021" width="9.6640625" style="68"/>
    <col min="1022" max="1022" width="13.88671875" style="68" customWidth="1"/>
    <col min="1023" max="1023" width="10.6640625" style="68" customWidth="1"/>
    <col min="1024" max="1024" width="17.33203125" style="68" customWidth="1"/>
    <col min="1025" max="1026" width="12.6640625" style="68" customWidth="1"/>
    <col min="1027" max="1027" width="11.21875" style="68" customWidth="1"/>
    <col min="1028" max="1028" width="18.33203125" style="68" customWidth="1"/>
    <col min="1029" max="1029" width="12.88671875" style="68" customWidth="1"/>
    <col min="1030" max="1031" width="13.21875" style="68" customWidth="1"/>
    <col min="1032" max="1032" width="10.88671875" style="68" customWidth="1"/>
    <col min="1033" max="1033" width="11.109375" style="68" customWidth="1"/>
    <col min="1034" max="1034" width="15.21875" style="68" customWidth="1"/>
    <col min="1035" max="1035" width="9.6640625" style="68"/>
    <col min="1036" max="1036" width="11" style="68" customWidth="1"/>
    <col min="1037" max="1037" width="10.77734375" style="68" customWidth="1"/>
    <col min="1038" max="1038" width="11.44140625" style="68" customWidth="1"/>
    <col min="1039" max="1039" width="4" style="68" customWidth="1"/>
    <col min="1040" max="1230" width="9.6640625" style="68"/>
    <col min="1231" max="1231" width="6.44140625" style="68" customWidth="1"/>
    <col min="1232" max="1232" width="13.88671875" style="68" customWidth="1"/>
    <col min="1233" max="1233" width="11.88671875" style="68" customWidth="1"/>
    <col min="1234" max="1236" width="9.6640625" style="68"/>
    <col min="1237" max="1237" width="15.44140625" style="68" customWidth="1"/>
    <col min="1238" max="1238" width="16.21875" style="68" customWidth="1"/>
    <col min="1239" max="1250" width="9.6640625" style="68"/>
    <col min="1251" max="1251" width="12" style="68" customWidth="1"/>
    <col min="1252" max="1252" width="12.77734375" style="68" customWidth="1"/>
    <col min="1253" max="1253" width="11.109375" style="68" customWidth="1"/>
    <col min="1254" max="1254" width="12" style="68" customWidth="1"/>
    <col min="1255" max="1255" width="9.6640625" style="68"/>
    <col min="1256" max="1256" width="15.33203125" style="68" customWidth="1"/>
    <col min="1257" max="1257" width="15.21875" style="68" customWidth="1"/>
    <col min="1258" max="1258" width="21.44140625" style="68" customWidth="1"/>
    <col min="1259" max="1274" width="9.6640625" style="68"/>
    <col min="1275" max="1276" width="13.44140625" style="68" customWidth="1"/>
    <col min="1277" max="1277" width="9.6640625" style="68"/>
    <col min="1278" max="1278" width="13.88671875" style="68" customWidth="1"/>
    <col min="1279" max="1279" width="10.6640625" style="68" customWidth="1"/>
    <col min="1280" max="1280" width="17.33203125" style="68" customWidth="1"/>
    <col min="1281" max="1282" width="12.6640625" style="68" customWidth="1"/>
    <col min="1283" max="1283" width="11.21875" style="68" customWidth="1"/>
    <col min="1284" max="1284" width="18.33203125" style="68" customWidth="1"/>
    <col min="1285" max="1285" width="12.88671875" style="68" customWidth="1"/>
    <col min="1286" max="1287" width="13.21875" style="68" customWidth="1"/>
    <col min="1288" max="1288" width="10.88671875" style="68" customWidth="1"/>
    <col min="1289" max="1289" width="11.109375" style="68" customWidth="1"/>
    <col min="1290" max="1290" width="15.21875" style="68" customWidth="1"/>
    <col min="1291" max="1291" width="9.6640625" style="68"/>
    <col min="1292" max="1292" width="11" style="68" customWidth="1"/>
    <col min="1293" max="1293" width="10.77734375" style="68" customWidth="1"/>
    <col min="1294" max="1294" width="11.44140625" style="68" customWidth="1"/>
    <col min="1295" max="1295" width="4" style="68" customWidth="1"/>
    <col min="1296" max="1486" width="9.6640625" style="68"/>
    <col min="1487" max="1487" width="6.44140625" style="68" customWidth="1"/>
    <col min="1488" max="1488" width="13.88671875" style="68" customWidth="1"/>
    <col min="1489" max="1489" width="11.88671875" style="68" customWidth="1"/>
    <col min="1490" max="1492" width="9.6640625" style="68"/>
    <col min="1493" max="1493" width="15.44140625" style="68" customWidth="1"/>
    <col min="1494" max="1494" width="16.21875" style="68" customWidth="1"/>
    <col min="1495" max="1506" width="9.6640625" style="68"/>
    <col min="1507" max="1507" width="12" style="68" customWidth="1"/>
    <col min="1508" max="1508" width="12.77734375" style="68" customWidth="1"/>
    <col min="1509" max="1509" width="11.109375" style="68" customWidth="1"/>
    <col min="1510" max="1510" width="12" style="68" customWidth="1"/>
    <col min="1511" max="1511" width="9.6640625" style="68"/>
    <col min="1512" max="1512" width="15.33203125" style="68" customWidth="1"/>
    <col min="1513" max="1513" width="15.21875" style="68" customWidth="1"/>
    <col min="1514" max="1514" width="21.44140625" style="68" customWidth="1"/>
    <col min="1515" max="1530" width="9.6640625" style="68"/>
    <col min="1531" max="1532" width="13.44140625" style="68" customWidth="1"/>
    <col min="1533" max="1533" width="9.6640625" style="68"/>
    <col min="1534" max="1534" width="13.88671875" style="68" customWidth="1"/>
    <col min="1535" max="1535" width="10.6640625" style="68" customWidth="1"/>
    <col min="1536" max="1536" width="17.33203125" style="68" customWidth="1"/>
    <col min="1537" max="1538" width="12.6640625" style="68" customWidth="1"/>
    <col min="1539" max="1539" width="11.21875" style="68" customWidth="1"/>
    <col min="1540" max="1540" width="18.33203125" style="68" customWidth="1"/>
    <col min="1541" max="1541" width="12.88671875" style="68" customWidth="1"/>
    <col min="1542" max="1543" width="13.21875" style="68" customWidth="1"/>
    <col min="1544" max="1544" width="10.88671875" style="68" customWidth="1"/>
    <col min="1545" max="1545" width="11.109375" style="68" customWidth="1"/>
    <col min="1546" max="1546" width="15.21875" style="68" customWidth="1"/>
    <col min="1547" max="1547" width="9.6640625" style="68"/>
    <col min="1548" max="1548" width="11" style="68" customWidth="1"/>
    <col min="1549" max="1549" width="10.77734375" style="68" customWidth="1"/>
    <col min="1550" max="1550" width="11.44140625" style="68" customWidth="1"/>
    <col min="1551" max="1551" width="4" style="68" customWidth="1"/>
    <col min="1552" max="1742" width="9.6640625" style="68"/>
    <col min="1743" max="1743" width="6.44140625" style="68" customWidth="1"/>
    <col min="1744" max="1744" width="13.88671875" style="68" customWidth="1"/>
    <col min="1745" max="1745" width="11.88671875" style="68" customWidth="1"/>
    <col min="1746" max="1748" width="9.6640625" style="68"/>
    <col min="1749" max="1749" width="15.44140625" style="68" customWidth="1"/>
    <col min="1750" max="1750" width="16.21875" style="68" customWidth="1"/>
    <col min="1751" max="1762" width="9.6640625" style="68"/>
    <col min="1763" max="1763" width="12" style="68" customWidth="1"/>
    <col min="1764" max="1764" width="12.77734375" style="68" customWidth="1"/>
    <col min="1765" max="1765" width="11.109375" style="68" customWidth="1"/>
    <col min="1766" max="1766" width="12" style="68" customWidth="1"/>
    <col min="1767" max="1767" width="9.6640625" style="68"/>
    <col min="1768" max="1768" width="15.33203125" style="68" customWidth="1"/>
    <col min="1769" max="1769" width="15.21875" style="68" customWidth="1"/>
    <col min="1770" max="1770" width="21.44140625" style="68" customWidth="1"/>
    <col min="1771" max="1786" width="9.6640625" style="68"/>
    <col min="1787" max="1788" width="13.44140625" style="68" customWidth="1"/>
    <col min="1789" max="1789" width="9.6640625" style="68"/>
    <col min="1790" max="1790" width="13.88671875" style="68" customWidth="1"/>
    <col min="1791" max="1791" width="10.6640625" style="68" customWidth="1"/>
    <col min="1792" max="1792" width="17.33203125" style="68" customWidth="1"/>
    <col min="1793" max="1794" width="12.6640625" style="68" customWidth="1"/>
    <col min="1795" max="1795" width="11.21875" style="68" customWidth="1"/>
    <col min="1796" max="1796" width="18.33203125" style="68" customWidth="1"/>
    <col min="1797" max="1797" width="12.88671875" style="68" customWidth="1"/>
    <col min="1798" max="1799" width="13.21875" style="68" customWidth="1"/>
    <col min="1800" max="1800" width="10.88671875" style="68" customWidth="1"/>
    <col min="1801" max="1801" width="11.109375" style="68" customWidth="1"/>
    <col min="1802" max="1802" width="15.21875" style="68" customWidth="1"/>
    <col min="1803" max="1803" width="9.6640625" style="68"/>
    <col min="1804" max="1804" width="11" style="68" customWidth="1"/>
    <col min="1805" max="1805" width="10.77734375" style="68" customWidth="1"/>
    <col min="1806" max="1806" width="11.44140625" style="68" customWidth="1"/>
    <col min="1807" max="1807" width="4" style="68" customWidth="1"/>
    <col min="1808" max="1998" width="9.6640625" style="68"/>
    <col min="1999" max="1999" width="6.44140625" style="68" customWidth="1"/>
    <col min="2000" max="2000" width="13.88671875" style="68" customWidth="1"/>
    <col min="2001" max="2001" width="11.88671875" style="68" customWidth="1"/>
    <col min="2002" max="2004" width="9.6640625" style="68"/>
    <col min="2005" max="2005" width="15.44140625" style="68" customWidth="1"/>
    <col min="2006" max="2006" width="16.21875" style="68" customWidth="1"/>
    <col min="2007" max="2018" width="9.6640625" style="68"/>
    <col min="2019" max="2019" width="12" style="68" customWidth="1"/>
    <col min="2020" max="2020" width="12.77734375" style="68" customWidth="1"/>
    <col min="2021" max="2021" width="11.109375" style="68" customWidth="1"/>
    <col min="2022" max="2022" width="12" style="68" customWidth="1"/>
    <col min="2023" max="2023" width="9.6640625" style="68"/>
    <col min="2024" max="2024" width="15.33203125" style="68" customWidth="1"/>
    <col min="2025" max="2025" width="15.21875" style="68" customWidth="1"/>
    <col min="2026" max="2026" width="21.44140625" style="68" customWidth="1"/>
    <col min="2027" max="2042" width="9.6640625" style="68"/>
    <col min="2043" max="2044" width="13.44140625" style="68" customWidth="1"/>
    <col min="2045" max="2045" width="9.6640625" style="68"/>
    <col min="2046" max="2046" width="13.88671875" style="68" customWidth="1"/>
    <col min="2047" max="2047" width="10.6640625" style="68" customWidth="1"/>
    <col min="2048" max="2048" width="17.33203125" style="68" customWidth="1"/>
    <col min="2049" max="2050" width="12.6640625" style="68" customWidth="1"/>
    <col min="2051" max="2051" width="11.21875" style="68" customWidth="1"/>
    <col min="2052" max="2052" width="18.33203125" style="68" customWidth="1"/>
    <col min="2053" max="2053" width="12.88671875" style="68" customWidth="1"/>
    <col min="2054" max="2055" width="13.21875" style="68" customWidth="1"/>
    <col min="2056" max="2056" width="10.88671875" style="68" customWidth="1"/>
    <col min="2057" max="2057" width="11.109375" style="68" customWidth="1"/>
    <col min="2058" max="2058" width="15.21875" style="68" customWidth="1"/>
    <col min="2059" max="2059" width="9.6640625" style="68"/>
    <col min="2060" max="2060" width="11" style="68" customWidth="1"/>
    <col min="2061" max="2061" width="10.77734375" style="68" customWidth="1"/>
    <col min="2062" max="2062" width="11.44140625" style="68" customWidth="1"/>
    <col min="2063" max="2063" width="4" style="68" customWidth="1"/>
    <col min="2064" max="2254" width="9.6640625" style="68"/>
    <col min="2255" max="2255" width="6.44140625" style="68" customWidth="1"/>
    <col min="2256" max="2256" width="13.88671875" style="68" customWidth="1"/>
    <col min="2257" max="2257" width="11.88671875" style="68" customWidth="1"/>
    <col min="2258" max="2260" width="9.6640625" style="68"/>
    <col min="2261" max="2261" width="15.44140625" style="68" customWidth="1"/>
    <col min="2262" max="2262" width="16.21875" style="68" customWidth="1"/>
    <col min="2263" max="2274" width="9.6640625" style="68"/>
    <col min="2275" max="2275" width="12" style="68" customWidth="1"/>
    <col min="2276" max="2276" width="12.77734375" style="68" customWidth="1"/>
    <col min="2277" max="2277" width="11.109375" style="68" customWidth="1"/>
    <col min="2278" max="2278" width="12" style="68" customWidth="1"/>
    <col min="2279" max="2279" width="9.6640625" style="68"/>
    <col min="2280" max="2280" width="15.33203125" style="68" customWidth="1"/>
    <col min="2281" max="2281" width="15.21875" style="68" customWidth="1"/>
    <col min="2282" max="2282" width="21.44140625" style="68" customWidth="1"/>
    <col min="2283" max="2298" width="9.6640625" style="68"/>
    <col min="2299" max="2300" width="13.44140625" style="68" customWidth="1"/>
    <col min="2301" max="2301" width="9.6640625" style="68"/>
    <col min="2302" max="2302" width="13.88671875" style="68" customWidth="1"/>
    <col min="2303" max="2303" width="10.6640625" style="68" customWidth="1"/>
    <col min="2304" max="2304" width="17.33203125" style="68" customWidth="1"/>
    <col min="2305" max="2306" width="12.6640625" style="68" customWidth="1"/>
    <col min="2307" max="2307" width="11.21875" style="68" customWidth="1"/>
    <col min="2308" max="2308" width="18.33203125" style="68" customWidth="1"/>
    <col min="2309" max="2309" width="12.88671875" style="68" customWidth="1"/>
    <col min="2310" max="2311" width="13.21875" style="68" customWidth="1"/>
    <col min="2312" max="2312" width="10.88671875" style="68" customWidth="1"/>
    <col min="2313" max="2313" width="11.109375" style="68" customWidth="1"/>
    <col min="2314" max="2314" width="15.21875" style="68" customWidth="1"/>
    <col min="2315" max="2315" width="9.6640625" style="68"/>
    <col min="2316" max="2316" width="11" style="68" customWidth="1"/>
    <col min="2317" max="2317" width="10.77734375" style="68" customWidth="1"/>
    <col min="2318" max="2318" width="11.44140625" style="68" customWidth="1"/>
    <col min="2319" max="2319" width="4" style="68" customWidth="1"/>
    <col min="2320" max="2510" width="9.6640625" style="68"/>
    <col min="2511" max="2511" width="6.44140625" style="68" customWidth="1"/>
    <col min="2512" max="2512" width="13.88671875" style="68" customWidth="1"/>
    <col min="2513" max="2513" width="11.88671875" style="68" customWidth="1"/>
    <col min="2514" max="2516" width="9.6640625" style="68"/>
    <col min="2517" max="2517" width="15.44140625" style="68" customWidth="1"/>
    <col min="2518" max="2518" width="16.21875" style="68" customWidth="1"/>
    <col min="2519" max="2530" width="9.6640625" style="68"/>
    <col min="2531" max="2531" width="12" style="68" customWidth="1"/>
    <col min="2532" max="2532" width="12.77734375" style="68" customWidth="1"/>
    <col min="2533" max="2533" width="11.109375" style="68" customWidth="1"/>
    <col min="2534" max="2534" width="12" style="68" customWidth="1"/>
    <col min="2535" max="2535" width="9.6640625" style="68"/>
    <col min="2536" max="2536" width="15.33203125" style="68" customWidth="1"/>
    <col min="2537" max="2537" width="15.21875" style="68" customWidth="1"/>
    <col min="2538" max="2538" width="21.44140625" style="68" customWidth="1"/>
    <col min="2539" max="2554" width="9.6640625" style="68"/>
    <col min="2555" max="2556" width="13.44140625" style="68" customWidth="1"/>
    <col min="2557" max="2557" width="9.6640625" style="68"/>
    <col min="2558" max="2558" width="13.88671875" style="68" customWidth="1"/>
    <col min="2559" max="2559" width="10.6640625" style="68" customWidth="1"/>
    <col min="2560" max="2560" width="17.33203125" style="68" customWidth="1"/>
    <col min="2561" max="2562" width="12.6640625" style="68" customWidth="1"/>
    <col min="2563" max="2563" width="11.21875" style="68" customWidth="1"/>
    <col min="2564" max="2564" width="18.33203125" style="68" customWidth="1"/>
    <col min="2565" max="2565" width="12.88671875" style="68" customWidth="1"/>
    <col min="2566" max="2567" width="13.21875" style="68" customWidth="1"/>
    <col min="2568" max="2568" width="10.88671875" style="68" customWidth="1"/>
    <col min="2569" max="2569" width="11.109375" style="68" customWidth="1"/>
    <col min="2570" max="2570" width="15.21875" style="68" customWidth="1"/>
    <col min="2571" max="2571" width="9.6640625" style="68"/>
    <col min="2572" max="2572" width="11" style="68" customWidth="1"/>
    <col min="2573" max="2573" width="10.77734375" style="68" customWidth="1"/>
    <col min="2574" max="2574" width="11.44140625" style="68" customWidth="1"/>
    <col min="2575" max="2575" width="4" style="68" customWidth="1"/>
    <col min="2576" max="2766" width="9.6640625" style="68"/>
    <col min="2767" max="2767" width="6.44140625" style="68" customWidth="1"/>
    <col min="2768" max="2768" width="13.88671875" style="68" customWidth="1"/>
    <col min="2769" max="2769" width="11.88671875" style="68" customWidth="1"/>
    <col min="2770" max="2772" width="9.6640625" style="68"/>
    <col min="2773" max="2773" width="15.44140625" style="68" customWidth="1"/>
    <col min="2774" max="2774" width="16.21875" style="68" customWidth="1"/>
    <col min="2775" max="2786" width="9.6640625" style="68"/>
    <col min="2787" max="2787" width="12" style="68" customWidth="1"/>
    <col min="2788" max="2788" width="12.77734375" style="68" customWidth="1"/>
    <col min="2789" max="2789" width="11.109375" style="68" customWidth="1"/>
    <col min="2790" max="2790" width="12" style="68" customWidth="1"/>
    <col min="2791" max="2791" width="9.6640625" style="68"/>
    <col min="2792" max="2792" width="15.33203125" style="68" customWidth="1"/>
    <col min="2793" max="2793" width="15.21875" style="68" customWidth="1"/>
    <col min="2794" max="2794" width="21.44140625" style="68" customWidth="1"/>
    <col min="2795" max="2810" width="9.6640625" style="68"/>
    <col min="2811" max="2812" width="13.44140625" style="68" customWidth="1"/>
    <col min="2813" max="2813" width="9.6640625" style="68"/>
    <col min="2814" max="2814" width="13.88671875" style="68" customWidth="1"/>
    <col min="2815" max="2815" width="10.6640625" style="68" customWidth="1"/>
    <col min="2816" max="2816" width="17.33203125" style="68" customWidth="1"/>
    <col min="2817" max="2818" width="12.6640625" style="68" customWidth="1"/>
    <col min="2819" max="2819" width="11.21875" style="68" customWidth="1"/>
    <col min="2820" max="2820" width="18.33203125" style="68" customWidth="1"/>
    <col min="2821" max="2821" width="12.88671875" style="68" customWidth="1"/>
    <col min="2822" max="2823" width="13.21875" style="68" customWidth="1"/>
    <col min="2824" max="2824" width="10.88671875" style="68" customWidth="1"/>
    <col min="2825" max="2825" width="11.109375" style="68" customWidth="1"/>
    <col min="2826" max="2826" width="15.21875" style="68" customWidth="1"/>
    <col min="2827" max="2827" width="9.6640625" style="68"/>
    <col min="2828" max="2828" width="11" style="68" customWidth="1"/>
    <col min="2829" max="2829" width="10.77734375" style="68" customWidth="1"/>
    <col min="2830" max="2830" width="11.44140625" style="68" customWidth="1"/>
    <col min="2831" max="2831" width="4" style="68" customWidth="1"/>
    <col min="2832" max="3022" width="9.6640625" style="68"/>
    <col min="3023" max="3023" width="6.44140625" style="68" customWidth="1"/>
    <col min="3024" max="3024" width="13.88671875" style="68" customWidth="1"/>
    <col min="3025" max="3025" width="11.88671875" style="68" customWidth="1"/>
    <col min="3026" max="3028" width="9.6640625" style="68"/>
    <col min="3029" max="3029" width="15.44140625" style="68" customWidth="1"/>
    <col min="3030" max="3030" width="16.21875" style="68" customWidth="1"/>
    <col min="3031" max="3042" width="9.6640625" style="68"/>
    <col min="3043" max="3043" width="12" style="68" customWidth="1"/>
    <col min="3044" max="3044" width="12.77734375" style="68" customWidth="1"/>
    <col min="3045" max="3045" width="11.109375" style="68" customWidth="1"/>
    <col min="3046" max="3046" width="12" style="68" customWidth="1"/>
    <col min="3047" max="3047" width="9.6640625" style="68"/>
    <col min="3048" max="3048" width="15.33203125" style="68" customWidth="1"/>
    <col min="3049" max="3049" width="15.21875" style="68" customWidth="1"/>
    <col min="3050" max="3050" width="21.44140625" style="68" customWidth="1"/>
    <col min="3051" max="3066" width="9.6640625" style="68"/>
    <col min="3067" max="3068" width="13.44140625" style="68" customWidth="1"/>
    <col min="3069" max="3069" width="9.6640625" style="68"/>
    <col min="3070" max="3070" width="13.88671875" style="68" customWidth="1"/>
    <col min="3071" max="3071" width="10.6640625" style="68" customWidth="1"/>
    <col min="3072" max="3072" width="17.33203125" style="68" customWidth="1"/>
    <col min="3073" max="3074" width="12.6640625" style="68" customWidth="1"/>
    <col min="3075" max="3075" width="11.21875" style="68" customWidth="1"/>
    <col min="3076" max="3076" width="18.33203125" style="68" customWidth="1"/>
    <col min="3077" max="3077" width="12.88671875" style="68" customWidth="1"/>
    <col min="3078" max="3079" width="13.21875" style="68" customWidth="1"/>
    <col min="3080" max="3080" width="10.88671875" style="68" customWidth="1"/>
    <col min="3081" max="3081" width="11.109375" style="68" customWidth="1"/>
    <col min="3082" max="3082" width="15.21875" style="68" customWidth="1"/>
    <col min="3083" max="3083" width="9.6640625" style="68"/>
    <col min="3084" max="3084" width="11" style="68" customWidth="1"/>
    <col min="3085" max="3085" width="10.77734375" style="68" customWidth="1"/>
    <col min="3086" max="3086" width="11.44140625" style="68" customWidth="1"/>
    <col min="3087" max="3087" width="4" style="68" customWidth="1"/>
    <col min="3088" max="3278" width="9.6640625" style="68"/>
    <col min="3279" max="3279" width="6.44140625" style="68" customWidth="1"/>
    <col min="3280" max="3280" width="13.88671875" style="68" customWidth="1"/>
    <col min="3281" max="3281" width="11.88671875" style="68" customWidth="1"/>
    <col min="3282" max="3284" width="9.6640625" style="68"/>
    <col min="3285" max="3285" width="15.44140625" style="68" customWidth="1"/>
    <col min="3286" max="3286" width="16.21875" style="68" customWidth="1"/>
    <col min="3287" max="3298" width="9.6640625" style="68"/>
    <col min="3299" max="3299" width="12" style="68" customWidth="1"/>
    <col min="3300" max="3300" width="12.77734375" style="68" customWidth="1"/>
    <col min="3301" max="3301" width="11.109375" style="68" customWidth="1"/>
    <col min="3302" max="3302" width="12" style="68" customWidth="1"/>
    <col min="3303" max="3303" width="9.6640625" style="68"/>
    <col min="3304" max="3304" width="15.33203125" style="68" customWidth="1"/>
    <col min="3305" max="3305" width="15.21875" style="68" customWidth="1"/>
    <col min="3306" max="3306" width="21.44140625" style="68" customWidth="1"/>
    <col min="3307" max="3322" width="9.6640625" style="68"/>
    <col min="3323" max="3324" width="13.44140625" style="68" customWidth="1"/>
    <col min="3325" max="3325" width="9.6640625" style="68"/>
    <col min="3326" max="3326" width="13.88671875" style="68" customWidth="1"/>
    <col min="3327" max="3327" width="10.6640625" style="68" customWidth="1"/>
    <col min="3328" max="3328" width="17.33203125" style="68" customWidth="1"/>
    <col min="3329" max="3330" width="12.6640625" style="68" customWidth="1"/>
    <col min="3331" max="3331" width="11.21875" style="68" customWidth="1"/>
    <col min="3332" max="3332" width="18.33203125" style="68" customWidth="1"/>
    <col min="3333" max="3333" width="12.88671875" style="68" customWidth="1"/>
    <col min="3334" max="3335" width="13.21875" style="68" customWidth="1"/>
    <col min="3336" max="3336" width="10.88671875" style="68" customWidth="1"/>
    <col min="3337" max="3337" width="11.109375" style="68" customWidth="1"/>
    <col min="3338" max="3338" width="15.21875" style="68" customWidth="1"/>
    <col min="3339" max="3339" width="9.6640625" style="68"/>
    <col min="3340" max="3340" width="11" style="68" customWidth="1"/>
    <col min="3341" max="3341" width="10.77734375" style="68" customWidth="1"/>
    <col min="3342" max="3342" width="11.44140625" style="68" customWidth="1"/>
    <col min="3343" max="3343" width="4" style="68" customWidth="1"/>
    <col min="3344" max="3534" width="9.6640625" style="68"/>
    <col min="3535" max="3535" width="6.44140625" style="68" customWidth="1"/>
    <col min="3536" max="3536" width="13.88671875" style="68" customWidth="1"/>
    <col min="3537" max="3537" width="11.88671875" style="68" customWidth="1"/>
    <col min="3538" max="3540" width="9.6640625" style="68"/>
    <col min="3541" max="3541" width="15.44140625" style="68" customWidth="1"/>
    <col min="3542" max="3542" width="16.21875" style="68" customWidth="1"/>
    <col min="3543" max="3554" width="9.6640625" style="68"/>
    <col min="3555" max="3555" width="12" style="68" customWidth="1"/>
    <col min="3556" max="3556" width="12.77734375" style="68" customWidth="1"/>
    <col min="3557" max="3557" width="11.109375" style="68" customWidth="1"/>
    <col min="3558" max="3558" width="12" style="68" customWidth="1"/>
    <col min="3559" max="3559" width="9.6640625" style="68"/>
    <col min="3560" max="3560" width="15.33203125" style="68" customWidth="1"/>
    <col min="3561" max="3561" width="15.21875" style="68" customWidth="1"/>
    <col min="3562" max="3562" width="21.44140625" style="68" customWidth="1"/>
    <col min="3563" max="3578" width="9.6640625" style="68"/>
    <col min="3579" max="3580" width="13.44140625" style="68" customWidth="1"/>
    <col min="3581" max="3581" width="9.6640625" style="68"/>
    <col min="3582" max="3582" width="13.88671875" style="68" customWidth="1"/>
    <col min="3583" max="3583" width="10.6640625" style="68" customWidth="1"/>
    <col min="3584" max="3584" width="17.33203125" style="68" customWidth="1"/>
    <col min="3585" max="3586" width="12.6640625" style="68" customWidth="1"/>
    <col min="3587" max="3587" width="11.21875" style="68" customWidth="1"/>
    <col min="3588" max="3588" width="18.33203125" style="68" customWidth="1"/>
    <col min="3589" max="3589" width="12.88671875" style="68" customWidth="1"/>
    <col min="3590" max="3591" width="13.21875" style="68" customWidth="1"/>
    <col min="3592" max="3592" width="10.88671875" style="68" customWidth="1"/>
    <col min="3593" max="3593" width="11.109375" style="68" customWidth="1"/>
    <col min="3594" max="3594" width="15.21875" style="68" customWidth="1"/>
    <col min="3595" max="3595" width="9.6640625" style="68"/>
    <col min="3596" max="3596" width="11" style="68" customWidth="1"/>
    <col min="3597" max="3597" width="10.77734375" style="68" customWidth="1"/>
    <col min="3598" max="3598" width="11.44140625" style="68" customWidth="1"/>
    <col min="3599" max="3599" width="4" style="68" customWidth="1"/>
    <col min="3600" max="3790" width="9.6640625" style="68"/>
    <col min="3791" max="3791" width="6.44140625" style="68" customWidth="1"/>
    <col min="3792" max="3792" width="13.88671875" style="68" customWidth="1"/>
    <col min="3793" max="3793" width="11.88671875" style="68" customWidth="1"/>
    <col min="3794" max="3796" width="9.6640625" style="68"/>
    <col min="3797" max="3797" width="15.44140625" style="68" customWidth="1"/>
    <col min="3798" max="3798" width="16.21875" style="68" customWidth="1"/>
    <col min="3799" max="3810" width="9.6640625" style="68"/>
    <col min="3811" max="3811" width="12" style="68" customWidth="1"/>
    <col min="3812" max="3812" width="12.77734375" style="68" customWidth="1"/>
    <col min="3813" max="3813" width="11.109375" style="68" customWidth="1"/>
    <col min="3814" max="3814" width="12" style="68" customWidth="1"/>
    <col min="3815" max="3815" width="9.6640625" style="68"/>
    <col min="3816" max="3816" width="15.33203125" style="68" customWidth="1"/>
    <col min="3817" max="3817" width="15.21875" style="68" customWidth="1"/>
    <col min="3818" max="3818" width="21.44140625" style="68" customWidth="1"/>
    <col min="3819" max="3834" width="9.6640625" style="68"/>
    <col min="3835" max="3836" width="13.44140625" style="68" customWidth="1"/>
    <col min="3837" max="3837" width="9.6640625" style="68"/>
    <col min="3838" max="3838" width="13.88671875" style="68" customWidth="1"/>
    <col min="3839" max="3839" width="10.6640625" style="68" customWidth="1"/>
    <col min="3840" max="3840" width="17.33203125" style="68" customWidth="1"/>
    <col min="3841" max="3842" width="12.6640625" style="68" customWidth="1"/>
    <col min="3843" max="3843" width="11.21875" style="68" customWidth="1"/>
    <col min="3844" max="3844" width="18.33203125" style="68" customWidth="1"/>
    <col min="3845" max="3845" width="12.88671875" style="68" customWidth="1"/>
    <col min="3846" max="3847" width="13.21875" style="68" customWidth="1"/>
    <col min="3848" max="3848" width="10.88671875" style="68" customWidth="1"/>
    <col min="3849" max="3849" width="11.109375" style="68" customWidth="1"/>
    <col min="3850" max="3850" width="15.21875" style="68" customWidth="1"/>
    <col min="3851" max="3851" width="9.6640625" style="68"/>
    <col min="3852" max="3852" width="11" style="68" customWidth="1"/>
    <col min="3853" max="3853" width="10.77734375" style="68" customWidth="1"/>
    <col min="3854" max="3854" width="11.44140625" style="68" customWidth="1"/>
    <col min="3855" max="3855" width="4" style="68" customWidth="1"/>
    <col min="3856" max="4046" width="9.6640625" style="68"/>
    <col min="4047" max="4047" width="6.44140625" style="68" customWidth="1"/>
    <col min="4048" max="4048" width="13.88671875" style="68" customWidth="1"/>
    <col min="4049" max="4049" width="11.88671875" style="68" customWidth="1"/>
    <col min="4050" max="4052" width="9.6640625" style="68"/>
    <col min="4053" max="4053" width="15.44140625" style="68" customWidth="1"/>
    <col min="4054" max="4054" width="16.21875" style="68" customWidth="1"/>
    <col min="4055" max="4066" width="9.6640625" style="68"/>
    <col min="4067" max="4067" width="12" style="68" customWidth="1"/>
    <col min="4068" max="4068" width="12.77734375" style="68" customWidth="1"/>
    <col min="4069" max="4069" width="11.109375" style="68" customWidth="1"/>
    <col min="4070" max="4070" width="12" style="68" customWidth="1"/>
    <col min="4071" max="4071" width="9.6640625" style="68"/>
    <col min="4072" max="4072" width="15.33203125" style="68" customWidth="1"/>
    <col min="4073" max="4073" width="15.21875" style="68" customWidth="1"/>
    <col min="4074" max="4074" width="21.44140625" style="68" customWidth="1"/>
    <col min="4075" max="4090" width="9.6640625" style="68"/>
    <col min="4091" max="4092" width="13.44140625" style="68" customWidth="1"/>
    <col min="4093" max="4093" width="9.6640625" style="68"/>
    <col min="4094" max="4094" width="13.88671875" style="68" customWidth="1"/>
    <col min="4095" max="4095" width="10.6640625" style="68" customWidth="1"/>
    <col min="4096" max="4096" width="17.33203125" style="68" customWidth="1"/>
    <col min="4097" max="4098" width="12.6640625" style="68" customWidth="1"/>
    <col min="4099" max="4099" width="11.21875" style="68" customWidth="1"/>
    <col min="4100" max="4100" width="18.33203125" style="68" customWidth="1"/>
    <col min="4101" max="4101" width="12.88671875" style="68" customWidth="1"/>
    <col min="4102" max="4103" width="13.21875" style="68" customWidth="1"/>
    <col min="4104" max="4104" width="10.88671875" style="68" customWidth="1"/>
    <col min="4105" max="4105" width="11.109375" style="68" customWidth="1"/>
    <col min="4106" max="4106" width="15.21875" style="68" customWidth="1"/>
    <col min="4107" max="4107" width="9.6640625" style="68"/>
    <col min="4108" max="4108" width="11" style="68" customWidth="1"/>
    <col min="4109" max="4109" width="10.77734375" style="68" customWidth="1"/>
    <col min="4110" max="4110" width="11.44140625" style="68" customWidth="1"/>
    <col min="4111" max="4111" width="4" style="68" customWidth="1"/>
    <col min="4112" max="4302" width="9.6640625" style="68"/>
    <col min="4303" max="4303" width="6.44140625" style="68" customWidth="1"/>
    <col min="4304" max="4304" width="13.88671875" style="68" customWidth="1"/>
    <col min="4305" max="4305" width="11.88671875" style="68" customWidth="1"/>
    <col min="4306" max="4308" width="9.6640625" style="68"/>
    <col min="4309" max="4309" width="15.44140625" style="68" customWidth="1"/>
    <col min="4310" max="4310" width="16.21875" style="68" customWidth="1"/>
    <col min="4311" max="4322" width="9.6640625" style="68"/>
    <col min="4323" max="4323" width="12" style="68" customWidth="1"/>
    <col min="4324" max="4324" width="12.77734375" style="68" customWidth="1"/>
    <col min="4325" max="4325" width="11.109375" style="68" customWidth="1"/>
    <col min="4326" max="4326" width="12" style="68" customWidth="1"/>
    <col min="4327" max="4327" width="9.6640625" style="68"/>
    <col min="4328" max="4328" width="15.33203125" style="68" customWidth="1"/>
    <col min="4329" max="4329" width="15.21875" style="68" customWidth="1"/>
    <col min="4330" max="4330" width="21.44140625" style="68" customWidth="1"/>
    <col min="4331" max="4346" width="9.6640625" style="68"/>
    <col min="4347" max="4348" width="13.44140625" style="68" customWidth="1"/>
    <col min="4349" max="4349" width="9.6640625" style="68"/>
    <col min="4350" max="4350" width="13.88671875" style="68" customWidth="1"/>
    <col min="4351" max="4351" width="10.6640625" style="68" customWidth="1"/>
    <col min="4352" max="4352" width="17.33203125" style="68" customWidth="1"/>
    <col min="4353" max="4354" width="12.6640625" style="68" customWidth="1"/>
    <col min="4355" max="4355" width="11.21875" style="68" customWidth="1"/>
    <col min="4356" max="4356" width="18.33203125" style="68" customWidth="1"/>
    <col min="4357" max="4357" width="12.88671875" style="68" customWidth="1"/>
    <col min="4358" max="4359" width="13.21875" style="68" customWidth="1"/>
    <col min="4360" max="4360" width="10.88671875" style="68" customWidth="1"/>
    <col min="4361" max="4361" width="11.109375" style="68" customWidth="1"/>
    <col min="4362" max="4362" width="15.21875" style="68" customWidth="1"/>
    <col min="4363" max="4363" width="9.6640625" style="68"/>
    <col min="4364" max="4364" width="11" style="68" customWidth="1"/>
    <col min="4365" max="4365" width="10.77734375" style="68" customWidth="1"/>
    <col min="4366" max="4366" width="11.44140625" style="68" customWidth="1"/>
    <col min="4367" max="4367" width="4" style="68" customWidth="1"/>
    <col min="4368" max="4558" width="9.6640625" style="68"/>
    <col min="4559" max="4559" width="6.44140625" style="68" customWidth="1"/>
    <col min="4560" max="4560" width="13.88671875" style="68" customWidth="1"/>
    <col min="4561" max="4561" width="11.88671875" style="68" customWidth="1"/>
    <col min="4562" max="4564" width="9.6640625" style="68"/>
    <col min="4565" max="4565" width="15.44140625" style="68" customWidth="1"/>
    <col min="4566" max="4566" width="16.21875" style="68" customWidth="1"/>
    <col min="4567" max="4578" width="9.6640625" style="68"/>
    <col min="4579" max="4579" width="12" style="68" customWidth="1"/>
    <col min="4580" max="4580" width="12.77734375" style="68" customWidth="1"/>
    <col min="4581" max="4581" width="11.109375" style="68" customWidth="1"/>
    <col min="4582" max="4582" width="12" style="68" customWidth="1"/>
    <col min="4583" max="4583" width="9.6640625" style="68"/>
    <col min="4584" max="4584" width="15.33203125" style="68" customWidth="1"/>
    <col min="4585" max="4585" width="15.21875" style="68" customWidth="1"/>
    <col min="4586" max="4586" width="21.44140625" style="68" customWidth="1"/>
    <col min="4587" max="4602" width="9.6640625" style="68"/>
    <col min="4603" max="4604" width="13.44140625" style="68" customWidth="1"/>
    <col min="4605" max="4605" width="9.6640625" style="68"/>
    <col min="4606" max="4606" width="13.88671875" style="68" customWidth="1"/>
    <col min="4607" max="4607" width="10.6640625" style="68" customWidth="1"/>
    <col min="4608" max="4608" width="17.33203125" style="68" customWidth="1"/>
    <col min="4609" max="4610" width="12.6640625" style="68" customWidth="1"/>
    <col min="4611" max="4611" width="11.21875" style="68" customWidth="1"/>
    <col min="4612" max="4612" width="18.33203125" style="68" customWidth="1"/>
    <col min="4613" max="4613" width="12.88671875" style="68" customWidth="1"/>
    <col min="4614" max="4615" width="13.21875" style="68" customWidth="1"/>
    <col min="4616" max="4616" width="10.88671875" style="68" customWidth="1"/>
    <col min="4617" max="4617" width="11.109375" style="68" customWidth="1"/>
    <col min="4618" max="4618" width="15.21875" style="68" customWidth="1"/>
    <col min="4619" max="4619" width="9.6640625" style="68"/>
    <col min="4620" max="4620" width="11" style="68" customWidth="1"/>
    <col min="4621" max="4621" width="10.77734375" style="68" customWidth="1"/>
    <col min="4622" max="4622" width="11.44140625" style="68" customWidth="1"/>
    <col min="4623" max="4623" width="4" style="68" customWidth="1"/>
    <col min="4624" max="4814" width="9.6640625" style="68"/>
    <col min="4815" max="4815" width="6.44140625" style="68" customWidth="1"/>
    <col min="4816" max="4816" width="13.88671875" style="68" customWidth="1"/>
    <col min="4817" max="4817" width="11.88671875" style="68" customWidth="1"/>
    <col min="4818" max="4820" width="9.6640625" style="68"/>
    <col min="4821" max="4821" width="15.44140625" style="68" customWidth="1"/>
    <col min="4822" max="4822" width="16.21875" style="68" customWidth="1"/>
    <col min="4823" max="4834" width="9.6640625" style="68"/>
    <col min="4835" max="4835" width="12" style="68" customWidth="1"/>
    <col min="4836" max="4836" width="12.77734375" style="68" customWidth="1"/>
    <col min="4837" max="4837" width="11.109375" style="68" customWidth="1"/>
    <col min="4838" max="4838" width="12" style="68" customWidth="1"/>
    <col min="4839" max="4839" width="9.6640625" style="68"/>
    <col min="4840" max="4840" width="15.33203125" style="68" customWidth="1"/>
    <col min="4841" max="4841" width="15.21875" style="68" customWidth="1"/>
    <col min="4842" max="4842" width="21.44140625" style="68" customWidth="1"/>
    <col min="4843" max="4858" width="9.6640625" style="68"/>
    <col min="4859" max="4860" width="13.44140625" style="68" customWidth="1"/>
    <col min="4861" max="4861" width="9.6640625" style="68"/>
    <col min="4862" max="4862" width="13.88671875" style="68" customWidth="1"/>
    <col min="4863" max="4863" width="10.6640625" style="68" customWidth="1"/>
    <col min="4864" max="4864" width="17.33203125" style="68" customWidth="1"/>
    <col min="4865" max="4866" width="12.6640625" style="68" customWidth="1"/>
    <col min="4867" max="4867" width="11.21875" style="68" customWidth="1"/>
    <col min="4868" max="4868" width="18.33203125" style="68" customWidth="1"/>
    <col min="4869" max="4869" width="12.88671875" style="68" customWidth="1"/>
    <col min="4870" max="4871" width="13.21875" style="68" customWidth="1"/>
    <col min="4872" max="4872" width="10.88671875" style="68" customWidth="1"/>
    <col min="4873" max="4873" width="11.109375" style="68" customWidth="1"/>
    <col min="4874" max="4874" width="15.21875" style="68" customWidth="1"/>
    <col min="4875" max="4875" width="9.6640625" style="68"/>
    <col min="4876" max="4876" width="11" style="68" customWidth="1"/>
    <col min="4877" max="4877" width="10.77734375" style="68" customWidth="1"/>
    <col min="4878" max="4878" width="11.44140625" style="68" customWidth="1"/>
    <col min="4879" max="4879" width="4" style="68" customWidth="1"/>
    <col min="4880" max="5070" width="9.6640625" style="68"/>
    <col min="5071" max="5071" width="6.44140625" style="68" customWidth="1"/>
    <col min="5072" max="5072" width="13.88671875" style="68" customWidth="1"/>
    <col min="5073" max="5073" width="11.88671875" style="68" customWidth="1"/>
    <col min="5074" max="5076" width="9.6640625" style="68"/>
    <col min="5077" max="5077" width="15.44140625" style="68" customWidth="1"/>
    <col min="5078" max="5078" width="16.21875" style="68" customWidth="1"/>
    <col min="5079" max="5090" width="9.6640625" style="68"/>
    <col min="5091" max="5091" width="12" style="68" customWidth="1"/>
    <col min="5092" max="5092" width="12.77734375" style="68" customWidth="1"/>
    <col min="5093" max="5093" width="11.109375" style="68" customWidth="1"/>
    <col min="5094" max="5094" width="12" style="68" customWidth="1"/>
    <col min="5095" max="5095" width="9.6640625" style="68"/>
    <col min="5096" max="5096" width="15.33203125" style="68" customWidth="1"/>
    <col min="5097" max="5097" width="15.21875" style="68" customWidth="1"/>
    <col min="5098" max="5098" width="21.44140625" style="68" customWidth="1"/>
    <col min="5099" max="5114" width="9.6640625" style="68"/>
    <col min="5115" max="5116" width="13.44140625" style="68" customWidth="1"/>
    <col min="5117" max="5117" width="9.6640625" style="68"/>
    <col min="5118" max="5118" width="13.88671875" style="68" customWidth="1"/>
    <col min="5119" max="5119" width="10.6640625" style="68" customWidth="1"/>
    <col min="5120" max="5120" width="17.33203125" style="68" customWidth="1"/>
    <col min="5121" max="5122" width="12.6640625" style="68" customWidth="1"/>
    <col min="5123" max="5123" width="11.21875" style="68" customWidth="1"/>
    <col min="5124" max="5124" width="18.33203125" style="68" customWidth="1"/>
    <col min="5125" max="5125" width="12.88671875" style="68" customWidth="1"/>
    <col min="5126" max="5127" width="13.21875" style="68" customWidth="1"/>
    <col min="5128" max="5128" width="10.88671875" style="68" customWidth="1"/>
    <col min="5129" max="5129" width="11.109375" style="68" customWidth="1"/>
    <col min="5130" max="5130" width="15.21875" style="68" customWidth="1"/>
    <col min="5131" max="5131" width="9.6640625" style="68"/>
    <col min="5132" max="5132" width="11" style="68" customWidth="1"/>
    <col min="5133" max="5133" width="10.77734375" style="68" customWidth="1"/>
    <col min="5134" max="5134" width="11.44140625" style="68" customWidth="1"/>
    <col min="5135" max="5135" width="4" style="68" customWidth="1"/>
    <col min="5136" max="5326" width="9.6640625" style="68"/>
    <col min="5327" max="5327" width="6.44140625" style="68" customWidth="1"/>
    <col min="5328" max="5328" width="13.88671875" style="68" customWidth="1"/>
    <col min="5329" max="5329" width="11.88671875" style="68" customWidth="1"/>
    <col min="5330" max="5332" width="9.6640625" style="68"/>
    <col min="5333" max="5333" width="15.44140625" style="68" customWidth="1"/>
    <col min="5334" max="5334" width="16.21875" style="68" customWidth="1"/>
    <col min="5335" max="5346" width="9.6640625" style="68"/>
    <col min="5347" max="5347" width="12" style="68" customWidth="1"/>
    <col min="5348" max="5348" width="12.77734375" style="68" customWidth="1"/>
    <col min="5349" max="5349" width="11.109375" style="68" customWidth="1"/>
    <col min="5350" max="5350" width="12" style="68" customWidth="1"/>
    <col min="5351" max="5351" width="9.6640625" style="68"/>
    <col min="5352" max="5352" width="15.33203125" style="68" customWidth="1"/>
    <col min="5353" max="5353" width="15.21875" style="68" customWidth="1"/>
    <col min="5354" max="5354" width="21.44140625" style="68" customWidth="1"/>
    <col min="5355" max="5370" width="9.6640625" style="68"/>
    <col min="5371" max="5372" width="13.44140625" style="68" customWidth="1"/>
    <col min="5373" max="5373" width="9.6640625" style="68"/>
    <col min="5374" max="5374" width="13.88671875" style="68" customWidth="1"/>
    <col min="5375" max="5375" width="10.6640625" style="68" customWidth="1"/>
    <col min="5376" max="5376" width="17.33203125" style="68" customWidth="1"/>
    <col min="5377" max="5378" width="12.6640625" style="68" customWidth="1"/>
    <col min="5379" max="5379" width="11.21875" style="68" customWidth="1"/>
    <col min="5380" max="5380" width="18.33203125" style="68" customWidth="1"/>
    <col min="5381" max="5381" width="12.88671875" style="68" customWidth="1"/>
    <col min="5382" max="5383" width="13.21875" style="68" customWidth="1"/>
    <col min="5384" max="5384" width="10.88671875" style="68" customWidth="1"/>
    <col min="5385" max="5385" width="11.109375" style="68" customWidth="1"/>
    <col min="5386" max="5386" width="15.21875" style="68" customWidth="1"/>
    <col min="5387" max="5387" width="9.6640625" style="68"/>
    <col min="5388" max="5388" width="11" style="68" customWidth="1"/>
    <col min="5389" max="5389" width="10.77734375" style="68" customWidth="1"/>
    <col min="5390" max="5390" width="11.44140625" style="68" customWidth="1"/>
    <col min="5391" max="5391" width="4" style="68" customWidth="1"/>
    <col min="5392" max="5582" width="9.6640625" style="68"/>
    <col min="5583" max="5583" width="6.44140625" style="68" customWidth="1"/>
    <col min="5584" max="5584" width="13.88671875" style="68" customWidth="1"/>
    <col min="5585" max="5585" width="11.88671875" style="68" customWidth="1"/>
    <col min="5586" max="5588" width="9.6640625" style="68"/>
    <col min="5589" max="5589" width="15.44140625" style="68" customWidth="1"/>
    <col min="5590" max="5590" width="16.21875" style="68" customWidth="1"/>
    <col min="5591" max="5602" width="9.6640625" style="68"/>
    <col min="5603" max="5603" width="12" style="68" customWidth="1"/>
    <col min="5604" max="5604" width="12.77734375" style="68" customWidth="1"/>
    <col min="5605" max="5605" width="11.109375" style="68" customWidth="1"/>
    <col min="5606" max="5606" width="12" style="68" customWidth="1"/>
    <col min="5607" max="5607" width="9.6640625" style="68"/>
    <col min="5608" max="5608" width="15.33203125" style="68" customWidth="1"/>
    <col min="5609" max="5609" width="15.21875" style="68" customWidth="1"/>
    <col min="5610" max="5610" width="21.44140625" style="68" customWidth="1"/>
    <col min="5611" max="5626" width="9.6640625" style="68"/>
    <col min="5627" max="5628" width="13.44140625" style="68" customWidth="1"/>
    <col min="5629" max="5629" width="9.6640625" style="68"/>
    <col min="5630" max="5630" width="13.88671875" style="68" customWidth="1"/>
    <col min="5631" max="5631" width="10.6640625" style="68" customWidth="1"/>
    <col min="5632" max="5632" width="17.33203125" style="68" customWidth="1"/>
    <col min="5633" max="5634" width="12.6640625" style="68" customWidth="1"/>
    <col min="5635" max="5635" width="11.21875" style="68" customWidth="1"/>
    <col min="5636" max="5636" width="18.33203125" style="68" customWidth="1"/>
    <col min="5637" max="5637" width="12.88671875" style="68" customWidth="1"/>
    <col min="5638" max="5639" width="13.21875" style="68" customWidth="1"/>
    <col min="5640" max="5640" width="10.88671875" style="68" customWidth="1"/>
    <col min="5641" max="5641" width="11.109375" style="68" customWidth="1"/>
    <col min="5642" max="5642" width="15.21875" style="68" customWidth="1"/>
    <col min="5643" max="5643" width="9.6640625" style="68"/>
    <col min="5644" max="5644" width="11" style="68" customWidth="1"/>
    <col min="5645" max="5645" width="10.77734375" style="68" customWidth="1"/>
    <col min="5646" max="5646" width="11.44140625" style="68" customWidth="1"/>
    <col min="5647" max="5647" width="4" style="68" customWidth="1"/>
    <col min="5648" max="5838" width="9.6640625" style="68"/>
    <col min="5839" max="5839" width="6.44140625" style="68" customWidth="1"/>
    <col min="5840" max="5840" width="13.88671875" style="68" customWidth="1"/>
    <col min="5841" max="5841" width="11.88671875" style="68" customWidth="1"/>
    <col min="5842" max="5844" width="9.6640625" style="68"/>
    <col min="5845" max="5845" width="15.44140625" style="68" customWidth="1"/>
    <col min="5846" max="5846" width="16.21875" style="68" customWidth="1"/>
    <col min="5847" max="5858" width="9.6640625" style="68"/>
    <col min="5859" max="5859" width="12" style="68" customWidth="1"/>
    <col min="5860" max="5860" width="12.77734375" style="68" customWidth="1"/>
    <col min="5861" max="5861" width="11.109375" style="68" customWidth="1"/>
    <col min="5862" max="5862" width="12" style="68" customWidth="1"/>
    <col min="5863" max="5863" width="9.6640625" style="68"/>
    <col min="5864" max="5864" width="15.33203125" style="68" customWidth="1"/>
    <col min="5865" max="5865" width="15.21875" style="68" customWidth="1"/>
    <col min="5866" max="5866" width="21.44140625" style="68" customWidth="1"/>
    <col min="5867" max="5882" width="9.6640625" style="68"/>
    <col min="5883" max="5884" width="13.44140625" style="68" customWidth="1"/>
    <col min="5885" max="5885" width="9.6640625" style="68"/>
    <col min="5886" max="5886" width="13.88671875" style="68" customWidth="1"/>
    <col min="5887" max="5887" width="10.6640625" style="68" customWidth="1"/>
    <col min="5888" max="5888" width="17.33203125" style="68" customWidth="1"/>
    <col min="5889" max="5890" width="12.6640625" style="68" customWidth="1"/>
    <col min="5891" max="5891" width="11.21875" style="68" customWidth="1"/>
    <col min="5892" max="5892" width="18.33203125" style="68" customWidth="1"/>
    <col min="5893" max="5893" width="12.88671875" style="68" customWidth="1"/>
    <col min="5894" max="5895" width="13.21875" style="68" customWidth="1"/>
    <col min="5896" max="5896" width="10.88671875" style="68" customWidth="1"/>
    <col min="5897" max="5897" width="11.109375" style="68" customWidth="1"/>
    <col min="5898" max="5898" width="15.21875" style="68" customWidth="1"/>
    <col min="5899" max="5899" width="9.6640625" style="68"/>
    <col min="5900" max="5900" width="11" style="68" customWidth="1"/>
    <col min="5901" max="5901" width="10.77734375" style="68" customWidth="1"/>
    <col min="5902" max="5902" width="11.44140625" style="68" customWidth="1"/>
    <col min="5903" max="5903" width="4" style="68" customWidth="1"/>
    <col min="5904" max="6094" width="9.6640625" style="68"/>
    <col min="6095" max="6095" width="6.44140625" style="68" customWidth="1"/>
    <col min="6096" max="6096" width="13.88671875" style="68" customWidth="1"/>
    <col min="6097" max="6097" width="11.88671875" style="68" customWidth="1"/>
    <col min="6098" max="6100" width="9.6640625" style="68"/>
    <col min="6101" max="6101" width="15.44140625" style="68" customWidth="1"/>
    <col min="6102" max="6102" width="16.21875" style="68" customWidth="1"/>
    <col min="6103" max="6114" width="9.6640625" style="68"/>
    <col min="6115" max="6115" width="12" style="68" customWidth="1"/>
    <col min="6116" max="6116" width="12.77734375" style="68" customWidth="1"/>
    <col min="6117" max="6117" width="11.109375" style="68" customWidth="1"/>
    <col min="6118" max="6118" width="12" style="68" customWidth="1"/>
    <col min="6119" max="6119" width="9.6640625" style="68"/>
    <col min="6120" max="6120" width="15.33203125" style="68" customWidth="1"/>
    <col min="6121" max="6121" width="15.21875" style="68" customWidth="1"/>
    <col min="6122" max="6122" width="21.44140625" style="68" customWidth="1"/>
    <col min="6123" max="6138" width="9.6640625" style="68"/>
    <col min="6139" max="6140" width="13.44140625" style="68" customWidth="1"/>
    <col min="6141" max="6141" width="9.6640625" style="68"/>
    <col min="6142" max="6142" width="13.88671875" style="68" customWidth="1"/>
    <col min="6143" max="6143" width="10.6640625" style="68" customWidth="1"/>
    <col min="6144" max="6144" width="17.33203125" style="68" customWidth="1"/>
    <col min="6145" max="6146" width="12.6640625" style="68" customWidth="1"/>
    <col min="6147" max="6147" width="11.21875" style="68" customWidth="1"/>
    <col min="6148" max="6148" width="18.33203125" style="68" customWidth="1"/>
    <col min="6149" max="6149" width="12.88671875" style="68" customWidth="1"/>
    <col min="6150" max="6151" width="13.21875" style="68" customWidth="1"/>
    <col min="6152" max="6152" width="10.88671875" style="68" customWidth="1"/>
    <col min="6153" max="6153" width="11.109375" style="68" customWidth="1"/>
    <col min="6154" max="6154" width="15.21875" style="68" customWidth="1"/>
    <col min="6155" max="6155" width="9.6640625" style="68"/>
    <col min="6156" max="6156" width="11" style="68" customWidth="1"/>
    <col min="6157" max="6157" width="10.77734375" style="68" customWidth="1"/>
    <col min="6158" max="6158" width="11.44140625" style="68" customWidth="1"/>
    <col min="6159" max="6159" width="4" style="68" customWidth="1"/>
    <col min="6160" max="6350" width="9.6640625" style="68"/>
    <col min="6351" max="6351" width="6.44140625" style="68" customWidth="1"/>
    <col min="6352" max="6352" width="13.88671875" style="68" customWidth="1"/>
    <col min="6353" max="6353" width="11.88671875" style="68" customWidth="1"/>
    <col min="6354" max="6356" width="9.6640625" style="68"/>
    <col min="6357" max="6357" width="15.44140625" style="68" customWidth="1"/>
    <col min="6358" max="6358" width="16.21875" style="68" customWidth="1"/>
    <col min="6359" max="6370" width="9.6640625" style="68"/>
    <col min="6371" max="6371" width="12" style="68" customWidth="1"/>
    <col min="6372" max="6372" width="12.77734375" style="68" customWidth="1"/>
    <col min="6373" max="6373" width="11.109375" style="68" customWidth="1"/>
    <col min="6374" max="6374" width="12" style="68" customWidth="1"/>
    <col min="6375" max="6375" width="9.6640625" style="68"/>
    <col min="6376" max="6376" width="15.33203125" style="68" customWidth="1"/>
    <col min="6377" max="6377" width="15.21875" style="68" customWidth="1"/>
    <col min="6378" max="6378" width="21.44140625" style="68" customWidth="1"/>
    <col min="6379" max="6394" width="9.6640625" style="68"/>
    <col min="6395" max="6396" width="13.44140625" style="68" customWidth="1"/>
    <col min="6397" max="6397" width="9.6640625" style="68"/>
    <col min="6398" max="6398" width="13.88671875" style="68" customWidth="1"/>
    <col min="6399" max="6399" width="10.6640625" style="68" customWidth="1"/>
    <col min="6400" max="6400" width="17.33203125" style="68" customWidth="1"/>
    <col min="6401" max="6402" width="12.6640625" style="68" customWidth="1"/>
    <col min="6403" max="6403" width="11.21875" style="68" customWidth="1"/>
    <col min="6404" max="6404" width="18.33203125" style="68" customWidth="1"/>
    <col min="6405" max="6405" width="12.88671875" style="68" customWidth="1"/>
    <col min="6406" max="6407" width="13.21875" style="68" customWidth="1"/>
    <col min="6408" max="6408" width="10.88671875" style="68" customWidth="1"/>
    <col min="6409" max="6409" width="11.109375" style="68" customWidth="1"/>
    <col min="6410" max="6410" width="15.21875" style="68" customWidth="1"/>
    <col min="6411" max="6411" width="9.6640625" style="68"/>
    <col min="6412" max="6412" width="11" style="68" customWidth="1"/>
    <col min="6413" max="6413" width="10.77734375" style="68" customWidth="1"/>
    <col min="6414" max="6414" width="11.44140625" style="68" customWidth="1"/>
    <col min="6415" max="6415" width="4" style="68" customWidth="1"/>
    <col min="6416" max="6606" width="9.6640625" style="68"/>
    <col min="6607" max="6607" width="6.44140625" style="68" customWidth="1"/>
    <col min="6608" max="6608" width="13.88671875" style="68" customWidth="1"/>
    <col min="6609" max="6609" width="11.88671875" style="68" customWidth="1"/>
    <col min="6610" max="6612" width="9.6640625" style="68"/>
    <col min="6613" max="6613" width="15.44140625" style="68" customWidth="1"/>
    <col min="6614" max="6614" width="16.21875" style="68" customWidth="1"/>
    <col min="6615" max="6626" width="9.6640625" style="68"/>
    <col min="6627" max="6627" width="12" style="68" customWidth="1"/>
    <col min="6628" max="6628" width="12.77734375" style="68" customWidth="1"/>
    <col min="6629" max="6629" width="11.109375" style="68" customWidth="1"/>
    <col min="6630" max="6630" width="12" style="68" customWidth="1"/>
    <col min="6631" max="6631" width="9.6640625" style="68"/>
    <col min="6632" max="6632" width="15.33203125" style="68" customWidth="1"/>
    <col min="6633" max="6633" width="15.21875" style="68" customWidth="1"/>
    <col min="6634" max="6634" width="21.44140625" style="68" customWidth="1"/>
    <col min="6635" max="6650" width="9.6640625" style="68"/>
    <col min="6651" max="6652" width="13.44140625" style="68" customWidth="1"/>
    <col min="6653" max="6653" width="9.6640625" style="68"/>
    <col min="6654" max="6654" width="13.88671875" style="68" customWidth="1"/>
    <col min="6655" max="6655" width="10.6640625" style="68" customWidth="1"/>
    <col min="6656" max="6656" width="17.33203125" style="68" customWidth="1"/>
    <col min="6657" max="6658" width="12.6640625" style="68" customWidth="1"/>
    <col min="6659" max="6659" width="11.21875" style="68" customWidth="1"/>
    <col min="6660" max="6660" width="18.33203125" style="68" customWidth="1"/>
    <col min="6661" max="6661" width="12.88671875" style="68" customWidth="1"/>
    <col min="6662" max="6663" width="13.21875" style="68" customWidth="1"/>
    <col min="6664" max="6664" width="10.88671875" style="68" customWidth="1"/>
    <col min="6665" max="6665" width="11.109375" style="68" customWidth="1"/>
    <col min="6666" max="6666" width="15.21875" style="68" customWidth="1"/>
    <col min="6667" max="6667" width="9.6640625" style="68"/>
    <col min="6668" max="6668" width="11" style="68" customWidth="1"/>
    <col min="6669" max="6669" width="10.77734375" style="68" customWidth="1"/>
    <col min="6670" max="6670" width="11.44140625" style="68" customWidth="1"/>
    <col min="6671" max="6671" width="4" style="68" customWidth="1"/>
    <col min="6672" max="6862" width="9.6640625" style="68"/>
    <col min="6863" max="6863" width="6.44140625" style="68" customWidth="1"/>
    <col min="6864" max="6864" width="13.88671875" style="68" customWidth="1"/>
    <col min="6865" max="6865" width="11.88671875" style="68" customWidth="1"/>
    <col min="6866" max="6868" width="9.6640625" style="68"/>
    <col min="6869" max="6869" width="15.44140625" style="68" customWidth="1"/>
    <col min="6870" max="6870" width="16.21875" style="68" customWidth="1"/>
    <col min="6871" max="6882" width="9.6640625" style="68"/>
    <col min="6883" max="6883" width="12" style="68" customWidth="1"/>
    <col min="6884" max="6884" width="12.77734375" style="68" customWidth="1"/>
    <col min="6885" max="6885" width="11.109375" style="68" customWidth="1"/>
    <col min="6886" max="6886" width="12" style="68" customWidth="1"/>
    <col min="6887" max="6887" width="9.6640625" style="68"/>
    <col min="6888" max="6888" width="15.33203125" style="68" customWidth="1"/>
    <col min="6889" max="6889" width="15.21875" style="68" customWidth="1"/>
    <col min="6890" max="6890" width="21.44140625" style="68" customWidth="1"/>
    <col min="6891" max="6906" width="9.6640625" style="68"/>
    <col min="6907" max="6908" width="13.44140625" style="68" customWidth="1"/>
    <col min="6909" max="6909" width="9.6640625" style="68"/>
    <col min="6910" max="6910" width="13.88671875" style="68" customWidth="1"/>
    <col min="6911" max="6911" width="10.6640625" style="68" customWidth="1"/>
    <col min="6912" max="6912" width="17.33203125" style="68" customWidth="1"/>
    <col min="6913" max="6914" width="12.6640625" style="68" customWidth="1"/>
    <col min="6915" max="6915" width="11.21875" style="68" customWidth="1"/>
    <col min="6916" max="6916" width="18.33203125" style="68" customWidth="1"/>
    <col min="6917" max="6917" width="12.88671875" style="68" customWidth="1"/>
    <col min="6918" max="6919" width="13.21875" style="68" customWidth="1"/>
    <col min="6920" max="6920" width="10.88671875" style="68" customWidth="1"/>
    <col min="6921" max="6921" width="11.109375" style="68" customWidth="1"/>
    <col min="6922" max="6922" width="15.21875" style="68" customWidth="1"/>
    <col min="6923" max="6923" width="9.6640625" style="68"/>
    <col min="6924" max="6924" width="11" style="68" customWidth="1"/>
    <col min="6925" max="6925" width="10.77734375" style="68" customWidth="1"/>
    <col min="6926" max="6926" width="11.44140625" style="68" customWidth="1"/>
    <col min="6927" max="6927" width="4" style="68" customWidth="1"/>
    <col min="6928" max="7118" width="9.6640625" style="68"/>
    <col min="7119" max="7119" width="6.44140625" style="68" customWidth="1"/>
    <col min="7120" max="7120" width="13.88671875" style="68" customWidth="1"/>
    <col min="7121" max="7121" width="11.88671875" style="68" customWidth="1"/>
    <col min="7122" max="7124" width="9.6640625" style="68"/>
    <col min="7125" max="7125" width="15.44140625" style="68" customWidth="1"/>
    <col min="7126" max="7126" width="16.21875" style="68" customWidth="1"/>
    <col min="7127" max="7138" width="9.6640625" style="68"/>
    <col min="7139" max="7139" width="12" style="68" customWidth="1"/>
    <col min="7140" max="7140" width="12.77734375" style="68" customWidth="1"/>
    <col min="7141" max="7141" width="11.109375" style="68" customWidth="1"/>
    <col min="7142" max="7142" width="12" style="68" customWidth="1"/>
    <col min="7143" max="7143" width="9.6640625" style="68"/>
    <col min="7144" max="7144" width="15.33203125" style="68" customWidth="1"/>
    <col min="7145" max="7145" width="15.21875" style="68" customWidth="1"/>
    <col min="7146" max="7146" width="21.44140625" style="68" customWidth="1"/>
    <col min="7147" max="7162" width="9.6640625" style="68"/>
    <col min="7163" max="7164" width="13.44140625" style="68" customWidth="1"/>
    <col min="7165" max="7165" width="9.6640625" style="68"/>
    <col min="7166" max="7166" width="13.88671875" style="68" customWidth="1"/>
    <col min="7167" max="7167" width="10.6640625" style="68" customWidth="1"/>
    <col min="7168" max="7168" width="17.33203125" style="68" customWidth="1"/>
    <col min="7169" max="7170" width="12.6640625" style="68" customWidth="1"/>
    <col min="7171" max="7171" width="11.21875" style="68" customWidth="1"/>
    <col min="7172" max="7172" width="18.33203125" style="68" customWidth="1"/>
    <col min="7173" max="7173" width="12.88671875" style="68" customWidth="1"/>
    <col min="7174" max="7175" width="13.21875" style="68" customWidth="1"/>
    <col min="7176" max="7176" width="10.88671875" style="68" customWidth="1"/>
    <col min="7177" max="7177" width="11.109375" style="68" customWidth="1"/>
    <col min="7178" max="7178" width="15.21875" style="68" customWidth="1"/>
    <col min="7179" max="7179" width="9.6640625" style="68"/>
    <col min="7180" max="7180" width="11" style="68" customWidth="1"/>
    <col min="7181" max="7181" width="10.77734375" style="68" customWidth="1"/>
    <col min="7182" max="7182" width="11.44140625" style="68" customWidth="1"/>
    <col min="7183" max="7183" width="4" style="68" customWidth="1"/>
    <col min="7184" max="7374" width="9.6640625" style="68"/>
    <col min="7375" max="7375" width="6.44140625" style="68" customWidth="1"/>
    <col min="7376" max="7376" width="13.88671875" style="68" customWidth="1"/>
    <col min="7377" max="7377" width="11.88671875" style="68" customWidth="1"/>
    <col min="7378" max="7380" width="9.6640625" style="68"/>
    <col min="7381" max="7381" width="15.44140625" style="68" customWidth="1"/>
    <col min="7382" max="7382" width="16.21875" style="68" customWidth="1"/>
    <col min="7383" max="7394" width="9.6640625" style="68"/>
    <col min="7395" max="7395" width="12" style="68" customWidth="1"/>
    <col min="7396" max="7396" width="12.77734375" style="68" customWidth="1"/>
    <col min="7397" max="7397" width="11.109375" style="68" customWidth="1"/>
    <col min="7398" max="7398" width="12" style="68" customWidth="1"/>
    <col min="7399" max="7399" width="9.6640625" style="68"/>
    <col min="7400" max="7400" width="15.33203125" style="68" customWidth="1"/>
    <col min="7401" max="7401" width="15.21875" style="68" customWidth="1"/>
    <col min="7402" max="7402" width="21.44140625" style="68" customWidth="1"/>
    <col min="7403" max="7418" width="9.6640625" style="68"/>
    <col min="7419" max="7420" width="13.44140625" style="68" customWidth="1"/>
    <col min="7421" max="7421" width="9.6640625" style="68"/>
    <col min="7422" max="7422" width="13.88671875" style="68" customWidth="1"/>
    <col min="7423" max="7423" width="10.6640625" style="68" customWidth="1"/>
    <col min="7424" max="7424" width="17.33203125" style="68" customWidth="1"/>
    <col min="7425" max="7426" width="12.6640625" style="68" customWidth="1"/>
    <col min="7427" max="7427" width="11.21875" style="68" customWidth="1"/>
    <col min="7428" max="7428" width="18.33203125" style="68" customWidth="1"/>
    <col min="7429" max="7429" width="12.88671875" style="68" customWidth="1"/>
    <col min="7430" max="7431" width="13.21875" style="68" customWidth="1"/>
    <col min="7432" max="7432" width="10.88671875" style="68" customWidth="1"/>
    <col min="7433" max="7433" width="11.109375" style="68" customWidth="1"/>
    <col min="7434" max="7434" width="15.21875" style="68" customWidth="1"/>
    <col min="7435" max="7435" width="9.6640625" style="68"/>
    <col min="7436" max="7436" width="11" style="68" customWidth="1"/>
    <col min="7437" max="7437" width="10.77734375" style="68" customWidth="1"/>
    <col min="7438" max="7438" width="11.44140625" style="68" customWidth="1"/>
    <col min="7439" max="7439" width="4" style="68" customWidth="1"/>
    <col min="7440" max="7630" width="9.6640625" style="68"/>
    <col min="7631" max="7631" width="6.44140625" style="68" customWidth="1"/>
    <col min="7632" max="7632" width="13.88671875" style="68" customWidth="1"/>
    <col min="7633" max="7633" width="11.88671875" style="68" customWidth="1"/>
    <col min="7634" max="7636" width="9.6640625" style="68"/>
    <col min="7637" max="7637" width="15.44140625" style="68" customWidth="1"/>
    <col min="7638" max="7638" width="16.21875" style="68" customWidth="1"/>
    <col min="7639" max="7650" width="9.6640625" style="68"/>
    <col min="7651" max="7651" width="12" style="68" customWidth="1"/>
    <col min="7652" max="7652" width="12.77734375" style="68" customWidth="1"/>
    <col min="7653" max="7653" width="11.109375" style="68" customWidth="1"/>
    <col min="7654" max="7654" width="12" style="68" customWidth="1"/>
    <col min="7655" max="7655" width="9.6640625" style="68"/>
    <col min="7656" max="7656" width="15.33203125" style="68" customWidth="1"/>
    <col min="7657" max="7657" width="15.21875" style="68" customWidth="1"/>
    <col min="7658" max="7658" width="21.44140625" style="68" customWidth="1"/>
    <col min="7659" max="7674" width="9.6640625" style="68"/>
    <col min="7675" max="7676" width="13.44140625" style="68" customWidth="1"/>
    <col min="7677" max="7677" width="9.6640625" style="68"/>
    <col min="7678" max="7678" width="13.88671875" style="68" customWidth="1"/>
    <col min="7679" max="7679" width="10.6640625" style="68" customWidth="1"/>
    <col min="7680" max="7680" width="17.33203125" style="68" customWidth="1"/>
    <col min="7681" max="7682" width="12.6640625" style="68" customWidth="1"/>
    <col min="7683" max="7683" width="11.21875" style="68" customWidth="1"/>
    <col min="7684" max="7684" width="18.33203125" style="68" customWidth="1"/>
    <col min="7685" max="7685" width="12.88671875" style="68" customWidth="1"/>
    <col min="7686" max="7687" width="13.21875" style="68" customWidth="1"/>
    <col min="7688" max="7688" width="10.88671875" style="68" customWidth="1"/>
    <col min="7689" max="7689" width="11.109375" style="68" customWidth="1"/>
    <col min="7690" max="7690" width="15.21875" style="68" customWidth="1"/>
    <col min="7691" max="7691" width="9.6640625" style="68"/>
    <col min="7692" max="7692" width="11" style="68" customWidth="1"/>
    <col min="7693" max="7693" width="10.77734375" style="68" customWidth="1"/>
    <col min="7694" max="7694" width="11.44140625" style="68" customWidth="1"/>
    <col min="7695" max="7695" width="4" style="68" customWidth="1"/>
    <col min="7696" max="7886" width="9.6640625" style="68"/>
    <col min="7887" max="7887" width="6.44140625" style="68" customWidth="1"/>
    <col min="7888" max="7888" width="13.88671875" style="68" customWidth="1"/>
    <col min="7889" max="7889" width="11.88671875" style="68" customWidth="1"/>
    <col min="7890" max="7892" width="9.6640625" style="68"/>
    <col min="7893" max="7893" width="15.44140625" style="68" customWidth="1"/>
    <col min="7894" max="7894" width="16.21875" style="68" customWidth="1"/>
    <col min="7895" max="7906" width="9.6640625" style="68"/>
    <col min="7907" max="7907" width="12" style="68" customWidth="1"/>
    <col min="7908" max="7908" width="12.77734375" style="68" customWidth="1"/>
    <col min="7909" max="7909" width="11.109375" style="68" customWidth="1"/>
    <col min="7910" max="7910" width="12" style="68" customWidth="1"/>
    <col min="7911" max="7911" width="9.6640625" style="68"/>
    <col min="7912" max="7912" width="15.33203125" style="68" customWidth="1"/>
    <col min="7913" max="7913" width="15.21875" style="68" customWidth="1"/>
    <col min="7914" max="7914" width="21.44140625" style="68" customWidth="1"/>
    <col min="7915" max="7930" width="9.6640625" style="68"/>
    <col min="7931" max="7932" width="13.44140625" style="68" customWidth="1"/>
    <col min="7933" max="7933" width="9.6640625" style="68"/>
    <col min="7934" max="7934" width="13.88671875" style="68" customWidth="1"/>
    <col min="7935" max="7935" width="10.6640625" style="68" customWidth="1"/>
    <col min="7936" max="7936" width="17.33203125" style="68" customWidth="1"/>
    <col min="7937" max="7938" width="12.6640625" style="68" customWidth="1"/>
    <col min="7939" max="7939" width="11.21875" style="68" customWidth="1"/>
    <col min="7940" max="7940" width="18.33203125" style="68" customWidth="1"/>
    <col min="7941" max="7941" width="12.88671875" style="68" customWidth="1"/>
    <col min="7942" max="7943" width="13.21875" style="68" customWidth="1"/>
    <col min="7944" max="7944" width="10.88671875" style="68" customWidth="1"/>
    <col min="7945" max="7945" width="11.109375" style="68" customWidth="1"/>
    <col min="7946" max="7946" width="15.21875" style="68" customWidth="1"/>
    <col min="7947" max="7947" width="9.6640625" style="68"/>
    <col min="7948" max="7948" width="11" style="68" customWidth="1"/>
    <col min="7949" max="7949" width="10.77734375" style="68" customWidth="1"/>
    <col min="7950" max="7950" width="11.44140625" style="68" customWidth="1"/>
    <col min="7951" max="7951" width="4" style="68" customWidth="1"/>
    <col min="7952" max="8142" width="9.6640625" style="68"/>
    <col min="8143" max="8143" width="6.44140625" style="68" customWidth="1"/>
    <col min="8144" max="8144" width="13.88671875" style="68" customWidth="1"/>
    <col min="8145" max="8145" width="11.88671875" style="68" customWidth="1"/>
    <col min="8146" max="8148" width="9.6640625" style="68"/>
    <col min="8149" max="8149" width="15.44140625" style="68" customWidth="1"/>
    <col min="8150" max="8150" width="16.21875" style="68" customWidth="1"/>
    <col min="8151" max="8162" width="9.6640625" style="68"/>
    <col min="8163" max="8163" width="12" style="68" customWidth="1"/>
    <col min="8164" max="8164" width="12.77734375" style="68" customWidth="1"/>
    <col min="8165" max="8165" width="11.109375" style="68" customWidth="1"/>
    <col min="8166" max="8166" width="12" style="68" customWidth="1"/>
    <col min="8167" max="8167" width="9.6640625" style="68"/>
    <col min="8168" max="8168" width="15.33203125" style="68" customWidth="1"/>
    <col min="8169" max="8169" width="15.21875" style="68" customWidth="1"/>
    <col min="8170" max="8170" width="21.44140625" style="68" customWidth="1"/>
    <col min="8171" max="8186" width="9.6640625" style="68"/>
    <col min="8187" max="8188" width="13.44140625" style="68" customWidth="1"/>
    <col min="8189" max="8189" width="9.6640625" style="68"/>
    <col min="8190" max="8190" width="13.88671875" style="68" customWidth="1"/>
    <col min="8191" max="8191" width="10.6640625" style="68" customWidth="1"/>
    <col min="8192" max="8192" width="17.33203125" style="68" customWidth="1"/>
    <col min="8193" max="8194" width="12.6640625" style="68" customWidth="1"/>
    <col min="8195" max="8195" width="11.21875" style="68" customWidth="1"/>
    <col min="8196" max="8196" width="18.33203125" style="68" customWidth="1"/>
    <col min="8197" max="8197" width="12.88671875" style="68" customWidth="1"/>
    <col min="8198" max="8199" width="13.21875" style="68" customWidth="1"/>
    <col min="8200" max="8200" width="10.88671875" style="68" customWidth="1"/>
    <col min="8201" max="8201" width="11.109375" style="68" customWidth="1"/>
    <col min="8202" max="8202" width="15.21875" style="68" customWidth="1"/>
    <col min="8203" max="8203" width="9.6640625" style="68"/>
    <col min="8204" max="8204" width="11" style="68" customWidth="1"/>
    <col min="8205" max="8205" width="10.77734375" style="68" customWidth="1"/>
    <col min="8206" max="8206" width="11.44140625" style="68" customWidth="1"/>
    <col min="8207" max="8207" width="4" style="68" customWidth="1"/>
    <col min="8208" max="8398" width="9.6640625" style="68"/>
    <col min="8399" max="8399" width="6.44140625" style="68" customWidth="1"/>
    <col min="8400" max="8400" width="13.88671875" style="68" customWidth="1"/>
    <col min="8401" max="8401" width="11.88671875" style="68" customWidth="1"/>
    <col min="8402" max="8404" width="9.6640625" style="68"/>
    <col min="8405" max="8405" width="15.44140625" style="68" customWidth="1"/>
    <col min="8406" max="8406" width="16.21875" style="68" customWidth="1"/>
    <col min="8407" max="8418" width="9.6640625" style="68"/>
    <col min="8419" max="8419" width="12" style="68" customWidth="1"/>
    <col min="8420" max="8420" width="12.77734375" style="68" customWidth="1"/>
    <col min="8421" max="8421" width="11.109375" style="68" customWidth="1"/>
    <col min="8422" max="8422" width="12" style="68" customWidth="1"/>
    <col min="8423" max="8423" width="9.6640625" style="68"/>
    <col min="8424" max="8424" width="15.33203125" style="68" customWidth="1"/>
    <col min="8425" max="8425" width="15.21875" style="68" customWidth="1"/>
    <col min="8426" max="8426" width="21.44140625" style="68" customWidth="1"/>
    <col min="8427" max="8442" width="9.6640625" style="68"/>
    <col min="8443" max="8444" width="13.44140625" style="68" customWidth="1"/>
    <col min="8445" max="8445" width="9.6640625" style="68"/>
    <col min="8446" max="8446" width="13.88671875" style="68" customWidth="1"/>
    <col min="8447" max="8447" width="10.6640625" style="68" customWidth="1"/>
    <col min="8448" max="8448" width="17.33203125" style="68" customWidth="1"/>
    <col min="8449" max="8450" width="12.6640625" style="68" customWidth="1"/>
    <col min="8451" max="8451" width="11.21875" style="68" customWidth="1"/>
    <col min="8452" max="8452" width="18.33203125" style="68" customWidth="1"/>
    <col min="8453" max="8453" width="12.88671875" style="68" customWidth="1"/>
    <col min="8454" max="8455" width="13.21875" style="68" customWidth="1"/>
    <col min="8456" max="8456" width="10.88671875" style="68" customWidth="1"/>
    <col min="8457" max="8457" width="11.109375" style="68" customWidth="1"/>
    <col min="8458" max="8458" width="15.21875" style="68" customWidth="1"/>
    <col min="8459" max="8459" width="9.6640625" style="68"/>
    <col min="8460" max="8460" width="11" style="68" customWidth="1"/>
    <col min="8461" max="8461" width="10.77734375" style="68" customWidth="1"/>
    <col min="8462" max="8462" width="11.44140625" style="68" customWidth="1"/>
    <col min="8463" max="8463" width="4" style="68" customWidth="1"/>
    <col min="8464" max="8654" width="9.6640625" style="68"/>
    <col min="8655" max="8655" width="6.44140625" style="68" customWidth="1"/>
    <col min="8656" max="8656" width="13.88671875" style="68" customWidth="1"/>
    <col min="8657" max="8657" width="11.88671875" style="68" customWidth="1"/>
    <col min="8658" max="8660" width="9.6640625" style="68"/>
    <col min="8661" max="8661" width="15.44140625" style="68" customWidth="1"/>
    <col min="8662" max="8662" width="16.21875" style="68" customWidth="1"/>
    <col min="8663" max="8674" width="9.6640625" style="68"/>
    <col min="8675" max="8675" width="12" style="68" customWidth="1"/>
    <col min="8676" max="8676" width="12.77734375" style="68" customWidth="1"/>
    <col min="8677" max="8677" width="11.109375" style="68" customWidth="1"/>
    <col min="8678" max="8678" width="12" style="68" customWidth="1"/>
    <col min="8679" max="8679" width="9.6640625" style="68"/>
    <col min="8680" max="8680" width="15.33203125" style="68" customWidth="1"/>
    <col min="8681" max="8681" width="15.21875" style="68" customWidth="1"/>
    <col min="8682" max="8682" width="21.44140625" style="68" customWidth="1"/>
    <col min="8683" max="8698" width="9.6640625" style="68"/>
    <col min="8699" max="8700" width="13.44140625" style="68" customWidth="1"/>
    <col min="8701" max="8701" width="9.6640625" style="68"/>
    <col min="8702" max="8702" width="13.88671875" style="68" customWidth="1"/>
    <col min="8703" max="8703" width="10.6640625" style="68" customWidth="1"/>
    <col min="8704" max="8704" width="17.33203125" style="68" customWidth="1"/>
    <col min="8705" max="8706" width="12.6640625" style="68" customWidth="1"/>
    <col min="8707" max="8707" width="11.21875" style="68" customWidth="1"/>
    <col min="8708" max="8708" width="18.33203125" style="68" customWidth="1"/>
    <col min="8709" max="8709" width="12.88671875" style="68" customWidth="1"/>
    <col min="8710" max="8711" width="13.21875" style="68" customWidth="1"/>
    <col min="8712" max="8712" width="10.88671875" style="68" customWidth="1"/>
    <col min="8713" max="8713" width="11.109375" style="68" customWidth="1"/>
    <col min="8714" max="8714" width="15.21875" style="68" customWidth="1"/>
    <col min="8715" max="8715" width="9.6640625" style="68"/>
    <col min="8716" max="8716" width="11" style="68" customWidth="1"/>
    <col min="8717" max="8717" width="10.77734375" style="68" customWidth="1"/>
    <col min="8718" max="8718" width="11.44140625" style="68" customWidth="1"/>
    <col min="8719" max="8719" width="4" style="68" customWidth="1"/>
    <col min="8720" max="8910" width="9.6640625" style="68"/>
    <col min="8911" max="8911" width="6.44140625" style="68" customWidth="1"/>
    <col min="8912" max="8912" width="13.88671875" style="68" customWidth="1"/>
    <col min="8913" max="8913" width="11.88671875" style="68" customWidth="1"/>
    <col min="8914" max="8916" width="9.6640625" style="68"/>
    <col min="8917" max="8917" width="15.44140625" style="68" customWidth="1"/>
    <col min="8918" max="8918" width="16.21875" style="68" customWidth="1"/>
    <col min="8919" max="8930" width="9.6640625" style="68"/>
    <col min="8931" max="8931" width="12" style="68" customWidth="1"/>
    <col min="8932" max="8932" width="12.77734375" style="68" customWidth="1"/>
    <col min="8933" max="8933" width="11.109375" style="68" customWidth="1"/>
    <col min="8934" max="8934" width="12" style="68" customWidth="1"/>
    <col min="8935" max="8935" width="9.6640625" style="68"/>
    <col min="8936" max="8936" width="15.33203125" style="68" customWidth="1"/>
    <col min="8937" max="8937" width="15.21875" style="68" customWidth="1"/>
    <col min="8938" max="8938" width="21.44140625" style="68" customWidth="1"/>
    <col min="8939" max="8954" width="9.6640625" style="68"/>
    <col min="8955" max="8956" width="13.44140625" style="68" customWidth="1"/>
    <col min="8957" max="8957" width="9.6640625" style="68"/>
    <col min="8958" max="8958" width="13.88671875" style="68" customWidth="1"/>
    <col min="8959" max="8959" width="10.6640625" style="68" customWidth="1"/>
    <col min="8960" max="8960" width="17.33203125" style="68" customWidth="1"/>
    <col min="8961" max="8962" width="12.6640625" style="68" customWidth="1"/>
    <col min="8963" max="8963" width="11.21875" style="68" customWidth="1"/>
    <col min="8964" max="8964" width="18.33203125" style="68" customWidth="1"/>
    <col min="8965" max="8965" width="12.88671875" style="68" customWidth="1"/>
    <col min="8966" max="8967" width="13.21875" style="68" customWidth="1"/>
    <col min="8968" max="8968" width="10.88671875" style="68" customWidth="1"/>
    <col min="8969" max="8969" width="11.109375" style="68" customWidth="1"/>
    <col min="8970" max="8970" width="15.21875" style="68" customWidth="1"/>
    <col min="8971" max="8971" width="9.6640625" style="68"/>
    <col min="8972" max="8972" width="11" style="68" customWidth="1"/>
    <col min="8973" max="8973" width="10.77734375" style="68" customWidth="1"/>
    <col min="8974" max="8974" width="11.44140625" style="68" customWidth="1"/>
    <col min="8975" max="8975" width="4" style="68" customWidth="1"/>
    <col min="8976" max="9166" width="9.6640625" style="68"/>
    <col min="9167" max="9167" width="6.44140625" style="68" customWidth="1"/>
    <col min="9168" max="9168" width="13.88671875" style="68" customWidth="1"/>
    <col min="9169" max="9169" width="11.88671875" style="68" customWidth="1"/>
    <col min="9170" max="9172" width="9.6640625" style="68"/>
    <col min="9173" max="9173" width="15.44140625" style="68" customWidth="1"/>
    <col min="9174" max="9174" width="16.21875" style="68" customWidth="1"/>
    <col min="9175" max="9186" width="9.6640625" style="68"/>
    <col min="9187" max="9187" width="12" style="68" customWidth="1"/>
    <col min="9188" max="9188" width="12.77734375" style="68" customWidth="1"/>
    <col min="9189" max="9189" width="11.109375" style="68" customWidth="1"/>
    <col min="9190" max="9190" width="12" style="68" customWidth="1"/>
    <col min="9191" max="9191" width="9.6640625" style="68"/>
    <col min="9192" max="9192" width="15.33203125" style="68" customWidth="1"/>
    <col min="9193" max="9193" width="15.21875" style="68" customWidth="1"/>
    <col min="9194" max="9194" width="21.44140625" style="68" customWidth="1"/>
    <col min="9195" max="9210" width="9.6640625" style="68"/>
    <col min="9211" max="9212" width="13.44140625" style="68" customWidth="1"/>
    <col min="9213" max="9213" width="9.6640625" style="68"/>
    <col min="9214" max="9214" width="13.88671875" style="68" customWidth="1"/>
    <col min="9215" max="9215" width="10.6640625" style="68" customWidth="1"/>
    <col min="9216" max="9216" width="17.33203125" style="68" customWidth="1"/>
    <col min="9217" max="9218" width="12.6640625" style="68" customWidth="1"/>
    <col min="9219" max="9219" width="11.21875" style="68" customWidth="1"/>
    <col min="9220" max="9220" width="18.33203125" style="68" customWidth="1"/>
    <col min="9221" max="9221" width="12.88671875" style="68" customWidth="1"/>
    <col min="9222" max="9223" width="13.21875" style="68" customWidth="1"/>
    <col min="9224" max="9224" width="10.88671875" style="68" customWidth="1"/>
    <col min="9225" max="9225" width="11.109375" style="68" customWidth="1"/>
    <col min="9226" max="9226" width="15.21875" style="68" customWidth="1"/>
    <col min="9227" max="9227" width="9.6640625" style="68"/>
    <col min="9228" max="9228" width="11" style="68" customWidth="1"/>
    <col min="9229" max="9229" width="10.77734375" style="68" customWidth="1"/>
    <col min="9230" max="9230" width="11.44140625" style="68" customWidth="1"/>
    <col min="9231" max="9231" width="4" style="68" customWidth="1"/>
    <col min="9232" max="9422" width="9.6640625" style="68"/>
    <col min="9423" max="9423" width="6.44140625" style="68" customWidth="1"/>
    <col min="9424" max="9424" width="13.88671875" style="68" customWidth="1"/>
    <col min="9425" max="9425" width="11.88671875" style="68" customWidth="1"/>
    <col min="9426" max="9428" width="9.6640625" style="68"/>
    <col min="9429" max="9429" width="15.44140625" style="68" customWidth="1"/>
    <col min="9430" max="9430" width="16.21875" style="68" customWidth="1"/>
    <col min="9431" max="9442" width="9.6640625" style="68"/>
    <col min="9443" max="9443" width="12" style="68" customWidth="1"/>
    <col min="9444" max="9444" width="12.77734375" style="68" customWidth="1"/>
    <col min="9445" max="9445" width="11.109375" style="68" customWidth="1"/>
    <col min="9446" max="9446" width="12" style="68" customWidth="1"/>
    <col min="9447" max="9447" width="9.6640625" style="68"/>
    <col min="9448" max="9448" width="15.33203125" style="68" customWidth="1"/>
    <col min="9449" max="9449" width="15.21875" style="68" customWidth="1"/>
    <col min="9450" max="9450" width="21.44140625" style="68" customWidth="1"/>
    <col min="9451" max="9466" width="9.6640625" style="68"/>
    <col min="9467" max="9468" width="13.44140625" style="68" customWidth="1"/>
    <col min="9469" max="9469" width="9.6640625" style="68"/>
    <col min="9470" max="9470" width="13.88671875" style="68" customWidth="1"/>
    <col min="9471" max="9471" width="10.6640625" style="68" customWidth="1"/>
    <col min="9472" max="9472" width="17.33203125" style="68" customWidth="1"/>
    <col min="9473" max="9474" width="12.6640625" style="68" customWidth="1"/>
    <col min="9475" max="9475" width="11.21875" style="68" customWidth="1"/>
    <col min="9476" max="9476" width="18.33203125" style="68" customWidth="1"/>
    <col min="9477" max="9477" width="12.88671875" style="68" customWidth="1"/>
    <col min="9478" max="9479" width="13.21875" style="68" customWidth="1"/>
    <col min="9480" max="9480" width="10.88671875" style="68" customWidth="1"/>
    <col min="9481" max="9481" width="11.109375" style="68" customWidth="1"/>
    <col min="9482" max="9482" width="15.21875" style="68" customWidth="1"/>
    <col min="9483" max="9483" width="9.6640625" style="68"/>
    <col min="9484" max="9484" width="11" style="68" customWidth="1"/>
    <col min="9485" max="9485" width="10.77734375" style="68" customWidth="1"/>
    <col min="9486" max="9486" width="11.44140625" style="68" customWidth="1"/>
    <col min="9487" max="9487" width="4" style="68" customWidth="1"/>
    <col min="9488" max="9678" width="9.6640625" style="68"/>
    <col min="9679" max="9679" width="6.44140625" style="68" customWidth="1"/>
    <col min="9680" max="9680" width="13.88671875" style="68" customWidth="1"/>
    <col min="9681" max="9681" width="11.88671875" style="68" customWidth="1"/>
    <col min="9682" max="9684" width="9.6640625" style="68"/>
    <col min="9685" max="9685" width="15.44140625" style="68" customWidth="1"/>
    <col min="9686" max="9686" width="16.21875" style="68" customWidth="1"/>
    <col min="9687" max="9698" width="9.6640625" style="68"/>
    <col min="9699" max="9699" width="12" style="68" customWidth="1"/>
    <col min="9700" max="9700" width="12.77734375" style="68" customWidth="1"/>
    <col min="9701" max="9701" width="11.109375" style="68" customWidth="1"/>
    <col min="9702" max="9702" width="12" style="68" customWidth="1"/>
    <col min="9703" max="9703" width="9.6640625" style="68"/>
    <col min="9704" max="9704" width="15.33203125" style="68" customWidth="1"/>
    <col min="9705" max="9705" width="15.21875" style="68" customWidth="1"/>
    <col min="9706" max="9706" width="21.44140625" style="68" customWidth="1"/>
    <col min="9707" max="9722" width="9.6640625" style="68"/>
    <col min="9723" max="9724" width="13.44140625" style="68" customWidth="1"/>
    <col min="9725" max="9725" width="9.6640625" style="68"/>
    <col min="9726" max="9726" width="13.88671875" style="68" customWidth="1"/>
    <col min="9727" max="9727" width="10.6640625" style="68" customWidth="1"/>
    <col min="9728" max="9728" width="17.33203125" style="68" customWidth="1"/>
    <col min="9729" max="9730" width="12.6640625" style="68" customWidth="1"/>
    <col min="9731" max="9731" width="11.21875" style="68" customWidth="1"/>
    <col min="9732" max="9732" width="18.33203125" style="68" customWidth="1"/>
    <col min="9733" max="9733" width="12.88671875" style="68" customWidth="1"/>
    <col min="9734" max="9735" width="13.21875" style="68" customWidth="1"/>
    <col min="9736" max="9736" width="10.88671875" style="68" customWidth="1"/>
    <col min="9737" max="9737" width="11.109375" style="68" customWidth="1"/>
    <col min="9738" max="9738" width="15.21875" style="68" customWidth="1"/>
    <col min="9739" max="9739" width="9.6640625" style="68"/>
    <col min="9740" max="9740" width="11" style="68" customWidth="1"/>
    <col min="9741" max="9741" width="10.77734375" style="68" customWidth="1"/>
    <col min="9742" max="9742" width="11.44140625" style="68" customWidth="1"/>
    <col min="9743" max="9743" width="4" style="68" customWidth="1"/>
    <col min="9744" max="9934" width="9.6640625" style="68"/>
    <col min="9935" max="9935" width="6.44140625" style="68" customWidth="1"/>
    <col min="9936" max="9936" width="13.88671875" style="68" customWidth="1"/>
    <col min="9937" max="9937" width="11.88671875" style="68" customWidth="1"/>
    <col min="9938" max="9940" width="9.6640625" style="68"/>
    <col min="9941" max="9941" width="15.44140625" style="68" customWidth="1"/>
    <col min="9942" max="9942" width="16.21875" style="68" customWidth="1"/>
    <col min="9943" max="9954" width="9.6640625" style="68"/>
    <col min="9955" max="9955" width="12" style="68" customWidth="1"/>
    <col min="9956" max="9956" width="12.77734375" style="68" customWidth="1"/>
    <col min="9957" max="9957" width="11.109375" style="68" customWidth="1"/>
    <col min="9958" max="9958" width="12" style="68" customWidth="1"/>
    <col min="9959" max="9959" width="9.6640625" style="68"/>
    <col min="9960" max="9960" width="15.33203125" style="68" customWidth="1"/>
    <col min="9961" max="9961" width="15.21875" style="68" customWidth="1"/>
    <col min="9962" max="9962" width="21.44140625" style="68" customWidth="1"/>
    <col min="9963" max="9978" width="9.6640625" style="68"/>
    <col min="9979" max="9980" width="13.44140625" style="68" customWidth="1"/>
    <col min="9981" max="9981" width="9.6640625" style="68"/>
    <col min="9982" max="9982" width="13.88671875" style="68" customWidth="1"/>
    <col min="9983" max="9983" width="10.6640625" style="68" customWidth="1"/>
    <col min="9984" max="9984" width="17.33203125" style="68" customWidth="1"/>
    <col min="9985" max="9986" width="12.6640625" style="68" customWidth="1"/>
    <col min="9987" max="9987" width="11.21875" style="68" customWidth="1"/>
    <col min="9988" max="9988" width="18.33203125" style="68" customWidth="1"/>
    <col min="9989" max="9989" width="12.88671875" style="68" customWidth="1"/>
    <col min="9990" max="9991" width="13.21875" style="68" customWidth="1"/>
    <col min="9992" max="9992" width="10.88671875" style="68" customWidth="1"/>
    <col min="9993" max="9993" width="11.109375" style="68" customWidth="1"/>
    <col min="9994" max="9994" width="15.21875" style="68" customWidth="1"/>
    <col min="9995" max="9995" width="9.6640625" style="68"/>
    <col min="9996" max="9996" width="11" style="68" customWidth="1"/>
    <col min="9997" max="9997" width="10.77734375" style="68" customWidth="1"/>
    <col min="9998" max="9998" width="11.44140625" style="68" customWidth="1"/>
    <col min="9999" max="9999" width="4" style="68" customWidth="1"/>
    <col min="10000" max="10190" width="9.6640625" style="68"/>
    <col min="10191" max="10191" width="6.44140625" style="68" customWidth="1"/>
    <col min="10192" max="10192" width="13.88671875" style="68" customWidth="1"/>
    <col min="10193" max="10193" width="11.88671875" style="68" customWidth="1"/>
    <col min="10194" max="10196" width="9.6640625" style="68"/>
    <col min="10197" max="10197" width="15.44140625" style="68" customWidth="1"/>
    <col min="10198" max="10198" width="16.21875" style="68" customWidth="1"/>
    <col min="10199" max="10210" width="9.6640625" style="68"/>
    <col min="10211" max="10211" width="12" style="68" customWidth="1"/>
    <col min="10212" max="10212" width="12.77734375" style="68" customWidth="1"/>
    <col min="10213" max="10213" width="11.109375" style="68" customWidth="1"/>
    <col min="10214" max="10214" width="12" style="68" customWidth="1"/>
    <col min="10215" max="10215" width="9.6640625" style="68"/>
    <col min="10216" max="10216" width="15.33203125" style="68" customWidth="1"/>
    <col min="10217" max="10217" width="15.21875" style="68" customWidth="1"/>
    <col min="10218" max="10218" width="21.44140625" style="68" customWidth="1"/>
    <col min="10219" max="10234" width="9.6640625" style="68"/>
    <col min="10235" max="10236" width="13.44140625" style="68" customWidth="1"/>
    <col min="10237" max="10237" width="9.6640625" style="68"/>
    <col min="10238" max="10238" width="13.88671875" style="68" customWidth="1"/>
    <col min="10239" max="10239" width="10.6640625" style="68" customWidth="1"/>
    <col min="10240" max="10240" width="17.33203125" style="68" customWidth="1"/>
    <col min="10241" max="10242" width="12.6640625" style="68" customWidth="1"/>
    <col min="10243" max="10243" width="11.21875" style="68" customWidth="1"/>
    <col min="10244" max="10244" width="18.33203125" style="68" customWidth="1"/>
    <col min="10245" max="10245" width="12.88671875" style="68" customWidth="1"/>
    <col min="10246" max="10247" width="13.21875" style="68" customWidth="1"/>
    <col min="10248" max="10248" width="10.88671875" style="68" customWidth="1"/>
    <col min="10249" max="10249" width="11.109375" style="68" customWidth="1"/>
    <col min="10250" max="10250" width="15.21875" style="68" customWidth="1"/>
    <col min="10251" max="10251" width="9.6640625" style="68"/>
    <col min="10252" max="10252" width="11" style="68" customWidth="1"/>
    <col min="10253" max="10253" width="10.77734375" style="68" customWidth="1"/>
    <col min="10254" max="10254" width="11.44140625" style="68" customWidth="1"/>
    <col min="10255" max="10255" width="4" style="68" customWidth="1"/>
    <col min="10256" max="10446" width="9.6640625" style="68"/>
    <col min="10447" max="10447" width="6.44140625" style="68" customWidth="1"/>
    <col min="10448" max="10448" width="13.88671875" style="68" customWidth="1"/>
    <col min="10449" max="10449" width="11.88671875" style="68" customWidth="1"/>
    <col min="10450" max="10452" width="9.6640625" style="68"/>
    <col min="10453" max="10453" width="15.44140625" style="68" customWidth="1"/>
    <col min="10454" max="10454" width="16.21875" style="68" customWidth="1"/>
    <col min="10455" max="10466" width="9.6640625" style="68"/>
    <col min="10467" max="10467" width="12" style="68" customWidth="1"/>
    <col min="10468" max="10468" width="12.77734375" style="68" customWidth="1"/>
    <col min="10469" max="10469" width="11.109375" style="68" customWidth="1"/>
    <col min="10470" max="10470" width="12" style="68" customWidth="1"/>
    <col min="10471" max="10471" width="9.6640625" style="68"/>
    <col min="10472" max="10472" width="15.33203125" style="68" customWidth="1"/>
    <col min="10473" max="10473" width="15.21875" style="68" customWidth="1"/>
    <col min="10474" max="10474" width="21.44140625" style="68" customWidth="1"/>
    <col min="10475" max="10490" width="9.6640625" style="68"/>
    <col min="10491" max="10492" width="13.44140625" style="68" customWidth="1"/>
    <col min="10493" max="10493" width="9.6640625" style="68"/>
    <col min="10494" max="10494" width="13.88671875" style="68" customWidth="1"/>
    <col min="10495" max="10495" width="10.6640625" style="68" customWidth="1"/>
    <col min="10496" max="10496" width="17.33203125" style="68" customWidth="1"/>
    <col min="10497" max="10498" width="12.6640625" style="68" customWidth="1"/>
    <col min="10499" max="10499" width="11.21875" style="68" customWidth="1"/>
    <col min="10500" max="10500" width="18.33203125" style="68" customWidth="1"/>
    <col min="10501" max="10501" width="12.88671875" style="68" customWidth="1"/>
    <col min="10502" max="10503" width="13.21875" style="68" customWidth="1"/>
    <col min="10504" max="10504" width="10.88671875" style="68" customWidth="1"/>
    <col min="10505" max="10505" width="11.109375" style="68" customWidth="1"/>
    <col min="10506" max="10506" width="15.21875" style="68" customWidth="1"/>
    <col min="10507" max="10507" width="9.6640625" style="68"/>
    <col min="10508" max="10508" width="11" style="68" customWidth="1"/>
    <col min="10509" max="10509" width="10.77734375" style="68" customWidth="1"/>
    <col min="10510" max="10510" width="11.44140625" style="68" customWidth="1"/>
    <col min="10511" max="10511" width="4" style="68" customWidth="1"/>
    <col min="10512" max="10702" width="9.6640625" style="68"/>
    <col min="10703" max="10703" width="6.44140625" style="68" customWidth="1"/>
    <col min="10704" max="10704" width="13.88671875" style="68" customWidth="1"/>
    <col min="10705" max="10705" width="11.88671875" style="68" customWidth="1"/>
    <col min="10706" max="10708" width="9.6640625" style="68"/>
    <col min="10709" max="10709" width="15.44140625" style="68" customWidth="1"/>
    <col min="10710" max="10710" width="16.21875" style="68" customWidth="1"/>
    <col min="10711" max="10722" width="9.6640625" style="68"/>
    <col min="10723" max="10723" width="12" style="68" customWidth="1"/>
    <col min="10724" max="10724" width="12.77734375" style="68" customWidth="1"/>
    <col min="10725" max="10725" width="11.109375" style="68" customWidth="1"/>
    <col min="10726" max="10726" width="12" style="68" customWidth="1"/>
    <col min="10727" max="10727" width="9.6640625" style="68"/>
    <col min="10728" max="10728" width="15.33203125" style="68" customWidth="1"/>
    <col min="10729" max="10729" width="15.21875" style="68" customWidth="1"/>
    <col min="10730" max="10730" width="21.44140625" style="68" customWidth="1"/>
    <col min="10731" max="10746" width="9.6640625" style="68"/>
    <col min="10747" max="10748" width="13.44140625" style="68" customWidth="1"/>
    <col min="10749" max="10749" width="9.6640625" style="68"/>
    <col min="10750" max="10750" width="13.88671875" style="68" customWidth="1"/>
    <col min="10751" max="10751" width="10.6640625" style="68" customWidth="1"/>
    <col min="10752" max="10752" width="17.33203125" style="68" customWidth="1"/>
    <col min="10753" max="10754" width="12.6640625" style="68" customWidth="1"/>
    <col min="10755" max="10755" width="11.21875" style="68" customWidth="1"/>
    <col min="10756" max="10756" width="18.33203125" style="68" customWidth="1"/>
    <col min="10757" max="10757" width="12.88671875" style="68" customWidth="1"/>
    <col min="10758" max="10759" width="13.21875" style="68" customWidth="1"/>
    <col min="10760" max="10760" width="10.88671875" style="68" customWidth="1"/>
    <col min="10761" max="10761" width="11.109375" style="68" customWidth="1"/>
    <col min="10762" max="10762" width="15.21875" style="68" customWidth="1"/>
    <col min="10763" max="10763" width="9.6640625" style="68"/>
    <col min="10764" max="10764" width="11" style="68" customWidth="1"/>
    <col min="10765" max="10765" width="10.77734375" style="68" customWidth="1"/>
    <col min="10766" max="10766" width="11.44140625" style="68" customWidth="1"/>
    <col min="10767" max="10767" width="4" style="68" customWidth="1"/>
    <col min="10768" max="10958" width="9.6640625" style="68"/>
    <col min="10959" max="10959" width="6.44140625" style="68" customWidth="1"/>
    <col min="10960" max="10960" width="13.88671875" style="68" customWidth="1"/>
    <col min="10961" max="10961" width="11.88671875" style="68" customWidth="1"/>
    <col min="10962" max="10964" width="9.6640625" style="68"/>
    <col min="10965" max="10965" width="15.44140625" style="68" customWidth="1"/>
    <col min="10966" max="10966" width="16.21875" style="68" customWidth="1"/>
    <col min="10967" max="10978" width="9.6640625" style="68"/>
    <col min="10979" max="10979" width="12" style="68" customWidth="1"/>
    <col min="10980" max="10980" width="12.77734375" style="68" customWidth="1"/>
    <col min="10981" max="10981" width="11.109375" style="68" customWidth="1"/>
    <col min="10982" max="10982" width="12" style="68" customWidth="1"/>
    <col min="10983" max="10983" width="9.6640625" style="68"/>
    <col min="10984" max="10984" width="15.33203125" style="68" customWidth="1"/>
    <col min="10985" max="10985" width="15.21875" style="68" customWidth="1"/>
    <col min="10986" max="10986" width="21.44140625" style="68" customWidth="1"/>
    <col min="10987" max="11002" width="9.6640625" style="68"/>
    <col min="11003" max="11004" width="13.44140625" style="68" customWidth="1"/>
    <col min="11005" max="11005" width="9.6640625" style="68"/>
    <col min="11006" max="11006" width="13.88671875" style="68" customWidth="1"/>
    <col min="11007" max="11007" width="10.6640625" style="68" customWidth="1"/>
    <col min="11008" max="11008" width="17.33203125" style="68" customWidth="1"/>
    <col min="11009" max="11010" width="12.6640625" style="68" customWidth="1"/>
    <col min="11011" max="11011" width="11.21875" style="68" customWidth="1"/>
    <col min="11012" max="11012" width="18.33203125" style="68" customWidth="1"/>
    <col min="11013" max="11013" width="12.88671875" style="68" customWidth="1"/>
    <col min="11014" max="11015" width="13.21875" style="68" customWidth="1"/>
    <col min="11016" max="11016" width="10.88671875" style="68" customWidth="1"/>
    <col min="11017" max="11017" width="11.109375" style="68" customWidth="1"/>
    <col min="11018" max="11018" width="15.21875" style="68" customWidth="1"/>
    <col min="11019" max="11019" width="9.6640625" style="68"/>
    <col min="11020" max="11020" width="11" style="68" customWidth="1"/>
    <col min="11021" max="11021" width="10.77734375" style="68" customWidth="1"/>
    <col min="11022" max="11022" width="11.44140625" style="68" customWidth="1"/>
    <col min="11023" max="11023" width="4" style="68" customWidth="1"/>
    <col min="11024" max="11214" width="9.6640625" style="68"/>
    <col min="11215" max="11215" width="6.44140625" style="68" customWidth="1"/>
    <col min="11216" max="11216" width="13.88671875" style="68" customWidth="1"/>
    <col min="11217" max="11217" width="11.88671875" style="68" customWidth="1"/>
    <col min="11218" max="11220" width="9.6640625" style="68"/>
    <col min="11221" max="11221" width="15.44140625" style="68" customWidth="1"/>
    <col min="11222" max="11222" width="16.21875" style="68" customWidth="1"/>
    <col min="11223" max="11234" width="9.6640625" style="68"/>
    <col min="11235" max="11235" width="12" style="68" customWidth="1"/>
    <col min="11236" max="11236" width="12.77734375" style="68" customWidth="1"/>
    <col min="11237" max="11237" width="11.109375" style="68" customWidth="1"/>
    <col min="11238" max="11238" width="12" style="68" customWidth="1"/>
    <col min="11239" max="11239" width="9.6640625" style="68"/>
    <col min="11240" max="11240" width="15.33203125" style="68" customWidth="1"/>
    <col min="11241" max="11241" width="15.21875" style="68" customWidth="1"/>
    <col min="11242" max="11242" width="21.44140625" style="68" customWidth="1"/>
    <col min="11243" max="11258" width="9.6640625" style="68"/>
    <col min="11259" max="11260" width="13.44140625" style="68" customWidth="1"/>
    <col min="11261" max="11261" width="9.6640625" style="68"/>
    <col min="11262" max="11262" width="13.88671875" style="68" customWidth="1"/>
    <col min="11263" max="11263" width="10.6640625" style="68" customWidth="1"/>
    <col min="11264" max="11264" width="17.33203125" style="68" customWidth="1"/>
    <col min="11265" max="11266" width="12.6640625" style="68" customWidth="1"/>
    <col min="11267" max="11267" width="11.21875" style="68" customWidth="1"/>
    <col min="11268" max="11268" width="18.33203125" style="68" customWidth="1"/>
    <col min="11269" max="11269" width="12.88671875" style="68" customWidth="1"/>
    <col min="11270" max="11271" width="13.21875" style="68" customWidth="1"/>
    <col min="11272" max="11272" width="10.88671875" style="68" customWidth="1"/>
    <col min="11273" max="11273" width="11.109375" style="68" customWidth="1"/>
    <col min="11274" max="11274" width="15.21875" style="68" customWidth="1"/>
    <col min="11275" max="11275" width="9.6640625" style="68"/>
    <col min="11276" max="11276" width="11" style="68" customWidth="1"/>
    <col min="11277" max="11277" width="10.77734375" style="68" customWidth="1"/>
    <col min="11278" max="11278" width="11.44140625" style="68" customWidth="1"/>
    <col min="11279" max="11279" width="4" style="68" customWidth="1"/>
    <col min="11280" max="11470" width="9.6640625" style="68"/>
    <col min="11471" max="11471" width="6.44140625" style="68" customWidth="1"/>
    <col min="11472" max="11472" width="13.88671875" style="68" customWidth="1"/>
    <col min="11473" max="11473" width="11.88671875" style="68" customWidth="1"/>
    <col min="11474" max="11476" width="9.6640625" style="68"/>
    <col min="11477" max="11477" width="15.44140625" style="68" customWidth="1"/>
    <col min="11478" max="11478" width="16.21875" style="68" customWidth="1"/>
    <col min="11479" max="11490" width="9.6640625" style="68"/>
    <col min="11491" max="11491" width="12" style="68" customWidth="1"/>
    <col min="11492" max="11492" width="12.77734375" style="68" customWidth="1"/>
    <col min="11493" max="11493" width="11.109375" style="68" customWidth="1"/>
    <col min="11494" max="11494" width="12" style="68" customWidth="1"/>
    <col min="11495" max="11495" width="9.6640625" style="68"/>
    <col min="11496" max="11496" width="15.33203125" style="68" customWidth="1"/>
    <col min="11497" max="11497" width="15.21875" style="68" customWidth="1"/>
    <col min="11498" max="11498" width="21.44140625" style="68" customWidth="1"/>
    <col min="11499" max="11514" width="9.6640625" style="68"/>
    <col min="11515" max="11516" width="13.44140625" style="68" customWidth="1"/>
    <col min="11517" max="11517" width="9.6640625" style="68"/>
    <col min="11518" max="11518" width="13.88671875" style="68" customWidth="1"/>
    <col min="11519" max="11519" width="10.6640625" style="68" customWidth="1"/>
    <col min="11520" max="11520" width="17.33203125" style="68" customWidth="1"/>
    <col min="11521" max="11522" width="12.6640625" style="68" customWidth="1"/>
    <col min="11523" max="11523" width="11.21875" style="68" customWidth="1"/>
    <col min="11524" max="11524" width="18.33203125" style="68" customWidth="1"/>
    <col min="11525" max="11525" width="12.88671875" style="68" customWidth="1"/>
    <col min="11526" max="11527" width="13.21875" style="68" customWidth="1"/>
    <col min="11528" max="11528" width="10.88671875" style="68" customWidth="1"/>
    <col min="11529" max="11529" width="11.109375" style="68" customWidth="1"/>
    <col min="11530" max="11530" width="15.21875" style="68" customWidth="1"/>
    <col min="11531" max="11531" width="9.6640625" style="68"/>
    <col min="11532" max="11532" width="11" style="68" customWidth="1"/>
    <col min="11533" max="11533" width="10.77734375" style="68" customWidth="1"/>
    <col min="11534" max="11534" width="11.44140625" style="68" customWidth="1"/>
    <col min="11535" max="11535" width="4" style="68" customWidth="1"/>
    <col min="11536" max="11726" width="9.6640625" style="68"/>
    <col min="11727" max="11727" width="6.44140625" style="68" customWidth="1"/>
    <col min="11728" max="11728" width="13.88671875" style="68" customWidth="1"/>
    <col min="11729" max="11729" width="11.88671875" style="68" customWidth="1"/>
    <col min="11730" max="11732" width="9.6640625" style="68"/>
    <col min="11733" max="11733" width="15.44140625" style="68" customWidth="1"/>
    <col min="11734" max="11734" width="16.21875" style="68" customWidth="1"/>
    <col min="11735" max="11746" width="9.6640625" style="68"/>
    <col min="11747" max="11747" width="12" style="68" customWidth="1"/>
    <col min="11748" max="11748" width="12.77734375" style="68" customWidth="1"/>
    <col min="11749" max="11749" width="11.109375" style="68" customWidth="1"/>
    <col min="11750" max="11750" width="12" style="68" customWidth="1"/>
    <col min="11751" max="11751" width="9.6640625" style="68"/>
    <col min="11752" max="11752" width="15.33203125" style="68" customWidth="1"/>
    <col min="11753" max="11753" width="15.21875" style="68" customWidth="1"/>
    <col min="11754" max="11754" width="21.44140625" style="68" customWidth="1"/>
    <col min="11755" max="11770" width="9.6640625" style="68"/>
    <col min="11771" max="11772" width="13.44140625" style="68" customWidth="1"/>
    <col min="11773" max="11773" width="9.6640625" style="68"/>
    <col min="11774" max="11774" width="13.88671875" style="68" customWidth="1"/>
    <col min="11775" max="11775" width="10.6640625" style="68" customWidth="1"/>
    <col min="11776" max="11776" width="17.33203125" style="68" customWidth="1"/>
    <col min="11777" max="11778" width="12.6640625" style="68" customWidth="1"/>
    <col min="11779" max="11779" width="11.21875" style="68" customWidth="1"/>
    <col min="11780" max="11780" width="18.33203125" style="68" customWidth="1"/>
    <col min="11781" max="11781" width="12.88671875" style="68" customWidth="1"/>
    <col min="11782" max="11783" width="13.21875" style="68" customWidth="1"/>
    <col min="11784" max="11784" width="10.88671875" style="68" customWidth="1"/>
    <col min="11785" max="11785" width="11.109375" style="68" customWidth="1"/>
    <col min="11786" max="11786" width="15.21875" style="68" customWidth="1"/>
    <col min="11787" max="11787" width="9.6640625" style="68"/>
    <col min="11788" max="11788" width="11" style="68" customWidth="1"/>
    <col min="11789" max="11789" width="10.77734375" style="68" customWidth="1"/>
    <col min="11790" max="11790" width="11.44140625" style="68" customWidth="1"/>
    <col min="11791" max="11791" width="4" style="68" customWidth="1"/>
    <col min="11792" max="11982" width="9.6640625" style="68"/>
    <col min="11983" max="11983" width="6.44140625" style="68" customWidth="1"/>
    <col min="11984" max="11984" width="13.88671875" style="68" customWidth="1"/>
    <col min="11985" max="11985" width="11.88671875" style="68" customWidth="1"/>
    <col min="11986" max="11988" width="9.6640625" style="68"/>
    <col min="11989" max="11989" width="15.44140625" style="68" customWidth="1"/>
    <col min="11990" max="11990" width="16.21875" style="68" customWidth="1"/>
    <col min="11991" max="12002" width="9.6640625" style="68"/>
    <col min="12003" max="12003" width="12" style="68" customWidth="1"/>
    <col min="12004" max="12004" width="12.77734375" style="68" customWidth="1"/>
    <col min="12005" max="12005" width="11.109375" style="68" customWidth="1"/>
    <col min="12006" max="12006" width="12" style="68" customWidth="1"/>
    <col min="12007" max="12007" width="9.6640625" style="68"/>
    <col min="12008" max="12008" width="15.33203125" style="68" customWidth="1"/>
    <col min="12009" max="12009" width="15.21875" style="68" customWidth="1"/>
    <col min="12010" max="12010" width="21.44140625" style="68" customWidth="1"/>
    <col min="12011" max="12026" width="9.6640625" style="68"/>
    <col min="12027" max="12028" width="13.44140625" style="68" customWidth="1"/>
    <col min="12029" max="12029" width="9.6640625" style="68"/>
    <col min="12030" max="12030" width="13.88671875" style="68" customWidth="1"/>
    <col min="12031" max="12031" width="10.6640625" style="68" customWidth="1"/>
    <col min="12032" max="12032" width="17.33203125" style="68" customWidth="1"/>
    <col min="12033" max="12034" width="12.6640625" style="68" customWidth="1"/>
    <col min="12035" max="12035" width="11.21875" style="68" customWidth="1"/>
    <col min="12036" max="12036" width="18.33203125" style="68" customWidth="1"/>
    <col min="12037" max="12037" width="12.88671875" style="68" customWidth="1"/>
    <col min="12038" max="12039" width="13.21875" style="68" customWidth="1"/>
    <col min="12040" max="12040" width="10.88671875" style="68" customWidth="1"/>
    <col min="12041" max="12041" width="11.109375" style="68" customWidth="1"/>
    <col min="12042" max="12042" width="15.21875" style="68" customWidth="1"/>
    <col min="12043" max="12043" width="9.6640625" style="68"/>
    <col min="12044" max="12044" width="11" style="68" customWidth="1"/>
    <col min="12045" max="12045" width="10.77734375" style="68" customWidth="1"/>
    <col min="12046" max="12046" width="11.44140625" style="68" customWidth="1"/>
    <col min="12047" max="12047" width="4" style="68" customWidth="1"/>
    <col min="12048" max="12238" width="9.6640625" style="68"/>
    <col min="12239" max="12239" width="6.44140625" style="68" customWidth="1"/>
    <col min="12240" max="12240" width="13.88671875" style="68" customWidth="1"/>
    <col min="12241" max="12241" width="11.88671875" style="68" customWidth="1"/>
    <col min="12242" max="12244" width="9.6640625" style="68"/>
    <col min="12245" max="12245" width="15.44140625" style="68" customWidth="1"/>
    <col min="12246" max="12246" width="16.21875" style="68" customWidth="1"/>
    <col min="12247" max="12258" width="9.6640625" style="68"/>
    <col min="12259" max="12259" width="12" style="68" customWidth="1"/>
    <col min="12260" max="12260" width="12.77734375" style="68" customWidth="1"/>
    <col min="12261" max="12261" width="11.109375" style="68" customWidth="1"/>
    <col min="12262" max="12262" width="12" style="68" customWidth="1"/>
    <col min="12263" max="12263" width="9.6640625" style="68"/>
    <col min="12264" max="12264" width="15.33203125" style="68" customWidth="1"/>
    <col min="12265" max="12265" width="15.21875" style="68" customWidth="1"/>
    <col min="12266" max="12266" width="21.44140625" style="68" customWidth="1"/>
    <col min="12267" max="12282" width="9.6640625" style="68"/>
    <col min="12283" max="12284" width="13.44140625" style="68" customWidth="1"/>
    <col min="12285" max="12285" width="9.6640625" style="68"/>
    <col min="12286" max="12286" width="13.88671875" style="68" customWidth="1"/>
    <col min="12287" max="12287" width="10.6640625" style="68" customWidth="1"/>
    <col min="12288" max="12288" width="17.33203125" style="68" customWidth="1"/>
    <col min="12289" max="12290" width="12.6640625" style="68" customWidth="1"/>
    <col min="12291" max="12291" width="11.21875" style="68" customWidth="1"/>
    <col min="12292" max="12292" width="18.33203125" style="68" customWidth="1"/>
    <col min="12293" max="12293" width="12.88671875" style="68" customWidth="1"/>
    <col min="12294" max="12295" width="13.21875" style="68" customWidth="1"/>
    <col min="12296" max="12296" width="10.88671875" style="68" customWidth="1"/>
    <col min="12297" max="12297" width="11.109375" style="68" customWidth="1"/>
    <col min="12298" max="12298" width="15.21875" style="68" customWidth="1"/>
    <col min="12299" max="12299" width="9.6640625" style="68"/>
    <col min="12300" max="12300" width="11" style="68" customWidth="1"/>
    <col min="12301" max="12301" width="10.77734375" style="68" customWidth="1"/>
    <col min="12302" max="12302" width="11.44140625" style="68" customWidth="1"/>
    <col min="12303" max="12303" width="4" style="68" customWidth="1"/>
    <col min="12304" max="12494" width="9.6640625" style="68"/>
    <col min="12495" max="12495" width="6.44140625" style="68" customWidth="1"/>
    <col min="12496" max="12496" width="13.88671875" style="68" customWidth="1"/>
    <col min="12497" max="12497" width="11.88671875" style="68" customWidth="1"/>
    <col min="12498" max="12500" width="9.6640625" style="68"/>
    <col min="12501" max="12501" width="15.44140625" style="68" customWidth="1"/>
    <col min="12502" max="12502" width="16.21875" style="68" customWidth="1"/>
    <col min="12503" max="12514" width="9.6640625" style="68"/>
    <col min="12515" max="12515" width="12" style="68" customWidth="1"/>
    <col min="12516" max="12516" width="12.77734375" style="68" customWidth="1"/>
    <col min="12517" max="12517" width="11.109375" style="68" customWidth="1"/>
    <col min="12518" max="12518" width="12" style="68" customWidth="1"/>
    <col min="12519" max="12519" width="9.6640625" style="68"/>
    <col min="12520" max="12520" width="15.33203125" style="68" customWidth="1"/>
    <col min="12521" max="12521" width="15.21875" style="68" customWidth="1"/>
    <col min="12522" max="12522" width="21.44140625" style="68" customWidth="1"/>
    <col min="12523" max="12538" width="9.6640625" style="68"/>
    <col min="12539" max="12540" width="13.44140625" style="68" customWidth="1"/>
    <col min="12541" max="12541" width="9.6640625" style="68"/>
    <col min="12542" max="12542" width="13.88671875" style="68" customWidth="1"/>
    <col min="12543" max="12543" width="10.6640625" style="68" customWidth="1"/>
    <col min="12544" max="12544" width="17.33203125" style="68" customWidth="1"/>
    <col min="12545" max="12546" width="12.6640625" style="68" customWidth="1"/>
    <col min="12547" max="12547" width="11.21875" style="68" customWidth="1"/>
    <col min="12548" max="12548" width="18.33203125" style="68" customWidth="1"/>
    <col min="12549" max="12549" width="12.88671875" style="68" customWidth="1"/>
    <col min="12550" max="12551" width="13.21875" style="68" customWidth="1"/>
    <col min="12552" max="12552" width="10.88671875" style="68" customWidth="1"/>
    <col min="12553" max="12553" width="11.109375" style="68" customWidth="1"/>
    <col min="12554" max="12554" width="15.21875" style="68" customWidth="1"/>
    <col min="12555" max="12555" width="9.6640625" style="68"/>
    <col min="12556" max="12556" width="11" style="68" customWidth="1"/>
    <col min="12557" max="12557" width="10.77734375" style="68" customWidth="1"/>
    <col min="12558" max="12558" width="11.44140625" style="68" customWidth="1"/>
    <col min="12559" max="12559" width="4" style="68" customWidth="1"/>
    <col min="12560" max="12750" width="9.6640625" style="68"/>
    <col min="12751" max="12751" width="6.44140625" style="68" customWidth="1"/>
    <col min="12752" max="12752" width="13.88671875" style="68" customWidth="1"/>
    <col min="12753" max="12753" width="11.88671875" style="68" customWidth="1"/>
    <col min="12754" max="12756" width="9.6640625" style="68"/>
    <col min="12757" max="12757" width="15.44140625" style="68" customWidth="1"/>
    <col min="12758" max="12758" width="16.21875" style="68" customWidth="1"/>
    <col min="12759" max="12770" width="9.6640625" style="68"/>
    <col min="12771" max="12771" width="12" style="68" customWidth="1"/>
    <col min="12772" max="12772" width="12.77734375" style="68" customWidth="1"/>
    <col min="12773" max="12773" width="11.109375" style="68" customWidth="1"/>
    <col min="12774" max="12774" width="12" style="68" customWidth="1"/>
    <col min="12775" max="12775" width="9.6640625" style="68"/>
    <col min="12776" max="12776" width="15.33203125" style="68" customWidth="1"/>
    <col min="12777" max="12777" width="15.21875" style="68" customWidth="1"/>
    <col min="12778" max="12778" width="21.44140625" style="68" customWidth="1"/>
    <col min="12779" max="12794" width="9.6640625" style="68"/>
    <col min="12795" max="12796" width="13.44140625" style="68" customWidth="1"/>
    <col min="12797" max="12797" width="9.6640625" style="68"/>
    <col min="12798" max="12798" width="13.88671875" style="68" customWidth="1"/>
    <col min="12799" max="12799" width="10.6640625" style="68" customWidth="1"/>
    <col min="12800" max="12800" width="17.33203125" style="68" customWidth="1"/>
    <col min="12801" max="12802" width="12.6640625" style="68" customWidth="1"/>
    <col min="12803" max="12803" width="11.21875" style="68" customWidth="1"/>
    <col min="12804" max="12804" width="18.33203125" style="68" customWidth="1"/>
    <col min="12805" max="12805" width="12.88671875" style="68" customWidth="1"/>
    <col min="12806" max="12807" width="13.21875" style="68" customWidth="1"/>
    <col min="12808" max="12808" width="10.88671875" style="68" customWidth="1"/>
    <col min="12809" max="12809" width="11.109375" style="68" customWidth="1"/>
    <col min="12810" max="12810" width="15.21875" style="68" customWidth="1"/>
    <col min="12811" max="12811" width="9.6640625" style="68"/>
    <col min="12812" max="12812" width="11" style="68" customWidth="1"/>
    <col min="12813" max="12813" width="10.77734375" style="68" customWidth="1"/>
    <col min="12814" max="12814" width="11.44140625" style="68" customWidth="1"/>
    <col min="12815" max="12815" width="4" style="68" customWidth="1"/>
    <col min="12816" max="13006" width="9.6640625" style="68"/>
    <col min="13007" max="13007" width="6.44140625" style="68" customWidth="1"/>
    <col min="13008" max="13008" width="13.88671875" style="68" customWidth="1"/>
    <col min="13009" max="13009" width="11.88671875" style="68" customWidth="1"/>
    <col min="13010" max="13012" width="9.6640625" style="68"/>
    <col min="13013" max="13013" width="15.44140625" style="68" customWidth="1"/>
    <col min="13014" max="13014" width="16.21875" style="68" customWidth="1"/>
    <col min="13015" max="13026" width="9.6640625" style="68"/>
    <col min="13027" max="13027" width="12" style="68" customWidth="1"/>
    <col min="13028" max="13028" width="12.77734375" style="68" customWidth="1"/>
    <col min="13029" max="13029" width="11.109375" style="68" customWidth="1"/>
    <col min="13030" max="13030" width="12" style="68" customWidth="1"/>
    <col min="13031" max="13031" width="9.6640625" style="68"/>
    <col min="13032" max="13032" width="15.33203125" style="68" customWidth="1"/>
    <col min="13033" max="13033" width="15.21875" style="68" customWidth="1"/>
    <col min="13034" max="13034" width="21.44140625" style="68" customWidth="1"/>
    <col min="13035" max="13050" width="9.6640625" style="68"/>
    <col min="13051" max="13052" width="13.44140625" style="68" customWidth="1"/>
    <col min="13053" max="13053" width="9.6640625" style="68"/>
    <col min="13054" max="13054" width="13.88671875" style="68" customWidth="1"/>
    <col min="13055" max="13055" width="10.6640625" style="68" customWidth="1"/>
    <col min="13056" max="13056" width="17.33203125" style="68" customWidth="1"/>
    <col min="13057" max="13058" width="12.6640625" style="68" customWidth="1"/>
    <col min="13059" max="13059" width="11.21875" style="68" customWidth="1"/>
    <col min="13060" max="13060" width="18.33203125" style="68" customWidth="1"/>
    <col min="13061" max="13061" width="12.88671875" style="68" customWidth="1"/>
    <col min="13062" max="13063" width="13.21875" style="68" customWidth="1"/>
    <col min="13064" max="13064" width="10.88671875" style="68" customWidth="1"/>
    <col min="13065" max="13065" width="11.109375" style="68" customWidth="1"/>
    <col min="13066" max="13066" width="15.21875" style="68" customWidth="1"/>
    <col min="13067" max="13067" width="9.6640625" style="68"/>
    <col min="13068" max="13068" width="11" style="68" customWidth="1"/>
    <col min="13069" max="13069" width="10.77734375" style="68" customWidth="1"/>
    <col min="13070" max="13070" width="11.44140625" style="68" customWidth="1"/>
    <col min="13071" max="13071" width="4" style="68" customWidth="1"/>
    <col min="13072" max="13262" width="9.6640625" style="68"/>
    <col min="13263" max="13263" width="6.44140625" style="68" customWidth="1"/>
    <col min="13264" max="13264" width="13.88671875" style="68" customWidth="1"/>
    <col min="13265" max="13265" width="11.88671875" style="68" customWidth="1"/>
    <col min="13266" max="13268" width="9.6640625" style="68"/>
    <col min="13269" max="13269" width="15.44140625" style="68" customWidth="1"/>
    <col min="13270" max="13270" width="16.21875" style="68" customWidth="1"/>
    <col min="13271" max="13282" width="9.6640625" style="68"/>
    <col min="13283" max="13283" width="12" style="68" customWidth="1"/>
    <col min="13284" max="13284" width="12.77734375" style="68" customWidth="1"/>
    <col min="13285" max="13285" width="11.109375" style="68" customWidth="1"/>
    <col min="13286" max="13286" width="12" style="68" customWidth="1"/>
    <col min="13287" max="13287" width="9.6640625" style="68"/>
    <col min="13288" max="13288" width="15.33203125" style="68" customWidth="1"/>
    <col min="13289" max="13289" width="15.21875" style="68" customWidth="1"/>
    <col min="13290" max="13290" width="21.44140625" style="68" customWidth="1"/>
    <col min="13291" max="13306" width="9.6640625" style="68"/>
    <col min="13307" max="13308" width="13.44140625" style="68" customWidth="1"/>
    <col min="13309" max="13309" width="9.6640625" style="68"/>
    <col min="13310" max="13310" width="13.88671875" style="68" customWidth="1"/>
    <col min="13311" max="13311" width="10.6640625" style="68" customWidth="1"/>
    <col min="13312" max="13312" width="17.33203125" style="68" customWidth="1"/>
    <col min="13313" max="13314" width="12.6640625" style="68" customWidth="1"/>
    <col min="13315" max="13315" width="11.21875" style="68" customWidth="1"/>
    <col min="13316" max="13316" width="18.33203125" style="68" customWidth="1"/>
    <col min="13317" max="13317" width="12.88671875" style="68" customWidth="1"/>
    <col min="13318" max="13319" width="13.21875" style="68" customWidth="1"/>
    <col min="13320" max="13320" width="10.88671875" style="68" customWidth="1"/>
    <col min="13321" max="13321" width="11.109375" style="68" customWidth="1"/>
    <col min="13322" max="13322" width="15.21875" style="68" customWidth="1"/>
    <col min="13323" max="13323" width="9.6640625" style="68"/>
    <col min="13324" max="13324" width="11" style="68" customWidth="1"/>
    <col min="13325" max="13325" width="10.77734375" style="68" customWidth="1"/>
    <col min="13326" max="13326" width="11.44140625" style="68" customWidth="1"/>
    <col min="13327" max="13327" width="4" style="68" customWidth="1"/>
    <col min="13328" max="13518" width="9.6640625" style="68"/>
    <col min="13519" max="13519" width="6.44140625" style="68" customWidth="1"/>
    <col min="13520" max="13520" width="13.88671875" style="68" customWidth="1"/>
    <col min="13521" max="13521" width="11.88671875" style="68" customWidth="1"/>
    <col min="13522" max="13524" width="9.6640625" style="68"/>
    <col min="13525" max="13525" width="15.44140625" style="68" customWidth="1"/>
    <col min="13526" max="13526" width="16.21875" style="68" customWidth="1"/>
    <col min="13527" max="13538" width="9.6640625" style="68"/>
    <col min="13539" max="13539" width="12" style="68" customWidth="1"/>
    <col min="13540" max="13540" width="12.77734375" style="68" customWidth="1"/>
    <col min="13541" max="13541" width="11.109375" style="68" customWidth="1"/>
    <col min="13542" max="13542" width="12" style="68" customWidth="1"/>
    <col min="13543" max="13543" width="9.6640625" style="68"/>
    <col min="13544" max="13544" width="15.33203125" style="68" customWidth="1"/>
    <col min="13545" max="13545" width="15.21875" style="68" customWidth="1"/>
    <col min="13546" max="13546" width="21.44140625" style="68" customWidth="1"/>
    <col min="13547" max="13562" width="9.6640625" style="68"/>
    <col min="13563" max="13564" width="13.44140625" style="68" customWidth="1"/>
    <col min="13565" max="13565" width="9.6640625" style="68"/>
    <col min="13566" max="13566" width="13.88671875" style="68" customWidth="1"/>
    <col min="13567" max="13567" width="10.6640625" style="68" customWidth="1"/>
    <col min="13568" max="13568" width="17.33203125" style="68" customWidth="1"/>
    <col min="13569" max="13570" width="12.6640625" style="68" customWidth="1"/>
    <col min="13571" max="13571" width="11.21875" style="68" customWidth="1"/>
    <col min="13572" max="13572" width="18.33203125" style="68" customWidth="1"/>
    <col min="13573" max="13573" width="12.88671875" style="68" customWidth="1"/>
    <col min="13574" max="13575" width="13.21875" style="68" customWidth="1"/>
    <col min="13576" max="13576" width="10.88671875" style="68" customWidth="1"/>
    <col min="13577" max="13577" width="11.109375" style="68" customWidth="1"/>
    <col min="13578" max="13578" width="15.21875" style="68" customWidth="1"/>
    <col min="13579" max="13579" width="9.6640625" style="68"/>
    <col min="13580" max="13580" width="11" style="68" customWidth="1"/>
    <col min="13581" max="13581" width="10.77734375" style="68" customWidth="1"/>
    <col min="13582" max="13582" width="11.44140625" style="68" customWidth="1"/>
    <col min="13583" max="13583" width="4" style="68" customWidth="1"/>
    <col min="13584" max="13774" width="9.6640625" style="68"/>
    <col min="13775" max="13775" width="6.44140625" style="68" customWidth="1"/>
    <col min="13776" max="13776" width="13.88671875" style="68" customWidth="1"/>
    <col min="13777" max="13777" width="11.88671875" style="68" customWidth="1"/>
    <col min="13778" max="13780" width="9.6640625" style="68"/>
    <col min="13781" max="13781" width="15.44140625" style="68" customWidth="1"/>
    <col min="13782" max="13782" width="16.21875" style="68" customWidth="1"/>
    <col min="13783" max="13794" width="9.6640625" style="68"/>
    <col min="13795" max="13795" width="12" style="68" customWidth="1"/>
    <col min="13796" max="13796" width="12.77734375" style="68" customWidth="1"/>
    <col min="13797" max="13797" width="11.109375" style="68" customWidth="1"/>
    <col min="13798" max="13798" width="12" style="68" customWidth="1"/>
    <col min="13799" max="13799" width="9.6640625" style="68"/>
    <col min="13800" max="13800" width="15.33203125" style="68" customWidth="1"/>
    <col min="13801" max="13801" width="15.21875" style="68" customWidth="1"/>
    <col min="13802" max="13802" width="21.44140625" style="68" customWidth="1"/>
    <col min="13803" max="13818" width="9.6640625" style="68"/>
    <col min="13819" max="13820" width="13.44140625" style="68" customWidth="1"/>
    <col min="13821" max="13821" width="9.6640625" style="68"/>
    <col min="13822" max="13822" width="13.88671875" style="68" customWidth="1"/>
    <col min="13823" max="13823" width="10.6640625" style="68" customWidth="1"/>
    <col min="13824" max="13824" width="17.33203125" style="68" customWidth="1"/>
    <col min="13825" max="13826" width="12.6640625" style="68" customWidth="1"/>
    <col min="13827" max="13827" width="11.21875" style="68" customWidth="1"/>
    <col min="13828" max="13828" width="18.33203125" style="68" customWidth="1"/>
    <col min="13829" max="13829" width="12.88671875" style="68" customWidth="1"/>
    <col min="13830" max="13831" width="13.21875" style="68" customWidth="1"/>
    <col min="13832" max="13832" width="10.88671875" style="68" customWidth="1"/>
    <col min="13833" max="13833" width="11.109375" style="68" customWidth="1"/>
    <col min="13834" max="13834" width="15.21875" style="68" customWidth="1"/>
    <col min="13835" max="13835" width="9.6640625" style="68"/>
    <col min="13836" max="13836" width="11" style="68" customWidth="1"/>
    <col min="13837" max="13837" width="10.77734375" style="68" customWidth="1"/>
    <col min="13838" max="13838" width="11.44140625" style="68" customWidth="1"/>
    <col min="13839" max="13839" width="4" style="68" customWidth="1"/>
    <col min="13840" max="14030" width="9.6640625" style="68"/>
    <col min="14031" max="14031" width="6.44140625" style="68" customWidth="1"/>
    <col min="14032" max="14032" width="13.88671875" style="68" customWidth="1"/>
    <col min="14033" max="14033" width="11.88671875" style="68" customWidth="1"/>
    <col min="14034" max="14036" width="9.6640625" style="68"/>
    <col min="14037" max="14037" width="15.44140625" style="68" customWidth="1"/>
    <col min="14038" max="14038" width="16.21875" style="68" customWidth="1"/>
    <col min="14039" max="14050" width="9.6640625" style="68"/>
    <col min="14051" max="14051" width="12" style="68" customWidth="1"/>
    <col min="14052" max="14052" width="12.77734375" style="68" customWidth="1"/>
    <col min="14053" max="14053" width="11.109375" style="68" customWidth="1"/>
    <col min="14054" max="14054" width="12" style="68" customWidth="1"/>
    <col min="14055" max="14055" width="9.6640625" style="68"/>
    <col min="14056" max="14056" width="15.33203125" style="68" customWidth="1"/>
    <col min="14057" max="14057" width="15.21875" style="68" customWidth="1"/>
    <col min="14058" max="14058" width="21.44140625" style="68" customWidth="1"/>
    <col min="14059" max="14074" width="9.6640625" style="68"/>
    <col min="14075" max="14076" width="13.44140625" style="68" customWidth="1"/>
    <col min="14077" max="14077" width="9.6640625" style="68"/>
    <col min="14078" max="14078" width="13.88671875" style="68" customWidth="1"/>
    <col min="14079" max="14079" width="10.6640625" style="68" customWidth="1"/>
    <col min="14080" max="14080" width="17.33203125" style="68" customWidth="1"/>
    <col min="14081" max="14082" width="12.6640625" style="68" customWidth="1"/>
    <col min="14083" max="14083" width="11.21875" style="68" customWidth="1"/>
    <col min="14084" max="14084" width="18.33203125" style="68" customWidth="1"/>
    <col min="14085" max="14085" width="12.88671875" style="68" customWidth="1"/>
    <col min="14086" max="14087" width="13.21875" style="68" customWidth="1"/>
    <col min="14088" max="14088" width="10.88671875" style="68" customWidth="1"/>
    <col min="14089" max="14089" width="11.109375" style="68" customWidth="1"/>
    <col min="14090" max="14090" width="15.21875" style="68" customWidth="1"/>
    <col min="14091" max="14091" width="9.6640625" style="68"/>
    <col min="14092" max="14092" width="11" style="68" customWidth="1"/>
    <col min="14093" max="14093" width="10.77734375" style="68" customWidth="1"/>
    <col min="14094" max="14094" width="11.44140625" style="68" customWidth="1"/>
    <col min="14095" max="14095" width="4" style="68" customWidth="1"/>
    <col min="14096" max="14286" width="9.6640625" style="68"/>
    <col min="14287" max="14287" width="6.44140625" style="68" customWidth="1"/>
    <col min="14288" max="14288" width="13.88671875" style="68" customWidth="1"/>
    <col min="14289" max="14289" width="11.88671875" style="68" customWidth="1"/>
    <col min="14290" max="14292" width="9.6640625" style="68"/>
    <col min="14293" max="14293" width="15.44140625" style="68" customWidth="1"/>
    <col min="14294" max="14294" width="16.21875" style="68" customWidth="1"/>
    <col min="14295" max="14306" width="9.6640625" style="68"/>
    <col min="14307" max="14307" width="12" style="68" customWidth="1"/>
    <col min="14308" max="14308" width="12.77734375" style="68" customWidth="1"/>
    <col min="14309" max="14309" width="11.109375" style="68" customWidth="1"/>
    <col min="14310" max="14310" width="12" style="68" customWidth="1"/>
    <col min="14311" max="14311" width="9.6640625" style="68"/>
    <col min="14312" max="14312" width="15.33203125" style="68" customWidth="1"/>
    <col min="14313" max="14313" width="15.21875" style="68" customWidth="1"/>
    <col min="14314" max="14314" width="21.44140625" style="68" customWidth="1"/>
    <col min="14315" max="14330" width="9.6640625" style="68"/>
    <col min="14331" max="14332" width="13.44140625" style="68" customWidth="1"/>
    <col min="14333" max="14333" width="9.6640625" style="68"/>
    <col min="14334" max="14334" width="13.88671875" style="68" customWidth="1"/>
    <col min="14335" max="14335" width="10.6640625" style="68" customWidth="1"/>
    <col min="14336" max="14336" width="17.33203125" style="68" customWidth="1"/>
    <col min="14337" max="14338" width="12.6640625" style="68" customWidth="1"/>
    <col min="14339" max="14339" width="11.21875" style="68" customWidth="1"/>
    <col min="14340" max="14340" width="18.33203125" style="68" customWidth="1"/>
    <col min="14341" max="14341" width="12.88671875" style="68" customWidth="1"/>
    <col min="14342" max="14343" width="13.21875" style="68" customWidth="1"/>
    <col min="14344" max="14344" width="10.88671875" style="68" customWidth="1"/>
    <col min="14345" max="14345" width="11.109375" style="68" customWidth="1"/>
    <col min="14346" max="14346" width="15.21875" style="68" customWidth="1"/>
    <col min="14347" max="14347" width="9.6640625" style="68"/>
    <col min="14348" max="14348" width="11" style="68" customWidth="1"/>
    <col min="14349" max="14349" width="10.77734375" style="68" customWidth="1"/>
    <col min="14350" max="14350" width="11.44140625" style="68" customWidth="1"/>
    <col min="14351" max="14351" width="4" style="68" customWidth="1"/>
    <col min="14352" max="14542" width="9.6640625" style="68"/>
    <col min="14543" max="14543" width="6.44140625" style="68" customWidth="1"/>
    <col min="14544" max="14544" width="13.88671875" style="68" customWidth="1"/>
    <col min="14545" max="14545" width="11.88671875" style="68" customWidth="1"/>
    <col min="14546" max="14548" width="9.6640625" style="68"/>
    <col min="14549" max="14549" width="15.44140625" style="68" customWidth="1"/>
    <col min="14550" max="14550" width="16.21875" style="68" customWidth="1"/>
    <col min="14551" max="14562" width="9.6640625" style="68"/>
    <col min="14563" max="14563" width="12" style="68" customWidth="1"/>
    <col min="14564" max="14564" width="12.77734375" style="68" customWidth="1"/>
    <col min="14565" max="14565" width="11.109375" style="68" customWidth="1"/>
    <col min="14566" max="14566" width="12" style="68" customWidth="1"/>
    <col min="14567" max="14567" width="9.6640625" style="68"/>
    <col min="14568" max="14568" width="15.33203125" style="68" customWidth="1"/>
    <col min="14569" max="14569" width="15.21875" style="68" customWidth="1"/>
    <col min="14570" max="14570" width="21.44140625" style="68" customWidth="1"/>
    <col min="14571" max="14586" width="9.6640625" style="68"/>
    <col min="14587" max="14588" width="13.44140625" style="68" customWidth="1"/>
    <col min="14589" max="14589" width="9.6640625" style="68"/>
    <col min="14590" max="14590" width="13.88671875" style="68" customWidth="1"/>
    <col min="14591" max="14591" width="10.6640625" style="68" customWidth="1"/>
    <col min="14592" max="14592" width="17.33203125" style="68" customWidth="1"/>
    <col min="14593" max="14594" width="12.6640625" style="68" customWidth="1"/>
    <col min="14595" max="14595" width="11.21875" style="68" customWidth="1"/>
    <col min="14596" max="14596" width="18.33203125" style="68" customWidth="1"/>
    <col min="14597" max="14597" width="12.88671875" style="68" customWidth="1"/>
    <col min="14598" max="14599" width="13.21875" style="68" customWidth="1"/>
    <col min="14600" max="14600" width="10.88671875" style="68" customWidth="1"/>
    <col min="14601" max="14601" width="11.109375" style="68" customWidth="1"/>
    <col min="14602" max="14602" width="15.21875" style="68" customWidth="1"/>
    <col min="14603" max="14603" width="9.6640625" style="68"/>
    <col min="14604" max="14604" width="11" style="68" customWidth="1"/>
    <col min="14605" max="14605" width="10.77734375" style="68" customWidth="1"/>
    <col min="14606" max="14606" width="11.44140625" style="68" customWidth="1"/>
    <col min="14607" max="14607" width="4" style="68" customWidth="1"/>
    <col min="14608" max="14798" width="9.6640625" style="68"/>
    <col min="14799" max="14799" width="6.44140625" style="68" customWidth="1"/>
    <col min="14800" max="14800" width="13.88671875" style="68" customWidth="1"/>
    <col min="14801" max="14801" width="11.88671875" style="68" customWidth="1"/>
    <col min="14802" max="14804" width="9.6640625" style="68"/>
    <col min="14805" max="14805" width="15.44140625" style="68" customWidth="1"/>
    <col min="14806" max="14806" width="16.21875" style="68" customWidth="1"/>
    <col min="14807" max="14818" width="9.6640625" style="68"/>
    <col min="14819" max="14819" width="12" style="68" customWidth="1"/>
    <col min="14820" max="14820" width="12.77734375" style="68" customWidth="1"/>
    <col min="14821" max="14821" width="11.109375" style="68" customWidth="1"/>
    <col min="14822" max="14822" width="12" style="68" customWidth="1"/>
    <col min="14823" max="14823" width="9.6640625" style="68"/>
    <col min="14824" max="14824" width="15.33203125" style="68" customWidth="1"/>
    <col min="14825" max="14825" width="15.21875" style="68" customWidth="1"/>
    <col min="14826" max="14826" width="21.44140625" style="68" customWidth="1"/>
    <col min="14827" max="14842" width="9.6640625" style="68"/>
    <col min="14843" max="14844" width="13.44140625" style="68" customWidth="1"/>
    <col min="14845" max="14845" width="9.6640625" style="68"/>
    <col min="14846" max="14846" width="13.88671875" style="68" customWidth="1"/>
    <col min="14847" max="14847" width="10.6640625" style="68" customWidth="1"/>
    <col min="14848" max="14848" width="17.33203125" style="68" customWidth="1"/>
    <col min="14849" max="14850" width="12.6640625" style="68" customWidth="1"/>
    <col min="14851" max="14851" width="11.21875" style="68" customWidth="1"/>
    <col min="14852" max="14852" width="18.33203125" style="68" customWidth="1"/>
    <col min="14853" max="14853" width="12.88671875" style="68" customWidth="1"/>
    <col min="14854" max="14855" width="13.21875" style="68" customWidth="1"/>
    <col min="14856" max="14856" width="10.88671875" style="68" customWidth="1"/>
    <col min="14857" max="14857" width="11.109375" style="68" customWidth="1"/>
    <col min="14858" max="14858" width="15.21875" style="68" customWidth="1"/>
    <col min="14859" max="14859" width="9.6640625" style="68"/>
    <col min="14860" max="14860" width="11" style="68" customWidth="1"/>
    <col min="14861" max="14861" width="10.77734375" style="68" customWidth="1"/>
    <col min="14862" max="14862" width="11.44140625" style="68" customWidth="1"/>
    <col min="14863" max="14863" width="4" style="68" customWidth="1"/>
    <col min="14864" max="15054" width="9.6640625" style="68"/>
    <col min="15055" max="15055" width="6.44140625" style="68" customWidth="1"/>
    <col min="15056" max="15056" width="13.88671875" style="68" customWidth="1"/>
    <col min="15057" max="15057" width="11.88671875" style="68" customWidth="1"/>
    <col min="15058" max="15060" width="9.6640625" style="68"/>
    <col min="15061" max="15061" width="15.44140625" style="68" customWidth="1"/>
    <col min="15062" max="15062" width="16.21875" style="68" customWidth="1"/>
    <col min="15063" max="15074" width="9.6640625" style="68"/>
    <col min="15075" max="15075" width="12" style="68" customWidth="1"/>
    <col min="15076" max="15076" width="12.77734375" style="68" customWidth="1"/>
    <col min="15077" max="15077" width="11.109375" style="68" customWidth="1"/>
    <col min="15078" max="15078" width="12" style="68" customWidth="1"/>
    <col min="15079" max="15079" width="9.6640625" style="68"/>
    <col min="15080" max="15080" width="15.33203125" style="68" customWidth="1"/>
    <col min="15081" max="15081" width="15.21875" style="68" customWidth="1"/>
    <col min="15082" max="15082" width="21.44140625" style="68" customWidth="1"/>
    <col min="15083" max="15098" width="9.6640625" style="68"/>
    <col min="15099" max="15100" width="13.44140625" style="68" customWidth="1"/>
    <col min="15101" max="15101" width="9.6640625" style="68"/>
    <col min="15102" max="15102" width="13.88671875" style="68" customWidth="1"/>
    <col min="15103" max="15103" width="10.6640625" style="68" customWidth="1"/>
    <col min="15104" max="15104" width="17.33203125" style="68" customWidth="1"/>
    <col min="15105" max="15106" width="12.6640625" style="68" customWidth="1"/>
    <col min="15107" max="15107" width="11.21875" style="68" customWidth="1"/>
    <col min="15108" max="15108" width="18.33203125" style="68" customWidth="1"/>
    <col min="15109" max="15109" width="12.88671875" style="68" customWidth="1"/>
    <col min="15110" max="15111" width="13.21875" style="68" customWidth="1"/>
    <col min="15112" max="15112" width="10.88671875" style="68" customWidth="1"/>
    <col min="15113" max="15113" width="11.109375" style="68" customWidth="1"/>
    <col min="15114" max="15114" width="15.21875" style="68" customWidth="1"/>
    <col min="15115" max="15115" width="9.6640625" style="68"/>
    <col min="15116" max="15116" width="11" style="68" customWidth="1"/>
    <col min="15117" max="15117" width="10.77734375" style="68" customWidth="1"/>
    <col min="15118" max="15118" width="11.44140625" style="68" customWidth="1"/>
    <col min="15119" max="15119" width="4" style="68" customWidth="1"/>
    <col min="15120" max="15310" width="9.6640625" style="68"/>
    <col min="15311" max="15311" width="6.44140625" style="68" customWidth="1"/>
    <col min="15312" max="15312" width="13.88671875" style="68" customWidth="1"/>
    <col min="15313" max="15313" width="11.88671875" style="68" customWidth="1"/>
    <col min="15314" max="15316" width="9.6640625" style="68"/>
    <col min="15317" max="15317" width="15.44140625" style="68" customWidth="1"/>
    <col min="15318" max="15318" width="16.21875" style="68" customWidth="1"/>
    <col min="15319" max="15330" width="9.6640625" style="68"/>
    <col min="15331" max="15331" width="12" style="68" customWidth="1"/>
    <col min="15332" max="15332" width="12.77734375" style="68" customWidth="1"/>
    <col min="15333" max="15333" width="11.109375" style="68" customWidth="1"/>
    <col min="15334" max="15334" width="12" style="68" customWidth="1"/>
    <col min="15335" max="15335" width="9.6640625" style="68"/>
    <col min="15336" max="15336" width="15.33203125" style="68" customWidth="1"/>
    <col min="15337" max="15337" width="15.21875" style="68" customWidth="1"/>
    <col min="15338" max="15338" width="21.44140625" style="68" customWidth="1"/>
    <col min="15339" max="15354" width="9.6640625" style="68"/>
    <col min="15355" max="15356" width="13.44140625" style="68" customWidth="1"/>
    <col min="15357" max="15357" width="9.6640625" style="68"/>
    <col min="15358" max="15358" width="13.88671875" style="68" customWidth="1"/>
    <col min="15359" max="15359" width="10.6640625" style="68" customWidth="1"/>
    <col min="15360" max="15360" width="17.33203125" style="68" customWidth="1"/>
    <col min="15361" max="15362" width="12.6640625" style="68" customWidth="1"/>
    <col min="15363" max="15363" width="11.21875" style="68" customWidth="1"/>
    <col min="15364" max="15364" width="18.33203125" style="68" customWidth="1"/>
    <col min="15365" max="15365" width="12.88671875" style="68" customWidth="1"/>
    <col min="15366" max="15367" width="13.21875" style="68" customWidth="1"/>
    <col min="15368" max="15368" width="10.88671875" style="68" customWidth="1"/>
    <col min="15369" max="15369" width="11.109375" style="68" customWidth="1"/>
    <col min="15370" max="15370" width="15.21875" style="68" customWidth="1"/>
    <col min="15371" max="15371" width="9.6640625" style="68"/>
    <col min="15372" max="15372" width="11" style="68" customWidth="1"/>
    <col min="15373" max="15373" width="10.77734375" style="68" customWidth="1"/>
    <col min="15374" max="15374" width="11.44140625" style="68" customWidth="1"/>
    <col min="15375" max="15375" width="4" style="68" customWidth="1"/>
    <col min="15376" max="15566" width="9.6640625" style="68"/>
    <col min="15567" max="15567" width="6.44140625" style="68" customWidth="1"/>
    <col min="15568" max="15568" width="13.88671875" style="68" customWidth="1"/>
    <col min="15569" max="15569" width="11.88671875" style="68" customWidth="1"/>
    <col min="15570" max="15572" width="9.6640625" style="68"/>
    <col min="15573" max="15573" width="15.44140625" style="68" customWidth="1"/>
    <col min="15574" max="15574" width="16.21875" style="68" customWidth="1"/>
    <col min="15575" max="15586" width="9.6640625" style="68"/>
    <col min="15587" max="15587" width="12" style="68" customWidth="1"/>
    <col min="15588" max="15588" width="12.77734375" style="68" customWidth="1"/>
    <col min="15589" max="15589" width="11.109375" style="68" customWidth="1"/>
    <col min="15590" max="15590" width="12" style="68" customWidth="1"/>
    <col min="15591" max="15591" width="9.6640625" style="68"/>
    <col min="15592" max="15592" width="15.33203125" style="68" customWidth="1"/>
    <col min="15593" max="15593" width="15.21875" style="68" customWidth="1"/>
    <col min="15594" max="15594" width="21.44140625" style="68" customWidth="1"/>
    <col min="15595" max="15610" width="9.6640625" style="68"/>
    <col min="15611" max="15612" width="13.44140625" style="68" customWidth="1"/>
    <col min="15613" max="15613" width="9.6640625" style="68"/>
    <col min="15614" max="15614" width="13.88671875" style="68" customWidth="1"/>
    <col min="15615" max="15615" width="10.6640625" style="68" customWidth="1"/>
    <col min="15616" max="15616" width="17.33203125" style="68" customWidth="1"/>
    <col min="15617" max="15618" width="12.6640625" style="68" customWidth="1"/>
    <col min="15619" max="15619" width="11.21875" style="68" customWidth="1"/>
    <col min="15620" max="15620" width="18.33203125" style="68" customWidth="1"/>
    <col min="15621" max="15621" width="12.88671875" style="68" customWidth="1"/>
    <col min="15622" max="15623" width="13.21875" style="68" customWidth="1"/>
    <col min="15624" max="15624" width="10.88671875" style="68" customWidth="1"/>
    <col min="15625" max="15625" width="11.109375" style="68" customWidth="1"/>
    <col min="15626" max="15626" width="15.21875" style="68" customWidth="1"/>
    <col min="15627" max="15627" width="9.6640625" style="68"/>
    <col min="15628" max="15628" width="11" style="68" customWidth="1"/>
    <col min="15629" max="15629" width="10.77734375" style="68" customWidth="1"/>
    <col min="15630" max="15630" width="11.44140625" style="68" customWidth="1"/>
    <col min="15631" max="15631" width="4" style="68" customWidth="1"/>
    <col min="15632" max="15822" width="9.6640625" style="68"/>
    <col min="15823" max="15823" width="6.44140625" style="68" customWidth="1"/>
    <col min="15824" max="15824" width="13.88671875" style="68" customWidth="1"/>
    <col min="15825" max="15825" width="11.88671875" style="68" customWidth="1"/>
    <col min="15826" max="15828" width="9.6640625" style="68"/>
    <col min="15829" max="15829" width="15.44140625" style="68" customWidth="1"/>
    <col min="15830" max="15830" width="16.21875" style="68" customWidth="1"/>
    <col min="15831" max="15842" width="9.6640625" style="68"/>
    <col min="15843" max="15843" width="12" style="68" customWidth="1"/>
    <col min="15844" max="15844" width="12.77734375" style="68" customWidth="1"/>
    <col min="15845" max="15845" width="11.109375" style="68" customWidth="1"/>
    <col min="15846" max="15846" width="12" style="68" customWidth="1"/>
    <col min="15847" max="15847" width="9.6640625" style="68"/>
    <col min="15848" max="15848" width="15.33203125" style="68" customWidth="1"/>
    <col min="15849" max="15849" width="15.21875" style="68" customWidth="1"/>
    <col min="15850" max="15850" width="21.44140625" style="68" customWidth="1"/>
    <col min="15851" max="15866" width="9.6640625" style="68"/>
    <col min="15867" max="15868" width="13.44140625" style="68" customWidth="1"/>
    <col min="15869" max="15869" width="9.6640625" style="68"/>
    <col min="15870" max="15870" width="13.88671875" style="68" customWidth="1"/>
    <col min="15871" max="15871" width="10.6640625" style="68" customWidth="1"/>
    <col min="15872" max="15872" width="17.33203125" style="68" customWidth="1"/>
    <col min="15873" max="15874" width="12.6640625" style="68" customWidth="1"/>
    <col min="15875" max="15875" width="11.21875" style="68" customWidth="1"/>
    <col min="15876" max="15876" width="18.33203125" style="68" customWidth="1"/>
    <col min="15877" max="15877" width="12.88671875" style="68" customWidth="1"/>
    <col min="15878" max="15879" width="13.21875" style="68" customWidth="1"/>
    <col min="15880" max="15880" width="10.88671875" style="68" customWidth="1"/>
    <col min="15881" max="15881" width="11.109375" style="68" customWidth="1"/>
    <col min="15882" max="15882" width="15.21875" style="68" customWidth="1"/>
    <col min="15883" max="15883" width="9.6640625" style="68"/>
    <col min="15884" max="15884" width="11" style="68" customWidth="1"/>
    <col min="15885" max="15885" width="10.77734375" style="68" customWidth="1"/>
    <col min="15886" max="15886" width="11.44140625" style="68" customWidth="1"/>
    <col min="15887" max="15887" width="4" style="68" customWidth="1"/>
    <col min="15888" max="16078" width="9.6640625" style="68"/>
    <col min="16079" max="16079" width="6.44140625" style="68" customWidth="1"/>
    <col min="16080" max="16080" width="13.88671875" style="68" customWidth="1"/>
    <col min="16081" max="16081" width="11.88671875" style="68" customWidth="1"/>
    <col min="16082" max="16084" width="9.6640625" style="68"/>
    <col min="16085" max="16085" width="15.44140625" style="68" customWidth="1"/>
    <col min="16086" max="16086" width="16.21875" style="68" customWidth="1"/>
    <col min="16087" max="16098" width="9.6640625" style="68"/>
    <col min="16099" max="16099" width="12" style="68" customWidth="1"/>
    <col min="16100" max="16100" width="12.77734375" style="68" customWidth="1"/>
    <col min="16101" max="16101" width="11.109375" style="68" customWidth="1"/>
    <col min="16102" max="16102" width="12" style="68" customWidth="1"/>
    <col min="16103" max="16103" width="9.6640625" style="68"/>
    <col min="16104" max="16104" width="15.33203125" style="68" customWidth="1"/>
    <col min="16105" max="16105" width="15.21875" style="68" customWidth="1"/>
    <col min="16106" max="16106" width="21.44140625" style="68" customWidth="1"/>
    <col min="16107" max="16122" width="9.6640625" style="68"/>
    <col min="16123" max="16124" width="13.44140625" style="68" customWidth="1"/>
    <col min="16125" max="16125" width="9.6640625" style="68"/>
    <col min="16126" max="16126" width="13.88671875" style="68" customWidth="1"/>
    <col min="16127" max="16127" width="10.6640625" style="68" customWidth="1"/>
    <col min="16128" max="16128" width="17.33203125" style="68" customWidth="1"/>
    <col min="16129" max="16130" width="12.6640625" style="68" customWidth="1"/>
    <col min="16131" max="16131" width="11.21875" style="68" customWidth="1"/>
    <col min="16132" max="16132" width="18.33203125" style="68" customWidth="1"/>
    <col min="16133" max="16133" width="12.88671875" style="68" customWidth="1"/>
    <col min="16134" max="16135" width="13.21875" style="68" customWidth="1"/>
    <col min="16136" max="16136" width="10.88671875" style="68" customWidth="1"/>
    <col min="16137" max="16137" width="11.109375" style="68" customWidth="1"/>
    <col min="16138" max="16138" width="15.21875" style="68" customWidth="1"/>
    <col min="16139" max="16139" width="9.6640625" style="68"/>
    <col min="16140" max="16140" width="11" style="68" customWidth="1"/>
    <col min="16141" max="16141" width="10.77734375" style="68" customWidth="1"/>
    <col min="16142" max="16142" width="11.44140625" style="68" customWidth="1"/>
    <col min="16143" max="16143" width="4" style="68" customWidth="1"/>
    <col min="16144" max="16384" width="9.6640625" style="68"/>
  </cols>
  <sheetData>
    <row r="1" spans="1:151" ht="13.2" x14ac:dyDescent="0.2">
      <c r="A1" s="85" t="s">
        <v>313</v>
      </c>
    </row>
    <row r="2" spans="1:151" x14ac:dyDescent="0.2">
      <c r="C2" s="70" t="s">
        <v>304</v>
      </c>
      <c r="BP2" s="70"/>
    </row>
    <row r="3" spans="1:151" s="74" customFormat="1" x14ac:dyDescent="0.2">
      <c r="A3" s="86"/>
      <c r="B3" s="72" t="s">
        <v>305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</row>
    <row r="4" spans="1:151" s="74" customFormat="1" x14ac:dyDescent="0.2">
      <c r="A4" s="86"/>
      <c r="B4" s="75" t="s">
        <v>306</v>
      </c>
      <c r="C4" s="73" t="s">
        <v>314</v>
      </c>
      <c r="D4" s="73" t="s">
        <v>314</v>
      </c>
      <c r="E4" s="73" t="s">
        <v>314</v>
      </c>
      <c r="F4" s="73" t="s">
        <v>314</v>
      </c>
      <c r="G4" s="73" t="s">
        <v>314</v>
      </c>
      <c r="H4" s="73" t="s">
        <v>314</v>
      </c>
      <c r="I4" s="73" t="s">
        <v>314</v>
      </c>
      <c r="J4" s="73" t="s">
        <v>314</v>
      </c>
      <c r="K4" s="73" t="s">
        <v>314</v>
      </c>
      <c r="L4" s="73" t="s">
        <v>334</v>
      </c>
      <c r="M4" s="73" t="s">
        <v>308</v>
      </c>
      <c r="N4" s="73" t="s">
        <v>314</v>
      </c>
      <c r="O4" s="73" t="s">
        <v>314</v>
      </c>
      <c r="P4" s="73" t="s">
        <v>314</v>
      </c>
      <c r="Q4" s="73" t="s">
        <v>314</v>
      </c>
      <c r="R4" s="73" t="s">
        <v>314</v>
      </c>
      <c r="S4" s="73" t="s">
        <v>314</v>
      </c>
      <c r="T4" s="73" t="s">
        <v>307</v>
      </c>
      <c r="U4" s="73" t="s">
        <v>314</v>
      </c>
      <c r="V4" s="73" t="s">
        <v>314</v>
      </c>
      <c r="W4" s="73" t="s">
        <v>314</v>
      </c>
      <c r="X4" s="73" t="s">
        <v>314</v>
      </c>
      <c r="Y4" s="73" t="s">
        <v>314</v>
      </c>
      <c r="Z4" s="73" t="s">
        <v>314</v>
      </c>
      <c r="AA4" s="73" t="s">
        <v>314</v>
      </c>
      <c r="AB4" s="73" t="s">
        <v>314</v>
      </c>
      <c r="AC4" s="73" t="s">
        <v>314</v>
      </c>
      <c r="AD4" s="73" t="s">
        <v>314</v>
      </c>
      <c r="AE4" s="73" t="s">
        <v>315</v>
      </c>
      <c r="AF4" s="73" t="s">
        <v>315</v>
      </c>
      <c r="AG4" s="73" t="s">
        <v>314</v>
      </c>
      <c r="AH4" s="73" t="s">
        <v>314</v>
      </c>
      <c r="AI4" s="73" t="s">
        <v>314</v>
      </c>
      <c r="AJ4" s="73" t="s">
        <v>314</v>
      </c>
      <c r="AK4" s="73" t="s">
        <v>314</v>
      </c>
      <c r="AL4" s="73" t="s">
        <v>314</v>
      </c>
      <c r="AM4" s="73" t="s">
        <v>314</v>
      </c>
      <c r="AN4" s="73" t="s">
        <v>314</v>
      </c>
      <c r="AO4" s="73" t="s">
        <v>315</v>
      </c>
      <c r="AP4" s="73" t="s">
        <v>314</v>
      </c>
      <c r="AQ4" s="73" t="s">
        <v>314</v>
      </c>
      <c r="AR4" s="73" t="s">
        <v>314</v>
      </c>
      <c r="AS4" s="73" t="s">
        <v>314</v>
      </c>
      <c r="AT4" s="73" t="s">
        <v>314</v>
      </c>
      <c r="AU4" s="73" t="s">
        <v>307</v>
      </c>
      <c r="AV4" s="73" t="s">
        <v>314</v>
      </c>
      <c r="AW4" s="73" t="s">
        <v>314</v>
      </c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</row>
    <row r="5" spans="1:151" s="74" customFormat="1" x14ac:dyDescent="0.2">
      <c r="A5" s="86"/>
      <c r="B5" s="72" t="s">
        <v>309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</row>
    <row r="6" spans="1:151" s="77" customFormat="1" x14ac:dyDescent="0.2">
      <c r="A6" s="87"/>
      <c r="B6" s="72" t="s">
        <v>310</v>
      </c>
      <c r="C6" s="88"/>
      <c r="D6" s="88"/>
      <c r="E6" s="88"/>
      <c r="F6" s="88"/>
      <c r="G6" s="88"/>
      <c r="H6" s="88"/>
      <c r="I6" s="88" t="s">
        <v>324</v>
      </c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 t="s">
        <v>326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 t="s">
        <v>327</v>
      </c>
      <c r="AL6" s="88"/>
      <c r="AM6" s="88"/>
      <c r="AN6" s="88"/>
      <c r="AO6" s="88"/>
      <c r="AP6" s="88"/>
      <c r="AQ6" s="88" t="s">
        <v>328</v>
      </c>
      <c r="AR6" s="88" t="s">
        <v>329</v>
      </c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</row>
    <row r="7" spans="1:151" s="90" customFormat="1" ht="20.399999999999999" x14ac:dyDescent="0.2">
      <c r="A7" s="89"/>
      <c r="B7" s="72" t="s">
        <v>311</v>
      </c>
      <c r="C7" s="79" t="s">
        <v>177</v>
      </c>
      <c r="D7" s="79" t="s">
        <v>182</v>
      </c>
      <c r="E7" s="79" t="s">
        <v>183</v>
      </c>
      <c r="F7" s="79" t="s">
        <v>74</v>
      </c>
      <c r="G7" s="79" t="s">
        <v>178</v>
      </c>
      <c r="H7" s="79" t="s">
        <v>179</v>
      </c>
      <c r="I7" s="79" t="s">
        <v>323</v>
      </c>
      <c r="J7" s="79" t="s">
        <v>180</v>
      </c>
      <c r="K7" s="79" t="s">
        <v>181</v>
      </c>
      <c r="L7" s="79" t="s">
        <v>61</v>
      </c>
      <c r="M7" s="79" t="s">
        <v>61</v>
      </c>
      <c r="N7" s="79" t="s">
        <v>61</v>
      </c>
      <c r="O7" s="79" t="s">
        <v>64</v>
      </c>
      <c r="P7" s="79" t="s">
        <v>6</v>
      </c>
      <c r="Q7" s="79" t="s">
        <v>65</v>
      </c>
      <c r="R7" s="79" t="s">
        <v>65</v>
      </c>
      <c r="S7" s="79" t="s">
        <v>66</v>
      </c>
      <c r="T7" s="79" t="s">
        <v>340</v>
      </c>
      <c r="U7" s="79" t="s">
        <v>332</v>
      </c>
      <c r="V7" s="79" t="s">
        <v>70</v>
      </c>
      <c r="W7" s="79" t="s">
        <v>185</v>
      </c>
      <c r="X7" s="79" t="s">
        <v>186</v>
      </c>
      <c r="Y7" s="79" t="s">
        <v>71</v>
      </c>
      <c r="Z7" s="79" t="s">
        <v>187</v>
      </c>
      <c r="AA7" s="79" t="s">
        <v>188</v>
      </c>
      <c r="AB7" s="79" t="s">
        <v>189</v>
      </c>
      <c r="AC7" s="79" t="s">
        <v>74</v>
      </c>
      <c r="AD7" s="79" t="s">
        <v>75</v>
      </c>
      <c r="AE7" s="79" t="s">
        <v>76</v>
      </c>
      <c r="AF7" s="79" t="s">
        <v>78</v>
      </c>
      <c r="AG7" s="79" t="s">
        <v>78</v>
      </c>
      <c r="AH7" s="79" t="s">
        <v>249</v>
      </c>
      <c r="AI7" s="79" t="s">
        <v>190</v>
      </c>
      <c r="AJ7" s="79" t="s">
        <v>160</v>
      </c>
      <c r="AK7" s="79" t="s">
        <v>192</v>
      </c>
      <c r="AL7" s="79" t="s">
        <v>193</v>
      </c>
      <c r="AM7" s="79" t="s">
        <v>344</v>
      </c>
      <c r="AN7" s="79" t="s">
        <v>80</v>
      </c>
      <c r="AO7" s="79" t="s">
        <v>80</v>
      </c>
      <c r="AP7" s="79" t="s">
        <v>82</v>
      </c>
      <c r="AQ7" s="79" t="s">
        <v>333</v>
      </c>
      <c r="AR7" s="79" t="s">
        <v>341</v>
      </c>
      <c r="AS7" s="79" t="s">
        <v>195</v>
      </c>
      <c r="AT7" s="79" t="s">
        <v>84</v>
      </c>
      <c r="AU7" s="79" t="s">
        <v>342</v>
      </c>
      <c r="AV7" s="79" t="s">
        <v>86</v>
      </c>
      <c r="AW7" s="79" t="s">
        <v>162</v>
      </c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</row>
    <row r="8" spans="1:151" x14ac:dyDescent="0.2">
      <c r="A8" s="91" t="s">
        <v>312</v>
      </c>
      <c r="B8" s="82"/>
    </row>
    <row r="9" spans="1:151" x14ac:dyDescent="0.2">
      <c r="A9" s="83">
        <v>1869</v>
      </c>
      <c r="B9" s="82"/>
      <c r="C9" s="84"/>
      <c r="D9" s="84"/>
      <c r="E9" s="84"/>
      <c r="F9" s="84"/>
      <c r="G9" s="84"/>
      <c r="H9" s="84"/>
      <c r="I9" s="84"/>
      <c r="J9" s="84"/>
      <c r="K9" s="84"/>
      <c r="L9" s="84">
        <v>20</v>
      </c>
      <c r="M9" s="84"/>
      <c r="N9" s="84"/>
      <c r="O9" s="84"/>
      <c r="P9" s="84"/>
      <c r="Q9" s="84"/>
      <c r="R9" s="84"/>
      <c r="S9" s="84"/>
      <c r="T9" s="84">
        <v>39.820948970456584</v>
      </c>
      <c r="U9" s="84"/>
      <c r="V9" s="84"/>
      <c r="W9" s="84"/>
      <c r="X9" s="84"/>
      <c r="Y9" s="84"/>
      <c r="Z9" s="84"/>
      <c r="AA9" s="84"/>
      <c r="AB9" s="84">
        <v>2.6666666666666665</v>
      </c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>
        <v>8</v>
      </c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</row>
    <row r="10" spans="1:151" x14ac:dyDescent="0.2">
      <c r="A10" s="83">
        <v>1870</v>
      </c>
      <c r="B10" s="92"/>
      <c r="C10" s="84"/>
      <c r="D10" s="84"/>
      <c r="E10" s="84"/>
      <c r="F10" s="84"/>
      <c r="G10" s="84"/>
      <c r="H10" s="84"/>
      <c r="I10" s="84"/>
      <c r="J10" s="84"/>
      <c r="K10" s="84"/>
      <c r="L10" s="84">
        <v>20</v>
      </c>
      <c r="M10" s="84"/>
      <c r="N10" s="84"/>
      <c r="O10" s="84"/>
      <c r="P10" s="84"/>
      <c r="Q10" s="84"/>
      <c r="R10" s="84"/>
      <c r="S10" s="84"/>
      <c r="T10" s="84">
        <v>40</v>
      </c>
      <c r="U10" s="84"/>
      <c r="V10" s="84"/>
      <c r="W10" s="84"/>
      <c r="X10" s="84"/>
      <c r="Y10" s="84"/>
      <c r="Z10" s="84"/>
      <c r="AA10" s="84"/>
      <c r="AB10" s="84">
        <v>2.6666666666666665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>
        <v>8</v>
      </c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</row>
    <row r="11" spans="1:151" x14ac:dyDescent="0.2">
      <c r="A11" s="83">
        <v>1871</v>
      </c>
      <c r="B11" s="92"/>
      <c r="C11" s="84"/>
      <c r="D11" s="84"/>
      <c r="E11" s="84"/>
      <c r="F11" s="84"/>
      <c r="G11" s="84"/>
      <c r="H11" s="84"/>
      <c r="I11" s="84"/>
      <c r="J11" s="84"/>
      <c r="K11" s="84"/>
      <c r="L11" s="84">
        <v>20</v>
      </c>
      <c r="M11" s="84"/>
      <c r="N11" s="84"/>
      <c r="O11" s="84"/>
      <c r="P11" s="84"/>
      <c r="Q11" s="84"/>
      <c r="R11" s="84"/>
      <c r="S11" s="84"/>
      <c r="T11" s="84">
        <v>40</v>
      </c>
      <c r="U11" s="84"/>
      <c r="V11" s="84"/>
      <c r="W11" s="84"/>
      <c r="X11" s="84"/>
      <c r="Y11" s="84"/>
      <c r="Z11" s="84"/>
      <c r="AA11" s="84"/>
      <c r="AB11" s="84">
        <v>2.6666666666666665</v>
      </c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>
        <v>8</v>
      </c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</row>
    <row r="12" spans="1:151" x14ac:dyDescent="0.2">
      <c r="A12" s="83">
        <v>1872</v>
      </c>
      <c r="B12" s="92"/>
      <c r="C12" s="84"/>
      <c r="D12" s="84"/>
      <c r="E12" s="84"/>
      <c r="F12" s="84"/>
      <c r="G12" s="84"/>
      <c r="H12" s="84"/>
      <c r="I12" s="84"/>
      <c r="J12" s="84"/>
      <c r="K12" s="84"/>
      <c r="L12" s="84">
        <v>20</v>
      </c>
      <c r="M12" s="84"/>
      <c r="N12" s="84"/>
      <c r="O12" s="84"/>
      <c r="P12" s="84"/>
      <c r="Q12" s="84"/>
      <c r="R12" s="84"/>
      <c r="S12" s="84"/>
      <c r="T12" s="84">
        <v>40</v>
      </c>
      <c r="U12" s="84"/>
      <c r="V12" s="84"/>
      <c r="W12" s="84"/>
      <c r="X12" s="84"/>
      <c r="Y12" s="84"/>
      <c r="Z12" s="84"/>
      <c r="AA12" s="84"/>
      <c r="AB12" s="84">
        <v>1.1428571428571428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>
        <v>8</v>
      </c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</row>
    <row r="13" spans="1:151" x14ac:dyDescent="0.2">
      <c r="A13" s="83">
        <v>1873</v>
      </c>
      <c r="C13" s="84"/>
      <c r="D13" s="84"/>
      <c r="E13" s="84"/>
      <c r="F13" s="84"/>
      <c r="G13" s="84"/>
      <c r="H13" s="84"/>
      <c r="I13" s="84"/>
      <c r="J13" s="84"/>
      <c r="K13" s="84"/>
      <c r="L13" s="84">
        <v>20</v>
      </c>
      <c r="M13" s="84"/>
      <c r="N13" s="84"/>
      <c r="O13" s="84"/>
      <c r="P13" s="84"/>
      <c r="Q13" s="84"/>
      <c r="R13" s="84"/>
      <c r="S13" s="84"/>
      <c r="T13" s="84">
        <v>40.013888888888893</v>
      </c>
      <c r="U13" s="84"/>
      <c r="V13" s="84"/>
      <c r="W13" s="84"/>
      <c r="X13" s="84"/>
      <c r="Y13" s="84"/>
      <c r="Z13" s="84"/>
      <c r="AA13" s="84"/>
      <c r="AB13" s="84">
        <v>2.6666666666666665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>
        <v>8</v>
      </c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</row>
    <row r="14" spans="1:151" x14ac:dyDescent="0.2">
      <c r="A14" s="83">
        <v>1874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>
        <v>29.708737864077669</v>
      </c>
      <c r="N14" s="84"/>
      <c r="O14" s="84"/>
      <c r="P14" s="84"/>
      <c r="Q14" s="84"/>
      <c r="R14" s="84"/>
      <c r="S14" s="84"/>
      <c r="T14" s="84">
        <v>53.333333333333329</v>
      </c>
      <c r="U14" s="84"/>
      <c r="V14" s="84"/>
      <c r="W14" s="84"/>
      <c r="X14" s="84"/>
      <c r="Y14" s="84"/>
      <c r="Z14" s="84"/>
      <c r="AA14" s="84"/>
      <c r="AB14" s="84">
        <v>2.6666666666666665</v>
      </c>
      <c r="AC14" s="84"/>
      <c r="AD14" s="84"/>
      <c r="AE14" s="84">
        <v>0.5</v>
      </c>
      <c r="AF14" s="84"/>
      <c r="AG14" s="84"/>
      <c r="AH14" s="84"/>
      <c r="AI14" s="84"/>
      <c r="AJ14" s="84"/>
      <c r="AK14" s="84"/>
      <c r="AL14" s="84"/>
      <c r="AM14" s="84"/>
      <c r="AN14" s="84"/>
      <c r="AO14" s="84">
        <v>0.1</v>
      </c>
      <c r="AP14" s="84"/>
      <c r="AQ14" s="84"/>
      <c r="AR14" s="84">
        <v>8</v>
      </c>
      <c r="AS14" s="84"/>
      <c r="AT14" s="84"/>
      <c r="AU14" s="84">
        <v>57.142857142857146</v>
      </c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</row>
    <row r="15" spans="1:151" x14ac:dyDescent="0.2">
      <c r="A15" s="83">
        <v>1875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>
        <v>27.177700348432055</v>
      </c>
      <c r="N15" s="84"/>
      <c r="O15" s="84"/>
      <c r="P15" s="84"/>
      <c r="Q15" s="84"/>
      <c r="R15" s="84"/>
      <c r="S15" s="84"/>
      <c r="T15" s="84">
        <v>53.333333333333329</v>
      </c>
      <c r="U15" s="84"/>
      <c r="V15" s="84"/>
      <c r="W15" s="84"/>
      <c r="X15" s="84"/>
      <c r="Y15" s="84"/>
      <c r="Z15" s="84"/>
      <c r="AA15" s="84"/>
      <c r="AB15" s="84">
        <v>2.6666666666666665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>
        <v>0.1</v>
      </c>
      <c r="AP15" s="84"/>
      <c r="AQ15" s="84"/>
      <c r="AR15" s="84">
        <v>8</v>
      </c>
      <c r="AS15" s="84"/>
      <c r="AT15" s="84"/>
      <c r="AU15" s="84">
        <v>57.142857142857146</v>
      </c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</row>
    <row r="16" spans="1:151" x14ac:dyDescent="0.2">
      <c r="A16" s="83">
        <v>1877</v>
      </c>
      <c r="C16" s="84"/>
      <c r="D16" s="84"/>
      <c r="E16" s="84"/>
      <c r="F16" s="84"/>
      <c r="G16" s="84"/>
      <c r="H16" s="84"/>
      <c r="I16" s="84"/>
      <c r="J16" s="84">
        <v>2.2857142857142856</v>
      </c>
      <c r="K16" s="84"/>
      <c r="L16" s="84"/>
      <c r="M16" s="84"/>
      <c r="N16" s="84">
        <v>25.30612244897959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>
        <v>2.2857142857142856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>
        <v>4.5714285714285712</v>
      </c>
      <c r="AS16" s="84"/>
      <c r="AT16" s="84"/>
      <c r="AU16" s="84">
        <v>57.142857142857146</v>
      </c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</row>
    <row r="17" spans="1:151" x14ac:dyDescent="0.2">
      <c r="A17" s="83">
        <v>1878</v>
      </c>
      <c r="C17" s="84"/>
      <c r="D17" s="84"/>
      <c r="E17" s="84"/>
      <c r="F17" s="84"/>
      <c r="G17" s="84"/>
      <c r="H17" s="84"/>
      <c r="I17" s="84"/>
      <c r="J17" s="84">
        <v>1.1667048842008714</v>
      </c>
      <c r="K17" s="84"/>
      <c r="L17" s="84"/>
      <c r="M17" s="84"/>
      <c r="N17" s="84"/>
      <c r="O17" s="84">
        <v>19.198088157195965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>
        <v>66.666666666666671</v>
      </c>
      <c r="AI17" s="84"/>
      <c r="AJ17" s="84"/>
      <c r="AK17" s="84"/>
      <c r="AL17" s="84"/>
      <c r="AM17" s="84"/>
      <c r="AN17" s="84"/>
      <c r="AO17" s="84">
        <v>0.11666666666666667</v>
      </c>
      <c r="AP17" s="84"/>
      <c r="AQ17" s="84"/>
      <c r="AR17" s="84">
        <v>4.5714285714285712</v>
      </c>
      <c r="AS17" s="84"/>
      <c r="AT17" s="84"/>
      <c r="AU17" s="84">
        <v>57.142857142857146</v>
      </c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</row>
    <row r="18" spans="1:151" x14ac:dyDescent="0.2">
      <c r="A18" s="83">
        <v>1879</v>
      </c>
      <c r="C18" s="84"/>
      <c r="D18" s="84"/>
      <c r="E18" s="84">
        <v>2</v>
      </c>
      <c r="F18" s="84"/>
      <c r="G18" s="84"/>
      <c r="H18" s="84"/>
      <c r="I18" s="84"/>
      <c r="J18" s="84"/>
      <c r="K18" s="84"/>
      <c r="L18" s="84"/>
      <c r="M18" s="84"/>
      <c r="N18" s="84"/>
      <c r="O18" s="84">
        <v>20.475043029259897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>
        <v>66.666666666666671</v>
      </c>
      <c r="AI18" s="84"/>
      <c r="AJ18" s="84"/>
      <c r="AK18" s="84"/>
      <c r="AL18" s="84"/>
      <c r="AM18" s="84"/>
      <c r="AN18" s="84"/>
      <c r="AO18" s="84"/>
      <c r="AP18" s="84"/>
      <c r="AQ18" s="84"/>
      <c r="AR18" s="84">
        <v>4.5714285714285712</v>
      </c>
      <c r="AS18" s="84"/>
      <c r="AT18" s="84"/>
      <c r="AU18" s="84">
        <v>57.142857142857146</v>
      </c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</row>
    <row r="19" spans="1:151" x14ac:dyDescent="0.2">
      <c r="A19" s="83">
        <v>1880</v>
      </c>
      <c r="C19" s="84"/>
      <c r="D19" s="84"/>
      <c r="E19" s="84">
        <v>2</v>
      </c>
      <c r="F19" s="84"/>
      <c r="G19" s="84"/>
      <c r="H19" s="84"/>
      <c r="I19" s="84"/>
      <c r="J19" s="84"/>
      <c r="K19" s="84"/>
      <c r="L19" s="84"/>
      <c r="M19" s="84"/>
      <c r="N19" s="84"/>
      <c r="O19" s="84">
        <v>23.452820242488141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>
        <v>66.666666666666671</v>
      </c>
      <c r="AI19" s="84"/>
      <c r="AJ19" s="84"/>
      <c r="AK19" s="84"/>
      <c r="AL19" s="84"/>
      <c r="AM19" s="84"/>
      <c r="AN19" s="84"/>
      <c r="AO19" s="84">
        <v>0.11666666666666667</v>
      </c>
      <c r="AP19" s="84"/>
      <c r="AQ19" s="84"/>
      <c r="AR19" s="84">
        <v>4.5714285714285712</v>
      </c>
      <c r="AS19" s="84"/>
      <c r="AT19" s="84"/>
      <c r="AU19" s="84">
        <v>57.142857142857146</v>
      </c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</row>
    <row r="20" spans="1:151" x14ac:dyDescent="0.2">
      <c r="A20" s="83">
        <v>1881</v>
      </c>
      <c r="C20" s="84"/>
      <c r="D20" s="84"/>
      <c r="E20" s="84">
        <v>2</v>
      </c>
      <c r="F20" s="84"/>
      <c r="G20" s="84"/>
      <c r="H20" s="84"/>
      <c r="I20" s="84"/>
      <c r="J20" s="84"/>
      <c r="K20" s="84"/>
      <c r="L20" s="84"/>
      <c r="M20" s="84"/>
      <c r="N20" s="84"/>
      <c r="O20" s="84">
        <v>20.224630541871921</v>
      </c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>
        <v>66.666666666666671</v>
      </c>
      <c r="AI20" s="84"/>
      <c r="AJ20" s="84"/>
      <c r="AK20" s="84"/>
      <c r="AL20" s="84"/>
      <c r="AM20" s="84"/>
      <c r="AN20" s="84"/>
      <c r="AO20" s="84">
        <v>0.11666666666666667</v>
      </c>
      <c r="AP20" s="84"/>
      <c r="AQ20" s="84"/>
      <c r="AR20" s="84">
        <v>4.5714285714285712</v>
      </c>
      <c r="AS20" s="84"/>
      <c r="AT20" s="84"/>
      <c r="AU20" s="84">
        <v>57.142857142857146</v>
      </c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</row>
    <row r="21" spans="1:151" x14ac:dyDescent="0.2">
      <c r="A21" s="83">
        <v>1882</v>
      </c>
      <c r="C21" s="84"/>
      <c r="D21" s="84"/>
      <c r="E21" s="84">
        <v>2</v>
      </c>
      <c r="F21" s="84"/>
      <c r="G21" s="84"/>
      <c r="H21" s="84"/>
      <c r="I21" s="84"/>
      <c r="J21" s="84"/>
      <c r="K21" s="84"/>
      <c r="L21" s="84"/>
      <c r="M21" s="84"/>
      <c r="N21" s="84">
        <v>22.857142857142858</v>
      </c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>
        <v>0.75</v>
      </c>
      <c r="AG21" s="84"/>
      <c r="AH21" s="84">
        <v>66.666666666666671</v>
      </c>
      <c r="AI21" s="84"/>
      <c r="AJ21" s="84"/>
      <c r="AK21" s="84"/>
      <c r="AL21" s="84"/>
      <c r="AM21" s="84"/>
      <c r="AN21" s="84"/>
      <c r="AO21" s="84">
        <v>0.11666666666666667</v>
      </c>
      <c r="AP21" s="84"/>
      <c r="AQ21" s="84"/>
      <c r="AR21" s="84">
        <v>4.5714285714285712</v>
      </c>
      <c r="AS21" s="84"/>
      <c r="AT21" s="84"/>
      <c r="AU21" s="84">
        <v>57.142857142857146</v>
      </c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</row>
    <row r="22" spans="1:151" x14ac:dyDescent="0.2">
      <c r="A22" s="83">
        <v>1883</v>
      </c>
      <c r="C22" s="84">
        <v>4</v>
      </c>
      <c r="D22" s="84">
        <v>2.0136986301369864</v>
      </c>
      <c r="E22" s="84">
        <v>2.5</v>
      </c>
      <c r="F22" s="84">
        <v>4</v>
      </c>
      <c r="G22" s="84">
        <v>85.714285714285708</v>
      </c>
      <c r="H22" s="84">
        <v>3.5502958579881656</v>
      </c>
      <c r="I22" s="84">
        <v>6</v>
      </c>
      <c r="J22" s="84">
        <v>1.3373493975903614</v>
      </c>
      <c r="K22" s="84">
        <v>2</v>
      </c>
      <c r="L22" s="84"/>
      <c r="M22" s="84"/>
      <c r="N22" s="84">
        <v>14.013258541560429</v>
      </c>
      <c r="O22" s="84"/>
      <c r="P22" s="84">
        <v>27.272727272727273</v>
      </c>
      <c r="Q22" s="84"/>
      <c r="R22" s="84"/>
      <c r="S22" s="84"/>
      <c r="T22" s="84"/>
      <c r="U22" s="84">
        <v>17.083333333333332</v>
      </c>
      <c r="V22" s="84"/>
      <c r="W22" s="84"/>
      <c r="X22" s="84"/>
      <c r="Y22" s="84"/>
      <c r="Z22" s="84"/>
      <c r="AA22" s="84"/>
      <c r="AB22" s="84"/>
      <c r="AC22" s="84"/>
      <c r="AD22" s="84">
        <v>5.5</v>
      </c>
      <c r="AE22" s="84"/>
      <c r="AF22" s="84"/>
      <c r="AG22" s="84">
        <v>75</v>
      </c>
      <c r="AH22" s="84"/>
      <c r="AI22" s="84"/>
      <c r="AJ22" s="84">
        <v>83.333333333333329</v>
      </c>
      <c r="AK22" s="84">
        <v>76.938369781312133</v>
      </c>
      <c r="AL22" s="84">
        <v>14.593023255813954</v>
      </c>
      <c r="AM22" s="84">
        <v>67.5</v>
      </c>
      <c r="AN22" s="84">
        <v>3</v>
      </c>
      <c r="AO22" s="84"/>
      <c r="AP22" s="84"/>
      <c r="AQ22" s="84"/>
      <c r="AR22" s="84">
        <v>4.0021544759237315</v>
      </c>
      <c r="AS22" s="84"/>
      <c r="AT22" s="84">
        <v>5</v>
      </c>
      <c r="AU22" s="84">
        <v>44.863387978142072</v>
      </c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</row>
    <row r="23" spans="1:151" x14ac:dyDescent="0.2">
      <c r="A23" s="83">
        <v>1884</v>
      </c>
      <c r="C23" s="84">
        <v>4</v>
      </c>
      <c r="D23" s="84">
        <v>2.046875</v>
      </c>
      <c r="E23" s="84">
        <v>2.5</v>
      </c>
      <c r="F23" s="84">
        <v>4.024390243902439</v>
      </c>
      <c r="G23" s="84"/>
      <c r="H23" s="84">
        <v>3.5820895522388061</v>
      </c>
      <c r="I23" s="84">
        <v>6</v>
      </c>
      <c r="J23" s="84">
        <v>1.5966666666666667</v>
      </c>
      <c r="K23" s="84">
        <v>2</v>
      </c>
      <c r="L23" s="84"/>
      <c r="M23" s="84"/>
      <c r="N23" s="84">
        <v>8.8897747657962931</v>
      </c>
      <c r="O23" s="84"/>
      <c r="P23" s="84">
        <v>28.571428571428573</v>
      </c>
      <c r="Q23" s="84"/>
      <c r="R23" s="84"/>
      <c r="S23" s="84"/>
      <c r="T23" s="84">
        <v>40</v>
      </c>
      <c r="U23" s="84">
        <v>17.068965517241381</v>
      </c>
      <c r="V23" s="84"/>
      <c r="W23" s="84"/>
      <c r="X23" s="84"/>
      <c r="Y23" s="84"/>
      <c r="Z23" s="84"/>
      <c r="AA23" s="84"/>
      <c r="AB23" s="84"/>
      <c r="AC23" s="84"/>
      <c r="AD23" s="84">
        <v>5</v>
      </c>
      <c r="AE23" s="84"/>
      <c r="AF23" s="84"/>
      <c r="AG23" s="84">
        <v>75</v>
      </c>
      <c r="AH23" s="84"/>
      <c r="AI23" s="84"/>
      <c r="AJ23" s="84">
        <v>90</v>
      </c>
      <c r="AK23" s="84">
        <v>66.705069124423957</v>
      </c>
      <c r="AL23" s="84">
        <v>11.407942238267148</v>
      </c>
      <c r="AM23" s="84">
        <v>60</v>
      </c>
      <c r="AN23" s="84">
        <v>3</v>
      </c>
      <c r="AO23" s="84"/>
      <c r="AP23" s="84"/>
      <c r="AQ23" s="84"/>
      <c r="AR23" s="84">
        <v>4.053856209150327</v>
      </c>
      <c r="AS23" s="84">
        <v>3.8372093023255816</v>
      </c>
      <c r="AT23" s="84">
        <v>5</v>
      </c>
      <c r="AU23" s="84">
        <v>45</v>
      </c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</row>
    <row r="24" spans="1:151" x14ac:dyDescent="0.2">
      <c r="A24" s="83">
        <v>1885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>
        <v>9.9882697947214076</v>
      </c>
      <c r="O24" s="84"/>
      <c r="P24" s="84"/>
      <c r="Q24" s="84">
        <v>60</v>
      </c>
      <c r="R24" s="84"/>
      <c r="S24" s="84"/>
      <c r="T24" s="84">
        <v>40</v>
      </c>
      <c r="U24" s="84"/>
      <c r="V24" s="84">
        <v>2.0863787375415281</v>
      </c>
      <c r="W24" s="84"/>
      <c r="X24" s="84"/>
      <c r="Y24" s="84">
        <v>2.75</v>
      </c>
      <c r="Z24" s="84"/>
      <c r="AA24" s="84"/>
      <c r="AB24" s="84"/>
      <c r="AC24" s="84">
        <v>4.125</v>
      </c>
      <c r="AD24" s="84">
        <v>5</v>
      </c>
      <c r="AE24" s="84"/>
      <c r="AF24" s="84"/>
      <c r="AG24" s="84"/>
      <c r="AH24" s="84"/>
      <c r="AI24" s="84">
        <v>100.88888888888889</v>
      </c>
      <c r="AJ24" s="84"/>
      <c r="AK24" s="84"/>
      <c r="AL24" s="84"/>
      <c r="AM24" s="84"/>
      <c r="AN24" s="84"/>
      <c r="AO24" s="84"/>
      <c r="AP24" s="84">
        <v>3.0126582278481013</v>
      </c>
      <c r="AQ24" s="84"/>
      <c r="AR24" s="84">
        <v>4.0004582951420717</v>
      </c>
      <c r="AS24" s="84"/>
      <c r="AT24" s="84"/>
      <c r="AU24" s="84">
        <v>40</v>
      </c>
      <c r="AV24" s="84"/>
      <c r="AW24" s="84">
        <v>20</v>
      </c>
    </row>
    <row r="25" spans="1:151" x14ac:dyDescent="0.2">
      <c r="A25" s="83">
        <v>1886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>
        <v>9.9954802259887003</v>
      </c>
      <c r="O25" s="84"/>
      <c r="P25" s="84"/>
      <c r="Q25" s="84">
        <v>52.72941176470588</v>
      </c>
      <c r="R25" s="84"/>
      <c r="S25" s="84"/>
      <c r="T25" s="84">
        <v>40</v>
      </c>
      <c r="U25" s="84"/>
      <c r="V25" s="84">
        <v>2.2202462380300956</v>
      </c>
      <c r="W25" s="84"/>
      <c r="X25" s="84"/>
      <c r="Y25" s="84">
        <v>2.375</v>
      </c>
      <c r="Z25" s="84"/>
      <c r="AA25" s="84"/>
      <c r="AB25" s="84"/>
      <c r="AC25" s="84">
        <v>5</v>
      </c>
      <c r="AD25" s="84">
        <v>5</v>
      </c>
      <c r="AE25" s="84"/>
      <c r="AF25" s="84"/>
      <c r="AG25" s="84"/>
      <c r="AH25" s="84"/>
      <c r="AI25" s="84">
        <v>90</v>
      </c>
      <c r="AJ25" s="84"/>
      <c r="AK25" s="84"/>
      <c r="AL25" s="84"/>
      <c r="AM25" s="84"/>
      <c r="AN25" s="84"/>
      <c r="AO25" s="84"/>
      <c r="AP25" s="84">
        <v>3</v>
      </c>
      <c r="AQ25" s="84"/>
      <c r="AR25" s="84">
        <v>4</v>
      </c>
      <c r="AS25" s="84"/>
      <c r="AT25" s="84"/>
      <c r="AU25" s="84">
        <v>40</v>
      </c>
      <c r="AV25" s="84"/>
      <c r="AW25" s="84">
        <v>18</v>
      </c>
    </row>
    <row r="26" spans="1:151" x14ac:dyDescent="0.2">
      <c r="A26" s="83">
        <v>1887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>
        <v>10</v>
      </c>
      <c r="O26" s="84"/>
      <c r="P26" s="84"/>
      <c r="Q26" s="84">
        <v>59.931623931623932</v>
      </c>
      <c r="R26" s="84"/>
      <c r="S26" s="84"/>
      <c r="T26" s="84">
        <v>40</v>
      </c>
      <c r="U26" s="84"/>
      <c r="V26" s="84"/>
      <c r="W26" s="84">
        <v>2.4503464203233256</v>
      </c>
      <c r="X26" s="84"/>
      <c r="Y26" s="84"/>
      <c r="Z26" s="84">
        <v>4</v>
      </c>
      <c r="AA26" s="84"/>
      <c r="AB26" s="84"/>
      <c r="AC26" s="84"/>
      <c r="AD26" s="84"/>
      <c r="AE26" s="84"/>
      <c r="AF26" s="84"/>
      <c r="AG26" s="84"/>
      <c r="AH26" s="84"/>
      <c r="AI26" s="84">
        <v>89.821782178217816</v>
      </c>
      <c r="AJ26" s="84"/>
      <c r="AK26" s="84"/>
      <c r="AL26" s="84"/>
      <c r="AM26" s="84"/>
      <c r="AN26" s="84"/>
      <c r="AO26" s="84"/>
      <c r="AP26" s="84">
        <v>3.0069444444444446</v>
      </c>
      <c r="AQ26" s="84"/>
      <c r="AR26" s="84">
        <v>4</v>
      </c>
      <c r="AS26" s="84"/>
      <c r="AT26" s="84"/>
      <c r="AU26" s="84">
        <v>40</v>
      </c>
      <c r="AV26" s="84"/>
      <c r="AW26" s="84">
        <v>18.205882352941178</v>
      </c>
    </row>
    <row r="27" spans="1:151" x14ac:dyDescent="0.2">
      <c r="A27" s="83">
        <v>1888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>
        <v>10</v>
      </c>
      <c r="O27" s="84"/>
      <c r="P27" s="84"/>
      <c r="Q27" s="84"/>
      <c r="R27" s="84">
        <v>60</v>
      </c>
      <c r="S27" s="84"/>
      <c r="T27" s="84">
        <v>39.928057553956833</v>
      </c>
      <c r="U27" s="84"/>
      <c r="V27" s="84"/>
      <c r="W27" s="84">
        <v>1.5829787234042554</v>
      </c>
      <c r="X27" s="84"/>
      <c r="Y27" s="84"/>
      <c r="Z27" s="84">
        <v>4.0084033613445378</v>
      </c>
      <c r="AA27" s="84"/>
      <c r="AB27" s="84"/>
      <c r="AC27" s="84"/>
      <c r="AD27" s="84"/>
      <c r="AE27" s="84"/>
      <c r="AF27" s="84"/>
      <c r="AG27" s="84"/>
      <c r="AH27" s="84"/>
      <c r="AI27" s="84">
        <v>80</v>
      </c>
      <c r="AJ27" s="84"/>
      <c r="AK27" s="84"/>
      <c r="AL27" s="84"/>
      <c r="AM27" s="84"/>
      <c r="AN27" s="84"/>
      <c r="AO27" s="84"/>
      <c r="AP27" s="84">
        <v>3</v>
      </c>
      <c r="AQ27" s="84"/>
      <c r="AR27" s="84">
        <v>4</v>
      </c>
      <c r="AS27" s="84"/>
      <c r="AT27" s="84"/>
      <c r="AU27" s="84">
        <v>39.970501474926252</v>
      </c>
      <c r="AV27" s="84"/>
      <c r="AW27" s="84">
        <v>20.19047619047619</v>
      </c>
    </row>
    <row r="28" spans="1:151" x14ac:dyDescent="0.2">
      <c r="A28" s="83">
        <v>1889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>
        <v>11.996223564954683</v>
      </c>
      <c r="O28" s="84"/>
      <c r="P28" s="84"/>
      <c r="Q28" s="84"/>
      <c r="R28" s="84">
        <v>44.74074074074074</v>
      </c>
      <c r="S28" s="84"/>
      <c r="T28" s="84"/>
      <c r="U28" s="84"/>
      <c r="V28" s="84"/>
      <c r="W28" s="84">
        <v>1.286426592797784</v>
      </c>
      <c r="X28" s="84"/>
      <c r="Y28" s="84"/>
      <c r="Z28" s="84">
        <v>5.967741935483871</v>
      </c>
      <c r="AA28" s="84"/>
      <c r="AB28" s="84"/>
      <c r="AC28" s="84"/>
      <c r="AD28" s="84"/>
      <c r="AE28" s="84"/>
      <c r="AF28" s="84"/>
      <c r="AG28" s="84"/>
      <c r="AH28" s="84"/>
      <c r="AI28" s="84">
        <v>80.100628930817606</v>
      </c>
      <c r="AJ28" s="84"/>
      <c r="AK28" s="84"/>
      <c r="AL28" s="84"/>
      <c r="AM28" s="84"/>
      <c r="AN28" s="84"/>
      <c r="AO28" s="84"/>
      <c r="AP28" s="84">
        <v>3</v>
      </c>
      <c r="AQ28" s="84"/>
      <c r="AR28" s="84">
        <v>4.000193236714976</v>
      </c>
      <c r="AS28" s="84"/>
      <c r="AT28" s="84"/>
      <c r="AU28" s="84">
        <v>40</v>
      </c>
      <c r="AV28" s="84"/>
      <c r="AW28" s="84">
        <v>18.857142857142858</v>
      </c>
    </row>
    <row r="29" spans="1:151" x14ac:dyDescent="0.2">
      <c r="A29" s="83">
        <v>1890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>
        <v>12</v>
      </c>
      <c r="O29" s="84"/>
      <c r="P29" s="84"/>
      <c r="Q29" s="84"/>
      <c r="R29" s="84">
        <v>24.888888888888889</v>
      </c>
      <c r="S29" s="84"/>
      <c r="T29" s="84"/>
      <c r="U29" s="84"/>
      <c r="V29" s="84"/>
      <c r="W29" s="84">
        <v>1.6270521930899289</v>
      </c>
      <c r="X29" s="84"/>
      <c r="Y29" s="84"/>
      <c r="Z29" s="84">
        <v>6</v>
      </c>
      <c r="AA29" s="84"/>
      <c r="AB29" s="84"/>
      <c r="AC29" s="84"/>
      <c r="AD29" s="84"/>
      <c r="AE29" s="84"/>
      <c r="AF29" s="84"/>
      <c r="AG29" s="84"/>
      <c r="AH29" s="84"/>
      <c r="AI29" s="84">
        <v>80.19047619047619</v>
      </c>
      <c r="AJ29" s="84"/>
      <c r="AK29" s="84"/>
      <c r="AL29" s="84"/>
      <c r="AM29" s="84"/>
      <c r="AN29" s="84"/>
      <c r="AO29" s="84"/>
      <c r="AP29" s="84">
        <v>3</v>
      </c>
      <c r="AQ29" s="84"/>
      <c r="AR29" s="84">
        <v>4</v>
      </c>
      <c r="AS29" s="84"/>
      <c r="AT29" s="84"/>
      <c r="AU29" s="84"/>
      <c r="AV29" s="84"/>
      <c r="AW29" s="84"/>
    </row>
    <row r="30" spans="1:151" x14ac:dyDescent="0.2">
      <c r="A30" s="83">
        <v>1891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>
        <v>11.996279761904763</v>
      </c>
      <c r="O30" s="84"/>
      <c r="P30" s="84"/>
      <c r="Q30" s="84"/>
      <c r="R30" s="84">
        <v>22.375</v>
      </c>
      <c r="S30" s="84"/>
      <c r="T30" s="84"/>
      <c r="U30" s="84"/>
      <c r="V30" s="84">
        <v>0.84959844244341687</v>
      </c>
      <c r="W30" s="84"/>
      <c r="X30" s="84"/>
      <c r="Y30" s="84"/>
      <c r="Z30" s="84">
        <v>6</v>
      </c>
      <c r="AA30" s="84"/>
      <c r="AB30" s="84"/>
      <c r="AC30" s="84"/>
      <c r="AD30" s="84"/>
      <c r="AE30" s="84"/>
      <c r="AF30" s="84"/>
      <c r="AG30" s="84"/>
      <c r="AH30" s="84"/>
      <c r="AI30" s="84">
        <v>80.196319018404907</v>
      </c>
      <c r="AJ30" s="84"/>
      <c r="AK30" s="84"/>
      <c r="AL30" s="84"/>
      <c r="AM30" s="84"/>
      <c r="AN30" s="84"/>
      <c r="AO30" s="84"/>
      <c r="AP30" s="84">
        <v>3</v>
      </c>
      <c r="AQ30" s="84"/>
      <c r="AR30" s="84">
        <v>4.0017316017316018</v>
      </c>
      <c r="AS30" s="84"/>
      <c r="AT30" s="84"/>
      <c r="AU30" s="84"/>
      <c r="AV30" s="84"/>
      <c r="AW30" s="84"/>
    </row>
    <row r="31" spans="1:151" x14ac:dyDescent="0.2">
      <c r="A31" s="83">
        <v>1892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>
        <v>12.0048828125</v>
      </c>
      <c r="O31" s="84"/>
      <c r="P31" s="84"/>
      <c r="Q31" s="84"/>
      <c r="R31" s="84">
        <v>35.6</v>
      </c>
      <c r="S31" s="84"/>
      <c r="T31" s="84"/>
      <c r="U31" s="84"/>
      <c r="V31" s="84">
        <v>0.66562743569758376</v>
      </c>
      <c r="W31" s="84"/>
      <c r="X31" s="84"/>
      <c r="Y31" s="84"/>
      <c r="Z31" s="84">
        <v>5</v>
      </c>
      <c r="AA31" s="84"/>
      <c r="AB31" s="84"/>
      <c r="AC31" s="84"/>
      <c r="AD31" s="84"/>
      <c r="AE31" s="84"/>
      <c r="AF31" s="84"/>
      <c r="AG31" s="84"/>
      <c r="AH31" s="84"/>
      <c r="AI31" s="84">
        <v>80.054982817869416</v>
      </c>
      <c r="AJ31" s="84"/>
      <c r="AK31" s="84"/>
      <c r="AL31" s="84"/>
      <c r="AM31" s="84"/>
      <c r="AN31" s="84"/>
      <c r="AO31" s="84"/>
      <c r="AP31" s="84">
        <v>3</v>
      </c>
      <c r="AQ31" s="84"/>
      <c r="AR31" s="84">
        <v>4</v>
      </c>
      <c r="AS31" s="84"/>
      <c r="AT31" s="84"/>
      <c r="AU31" s="84"/>
      <c r="AV31" s="84"/>
      <c r="AW31" s="84"/>
    </row>
    <row r="32" spans="1:151" x14ac:dyDescent="0.2">
      <c r="A32" s="83">
        <v>1893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>
        <v>10.67741935483871</v>
      </c>
      <c r="O32" s="84"/>
      <c r="P32" s="84"/>
      <c r="Q32" s="84"/>
      <c r="R32" s="84">
        <v>18.782608695652176</v>
      </c>
      <c r="S32" s="84"/>
      <c r="T32" s="84"/>
      <c r="U32" s="84"/>
      <c r="V32" s="84">
        <v>1.6058394160583942</v>
      </c>
      <c r="W32" s="84"/>
      <c r="X32" s="84"/>
      <c r="Y32" s="84"/>
      <c r="Z32" s="84">
        <v>5</v>
      </c>
      <c r="AA32" s="84"/>
      <c r="AB32" s="84"/>
      <c r="AC32" s="84"/>
      <c r="AD32" s="84"/>
      <c r="AE32" s="84"/>
      <c r="AF32" s="84"/>
      <c r="AG32" s="84"/>
      <c r="AH32" s="84"/>
      <c r="AI32" s="84">
        <v>80.181818181818187</v>
      </c>
      <c r="AJ32" s="84"/>
      <c r="AK32" s="84"/>
      <c r="AL32" s="84"/>
      <c r="AM32" s="84"/>
      <c r="AN32" s="84"/>
      <c r="AO32" s="84"/>
      <c r="AP32" s="84">
        <v>3</v>
      </c>
      <c r="AQ32" s="84"/>
      <c r="AR32" s="84">
        <v>5.0018018018018022</v>
      </c>
      <c r="AS32" s="84"/>
      <c r="AT32" s="84"/>
      <c r="AU32" s="84"/>
      <c r="AV32" s="84"/>
      <c r="AW32" s="84"/>
    </row>
    <row r="33" spans="1:49" x14ac:dyDescent="0.2">
      <c r="A33" s="83">
        <v>1894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>
        <v>10.636363636363637</v>
      </c>
      <c r="O33" s="84"/>
      <c r="P33" s="84"/>
      <c r="Q33" s="84"/>
      <c r="R33" s="84"/>
      <c r="S33" s="84">
        <v>17.777777777777779</v>
      </c>
      <c r="T33" s="84"/>
      <c r="U33" s="84"/>
      <c r="V33" s="84">
        <v>1.5884476534296028</v>
      </c>
      <c r="W33" s="84"/>
      <c r="X33" s="84"/>
      <c r="Y33" s="84"/>
      <c r="Z33" s="84">
        <v>5</v>
      </c>
      <c r="AA33" s="84"/>
      <c r="AB33" s="84"/>
      <c r="AC33" s="84"/>
      <c r="AD33" s="84"/>
      <c r="AE33" s="84"/>
      <c r="AF33" s="84"/>
      <c r="AG33" s="84"/>
      <c r="AH33" s="84"/>
      <c r="AI33" s="84">
        <v>80</v>
      </c>
      <c r="AJ33" s="84"/>
      <c r="AK33" s="84"/>
      <c r="AL33" s="84"/>
      <c r="AM33" s="84"/>
      <c r="AN33" s="84">
        <v>3</v>
      </c>
      <c r="AO33" s="84"/>
      <c r="AP33" s="84"/>
      <c r="AQ33" s="84"/>
      <c r="AR33" s="84">
        <v>5.9887005649717517</v>
      </c>
      <c r="AS33" s="84"/>
      <c r="AT33" s="84"/>
      <c r="AU33" s="84"/>
      <c r="AV33" s="84"/>
      <c r="AW33" s="84"/>
    </row>
    <row r="34" spans="1:49" x14ac:dyDescent="0.2">
      <c r="A34" s="83">
        <v>1895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>
        <v>11.268264172998247</v>
      </c>
      <c r="O34" s="84"/>
      <c r="P34" s="84"/>
      <c r="Q34" s="84"/>
      <c r="R34" s="84"/>
      <c r="S34" s="84">
        <v>26.68</v>
      </c>
      <c r="T34" s="84"/>
      <c r="U34" s="84"/>
      <c r="V34" s="84">
        <v>0.80862533692722371</v>
      </c>
      <c r="W34" s="84"/>
      <c r="X34" s="84"/>
      <c r="Y34" s="84"/>
      <c r="Z34" s="84">
        <v>5</v>
      </c>
      <c r="AA34" s="84"/>
      <c r="AB34" s="84"/>
      <c r="AC34" s="84"/>
      <c r="AD34" s="84"/>
      <c r="AE34" s="84"/>
      <c r="AF34" s="84"/>
      <c r="AG34" s="84"/>
      <c r="AH34" s="84"/>
      <c r="AI34" s="84">
        <v>79.125506072874501</v>
      </c>
      <c r="AJ34" s="84"/>
      <c r="AK34" s="84"/>
      <c r="AL34" s="84"/>
      <c r="AM34" s="84"/>
      <c r="AN34" s="84">
        <v>3</v>
      </c>
      <c r="AO34" s="84"/>
      <c r="AP34" s="84"/>
      <c r="AQ34" s="84"/>
      <c r="AR34" s="84">
        <v>6.1445783132530121</v>
      </c>
      <c r="AS34" s="84"/>
      <c r="AT34" s="84"/>
      <c r="AU34" s="84"/>
      <c r="AV34" s="84"/>
      <c r="AW34" s="84"/>
    </row>
    <row r="35" spans="1:49" x14ac:dyDescent="0.2">
      <c r="A35" s="83">
        <v>1896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>
        <v>11.153098420413123</v>
      </c>
      <c r="O35" s="84"/>
      <c r="P35" s="84"/>
      <c r="Q35" s="84"/>
      <c r="R35" s="84"/>
      <c r="S35" s="84">
        <v>49.375</v>
      </c>
      <c r="T35" s="84"/>
      <c r="U35" s="84"/>
      <c r="V35" s="84">
        <v>1.0204081632653061</v>
      </c>
      <c r="W35" s="84"/>
      <c r="X35" s="84"/>
      <c r="Y35" s="84"/>
      <c r="Z35" s="84">
        <v>5</v>
      </c>
      <c r="AA35" s="84"/>
      <c r="AB35" s="84"/>
      <c r="AC35" s="84"/>
      <c r="AD35" s="84"/>
      <c r="AE35" s="84"/>
      <c r="AF35" s="84"/>
      <c r="AG35" s="84"/>
      <c r="AH35" s="84"/>
      <c r="AI35" s="84">
        <v>79.89115646258503</v>
      </c>
      <c r="AJ35" s="84"/>
      <c r="AK35" s="84"/>
      <c r="AL35" s="84"/>
      <c r="AM35" s="84"/>
      <c r="AN35" s="84">
        <v>2.8</v>
      </c>
      <c r="AO35" s="84"/>
      <c r="AP35" s="84"/>
      <c r="AQ35" s="84"/>
      <c r="AR35" s="84">
        <v>6.9347258485639687</v>
      </c>
      <c r="AS35" s="84"/>
      <c r="AT35" s="84"/>
      <c r="AU35" s="84"/>
      <c r="AV35" s="84"/>
      <c r="AW35" s="84"/>
    </row>
    <row r="36" spans="1:49" x14ac:dyDescent="0.2">
      <c r="A36" s="83">
        <v>1897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>
        <v>11.135048231511254</v>
      </c>
      <c r="O36" s="84"/>
      <c r="P36" s="84"/>
      <c r="Q36" s="84"/>
      <c r="R36" s="84"/>
      <c r="S36" s="84">
        <v>51.111111111111114</v>
      </c>
      <c r="T36" s="84"/>
      <c r="U36" s="84"/>
      <c r="V36" s="84">
        <v>0.90740740740740744</v>
      </c>
      <c r="W36" s="84"/>
      <c r="X36" s="84"/>
      <c r="Y36" s="84"/>
      <c r="Z36" s="84">
        <v>5</v>
      </c>
      <c r="AA36" s="84"/>
      <c r="AB36" s="84"/>
      <c r="AC36" s="84"/>
      <c r="AD36" s="84"/>
      <c r="AE36" s="84"/>
      <c r="AF36" s="84"/>
      <c r="AG36" s="84"/>
      <c r="AH36" s="84"/>
      <c r="AI36" s="84">
        <v>80.123076923076923</v>
      </c>
      <c r="AJ36" s="84"/>
      <c r="AK36" s="84"/>
      <c r="AL36" s="84"/>
      <c r="AM36" s="84"/>
      <c r="AN36" s="84"/>
      <c r="AO36" s="84"/>
      <c r="AP36" s="84">
        <v>2.5</v>
      </c>
      <c r="AQ36" s="84"/>
      <c r="AR36" s="84">
        <v>6.9980119284294231</v>
      </c>
      <c r="AS36" s="84"/>
      <c r="AT36" s="84"/>
      <c r="AU36" s="84"/>
      <c r="AV36" s="84"/>
      <c r="AW36" s="84"/>
    </row>
    <row r="37" spans="1:49" x14ac:dyDescent="0.2">
      <c r="A37" s="83">
        <v>1898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>
        <v>11.120181405895691</v>
      </c>
      <c r="O37" s="84"/>
      <c r="P37" s="84"/>
      <c r="Q37" s="84"/>
      <c r="R37" s="84"/>
      <c r="S37" s="84">
        <v>38.4</v>
      </c>
      <c r="T37" s="84"/>
      <c r="U37" s="84"/>
      <c r="V37" s="84">
        <v>0.98078725398313027</v>
      </c>
      <c r="W37" s="84"/>
      <c r="X37" s="84"/>
      <c r="Y37" s="84"/>
      <c r="Z37" s="84">
        <v>5</v>
      </c>
      <c r="AA37" s="84"/>
      <c r="AB37" s="84"/>
      <c r="AC37" s="84"/>
      <c r="AD37" s="84"/>
      <c r="AE37" s="84"/>
      <c r="AF37" s="84"/>
      <c r="AG37" s="84"/>
      <c r="AH37" s="84"/>
      <c r="AI37" s="84">
        <v>57.201716738197426</v>
      </c>
      <c r="AJ37" s="84"/>
      <c r="AK37" s="84"/>
      <c r="AL37" s="84"/>
      <c r="AM37" s="84"/>
      <c r="AN37" s="84"/>
      <c r="AO37" s="84"/>
      <c r="AP37" s="84">
        <v>2.5</v>
      </c>
      <c r="AQ37" s="84"/>
      <c r="AR37" s="84">
        <v>8</v>
      </c>
      <c r="AS37" s="84"/>
      <c r="AT37" s="84"/>
      <c r="AU37" s="84"/>
      <c r="AV37" s="84"/>
      <c r="AW37" s="84"/>
    </row>
    <row r="38" spans="1:49" x14ac:dyDescent="0.2">
      <c r="A38" s="83">
        <v>1899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>
        <v>10.330804248861911</v>
      </c>
      <c r="O38" s="84"/>
      <c r="P38" s="84"/>
      <c r="Q38" s="84"/>
      <c r="R38" s="84"/>
      <c r="S38" s="84">
        <v>40</v>
      </c>
      <c r="T38" s="84"/>
      <c r="U38" s="84"/>
      <c r="V38" s="84"/>
      <c r="W38" s="84"/>
      <c r="X38" s="84">
        <v>1.1157635467980296</v>
      </c>
      <c r="Y38" s="84"/>
      <c r="Z38" s="84">
        <v>4.2857142857142856</v>
      </c>
      <c r="AA38" s="84"/>
      <c r="AB38" s="84"/>
      <c r="AC38" s="84"/>
      <c r="AD38" s="84"/>
      <c r="AE38" s="84"/>
      <c r="AF38" s="84"/>
      <c r="AG38" s="84"/>
      <c r="AH38" s="84"/>
      <c r="AI38" s="84">
        <v>55.686567164179102</v>
      </c>
      <c r="AJ38" s="84"/>
      <c r="AK38" s="84"/>
      <c r="AL38" s="84"/>
      <c r="AM38" s="84"/>
      <c r="AN38" s="84"/>
      <c r="AO38" s="84"/>
      <c r="AP38" s="84"/>
      <c r="AQ38" s="84">
        <v>1.2164339419978518</v>
      </c>
      <c r="AR38" s="84">
        <v>8</v>
      </c>
      <c r="AS38" s="84"/>
      <c r="AT38" s="84"/>
      <c r="AU38" s="84"/>
      <c r="AV38" s="84"/>
      <c r="AW38" s="84"/>
    </row>
    <row r="39" spans="1:49" x14ac:dyDescent="0.2">
      <c r="A39" s="83">
        <v>1900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>
        <v>11.999162128194387</v>
      </c>
      <c r="O39" s="84"/>
      <c r="P39" s="84"/>
      <c r="Q39" s="84"/>
      <c r="R39" s="84"/>
      <c r="S39" s="84">
        <v>40</v>
      </c>
      <c r="T39" s="84"/>
      <c r="U39" s="84"/>
      <c r="V39" s="84"/>
      <c r="W39" s="84"/>
      <c r="X39" s="84">
        <v>2.401913875598086</v>
      </c>
      <c r="Y39" s="84"/>
      <c r="Z39" s="84">
        <v>7.333333333333333</v>
      </c>
      <c r="AA39" s="84"/>
      <c r="AB39" s="84"/>
      <c r="AC39" s="84"/>
      <c r="AD39" s="84"/>
      <c r="AE39" s="84"/>
      <c r="AF39" s="84"/>
      <c r="AG39" s="84"/>
      <c r="AH39" s="84"/>
      <c r="AI39" s="84">
        <v>55.783439490445858</v>
      </c>
      <c r="AJ39" s="84"/>
      <c r="AK39" s="84"/>
      <c r="AL39" s="84"/>
      <c r="AM39" s="84"/>
      <c r="AN39" s="84"/>
      <c r="AO39" s="84"/>
      <c r="AP39" s="84"/>
      <c r="AQ39" s="84">
        <v>1.1998942358540454</v>
      </c>
      <c r="AR39" s="84"/>
      <c r="AS39" s="84"/>
      <c r="AT39" s="84"/>
      <c r="AU39" s="84"/>
      <c r="AV39" s="84"/>
      <c r="AW39" s="84"/>
    </row>
    <row r="40" spans="1:49" x14ac:dyDescent="0.2">
      <c r="A40" s="83">
        <v>1901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>
        <v>10.442708333333334</v>
      </c>
      <c r="O40" s="84"/>
      <c r="P40" s="84"/>
      <c r="Q40" s="84"/>
      <c r="R40" s="84"/>
      <c r="S40" s="84">
        <v>41.142857142857146</v>
      </c>
      <c r="T40" s="84"/>
      <c r="U40" s="84"/>
      <c r="V40" s="84"/>
      <c r="W40" s="84"/>
      <c r="X40" s="84">
        <v>2.4051724137931036</v>
      </c>
      <c r="Y40" s="84"/>
      <c r="Z40" s="84"/>
      <c r="AA40" s="84">
        <v>5</v>
      </c>
      <c r="AB40" s="84"/>
      <c r="AC40" s="84"/>
      <c r="AD40" s="84"/>
      <c r="AE40" s="84"/>
      <c r="AF40" s="84"/>
      <c r="AG40" s="84"/>
      <c r="AH40" s="84"/>
      <c r="AI40" s="84">
        <v>50.067415730337082</v>
      </c>
      <c r="AJ40" s="84"/>
      <c r="AK40" s="84"/>
      <c r="AL40" s="84"/>
      <c r="AM40" s="84"/>
      <c r="AN40" s="84"/>
      <c r="AO40" s="84"/>
      <c r="AP40" s="84"/>
      <c r="AQ40" s="84">
        <v>1.1001446131597976</v>
      </c>
      <c r="AR40" s="84">
        <v>7</v>
      </c>
      <c r="AS40" s="84"/>
      <c r="AT40" s="84"/>
      <c r="AU40" s="84"/>
      <c r="AV40" s="84"/>
      <c r="AW40" s="84"/>
    </row>
    <row r="41" spans="1:49" x14ac:dyDescent="0.2">
      <c r="A41" s="83">
        <v>1902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>
        <v>12.005070993914808</v>
      </c>
      <c r="O41" s="84"/>
      <c r="P41" s="84"/>
      <c r="Q41" s="84"/>
      <c r="R41" s="84"/>
      <c r="S41" s="84">
        <v>40</v>
      </c>
      <c r="T41" s="84"/>
      <c r="U41" s="84"/>
      <c r="V41" s="84"/>
      <c r="W41" s="84"/>
      <c r="X41" s="84">
        <v>2.4299065420560746</v>
      </c>
      <c r="Y41" s="84"/>
      <c r="Z41" s="84"/>
      <c r="AA41" s="84">
        <v>5</v>
      </c>
      <c r="AB41" s="84"/>
      <c r="AC41" s="84"/>
      <c r="AD41" s="84"/>
      <c r="AE41" s="84"/>
      <c r="AF41" s="84"/>
      <c r="AG41" s="84"/>
      <c r="AH41" s="84"/>
      <c r="AI41" s="84">
        <v>49.142857142857146</v>
      </c>
      <c r="AJ41" s="84"/>
      <c r="AK41" s="84"/>
      <c r="AL41" s="84"/>
      <c r="AM41" s="84"/>
      <c r="AN41" s="84"/>
      <c r="AO41" s="84"/>
      <c r="AP41" s="84"/>
      <c r="AQ41" s="84">
        <v>0.9994180971777713</v>
      </c>
      <c r="AR41" s="84"/>
      <c r="AS41" s="84"/>
      <c r="AT41" s="84"/>
      <c r="AU41" s="84"/>
      <c r="AV41" s="84"/>
      <c r="AW41" s="84"/>
    </row>
    <row r="42" spans="1:49" x14ac:dyDescent="0.2">
      <c r="A42" s="83">
        <v>1903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>
        <v>11.994797086368367</v>
      </c>
      <c r="O42" s="84"/>
      <c r="P42" s="84"/>
      <c r="Q42" s="84"/>
      <c r="R42" s="84"/>
      <c r="S42" s="84">
        <v>40</v>
      </c>
      <c r="T42" s="84"/>
      <c r="U42" s="84"/>
      <c r="V42" s="84"/>
      <c r="W42" s="84"/>
      <c r="X42" s="84">
        <v>2.3333333333333335</v>
      </c>
      <c r="Y42" s="84"/>
      <c r="Z42" s="84"/>
      <c r="AA42" s="84">
        <v>6.5</v>
      </c>
      <c r="AB42" s="84"/>
      <c r="AC42" s="84"/>
      <c r="AD42" s="84"/>
      <c r="AE42" s="84"/>
      <c r="AF42" s="84"/>
      <c r="AG42" s="84"/>
      <c r="AH42" s="84"/>
      <c r="AI42" s="84">
        <v>50.454545454545453</v>
      </c>
      <c r="AJ42" s="84"/>
      <c r="AK42" s="84"/>
      <c r="AL42" s="84"/>
      <c r="AM42" s="84"/>
      <c r="AN42" s="84"/>
      <c r="AO42" s="84"/>
      <c r="AP42" s="84"/>
      <c r="AQ42" s="84">
        <v>1.2</v>
      </c>
      <c r="AR42" s="84"/>
      <c r="AS42" s="84"/>
      <c r="AT42" s="84"/>
      <c r="AU42" s="84"/>
      <c r="AV42" s="84"/>
      <c r="AW42" s="84"/>
    </row>
    <row r="43" spans="1:49" x14ac:dyDescent="0.2">
      <c r="A43" s="83">
        <v>1904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>
        <v>11.994606256742179</v>
      </c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>
        <v>50.344827586206897</v>
      </c>
      <c r="AJ43" s="84"/>
      <c r="AK43" s="84"/>
      <c r="AL43" s="84"/>
      <c r="AM43" s="84"/>
      <c r="AN43" s="84"/>
      <c r="AO43" s="84"/>
      <c r="AP43" s="84"/>
      <c r="AQ43" s="84">
        <v>0.60160427807486627</v>
      </c>
      <c r="AR43" s="84"/>
      <c r="AS43" s="84"/>
      <c r="AT43" s="84"/>
      <c r="AU43" s="84"/>
      <c r="AV43" s="84"/>
      <c r="AW43" s="84"/>
    </row>
    <row r="44" spans="1:49" x14ac:dyDescent="0.2">
      <c r="A44" s="83">
        <v>1905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>
        <v>11.998714652956298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>
        <v>49.859154929577464</v>
      </c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</row>
    <row r="45" spans="1:49" x14ac:dyDescent="0.2">
      <c r="A45" s="83">
        <v>1906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>
        <v>11.999661590524534</v>
      </c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>
        <v>49.409090909090907</v>
      </c>
      <c r="AJ45" s="84"/>
      <c r="AK45" s="84"/>
      <c r="AL45" s="84"/>
      <c r="AM45" s="84"/>
      <c r="AN45" s="84"/>
      <c r="AO45" s="84"/>
      <c r="AP45" s="84"/>
      <c r="AQ45" s="84">
        <v>1.06055900621118</v>
      </c>
      <c r="AR45" s="84"/>
      <c r="AS45" s="84"/>
      <c r="AT45" s="84"/>
      <c r="AU45" s="84"/>
      <c r="AV45" s="84"/>
      <c r="AW45" s="84"/>
    </row>
    <row r="46" spans="1:49" x14ac:dyDescent="0.2">
      <c r="A46" s="83">
        <v>1907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>
        <v>12.301255230125523</v>
      </c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>
        <v>50</v>
      </c>
      <c r="AJ46" s="84"/>
      <c r="AK46" s="84"/>
      <c r="AL46" s="84"/>
      <c r="AM46" s="84"/>
      <c r="AN46" s="84"/>
      <c r="AO46" s="84"/>
      <c r="AP46" s="84"/>
      <c r="AQ46" s="84">
        <v>1.7084217975937721</v>
      </c>
      <c r="AR46" s="84"/>
      <c r="AS46" s="84"/>
      <c r="AT46" s="84"/>
      <c r="AU46" s="84"/>
      <c r="AV46" s="84">
        <v>2.5</v>
      </c>
      <c r="AW46" s="84"/>
    </row>
    <row r="47" spans="1:49" x14ac:dyDescent="0.2">
      <c r="A47" s="83">
        <v>1908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>
        <v>9.0896551724137939</v>
      </c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>
        <v>36.825000000000003</v>
      </c>
      <c r="AJ47" s="84"/>
      <c r="AK47" s="84"/>
      <c r="AL47" s="84"/>
      <c r="AM47" s="84"/>
      <c r="AN47" s="84"/>
      <c r="AO47" s="84"/>
      <c r="AP47" s="84"/>
      <c r="AQ47" s="84">
        <v>1.1375</v>
      </c>
      <c r="AR47" s="84"/>
      <c r="AS47" s="84"/>
      <c r="AT47" s="84"/>
      <c r="AU47" s="84"/>
      <c r="AV47" s="84"/>
      <c r="AW47" s="84"/>
    </row>
    <row r="48" spans="1:49" ht="14.4" x14ac:dyDescent="0.3">
      <c r="C48"/>
    </row>
    <row r="49" spans="3:3" ht="14.4" x14ac:dyDescent="0.3">
      <c r="C49"/>
    </row>
    <row r="50" spans="3:3" ht="14.4" x14ac:dyDescent="0.3">
      <c r="C50"/>
    </row>
    <row r="51" spans="3:3" ht="14.4" x14ac:dyDescent="0.3">
      <c r="C51"/>
    </row>
    <row r="52" spans="3:3" ht="14.4" x14ac:dyDescent="0.3">
      <c r="C52"/>
    </row>
    <row r="53" spans="3:3" ht="14.4" x14ac:dyDescent="0.3">
      <c r="C53"/>
    </row>
    <row r="54" spans="3:3" ht="14.4" x14ac:dyDescent="0.3">
      <c r="C54"/>
    </row>
    <row r="55" spans="3:3" ht="14.4" x14ac:dyDescent="0.3">
      <c r="C55"/>
    </row>
    <row r="56" spans="3:3" ht="14.4" x14ac:dyDescent="0.3">
      <c r="C56"/>
    </row>
    <row r="57" spans="3:3" ht="14.4" x14ac:dyDescent="0.3">
      <c r="C57"/>
    </row>
    <row r="58" spans="3:3" ht="14.4" x14ac:dyDescent="0.3">
      <c r="C58"/>
    </row>
    <row r="59" spans="3:3" ht="14.4" x14ac:dyDescent="0.3">
      <c r="C59"/>
    </row>
    <row r="60" spans="3:3" ht="14.4" x14ac:dyDescent="0.3">
      <c r="C60"/>
    </row>
    <row r="61" spans="3:3" ht="14.4" x14ac:dyDescent="0.3">
      <c r="C61"/>
    </row>
    <row r="62" spans="3:3" ht="14.4" x14ac:dyDescent="0.3">
      <c r="C62"/>
    </row>
    <row r="63" spans="3:3" ht="14.4" x14ac:dyDescent="0.3">
      <c r="C63"/>
    </row>
    <row r="64" spans="3:3" ht="14.4" x14ac:dyDescent="0.3">
      <c r="C64"/>
    </row>
    <row r="65" spans="3:3" ht="14.4" x14ac:dyDescent="0.3">
      <c r="C65"/>
    </row>
    <row r="66" spans="3:3" ht="14.4" x14ac:dyDescent="0.3">
      <c r="C66"/>
    </row>
    <row r="67" spans="3:3" ht="14.4" x14ac:dyDescent="0.3">
      <c r="C67"/>
    </row>
    <row r="68" spans="3:3" ht="14.4" x14ac:dyDescent="0.3">
      <c r="C68"/>
    </row>
    <row r="69" spans="3:3" ht="14.4" x14ac:dyDescent="0.3">
      <c r="C69"/>
    </row>
    <row r="70" spans="3:3" ht="14.4" x14ac:dyDescent="0.3">
      <c r="C70"/>
    </row>
    <row r="71" spans="3:3" ht="14.4" x14ac:dyDescent="0.3">
      <c r="C71"/>
    </row>
    <row r="72" spans="3:3" ht="14.4" x14ac:dyDescent="0.3">
      <c r="C72"/>
    </row>
    <row r="73" spans="3:3" ht="14.4" x14ac:dyDescent="0.3">
      <c r="C73"/>
    </row>
    <row r="74" spans="3:3" ht="14.4" x14ac:dyDescent="0.3">
      <c r="C74"/>
    </row>
    <row r="75" spans="3:3" ht="14.4" x14ac:dyDescent="0.3">
      <c r="C75"/>
    </row>
    <row r="76" spans="3:3" ht="14.4" x14ac:dyDescent="0.3">
      <c r="C76"/>
    </row>
    <row r="77" spans="3:3" ht="14.4" x14ac:dyDescent="0.3">
      <c r="C77"/>
    </row>
    <row r="78" spans="3:3" ht="14.4" x14ac:dyDescent="0.3">
      <c r="C78"/>
    </row>
    <row r="79" spans="3:3" ht="14.4" x14ac:dyDescent="0.3">
      <c r="C79"/>
    </row>
    <row r="80" spans="3:3" ht="14.4" x14ac:dyDescent="0.3">
      <c r="C80"/>
    </row>
    <row r="81" spans="3:3" ht="14.4" x14ac:dyDescent="0.3">
      <c r="C81"/>
    </row>
    <row r="82" spans="3:3" ht="14.4" x14ac:dyDescent="0.3">
      <c r="C82"/>
    </row>
    <row r="83" spans="3:3" ht="14.4" x14ac:dyDescent="0.3">
      <c r="C83"/>
    </row>
    <row r="84" spans="3:3" ht="14.4" x14ac:dyDescent="0.3">
      <c r="C84"/>
    </row>
    <row r="85" spans="3:3" ht="14.4" x14ac:dyDescent="0.3">
      <c r="C85"/>
    </row>
    <row r="86" spans="3:3" ht="14.4" x14ac:dyDescent="0.3">
      <c r="C86"/>
    </row>
    <row r="87" spans="3:3" ht="14.4" x14ac:dyDescent="0.3">
      <c r="C87"/>
    </row>
    <row r="88" spans="3:3" ht="14.4" x14ac:dyDescent="0.3">
      <c r="C88"/>
    </row>
    <row r="89" spans="3:3" ht="14.4" x14ac:dyDescent="0.3">
      <c r="C89"/>
    </row>
    <row r="90" spans="3:3" ht="14.4" x14ac:dyDescent="0.3">
      <c r="C90"/>
    </row>
    <row r="91" spans="3:3" ht="14.4" x14ac:dyDescent="0.3">
      <c r="C91"/>
    </row>
    <row r="92" spans="3:3" ht="14.4" x14ac:dyDescent="0.3">
      <c r="C92"/>
    </row>
    <row r="93" spans="3:3" ht="14.4" x14ac:dyDescent="0.3">
      <c r="C93"/>
    </row>
    <row r="94" spans="3:3" ht="14.4" x14ac:dyDescent="0.3">
      <c r="C94"/>
    </row>
    <row r="95" spans="3:3" ht="14.4" x14ac:dyDescent="0.3">
      <c r="C95"/>
    </row>
    <row r="96" spans="3:3" ht="14.4" x14ac:dyDescent="0.3">
      <c r="C96"/>
    </row>
    <row r="97" spans="3:3" ht="14.4" x14ac:dyDescent="0.3">
      <c r="C97"/>
    </row>
    <row r="98" spans="3:3" ht="14.4" x14ac:dyDescent="0.3">
      <c r="C98"/>
    </row>
    <row r="99" spans="3:3" ht="14.4" x14ac:dyDescent="0.3">
      <c r="C99"/>
    </row>
    <row r="100" spans="3:3" ht="14.4" x14ac:dyDescent="0.3">
      <c r="C100"/>
    </row>
    <row r="101" spans="3:3" ht="14.4" x14ac:dyDescent="0.3">
      <c r="C101"/>
    </row>
    <row r="102" spans="3:3" ht="14.4" x14ac:dyDescent="0.3">
      <c r="C102"/>
    </row>
    <row r="103" spans="3:3" ht="14.4" x14ac:dyDescent="0.3">
      <c r="C103"/>
    </row>
    <row r="104" spans="3:3" ht="14.4" x14ac:dyDescent="0.3">
      <c r="C104"/>
    </row>
    <row r="105" spans="3:3" ht="14.4" x14ac:dyDescent="0.3">
      <c r="C105"/>
    </row>
    <row r="106" spans="3:3" ht="14.4" x14ac:dyDescent="0.3">
      <c r="C106"/>
    </row>
    <row r="107" spans="3:3" ht="14.4" x14ac:dyDescent="0.3">
      <c r="C107"/>
    </row>
    <row r="108" spans="3:3" ht="14.4" x14ac:dyDescent="0.3">
      <c r="C108"/>
    </row>
    <row r="109" spans="3:3" ht="14.4" x14ac:dyDescent="0.3">
      <c r="C109"/>
    </row>
    <row r="110" spans="3:3" ht="14.4" x14ac:dyDescent="0.3">
      <c r="C110"/>
    </row>
    <row r="111" spans="3:3" ht="14.4" x14ac:dyDescent="0.3">
      <c r="C111"/>
    </row>
    <row r="112" spans="3:3" ht="14.4" x14ac:dyDescent="0.3">
      <c r="C112"/>
    </row>
    <row r="113" spans="3:3" ht="14.4" x14ac:dyDescent="0.3">
      <c r="C113"/>
    </row>
    <row r="114" spans="3:3" ht="14.4" x14ac:dyDescent="0.3">
      <c r="C114"/>
    </row>
    <row r="115" spans="3:3" ht="14.4" x14ac:dyDescent="0.3">
      <c r="C115"/>
    </row>
    <row r="116" spans="3:3" ht="14.4" x14ac:dyDescent="0.3">
      <c r="C116"/>
    </row>
    <row r="117" spans="3:3" ht="14.4" x14ac:dyDescent="0.3">
      <c r="C117"/>
    </row>
    <row r="118" spans="3:3" ht="14.4" x14ac:dyDescent="0.3">
      <c r="C118"/>
    </row>
    <row r="119" spans="3:3" ht="14.4" x14ac:dyDescent="0.3">
      <c r="C119"/>
    </row>
    <row r="120" spans="3:3" ht="14.4" x14ac:dyDescent="0.3">
      <c r="C120"/>
    </row>
    <row r="121" spans="3:3" ht="14.4" x14ac:dyDescent="0.3">
      <c r="C121"/>
    </row>
    <row r="122" spans="3:3" ht="14.4" x14ac:dyDescent="0.3">
      <c r="C122"/>
    </row>
    <row r="123" spans="3:3" ht="14.4" x14ac:dyDescent="0.3">
      <c r="C123"/>
    </row>
    <row r="124" spans="3:3" ht="14.4" x14ac:dyDescent="0.3">
      <c r="C124"/>
    </row>
    <row r="125" spans="3:3" ht="14.4" x14ac:dyDescent="0.3">
      <c r="C125"/>
    </row>
    <row r="126" spans="3:3" ht="14.4" x14ac:dyDescent="0.3">
      <c r="C126"/>
    </row>
    <row r="127" spans="3:3" ht="14.4" x14ac:dyDescent="0.3">
      <c r="C127"/>
    </row>
    <row r="128" spans="3:3" ht="14.4" x14ac:dyDescent="0.3">
      <c r="C128"/>
    </row>
    <row r="129" spans="3:3" ht="14.4" x14ac:dyDescent="0.3">
      <c r="C129"/>
    </row>
    <row r="130" spans="3:3" ht="14.4" x14ac:dyDescent="0.3">
      <c r="C130"/>
    </row>
    <row r="131" spans="3:3" ht="14.4" x14ac:dyDescent="0.3">
      <c r="C131"/>
    </row>
    <row r="132" spans="3:3" ht="14.4" x14ac:dyDescent="0.3">
      <c r="C132"/>
    </row>
    <row r="133" spans="3:3" ht="14.4" x14ac:dyDescent="0.3">
      <c r="C133"/>
    </row>
    <row r="134" spans="3:3" ht="14.4" x14ac:dyDescent="0.3">
      <c r="C134"/>
    </row>
    <row r="135" spans="3:3" ht="14.4" x14ac:dyDescent="0.3">
      <c r="C135"/>
    </row>
    <row r="136" spans="3:3" ht="14.4" x14ac:dyDescent="0.3">
      <c r="C136"/>
    </row>
    <row r="137" spans="3:3" ht="14.4" x14ac:dyDescent="0.3">
      <c r="C137"/>
    </row>
    <row r="138" spans="3:3" ht="14.4" x14ac:dyDescent="0.3">
      <c r="C138"/>
    </row>
    <row r="139" spans="3:3" ht="14.4" x14ac:dyDescent="0.3">
      <c r="C139"/>
    </row>
    <row r="140" spans="3:3" ht="14.4" x14ac:dyDescent="0.3">
      <c r="C140"/>
    </row>
    <row r="141" spans="3:3" ht="14.4" x14ac:dyDescent="0.3">
      <c r="C141"/>
    </row>
    <row r="142" spans="3:3" ht="14.4" x14ac:dyDescent="0.3">
      <c r="C142"/>
    </row>
    <row r="143" spans="3:3" ht="14.4" x14ac:dyDescent="0.3">
      <c r="C143"/>
    </row>
    <row r="144" spans="3:3" ht="14.4" x14ac:dyDescent="0.3">
      <c r="C144"/>
    </row>
    <row r="145" spans="3:3" ht="14.4" x14ac:dyDescent="0.3">
      <c r="C145"/>
    </row>
    <row r="146" spans="3:3" ht="14.4" x14ac:dyDescent="0.3">
      <c r="C146"/>
    </row>
    <row r="147" spans="3:3" ht="14.4" x14ac:dyDescent="0.3">
      <c r="C147"/>
    </row>
    <row r="148" spans="3:3" ht="14.4" x14ac:dyDescent="0.3">
      <c r="C148"/>
    </row>
    <row r="149" spans="3:3" ht="14.4" x14ac:dyDescent="0.3">
      <c r="C149"/>
    </row>
    <row r="150" spans="3:3" ht="14.4" x14ac:dyDescent="0.3">
      <c r="C150"/>
    </row>
    <row r="151" spans="3:3" ht="14.4" x14ac:dyDescent="0.3">
      <c r="C151"/>
    </row>
    <row r="152" spans="3:3" ht="14.4" x14ac:dyDescent="0.3">
      <c r="C152"/>
    </row>
    <row r="153" spans="3:3" ht="14.4" x14ac:dyDescent="0.3">
      <c r="C153"/>
    </row>
    <row r="154" spans="3:3" ht="14.4" x14ac:dyDescent="0.3">
      <c r="C154"/>
    </row>
    <row r="155" spans="3:3" ht="14.4" x14ac:dyDescent="0.3">
      <c r="C155"/>
    </row>
    <row r="156" spans="3:3" ht="14.4" x14ac:dyDescent="0.3">
      <c r="C156"/>
    </row>
    <row r="157" spans="3:3" ht="14.4" x14ac:dyDescent="0.3">
      <c r="C157"/>
    </row>
    <row r="158" spans="3:3" ht="14.4" x14ac:dyDescent="0.3">
      <c r="C158"/>
    </row>
    <row r="159" spans="3:3" ht="14.4" x14ac:dyDescent="0.3">
      <c r="C159"/>
    </row>
    <row r="160" spans="3:3" ht="14.4" x14ac:dyDescent="0.3">
      <c r="C160"/>
    </row>
    <row r="161" spans="3:3" ht="14.4" x14ac:dyDescent="0.3">
      <c r="C161"/>
    </row>
    <row r="162" spans="3:3" ht="14.4" x14ac:dyDescent="0.3">
      <c r="C162"/>
    </row>
    <row r="163" spans="3:3" ht="14.4" x14ac:dyDescent="0.3">
      <c r="C163"/>
    </row>
    <row r="164" spans="3:3" ht="14.4" x14ac:dyDescent="0.3">
      <c r="C164"/>
    </row>
    <row r="165" spans="3:3" ht="14.4" x14ac:dyDescent="0.3">
      <c r="C165"/>
    </row>
    <row r="166" spans="3:3" ht="14.4" x14ac:dyDescent="0.3">
      <c r="C166"/>
    </row>
    <row r="167" spans="3:3" ht="14.4" x14ac:dyDescent="0.3">
      <c r="C167"/>
    </row>
    <row r="168" spans="3:3" ht="14.4" x14ac:dyDescent="0.3">
      <c r="C168"/>
    </row>
    <row r="169" spans="3:3" ht="14.4" x14ac:dyDescent="0.3">
      <c r="C169"/>
    </row>
    <row r="170" spans="3:3" ht="14.4" x14ac:dyDescent="0.3">
      <c r="C170"/>
    </row>
    <row r="171" spans="3:3" ht="14.4" x14ac:dyDescent="0.3">
      <c r="C171"/>
    </row>
    <row r="172" spans="3:3" ht="14.4" x14ac:dyDescent="0.3">
      <c r="C172"/>
    </row>
    <row r="173" spans="3:3" ht="14.4" x14ac:dyDescent="0.3">
      <c r="C173"/>
    </row>
    <row r="174" spans="3:3" ht="14.4" x14ac:dyDescent="0.3">
      <c r="C174"/>
    </row>
    <row r="175" spans="3:3" ht="14.4" x14ac:dyDescent="0.3">
      <c r="C175"/>
    </row>
    <row r="176" spans="3:3" ht="14.4" x14ac:dyDescent="0.3">
      <c r="C176"/>
    </row>
    <row r="177" spans="3:3" ht="14.4" x14ac:dyDescent="0.3">
      <c r="C177"/>
    </row>
    <row r="178" spans="3:3" ht="14.4" x14ac:dyDescent="0.3">
      <c r="C178"/>
    </row>
    <row r="179" spans="3:3" ht="14.4" x14ac:dyDescent="0.3">
      <c r="C179"/>
    </row>
    <row r="180" spans="3:3" ht="14.4" x14ac:dyDescent="0.3">
      <c r="C180"/>
    </row>
    <row r="181" spans="3:3" ht="14.4" x14ac:dyDescent="0.3">
      <c r="C181"/>
    </row>
    <row r="182" spans="3:3" ht="14.4" x14ac:dyDescent="0.3">
      <c r="C182"/>
    </row>
    <row r="183" spans="3:3" ht="14.4" x14ac:dyDescent="0.3">
      <c r="C183"/>
    </row>
    <row r="184" spans="3:3" ht="14.4" x14ac:dyDescent="0.3">
      <c r="C184"/>
    </row>
    <row r="185" spans="3:3" ht="14.4" x14ac:dyDescent="0.3">
      <c r="C185"/>
    </row>
    <row r="186" spans="3:3" ht="14.4" x14ac:dyDescent="0.3">
      <c r="C186"/>
    </row>
    <row r="187" spans="3:3" ht="14.4" x14ac:dyDescent="0.3">
      <c r="C187"/>
    </row>
    <row r="188" spans="3:3" ht="14.4" x14ac:dyDescent="0.3">
      <c r="C188"/>
    </row>
    <row r="189" spans="3:3" ht="14.4" x14ac:dyDescent="0.3">
      <c r="C189"/>
    </row>
    <row r="190" spans="3:3" ht="14.4" x14ac:dyDescent="0.3">
      <c r="C190"/>
    </row>
    <row r="191" spans="3:3" ht="14.4" x14ac:dyDescent="0.3">
      <c r="C191"/>
    </row>
    <row r="192" spans="3:3" ht="14.4" x14ac:dyDescent="0.3">
      <c r="C192"/>
    </row>
    <row r="193" spans="3:3" ht="14.4" x14ac:dyDescent="0.3">
      <c r="C193"/>
    </row>
    <row r="194" spans="3:3" ht="14.4" x14ac:dyDescent="0.3">
      <c r="C194"/>
    </row>
    <row r="195" spans="3:3" ht="14.4" x14ac:dyDescent="0.3">
      <c r="C195"/>
    </row>
    <row r="196" spans="3:3" ht="14.4" x14ac:dyDescent="0.3">
      <c r="C196"/>
    </row>
    <row r="197" spans="3:3" ht="14.4" x14ac:dyDescent="0.3">
      <c r="C197"/>
    </row>
    <row r="198" spans="3:3" ht="14.4" x14ac:dyDescent="0.3">
      <c r="C198"/>
    </row>
    <row r="199" spans="3:3" ht="14.4" x14ac:dyDescent="0.3">
      <c r="C199"/>
    </row>
    <row r="200" spans="3:3" ht="14.4" x14ac:dyDescent="0.3">
      <c r="C200"/>
    </row>
    <row r="201" spans="3:3" ht="14.4" x14ac:dyDescent="0.3">
      <c r="C201"/>
    </row>
    <row r="202" spans="3:3" ht="14.4" x14ac:dyDescent="0.3">
      <c r="C202"/>
    </row>
    <row r="203" spans="3:3" ht="14.4" x14ac:dyDescent="0.3">
      <c r="C203"/>
    </row>
    <row r="204" spans="3:3" ht="14.4" x14ac:dyDescent="0.3">
      <c r="C204"/>
    </row>
    <row r="205" spans="3:3" ht="14.4" x14ac:dyDescent="0.3">
      <c r="C205"/>
    </row>
    <row r="206" spans="3:3" ht="14.4" x14ac:dyDescent="0.3">
      <c r="C206"/>
    </row>
    <row r="207" spans="3:3" ht="14.4" x14ac:dyDescent="0.3">
      <c r="C207"/>
    </row>
    <row r="208" spans="3:3" ht="14.4" x14ac:dyDescent="0.3">
      <c r="C208"/>
    </row>
    <row r="209" spans="3:3" ht="14.4" x14ac:dyDescent="0.3">
      <c r="C209"/>
    </row>
    <row r="210" spans="3:3" ht="14.4" x14ac:dyDescent="0.3">
      <c r="C210"/>
    </row>
    <row r="211" spans="3:3" ht="14.4" x14ac:dyDescent="0.3">
      <c r="C211"/>
    </row>
    <row r="212" spans="3:3" ht="14.4" x14ac:dyDescent="0.3">
      <c r="C212"/>
    </row>
    <row r="213" spans="3:3" ht="14.4" x14ac:dyDescent="0.3">
      <c r="C213"/>
    </row>
    <row r="214" spans="3:3" ht="14.4" x14ac:dyDescent="0.3">
      <c r="C214"/>
    </row>
    <row r="215" spans="3:3" ht="14.4" x14ac:dyDescent="0.3">
      <c r="C215"/>
    </row>
    <row r="216" spans="3:3" ht="14.4" x14ac:dyDescent="0.3">
      <c r="C216"/>
    </row>
    <row r="217" spans="3:3" ht="14.4" x14ac:dyDescent="0.3">
      <c r="C217"/>
    </row>
    <row r="218" spans="3:3" ht="14.4" x14ac:dyDescent="0.3">
      <c r="C218"/>
    </row>
    <row r="219" spans="3:3" ht="14.4" x14ac:dyDescent="0.3">
      <c r="C219"/>
    </row>
    <row r="220" spans="3:3" ht="14.4" x14ac:dyDescent="0.3">
      <c r="C220"/>
    </row>
    <row r="221" spans="3:3" ht="14.4" x14ac:dyDescent="0.3">
      <c r="C221"/>
    </row>
    <row r="222" spans="3:3" ht="14.4" x14ac:dyDescent="0.3">
      <c r="C222"/>
    </row>
    <row r="223" spans="3:3" ht="14.4" x14ac:dyDescent="0.3">
      <c r="C223"/>
    </row>
    <row r="224" spans="3:3" ht="14.4" x14ac:dyDescent="0.3">
      <c r="C224"/>
    </row>
    <row r="225" spans="3:3" ht="14.4" x14ac:dyDescent="0.3">
      <c r="C225"/>
    </row>
    <row r="226" spans="3:3" ht="14.4" x14ac:dyDescent="0.3">
      <c r="C226"/>
    </row>
    <row r="227" spans="3:3" ht="14.4" x14ac:dyDescent="0.3">
      <c r="C227"/>
    </row>
    <row r="228" spans="3:3" ht="14.4" x14ac:dyDescent="0.3">
      <c r="C228"/>
    </row>
    <row r="229" spans="3:3" ht="14.4" x14ac:dyDescent="0.3">
      <c r="C229"/>
    </row>
    <row r="230" spans="3:3" ht="14.4" x14ac:dyDescent="0.3">
      <c r="C230"/>
    </row>
    <row r="231" spans="3:3" ht="14.4" x14ac:dyDescent="0.3">
      <c r="C231"/>
    </row>
    <row r="232" spans="3:3" ht="14.4" x14ac:dyDescent="0.3">
      <c r="C232"/>
    </row>
    <row r="233" spans="3:3" ht="14.4" x14ac:dyDescent="0.3">
      <c r="C233"/>
    </row>
    <row r="234" spans="3:3" ht="14.4" x14ac:dyDescent="0.3">
      <c r="C234"/>
    </row>
    <row r="235" spans="3:3" ht="14.4" x14ac:dyDescent="0.3">
      <c r="C235"/>
    </row>
    <row r="236" spans="3:3" ht="14.4" x14ac:dyDescent="0.3">
      <c r="C236"/>
    </row>
    <row r="237" spans="3:3" ht="14.4" x14ac:dyDescent="0.3">
      <c r="C237"/>
    </row>
    <row r="238" spans="3:3" ht="14.4" x14ac:dyDescent="0.3">
      <c r="C238"/>
    </row>
    <row r="239" spans="3:3" ht="14.4" x14ac:dyDescent="0.3">
      <c r="C239"/>
    </row>
    <row r="240" spans="3:3" ht="14.4" x14ac:dyDescent="0.3">
      <c r="C240"/>
    </row>
    <row r="241" spans="3:3" ht="14.4" x14ac:dyDescent="0.3">
      <c r="C241"/>
    </row>
    <row r="242" spans="3:3" ht="14.4" x14ac:dyDescent="0.3">
      <c r="C242"/>
    </row>
    <row r="243" spans="3:3" ht="14.4" x14ac:dyDescent="0.3">
      <c r="C243"/>
    </row>
    <row r="244" spans="3:3" ht="14.4" x14ac:dyDescent="0.3">
      <c r="C244"/>
    </row>
    <row r="245" spans="3:3" ht="14.4" x14ac:dyDescent="0.3">
      <c r="C245"/>
    </row>
    <row r="246" spans="3:3" ht="14.4" x14ac:dyDescent="0.3">
      <c r="C246"/>
    </row>
    <row r="247" spans="3:3" ht="14.4" x14ac:dyDescent="0.3">
      <c r="C247"/>
    </row>
    <row r="248" spans="3:3" ht="14.4" x14ac:dyDescent="0.3">
      <c r="C248"/>
    </row>
    <row r="249" spans="3:3" ht="14.4" x14ac:dyDescent="0.3">
      <c r="C249"/>
    </row>
    <row r="250" spans="3:3" ht="14.4" x14ac:dyDescent="0.3">
      <c r="C250"/>
    </row>
    <row r="251" spans="3:3" ht="14.4" x14ac:dyDescent="0.3">
      <c r="C251"/>
    </row>
    <row r="252" spans="3:3" ht="14.4" x14ac:dyDescent="0.3">
      <c r="C252"/>
    </row>
    <row r="253" spans="3:3" ht="14.4" x14ac:dyDescent="0.3">
      <c r="C253"/>
    </row>
    <row r="254" spans="3:3" ht="14.4" x14ac:dyDescent="0.3">
      <c r="C254"/>
    </row>
    <row r="255" spans="3:3" ht="14.4" x14ac:dyDescent="0.3">
      <c r="C255"/>
    </row>
    <row r="256" spans="3:3" ht="14.4" x14ac:dyDescent="0.3">
      <c r="C256"/>
    </row>
    <row r="257" spans="3:3" ht="14.4" x14ac:dyDescent="0.3">
      <c r="C257"/>
    </row>
    <row r="258" spans="3:3" ht="14.4" x14ac:dyDescent="0.3">
      <c r="C258"/>
    </row>
    <row r="259" spans="3:3" ht="14.4" x14ac:dyDescent="0.3">
      <c r="C259"/>
    </row>
    <row r="260" spans="3:3" ht="14.4" x14ac:dyDescent="0.3">
      <c r="C260"/>
    </row>
    <row r="261" spans="3:3" ht="14.4" x14ac:dyDescent="0.3">
      <c r="C261"/>
    </row>
    <row r="262" spans="3:3" ht="14.4" x14ac:dyDescent="0.3">
      <c r="C262"/>
    </row>
    <row r="263" spans="3:3" ht="14.4" x14ac:dyDescent="0.3">
      <c r="C263"/>
    </row>
    <row r="264" spans="3:3" ht="14.4" x14ac:dyDescent="0.3">
      <c r="C264"/>
    </row>
    <row r="265" spans="3:3" ht="14.4" x14ac:dyDescent="0.3">
      <c r="C265"/>
    </row>
    <row r="266" spans="3:3" ht="14.4" x14ac:dyDescent="0.3">
      <c r="C266"/>
    </row>
    <row r="267" spans="3:3" ht="14.4" x14ac:dyDescent="0.3">
      <c r="C267"/>
    </row>
    <row r="268" spans="3:3" ht="14.4" x14ac:dyDescent="0.3">
      <c r="C268"/>
    </row>
    <row r="269" spans="3:3" ht="14.4" x14ac:dyDescent="0.3">
      <c r="C269"/>
    </row>
    <row r="270" spans="3:3" ht="14.4" x14ac:dyDescent="0.3">
      <c r="C270"/>
    </row>
    <row r="271" spans="3:3" ht="14.4" x14ac:dyDescent="0.3">
      <c r="C271"/>
    </row>
    <row r="272" spans="3:3" ht="14.4" x14ac:dyDescent="0.3">
      <c r="C272"/>
    </row>
    <row r="273" spans="3:3" ht="14.4" x14ac:dyDescent="0.3">
      <c r="C273"/>
    </row>
    <row r="274" spans="3:3" ht="14.4" x14ac:dyDescent="0.3">
      <c r="C274"/>
    </row>
    <row r="275" spans="3:3" ht="14.4" x14ac:dyDescent="0.3">
      <c r="C275"/>
    </row>
    <row r="276" spans="3:3" ht="14.4" x14ac:dyDescent="0.3">
      <c r="C276"/>
    </row>
    <row r="277" spans="3:3" ht="14.4" x14ac:dyDescent="0.3">
      <c r="C277"/>
    </row>
    <row r="278" spans="3:3" ht="14.4" x14ac:dyDescent="0.3">
      <c r="C278"/>
    </row>
    <row r="279" spans="3:3" ht="14.4" x14ac:dyDescent="0.3">
      <c r="C279"/>
    </row>
    <row r="280" spans="3:3" ht="14.4" x14ac:dyDescent="0.3">
      <c r="C280"/>
    </row>
    <row r="281" spans="3:3" ht="14.4" x14ac:dyDescent="0.3">
      <c r="C281"/>
    </row>
    <row r="282" spans="3:3" ht="14.4" x14ac:dyDescent="0.3">
      <c r="C282"/>
    </row>
    <row r="283" spans="3:3" ht="14.4" x14ac:dyDescent="0.3">
      <c r="C283"/>
    </row>
    <row r="284" spans="3:3" ht="14.4" x14ac:dyDescent="0.3">
      <c r="C284"/>
    </row>
    <row r="285" spans="3:3" ht="14.4" x14ac:dyDescent="0.3">
      <c r="C285"/>
    </row>
    <row r="286" spans="3:3" ht="14.4" x14ac:dyDescent="0.3">
      <c r="C286"/>
    </row>
    <row r="287" spans="3:3" ht="14.4" x14ac:dyDescent="0.3">
      <c r="C287"/>
    </row>
    <row r="288" spans="3:3" ht="14.4" x14ac:dyDescent="0.3">
      <c r="C288"/>
    </row>
    <row r="289" spans="3:3" ht="14.4" x14ac:dyDescent="0.3">
      <c r="C289"/>
    </row>
    <row r="290" spans="3:3" ht="14.4" x14ac:dyDescent="0.3">
      <c r="C290"/>
    </row>
    <row r="291" spans="3:3" ht="14.4" x14ac:dyDescent="0.3">
      <c r="C291"/>
    </row>
    <row r="292" spans="3:3" ht="14.4" x14ac:dyDescent="0.3">
      <c r="C292"/>
    </row>
    <row r="293" spans="3:3" ht="14.4" x14ac:dyDescent="0.3">
      <c r="C293"/>
    </row>
    <row r="294" spans="3:3" ht="14.4" x14ac:dyDescent="0.3">
      <c r="C294"/>
    </row>
    <row r="295" spans="3:3" ht="14.4" x14ac:dyDescent="0.3">
      <c r="C295"/>
    </row>
    <row r="296" spans="3:3" ht="14.4" x14ac:dyDescent="0.3">
      <c r="C296"/>
    </row>
    <row r="297" spans="3:3" ht="14.4" x14ac:dyDescent="0.3">
      <c r="C297"/>
    </row>
    <row r="298" spans="3:3" ht="14.4" x14ac:dyDescent="0.3">
      <c r="C298"/>
    </row>
    <row r="299" spans="3:3" ht="14.4" x14ac:dyDescent="0.3">
      <c r="C299"/>
    </row>
    <row r="300" spans="3:3" ht="14.4" x14ac:dyDescent="0.3">
      <c r="C300"/>
    </row>
    <row r="301" spans="3:3" ht="14.4" x14ac:dyDescent="0.3">
      <c r="C301"/>
    </row>
    <row r="302" spans="3:3" ht="14.4" x14ac:dyDescent="0.3">
      <c r="C302"/>
    </row>
    <row r="303" spans="3:3" ht="14.4" x14ac:dyDescent="0.3">
      <c r="C303"/>
    </row>
    <row r="304" spans="3:3" ht="14.4" x14ac:dyDescent="0.3">
      <c r="C304"/>
    </row>
    <row r="305" spans="3:3" ht="14.4" x14ac:dyDescent="0.3">
      <c r="C305"/>
    </row>
    <row r="306" spans="3:3" ht="14.4" x14ac:dyDescent="0.3">
      <c r="C306"/>
    </row>
    <row r="307" spans="3:3" ht="14.4" x14ac:dyDescent="0.3">
      <c r="C307"/>
    </row>
    <row r="308" spans="3:3" ht="14.4" x14ac:dyDescent="0.3">
      <c r="C308"/>
    </row>
    <row r="309" spans="3:3" ht="14.4" x14ac:dyDescent="0.3">
      <c r="C309"/>
    </row>
    <row r="310" spans="3:3" ht="14.4" x14ac:dyDescent="0.3">
      <c r="C310"/>
    </row>
    <row r="311" spans="3:3" ht="14.4" x14ac:dyDescent="0.3">
      <c r="C311"/>
    </row>
    <row r="312" spans="3:3" ht="14.4" x14ac:dyDescent="0.3">
      <c r="C312"/>
    </row>
    <row r="313" spans="3:3" ht="14.4" x14ac:dyDescent="0.3">
      <c r="C313"/>
    </row>
    <row r="314" spans="3:3" ht="14.4" x14ac:dyDescent="0.3">
      <c r="C314"/>
    </row>
    <row r="315" spans="3:3" ht="14.4" x14ac:dyDescent="0.3">
      <c r="C315"/>
    </row>
    <row r="316" spans="3:3" ht="14.4" x14ac:dyDescent="0.3">
      <c r="C316"/>
    </row>
    <row r="317" spans="3:3" ht="14.4" x14ac:dyDescent="0.3">
      <c r="C317"/>
    </row>
    <row r="318" spans="3:3" ht="14.4" x14ac:dyDescent="0.3">
      <c r="C318"/>
    </row>
    <row r="319" spans="3:3" ht="14.4" x14ac:dyDescent="0.3">
      <c r="C319"/>
    </row>
    <row r="320" spans="3:3" ht="14.4" x14ac:dyDescent="0.3">
      <c r="C320"/>
    </row>
    <row r="321" spans="3:3" ht="14.4" x14ac:dyDescent="0.3">
      <c r="C321"/>
    </row>
    <row r="322" spans="3:3" ht="14.4" x14ac:dyDescent="0.3">
      <c r="C322"/>
    </row>
    <row r="323" spans="3:3" ht="14.4" x14ac:dyDescent="0.3">
      <c r="C323"/>
    </row>
    <row r="324" spans="3:3" ht="14.4" x14ac:dyDescent="0.3">
      <c r="C324"/>
    </row>
    <row r="325" spans="3:3" ht="14.4" x14ac:dyDescent="0.3">
      <c r="C325"/>
    </row>
    <row r="326" spans="3:3" ht="14.4" x14ac:dyDescent="0.3">
      <c r="C326"/>
    </row>
    <row r="327" spans="3:3" ht="14.4" x14ac:dyDescent="0.3">
      <c r="C327"/>
    </row>
    <row r="328" spans="3:3" ht="14.4" x14ac:dyDescent="0.3">
      <c r="C328"/>
    </row>
    <row r="329" spans="3:3" ht="14.4" x14ac:dyDescent="0.3">
      <c r="C329"/>
    </row>
    <row r="330" spans="3:3" ht="14.4" x14ac:dyDescent="0.3">
      <c r="C330"/>
    </row>
    <row r="331" spans="3:3" ht="14.4" x14ac:dyDescent="0.3">
      <c r="C331"/>
    </row>
    <row r="332" spans="3:3" ht="14.4" x14ac:dyDescent="0.3">
      <c r="C332"/>
    </row>
    <row r="333" spans="3:3" ht="14.4" x14ac:dyDescent="0.3">
      <c r="C333"/>
    </row>
    <row r="334" spans="3:3" ht="14.4" x14ac:dyDescent="0.3">
      <c r="C334"/>
    </row>
    <row r="335" spans="3:3" ht="14.4" x14ac:dyDescent="0.3">
      <c r="C335"/>
    </row>
    <row r="336" spans="3:3" ht="14.4" x14ac:dyDescent="0.3">
      <c r="C336"/>
    </row>
    <row r="337" spans="3:3" ht="14.4" x14ac:dyDescent="0.3">
      <c r="C337"/>
    </row>
    <row r="338" spans="3:3" ht="14.4" x14ac:dyDescent="0.3">
      <c r="C338"/>
    </row>
    <row r="339" spans="3:3" ht="14.4" x14ac:dyDescent="0.3">
      <c r="C339"/>
    </row>
    <row r="340" spans="3:3" ht="14.4" x14ac:dyDescent="0.3">
      <c r="C340"/>
    </row>
    <row r="341" spans="3:3" ht="14.4" x14ac:dyDescent="0.3">
      <c r="C341"/>
    </row>
    <row r="342" spans="3:3" ht="14.4" x14ac:dyDescent="0.3">
      <c r="C342"/>
    </row>
    <row r="343" spans="3:3" ht="14.4" x14ac:dyDescent="0.3">
      <c r="C343"/>
    </row>
    <row r="344" spans="3:3" ht="14.4" x14ac:dyDescent="0.3">
      <c r="C344"/>
    </row>
    <row r="345" spans="3:3" ht="14.4" x14ac:dyDescent="0.3">
      <c r="C345"/>
    </row>
    <row r="346" spans="3:3" ht="14.4" x14ac:dyDescent="0.3">
      <c r="C346"/>
    </row>
    <row r="347" spans="3:3" ht="14.4" x14ac:dyDescent="0.3">
      <c r="C347"/>
    </row>
    <row r="348" spans="3:3" ht="14.4" x14ac:dyDescent="0.3">
      <c r="C348"/>
    </row>
    <row r="349" spans="3:3" ht="14.4" x14ac:dyDescent="0.3">
      <c r="C349"/>
    </row>
    <row r="350" spans="3:3" ht="14.4" x14ac:dyDescent="0.3">
      <c r="C350"/>
    </row>
    <row r="351" spans="3:3" ht="14.4" x14ac:dyDescent="0.3">
      <c r="C351"/>
    </row>
    <row r="352" spans="3:3" ht="14.4" x14ac:dyDescent="0.3">
      <c r="C352"/>
    </row>
    <row r="353" spans="3:3" ht="14.4" x14ac:dyDescent="0.3">
      <c r="C353"/>
    </row>
    <row r="354" spans="3:3" ht="14.4" x14ac:dyDescent="0.3">
      <c r="C354"/>
    </row>
    <row r="355" spans="3:3" ht="14.4" x14ac:dyDescent="0.3">
      <c r="C355"/>
    </row>
    <row r="356" spans="3:3" ht="14.4" x14ac:dyDescent="0.3">
      <c r="C356"/>
    </row>
    <row r="357" spans="3:3" ht="14.4" x14ac:dyDescent="0.3">
      <c r="C357"/>
    </row>
    <row r="358" spans="3:3" ht="14.4" x14ac:dyDescent="0.3">
      <c r="C358"/>
    </row>
    <row r="359" spans="3:3" ht="14.4" x14ac:dyDescent="0.3">
      <c r="C359"/>
    </row>
    <row r="360" spans="3:3" ht="14.4" x14ac:dyDescent="0.3">
      <c r="C360"/>
    </row>
    <row r="361" spans="3:3" ht="14.4" x14ac:dyDescent="0.3">
      <c r="C361"/>
    </row>
    <row r="362" spans="3:3" ht="14.4" x14ac:dyDescent="0.3">
      <c r="C362"/>
    </row>
    <row r="363" spans="3:3" ht="14.4" x14ac:dyDescent="0.3">
      <c r="C363"/>
    </row>
    <row r="364" spans="3:3" ht="14.4" x14ac:dyDescent="0.3">
      <c r="C364"/>
    </row>
    <row r="365" spans="3:3" ht="14.4" x14ac:dyDescent="0.3">
      <c r="C365"/>
    </row>
    <row r="366" spans="3:3" ht="14.4" x14ac:dyDescent="0.3">
      <c r="C366"/>
    </row>
    <row r="367" spans="3:3" ht="14.4" x14ac:dyDescent="0.3">
      <c r="C367"/>
    </row>
    <row r="368" spans="3:3" ht="14.4" x14ac:dyDescent="0.3">
      <c r="C368"/>
    </row>
    <row r="369" spans="3:3" ht="14.4" x14ac:dyDescent="0.3">
      <c r="C369"/>
    </row>
    <row r="370" spans="3:3" ht="14.4" x14ac:dyDescent="0.3">
      <c r="C370"/>
    </row>
    <row r="371" spans="3:3" ht="14.4" x14ac:dyDescent="0.3">
      <c r="C371"/>
    </row>
    <row r="372" spans="3:3" ht="14.4" x14ac:dyDescent="0.3">
      <c r="C372"/>
    </row>
    <row r="373" spans="3:3" ht="14.4" x14ac:dyDescent="0.3">
      <c r="C373"/>
    </row>
    <row r="374" spans="3:3" ht="14.4" x14ac:dyDescent="0.3">
      <c r="C374"/>
    </row>
    <row r="375" spans="3:3" ht="14.4" x14ac:dyDescent="0.3">
      <c r="C375"/>
    </row>
    <row r="376" spans="3:3" ht="14.4" x14ac:dyDescent="0.3">
      <c r="C376"/>
    </row>
    <row r="377" spans="3:3" ht="14.4" x14ac:dyDescent="0.3">
      <c r="C377"/>
    </row>
    <row r="378" spans="3:3" ht="14.4" x14ac:dyDescent="0.3">
      <c r="C378"/>
    </row>
    <row r="379" spans="3:3" ht="14.4" x14ac:dyDescent="0.3">
      <c r="C379"/>
    </row>
    <row r="380" spans="3:3" ht="14.4" x14ac:dyDescent="0.3">
      <c r="C380"/>
    </row>
    <row r="381" spans="3:3" ht="14.4" x14ac:dyDescent="0.3">
      <c r="C381"/>
    </row>
    <row r="382" spans="3:3" ht="14.4" x14ac:dyDescent="0.3">
      <c r="C382"/>
    </row>
    <row r="383" spans="3:3" ht="14.4" x14ac:dyDescent="0.3">
      <c r="C383"/>
    </row>
    <row r="384" spans="3:3" ht="14.4" x14ac:dyDescent="0.3">
      <c r="C384"/>
    </row>
    <row r="385" spans="3:3" ht="14.4" x14ac:dyDescent="0.3">
      <c r="C385"/>
    </row>
    <row r="386" spans="3:3" ht="14.4" x14ac:dyDescent="0.3">
      <c r="C386"/>
    </row>
    <row r="387" spans="3:3" ht="14.4" x14ac:dyDescent="0.3">
      <c r="C387"/>
    </row>
    <row r="388" spans="3:3" ht="14.4" x14ac:dyDescent="0.3">
      <c r="C388"/>
    </row>
    <row r="389" spans="3:3" ht="14.4" x14ac:dyDescent="0.3">
      <c r="C389"/>
    </row>
    <row r="390" spans="3:3" ht="14.4" x14ac:dyDescent="0.3">
      <c r="C390"/>
    </row>
    <row r="391" spans="3:3" ht="14.4" x14ac:dyDescent="0.3">
      <c r="C391"/>
    </row>
    <row r="392" spans="3:3" ht="14.4" x14ac:dyDescent="0.3">
      <c r="C392"/>
    </row>
    <row r="393" spans="3:3" ht="14.4" x14ac:dyDescent="0.3">
      <c r="C393"/>
    </row>
    <row r="394" spans="3:3" ht="14.4" x14ac:dyDescent="0.3">
      <c r="C394"/>
    </row>
    <row r="395" spans="3:3" ht="14.4" x14ac:dyDescent="0.3">
      <c r="C395"/>
    </row>
    <row r="396" spans="3:3" ht="14.4" x14ac:dyDescent="0.3">
      <c r="C396"/>
    </row>
    <row r="397" spans="3:3" ht="14.4" x14ac:dyDescent="0.3">
      <c r="C397"/>
    </row>
    <row r="398" spans="3:3" ht="14.4" x14ac:dyDescent="0.3">
      <c r="C398"/>
    </row>
    <row r="399" spans="3:3" ht="14.4" x14ac:dyDescent="0.3">
      <c r="C399"/>
    </row>
    <row r="400" spans="3:3" ht="14.4" x14ac:dyDescent="0.3">
      <c r="C400"/>
    </row>
    <row r="401" spans="3:3" ht="14.4" x14ac:dyDescent="0.3">
      <c r="C401"/>
    </row>
    <row r="402" spans="3:3" ht="14.4" x14ac:dyDescent="0.3">
      <c r="C402"/>
    </row>
    <row r="403" spans="3:3" ht="14.4" x14ac:dyDescent="0.3">
      <c r="C403"/>
    </row>
    <row r="404" spans="3:3" ht="14.4" x14ac:dyDescent="0.3">
      <c r="C404"/>
    </row>
    <row r="405" spans="3:3" ht="14.4" x14ac:dyDescent="0.3">
      <c r="C405"/>
    </row>
    <row r="406" spans="3:3" ht="14.4" x14ac:dyDescent="0.3">
      <c r="C406"/>
    </row>
    <row r="407" spans="3:3" ht="14.4" x14ac:dyDescent="0.3">
      <c r="C407"/>
    </row>
    <row r="408" spans="3:3" ht="14.4" x14ac:dyDescent="0.3">
      <c r="C408"/>
    </row>
    <row r="409" spans="3:3" ht="14.4" x14ac:dyDescent="0.3">
      <c r="C409"/>
    </row>
    <row r="410" spans="3:3" ht="14.4" x14ac:dyDescent="0.3">
      <c r="C410"/>
    </row>
    <row r="411" spans="3:3" ht="14.4" x14ac:dyDescent="0.3">
      <c r="C411"/>
    </row>
    <row r="412" spans="3:3" ht="14.4" x14ac:dyDescent="0.3">
      <c r="C412"/>
    </row>
    <row r="413" spans="3:3" ht="14.4" x14ac:dyDescent="0.3">
      <c r="C413"/>
    </row>
    <row r="414" spans="3:3" ht="14.4" x14ac:dyDescent="0.3">
      <c r="C414"/>
    </row>
    <row r="415" spans="3:3" ht="14.4" x14ac:dyDescent="0.3">
      <c r="C415"/>
    </row>
    <row r="416" spans="3:3" ht="14.4" x14ac:dyDescent="0.3">
      <c r="C416"/>
    </row>
    <row r="417" spans="3:3" ht="14.4" x14ac:dyDescent="0.3">
      <c r="C417"/>
    </row>
    <row r="418" spans="3:3" ht="14.4" x14ac:dyDescent="0.3">
      <c r="C418"/>
    </row>
    <row r="419" spans="3:3" ht="14.4" x14ac:dyDescent="0.3">
      <c r="C419"/>
    </row>
    <row r="420" spans="3:3" ht="14.4" x14ac:dyDescent="0.3">
      <c r="C420"/>
    </row>
    <row r="421" spans="3:3" ht="14.4" x14ac:dyDescent="0.3">
      <c r="C421"/>
    </row>
    <row r="422" spans="3:3" ht="14.4" x14ac:dyDescent="0.3">
      <c r="C422"/>
    </row>
    <row r="423" spans="3:3" ht="14.4" x14ac:dyDescent="0.3">
      <c r="C423"/>
    </row>
    <row r="424" spans="3:3" ht="14.4" x14ac:dyDescent="0.3">
      <c r="C424"/>
    </row>
    <row r="425" spans="3:3" ht="14.4" x14ac:dyDescent="0.3">
      <c r="C425"/>
    </row>
    <row r="426" spans="3:3" ht="14.4" x14ac:dyDescent="0.3">
      <c r="C426"/>
    </row>
    <row r="427" spans="3:3" ht="14.4" x14ac:dyDescent="0.3">
      <c r="C427"/>
    </row>
    <row r="428" spans="3:3" ht="14.4" x14ac:dyDescent="0.3">
      <c r="C428"/>
    </row>
    <row r="429" spans="3:3" ht="14.4" x14ac:dyDescent="0.3">
      <c r="C429"/>
    </row>
    <row r="430" spans="3:3" ht="14.4" x14ac:dyDescent="0.3">
      <c r="C430"/>
    </row>
    <row r="431" spans="3:3" ht="14.4" x14ac:dyDescent="0.3">
      <c r="C431"/>
    </row>
    <row r="432" spans="3:3" ht="14.4" x14ac:dyDescent="0.3">
      <c r="C432"/>
    </row>
    <row r="433" spans="3:3" ht="14.4" x14ac:dyDescent="0.3">
      <c r="C433"/>
    </row>
    <row r="434" spans="3:3" ht="14.4" x14ac:dyDescent="0.3">
      <c r="C434"/>
    </row>
    <row r="435" spans="3:3" ht="14.4" x14ac:dyDescent="0.3">
      <c r="C435"/>
    </row>
    <row r="436" spans="3:3" ht="14.4" x14ac:dyDescent="0.3">
      <c r="C436"/>
    </row>
    <row r="437" spans="3:3" ht="14.4" x14ac:dyDescent="0.3">
      <c r="C437"/>
    </row>
    <row r="438" spans="3:3" ht="14.4" x14ac:dyDescent="0.3">
      <c r="C438"/>
    </row>
    <row r="439" spans="3:3" ht="14.4" x14ac:dyDescent="0.3">
      <c r="C439"/>
    </row>
    <row r="440" spans="3:3" ht="14.4" x14ac:dyDescent="0.3">
      <c r="C440"/>
    </row>
    <row r="441" spans="3:3" ht="14.4" x14ac:dyDescent="0.3">
      <c r="C441"/>
    </row>
    <row r="442" spans="3:3" ht="14.4" x14ac:dyDescent="0.3">
      <c r="C442"/>
    </row>
    <row r="443" spans="3:3" ht="14.4" x14ac:dyDescent="0.3">
      <c r="C443"/>
    </row>
    <row r="444" spans="3:3" ht="14.4" x14ac:dyDescent="0.3">
      <c r="C444"/>
    </row>
    <row r="445" spans="3:3" ht="14.4" x14ac:dyDescent="0.3">
      <c r="C445"/>
    </row>
    <row r="446" spans="3:3" ht="14.4" x14ac:dyDescent="0.3">
      <c r="C446"/>
    </row>
    <row r="447" spans="3:3" ht="14.4" x14ac:dyDescent="0.3">
      <c r="C447"/>
    </row>
    <row r="448" spans="3:3" ht="14.4" x14ac:dyDescent="0.3">
      <c r="C448"/>
    </row>
    <row r="449" spans="3:3" ht="14.4" x14ac:dyDescent="0.3">
      <c r="C449"/>
    </row>
    <row r="450" spans="3:3" ht="14.4" x14ac:dyDescent="0.3">
      <c r="C450"/>
    </row>
    <row r="451" spans="3:3" ht="14.4" x14ac:dyDescent="0.3">
      <c r="C451"/>
    </row>
    <row r="452" spans="3:3" ht="14.4" x14ac:dyDescent="0.3">
      <c r="C452"/>
    </row>
    <row r="453" spans="3:3" ht="14.4" x14ac:dyDescent="0.3">
      <c r="C453"/>
    </row>
    <row r="454" spans="3:3" ht="14.4" x14ac:dyDescent="0.3">
      <c r="C454"/>
    </row>
    <row r="455" spans="3:3" ht="14.4" x14ac:dyDescent="0.3">
      <c r="C455"/>
    </row>
    <row r="456" spans="3:3" ht="14.4" x14ac:dyDescent="0.3">
      <c r="C456"/>
    </row>
    <row r="457" spans="3:3" ht="14.4" x14ac:dyDescent="0.3">
      <c r="C457"/>
    </row>
    <row r="458" spans="3:3" ht="14.4" x14ac:dyDescent="0.3">
      <c r="C458"/>
    </row>
    <row r="459" spans="3:3" ht="14.4" x14ac:dyDescent="0.3">
      <c r="C459"/>
    </row>
    <row r="460" spans="3:3" ht="14.4" x14ac:dyDescent="0.3">
      <c r="C460"/>
    </row>
    <row r="461" spans="3:3" ht="14.4" x14ac:dyDescent="0.3">
      <c r="C461"/>
    </row>
    <row r="462" spans="3:3" ht="14.4" x14ac:dyDescent="0.3">
      <c r="C462"/>
    </row>
    <row r="463" spans="3:3" ht="14.4" x14ac:dyDescent="0.3">
      <c r="C463"/>
    </row>
    <row r="464" spans="3:3" ht="14.4" x14ac:dyDescent="0.3">
      <c r="C464"/>
    </row>
    <row r="465" spans="3:3" ht="14.4" x14ac:dyDescent="0.3">
      <c r="C465"/>
    </row>
    <row r="466" spans="3:3" ht="14.4" x14ac:dyDescent="0.3">
      <c r="C466"/>
    </row>
    <row r="467" spans="3:3" ht="14.4" x14ac:dyDescent="0.3">
      <c r="C467"/>
    </row>
    <row r="468" spans="3:3" ht="14.4" x14ac:dyDescent="0.3">
      <c r="C468"/>
    </row>
    <row r="469" spans="3:3" ht="14.4" x14ac:dyDescent="0.3">
      <c r="C469"/>
    </row>
    <row r="470" spans="3:3" ht="14.4" x14ac:dyDescent="0.3">
      <c r="C470"/>
    </row>
    <row r="471" spans="3:3" ht="14.4" x14ac:dyDescent="0.3">
      <c r="C471"/>
    </row>
    <row r="472" spans="3:3" ht="14.4" x14ac:dyDescent="0.3">
      <c r="C472"/>
    </row>
    <row r="473" spans="3:3" ht="14.4" x14ac:dyDescent="0.3">
      <c r="C473"/>
    </row>
    <row r="474" spans="3:3" ht="14.4" x14ac:dyDescent="0.3">
      <c r="C474"/>
    </row>
    <row r="475" spans="3:3" ht="14.4" x14ac:dyDescent="0.3">
      <c r="C475"/>
    </row>
    <row r="476" spans="3:3" ht="14.4" x14ac:dyDescent="0.3">
      <c r="C476"/>
    </row>
    <row r="477" spans="3:3" ht="14.4" x14ac:dyDescent="0.3">
      <c r="C477"/>
    </row>
    <row r="478" spans="3:3" ht="14.4" x14ac:dyDescent="0.3">
      <c r="C478"/>
    </row>
    <row r="479" spans="3:3" ht="14.4" x14ac:dyDescent="0.3">
      <c r="C479"/>
    </row>
    <row r="480" spans="3:3" ht="14.4" x14ac:dyDescent="0.3">
      <c r="C480"/>
    </row>
    <row r="481" spans="3:3" ht="14.4" x14ac:dyDescent="0.3">
      <c r="C481"/>
    </row>
    <row r="482" spans="3:3" ht="14.4" x14ac:dyDescent="0.3">
      <c r="C482"/>
    </row>
    <row r="483" spans="3:3" ht="14.4" x14ac:dyDescent="0.3">
      <c r="C483"/>
    </row>
    <row r="484" spans="3:3" ht="14.4" x14ac:dyDescent="0.3">
      <c r="C484"/>
    </row>
    <row r="485" spans="3:3" ht="14.4" x14ac:dyDescent="0.3">
      <c r="C485"/>
    </row>
    <row r="486" spans="3:3" ht="14.4" x14ac:dyDescent="0.3">
      <c r="C486"/>
    </row>
    <row r="487" spans="3:3" ht="14.4" x14ac:dyDescent="0.3">
      <c r="C487"/>
    </row>
    <row r="488" spans="3:3" ht="14.4" x14ac:dyDescent="0.3">
      <c r="C488"/>
    </row>
    <row r="489" spans="3:3" ht="14.4" x14ac:dyDescent="0.3">
      <c r="C489"/>
    </row>
    <row r="490" spans="3:3" ht="14.4" x14ac:dyDescent="0.3">
      <c r="C490"/>
    </row>
    <row r="491" spans="3:3" ht="14.4" x14ac:dyDescent="0.3">
      <c r="C491"/>
    </row>
    <row r="492" spans="3:3" ht="14.4" x14ac:dyDescent="0.3">
      <c r="C492"/>
    </row>
    <row r="493" spans="3:3" ht="14.4" x14ac:dyDescent="0.3">
      <c r="C493"/>
    </row>
    <row r="494" spans="3:3" ht="14.4" x14ac:dyDescent="0.3">
      <c r="C494"/>
    </row>
    <row r="495" spans="3:3" ht="14.4" x14ac:dyDescent="0.3">
      <c r="C495"/>
    </row>
    <row r="496" spans="3:3" ht="14.4" x14ac:dyDescent="0.3">
      <c r="C496"/>
    </row>
    <row r="497" spans="3:3" ht="14.4" x14ac:dyDescent="0.3">
      <c r="C497"/>
    </row>
    <row r="498" spans="3:3" ht="14.4" x14ac:dyDescent="0.3">
      <c r="C498"/>
    </row>
    <row r="499" spans="3:3" ht="14.4" x14ac:dyDescent="0.3">
      <c r="C499"/>
    </row>
    <row r="500" spans="3:3" ht="14.4" x14ac:dyDescent="0.3">
      <c r="C500"/>
    </row>
    <row r="501" spans="3:3" ht="14.4" x14ac:dyDescent="0.3">
      <c r="C501"/>
    </row>
    <row r="502" spans="3:3" ht="14.4" x14ac:dyDescent="0.3">
      <c r="C502"/>
    </row>
    <row r="503" spans="3:3" ht="14.4" x14ac:dyDescent="0.3">
      <c r="C503"/>
    </row>
    <row r="504" spans="3:3" ht="14.4" x14ac:dyDescent="0.3">
      <c r="C504"/>
    </row>
    <row r="505" spans="3:3" ht="14.4" x14ac:dyDescent="0.3">
      <c r="C505"/>
    </row>
    <row r="506" spans="3:3" ht="14.4" x14ac:dyDescent="0.3">
      <c r="C506"/>
    </row>
    <row r="507" spans="3:3" ht="14.4" x14ac:dyDescent="0.3">
      <c r="C507"/>
    </row>
    <row r="508" spans="3:3" ht="14.4" x14ac:dyDescent="0.3">
      <c r="C508"/>
    </row>
    <row r="509" spans="3:3" ht="14.4" x14ac:dyDescent="0.3">
      <c r="C509"/>
    </row>
    <row r="510" spans="3:3" ht="14.4" x14ac:dyDescent="0.3">
      <c r="C510"/>
    </row>
    <row r="511" spans="3:3" ht="14.4" x14ac:dyDescent="0.3">
      <c r="C511"/>
    </row>
    <row r="512" spans="3:3" ht="14.4" x14ac:dyDescent="0.3">
      <c r="C512"/>
    </row>
    <row r="513" spans="3:3" ht="14.4" x14ac:dyDescent="0.3">
      <c r="C513"/>
    </row>
    <row r="514" spans="3:3" ht="14.4" x14ac:dyDescent="0.3">
      <c r="C514"/>
    </row>
    <row r="515" spans="3:3" ht="14.4" x14ac:dyDescent="0.3">
      <c r="C515"/>
    </row>
    <row r="516" spans="3:3" ht="14.4" x14ac:dyDescent="0.3">
      <c r="C516"/>
    </row>
    <row r="517" spans="3:3" ht="14.4" x14ac:dyDescent="0.3">
      <c r="C517"/>
    </row>
    <row r="518" spans="3:3" ht="14.4" x14ac:dyDescent="0.3">
      <c r="C518"/>
    </row>
    <row r="519" spans="3:3" ht="14.4" x14ac:dyDescent="0.3">
      <c r="C519"/>
    </row>
    <row r="520" spans="3:3" ht="14.4" x14ac:dyDescent="0.3">
      <c r="C520"/>
    </row>
    <row r="521" spans="3:3" ht="14.4" x14ac:dyDescent="0.3">
      <c r="C521"/>
    </row>
    <row r="522" spans="3:3" ht="14.4" x14ac:dyDescent="0.3">
      <c r="C522"/>
    </row>
    <row r="523" spans="3:3" ht="14.4" x14ac:dyDescent="0.3">
      <c r="C523"/>
    </row>
    <row r="524" spans="3:3" ht="14.4" x14ac:dyDescent="0.3">
      <c r="C524"/>
    </row>
    <row r="525" spans="3:3" ht="14.4" x14ac:dyDescent="0.3">
      <c r="C525"/>
    </row>
    <row r="526" spans="3:3" ht="14.4" x14ac:dyDescent="0.3">
      <c r="C526"/>
    </row>
    <row r="527" spans="3:3" ht="14.4" x14ac:dyDescent="0.3">
      <c r="C527"/>
    </row>
    <row r="528" spans="3:3" ht="14.4" x14ac:dyDescent="0.3">
      <c r="C528"/>
    </row>
    <row r="529" spans="3:3" ht="14.4" x14ac:dyDescent="0.3">
      <c r="C529"/>
    </row>
    <row r="530" spans="3:3" ht="14.4" x14ac:dyDescent="0.3">
      <c r="C530"/>
    </row>
    <row r="531" spans="3:3" ht="14.4" x14ac:dyDescent="0.3">
      <c r="C531"/>
    </row>
    <row r="532" spans="3:3" ht="14.4" x14ac:dyDescent="0.3">
      <c r="C532"/>
    </row>
    <row r="533" spans="3:3" ht="14.4" x14ac:dyDescent="0.3">
      <c r="C533"/>
    </row>
    <row r="534" spans="3:3" ht="14.4" x14ac:dyDescent="0.3">
      <c r="C534"/>
    </row>
    <row r="535" spans="3:3" ht="14.4" x14ac:dyDescent="0.3">
      <c r="C535"/>
    </row>
    <row r="536" spans="3:3" ht="14.4" x14ac:dyDescent="0.3">
      <c r="C536"/>
    </row>
    <row r="537" spans="3:3" ht="14.4" x14ac:dyDescent="0.3">
      <c r="C537"/>
    </row>
    <row r="538" spans="3:3" ht="14.4" x14ac:dyDescent="0.3">
      <c r="C538"/>
    </row>
    <row r="539" spans="3:3" ht="14.4" x14ac:dyDescent="0.3">
      <c r="C539"/>
    </row>
    <row r="540" spans="3:3" ht="14.4" x14ac:dyDescent="0.3">
      <c r="C540"/>
    </row>
    <row r="541" spans="3:3" ht="14.4" x14ac:dyDescent="0.3">
      <c r="C541"/>
    </row>
    <row r="542" spans="3:3" ht="14.4" x14ac:dyDescent="0.3">
      <c r="C542"/>
    </row>
    <row r="543" spans="3:3" ht="14.4" x14ac:dyDescent="0.3">
      <c r="C543"/>
    </row>
    <row r="544" spans="3:3" ht="14.4" x14ac:dyDescent="0.3">
      <c r="C544"/>
    </row>
    <row r="545" spans="3:3" ht="14.4" x14ac:dyDescent="0.3">
      <c r="C545"/>
    </row>
    <row r="546" spans="3:3" ht="14.4" x14ac:dyDescent="0.3">
      <c r="C546"/>
    </row>
    <row r="547" spans="3:3" ht="14.4" x14ac:dyDescent="0.3">
      <c r="C547"/>
    </row>
    <row r="548" spans="3:3" ht="14.4" x14ac:dyDescent="0.3">
      <c r="C548"/>
    </row>
    <row r="549" spans="3:3" ht="14.4" x14ac:dyDescent="0.3">
      <c r="C549"/>
    </row>
    <row r="550" spans="3:3" ht="14.4" x14ac:dyDescent="0.3">
      <c r="C550"/>
    </row>
    <row r="551" spans="3:3" ht="14.4" x14ac:dyDescent="0.3">
      <c r="C551"/>
    </row>
    <row r="552" spans="3:3" ht="14.4" x14ac:dyDescent="0.3">
      <c r="C552"/>
    </row>
    <row r="553" spans="3:3" ht="14.4" x14ac:dyDescent="0.3">
      <c r="C553"/>
    </row>
    <row r="554" spans="3:3" ht="14.4" x14ac:dyDescent="0.3">
      <c r="C554"/>
    </row>
    <row r="555" spans="3:3" ht="14.4" x14ac:dyDescent="0.3">
      <c r="C555"/>
    </row>
    <row r="556" spans="3:3" ht="14.4" x14ac:dyDescent="0.3">
      <c r="C556"/>
    </row>
    <row r="557" spans="3:3" ht="14.4" x14ac:dyDescent="0.3">
      <c r="C557"/>
    </row>
    <row r="558" spans="3:3" ht="14.4" x14ac:dyDescent="0.3">
      <c r="C558"/>
    </row>
    <row r="559" spans="3:3" ht="14.4" x14ac:dyDescent="0.3">
      <c r="C559"/>
    </row>
    <row r="560" spans="3:3" ht="14.4" x14ac:dyDescent="0.3">
      <c r="C560"/>
    </row>
    <row r="561" spans="3:3" ht="14.4" x14ac:dyDescent="0.3">
      <c r="C561"/>
    </row>
    <row r="562" spans="3:3" ht="14.4" x14ac:dyDescent="0.3">
      <c r="C562"/>
    </row>
    <row r="563" spans="3:3" ht="14.4" x14ac:dyDescent="0.3">
      <c r="C563"/>
    </row>
    <row r="564" spans="3:3" ht="14.4" x14ac:dyDescent="0.3">
      <c r="C564"/>
    </row>
    <row r="565" spans="3:3" ht="14.4" x14ac:dyDescent="0.3">
      <c r="C565"/>
    </row>
    <row r="566" spans="3:3" ht="14.4" x14ac:dyDescent="0.3">
      <c r="C566"/>
    </row>
    <row r="567" spans="3:3" ht="14.4" x14ac:dyDescent="0.3">
      <c r="C567"/>
    </row>
    <row r="568" spans="3:3" ht="14.4" x14ac:dyDescent="0.3">
      <c r="C568"/>
    </row>
    <row r="569" spans="3:3" ht="14.4" x14ac:dyDescent="0.3">
      <c r="C569"/>
    </row>
    <row r="570" spans="3:3" ht="14.4" x14ac:dyDescent="0.3">
      <c r="C570"/>
    </row>
    <row r="571" spans="3:3" ht="14.4" x14ac:dyDescent="0.3">
      <c r="C571"/>
    </row>
    <row r="572" spans="3:3" ht="14.4" x14ac:dyDescent="0.3">
      <c r="C572"/>
    </row>
    <row r="573" spans="3:3" ht="14.4" x14ac:dyDescent="0.3">
      <c r="C573"/>
    </row>
    <row r="574" spans="3:3" ht="14.4" x14ac:dyDescent="0.3">
      <c r="C574"/>
    </row>
    <row r="575" spans="3:3" ht="14.4" x14ac:dyDescent="0.3">
      <c r="C575"/>
    </row>
    <row r="576" spans="3:3" ht="14.4" x14ac:dyDescent="0.3">
      <c r="C576"/>
    </row>
    <row r="577" spans="3:3" ht="14.4" x14ac:dyDescent="0.3">
      <c r="C577"/>
    </row>
    <row r="578" spans="3:3" ht="14.4" x14ac:dyDescent="0.3">
      <c r="C578"/>
    </row>
    <row r="579" spans="3:3" ht="14.4" x14ac:dyDescent="0.3">
      <c r="C579"/>
    </row>
    <row r="580" spans="3:3" ht="14.4" x14ac:dyDescent="0.3">
      <c r="C580"/>
    </row>
    <row r="581" spans="3:3" ht="14.4" x14ac:dyDescent="0.3">
      <c r="C581"/>
    </row>
    <row r="582" spans="3:3" ht="14.4" x14ac:dyDescent="0.3">
      <c r="C582"/>
    </row>
    <row r="583" spans="3:3" ht="14.4" x14ac:dyDescent="0.3">
      <c r="C583"/>
    </row>
    <row r="584" spans="3:3" ht="14.4" x14ac:dyDescent="0.3">
      <c r="C584"/>
    </row>
    <row r="585" spans="3:3" ht="14.4" x14ac:dyDescent="0.3">
      <c r="C585"/>
    </row>
    <row r="586" spans="3:3" ht="14.4" x14ac:dyDescent="0.3">
      <c r="C586"/>
    </row>
    <row r="587" spans="3:3" ht="14.4" x14ac:dyDescent="0.3">
      <c r="C587"/>
    </row>
    <row r="588" spans="3:3" ht="14.4" x14ac:dyDescent="0.3">
      <c r="C588"/>
    </row>
    <row r="589" spans="3:3" ht="14.4" x14ac:dyDescent="0.3">
      <c r="C589"/>
    </row>
    <row r="590" spans="3:3" ht="14.4" x14ac:dyDescent="0.3">
      <c r="C590"/>
    </row>
    <row r="591" spans="3:3" ht="14.4" x14ac:dyDescent="0.3">
      <c r="C591"/>
    </row>
    <row r="592" spans="3:3" ht="14.4" x14ac:dyDescent="0.3">
      <c r="C592"/>
    </row>
    <row r="593" spans="3:3" ht="14.4" x14ac:dyDescent="0.3">
      <c r="C593"/>
    </row>
    <row r="594" spans="3:3" ht="14.4" x14ac:dyDescent="0.3">
      <c r="C594"/>
    </row>
    <row r="595" spans="3:3" ht="14.4" x14ac:dyDescent="0.3">
      <c r="C595"/>
    </row>
    <row r="596" spans="3:3" ht="14.4" x14ac:dyDescent="0.3">
      <c r="C596"/>
    </row>
    <row r="597" spans="3:3" ht="14.4" x14ac:dyDescent="0.3">
      <c r="C597"/>
    </row>
    <row r="598" spans="3:3" ht="14.4" x14ac:dyDescent="0.3">
      <c r="C598"/>
    </row>
    <row r="599" spans="3:3" ht="14.4" x14ac:dyDescent="0.3">
      <c r="C599"/>
    </row>
    <row r="600" spans="3:3" ht="14.4" x14ac:dyDescent="0.3">
      <c r="C600"/>
    </row>
    <row r="601" spans="3:3" ht="14.4" x14ac:dyDescent="0.3">
      <c r="C601"/>
    </row>
    <row r="602" spans="3:3" ht="14.4" x14ac:dyDescent="0.3">
      <c r="C602"/>
    </row>
    <row r="603" spans="3:3" ht="14.4" x14ac:dyDescent="0.3">
      <c r="C603"/>
    </row>
    <row r="604" spans="3:3" ht="14.4" x14ac:dyDescent="0.3">
      <c r="C604"/>
    </row>
    <row r="605" spans="3:3" ht="14.4" x14ac:dyDescent="0.3">
      <c r="C605"/>
    </row>
    <row r="606" spans="3:3" ht="14.4" x14ac:dyDescent="0.3">
      <c r="C606"/>
    </row>
    <row r="607" spans="3:3" ht="14.4" x14ac:dyDescent="0.3">
      <c r="C607"/>
    </row>
    <row r="608" spans="3:3" ht="14.4" x14ac:dyDescent="0.3">
      <c r="C608"/>
    </row>
    <row r="609" spans="3:3" ht="14.4" x14ac:dyDescent="0.3">
      <c r="C609"/>
    </row>
    <row r="610" spans="3:3" ht="14.4" x14ac:dyDescent="0.3">
      <c r="C610"/>
    </row>
    <row r="611" spans="3:3" ht="14.4" x14ac:dyDescent="0.3">
      <c r="C611"/>
    </row>
    <row r="612" spans="3:3" ht="14.4" x14ac:dyDescent="0.3">
      <c r="C612"/>
    </row>
    <row r="613" spans="3:3" ht="14.4" x14ac:dyDescent="0.3">
      <c r="C613"/>
    </row>
    <row r="614" spans="3:3" ht="14.4" x14ac:dyDescent="0.3">
      <c r="C614"/>
    </row>
    <row r="615" spans="3:3" ht="14.4" x14ac:dyDescent="0.3">
      <c r="C615"/>
    </row>
    <row r="616" spans="3:3" ht="14.4" x14ac:dyDescent="0.3">
      <c r="C616"/>
    </row>
    <row r="617" spans="3:3" ht="14.4" x14ac:dyDescent="0.3">
      <c r="C617"/>
    </row>
    <row r="618" spans="3:3" ht="14.4" x14ac:dyDescent="0.3">
      <c r="C618"/>
    </row>
    <row r="619" spans="3:3" ht="14.4" x14ac:dyDescent="0.3">
      <c r="C619"/>
    </row>
    <row r="620" spans="3:3" ht="14.4" x14ac:dyDescent="0.3">
      <c r="C620"/>
    </row>
    <row r="621" spans="3:3" ht="14.4" x14ac:dyDescent="0.3">
      <c r="C621"/>
    </row>
    <row r="622" spans="3:3" ht="14.4" x14ac:dyDescent="0.3">
      <c r="C622"/>
    </row>
    <row r="623" spans="3:3" ht="14.4" x14ac:dyDescent="0.3">
      <c r="C623"/>
    </row>
    <row r="624" spans="3:3" ht="14.4" x14ac:dyDescent="0.3">
      <c r="C624"/>
    </row>
    <row r="625" spans="3:3" ht="14.4" x14ac:dyDescent="0.3">
      <c r="C625"/>
    </row>
    <row r="626" spans="3:3" ht="14.4" x14ac:dyDescent="0.3">
      <c r="C626"/>
    </row>
    <row r="627" spans="3:3" ht="14.4" x14ac:dyDescent="0.3">
      <c r="C627"/>
    </row>
    <row r="628" spans="3:3" ht="14.4" x14ac:dyDescent="0.3">
      <c r="C628"/>
    </row>
    <row r="629" spans="3:3" ht="14.4" x14ac:dyDescent="0.3">
      <c r="C629"/>
    </row>
    <row r="630" spans="3:3" ht="14.4" x14ac:dyDescent="0.3">
      <c r="C630"/>
    </row>
    <row r="631" spans="3:3" ht="14.4" x14ac:dyDescent="0.3">
      <c r="C631"/>
    </row>
    <row r="632" spans="3:3" ht="14.4" x14ac:dyDescent="0.3">
      <c r="C632"/>
    </row>
    <row r="633" spans="3:3" ht="14.4" x14ac:dyDescent="0.3">
      <c r="C633"/>
    </row>
    <row r="634" spans="3:3" ht="14.4" x14ac:dyDescent="0.3">
      <c r="C634"/>
    </row>
    <row r="635" spans="3:3" ht="14.4" x14ac:dyDescent="0.3">
      <c r="C635"/>
    </row>
    <row r="636" spans="3:3" ht="14.4" x14ac:dyDescent="0.3">
      <c r="C636"/>
    </row>
    <row r="637" spans="3:3" ht="14.4" x14ac:dyDescent="0.3">
      <c r="C637"/>
    </row>
    <row r="638" spans="3:3" ht="14.4" x14ac:dyDescent="0.3">
      <c r="C638"/>
    </row>
    <row r="639" spans="3:3" ht="14.4" x14ac:dyDescent="0.3">
      <c r="C639"/>
    </row>
    <row r="640" spans="3:3" ht="14.4" x14ac:dyDescent="0.3">
      <c r="C640"/>
    </row>
    <row r="641" spans="3:3" ht="14.4" x14ac:dyDescent="0.3">
      <c r="C641"/>
    </row>
    <row r="642" spans="3:3" ht="14.4" x14ac:dyDescent="0.3">
      <c r="C642"/>
    </row>
    <row r="643" spans="3:3" ht="14.4" x14ac:dyDescent="0.3">
      <c r="C643"/>
    </row>
    <row r="644" spans="3:3" ht="14.4" x14ac:dyDescent="0.3">
      <c r="C644"/>
    </row>
    <row r="645" spans="3:3" ht="14.4" x14ac:dyDescent="0.3">
      <c r="C645"/>
    </row>
    <row r="646" spans="3:3" ht="14.4" x14ac:dyDescent="0.3">
      <c r="C646"/>
    </row>
    <row r="647" spans="3:3" ht="14.4" x14ac:dyDescent="0.3">
      <c r="C647"/>
    </row>
    <row r="648" spans="3:3" ht="14.4" x14ac:dyDescent="0.3">
      <c r="C648"/>
    </row>
    <row r="649" spans="3:3" ht="14.4" x14ac:dyDescent="0.3">
      <c r="C649"/>
    </row>
    <row r="650" spans="3:3" ht="14.4" x14ac:dyDescent="0.3">
      <c r="C650"/>
    </row>
    <row r="651" spans="3:3" ht="14.4" x14ac:dyDescent="0.3">
      <c r="C651"/>
    </row>
    <row r="652" spans="3:3" ht="14.4" x14ac:dyDescent="0.3">
      <c r="C652"/>
    </row>
    <row r="653" spans="3:3" ht="14.4" x14ac:dyDescent="0.3">
      <c r="C653"/>
    </row>
    <row r="654" spans="3:3" ht="14.4" x14ac:dyDescent="0.3">
      <c r="C654"/>
    </row>
    <row r="655" spans="3:3" ht="14.4" x14ac:dyDescent="0.3">
      <c r="C655"/>
    </row>
    <row r="656" spans="3:3" ht="14.4" x14ac:dyDescent="0.3">
      <c r="C656"/>
    </row>
    <row r="657" spans="3:3" ht="14.4" x14ac:dyDescent="0.3">
      <c r="C657"/>
    </row>
    <row r="658" spans="3:3" ht="14.4" x14ac:dyDescent="0.3">
      <c r="C658"/>
    </row>
    <row r="659" spans="3:3" ht="14.4" x14ac:dyDescent="0.3">
      <c r="C659"/>
    </row>
    <row r="660" spans="3:3" ht="14.4" x14ac:dyDescent="0.3">
      <c r="C660"/>
    </row>
    <row r="661" spans="3:3" ht="14.4" x14ac:dyDescent="0.3">
      <c r="C661"/>
    </row>
    <row r="662" spans="3:3" ht="14.4" x14ac:dyDescent="0.3">
      <c r="C662"/>
    </row>
    <row r="663" spans="3:3" ht="14.4" x14ac:dyDescent="0.3">
      <c r="C663"/>
    </row>
    <row r="664" spans="3:3" ht="14.4" x14ac:dyDescent="0.3">
      <c r="C664"/>
    </row>
    <row r="665" spans="3:3" ht="14.4" x14ac:dyDescent="0.3">
      <c r="C665"/>
    </row>
    <row r="666" spans="3:3" ht="14.4" x14ac:dyDescent="0.3">
      <c r="C666"/>
    </row>
    <row r="667" spans="3:3" ht="14.4" x14ac:dyDescent="0.3">
      <c r="C667"/>
    </row>
    <row r="668" spans="3:3" ht="14.4" x14ac:dyDescent="0.3">
      <c r="C668"/>
    </row>
    <row r="669" spans="3:3" ht="14.4" x14ac:dyDescent="0.3">
      <c r="C669"/>
    </row>
    <row r="670" spans="3:3" ht="14.4" x14ac:dyDescent="0.3">
      <c r="C670"/>
    </row>
    <row r="671" spans="3:3" ht="14.4" x14ac:dyDescent="0.3">
      <c r="C671"/>
    </row>
    <row r="672" spans="3:3" ht="14.4" x14ac:dyDescent="0.3">
      <c r="C672"/>
    </row>
    <row r="673" spans="3:3" ht="14.4" x14ac:dyDescent="0.3">
      <c r="C673"/>
    </row>
    <row r="674" spans="3:3" ht="14.4" x14ac:dyDescent="0.3">
      <c r="C674"/>
    </row>
    <row r="675" spans="3:3" ht="14.4" x14ac:dyDescent="0.3">
      <c r="C675"/>
    </row>
    <row r="676" spans="3:3" ht="14.4" x14ac:dyDescent="0.3">
      <c r="C676"/>
    </row>
    <row r="677" spans="3:3" ht="14.4" x14ac:dyDescent="0.3">
      <c r="C677"/>
    </row>
    <row r="678" spans="3:3" ht="14.4" x14ac:dyDescent="0.3">
      <c r="C678"/>
    </row>
    <row r="679" spans="3:3" ht="14.4" x14ac:dyDescent="0.3">
      <c r="C679"/>
    </row>
    <row r="680" spans="3:3" ht="14.4" x14ac:dyDescent="0.3">
      <c r="C680"/>
    </row>
    <row r="681" spans="3:3" ht="14.4" x14ac:dyDescent="0.3">
      <c r="C681"/>
    </row>
    <row r="682" spans="3:3" ht="14.4" x14ac:dyDescent="0.3">
      <c r="C682"/>
    </row>
    <row r="683" spans="3:3" ht="14.4" x14ac:dyDescent="0.3">
      <c r="C683"/>
    </row>
    <row r="684" spans="3:3" ht="14.4" x14ac:dyDescent="0.3">
      <c r="C684"/>
    </row>
    <row r="685" spans="3:3" ht="14.4" x14ac:dyDescent="0.3">
      <c r="C685"/>
    </row>
    <row r="686" spans="3:3" ht="14.4" x14ac:dyDescent="0.3">
      <c r="C686"/>
    </row>
    <row r="687" spans="3:3" ht="14.4" x14ac:dyDescent="0.3">
      <c r="C687"/>
    </row>
    <row r="688" spans="3:3" ht="14.4" x14ac:dyDescent="0.3">
      <c r="C688"/>
    </row>
    <row r="689" spans="3:3" ht="14.4" x14ac:dyDescent="0.3">
      <c r="C689"/>
    </row>
    <row r="690" spans="3:3" ht="14.4" x14ac:dyDescent="0.3">
      <c r="C690"/>
    </row>
    <row r="691" spans="3:3" ht="14.4" x14ac:dyDescent="0.3">
      <c r="C691"/>
    </row>
    <row r="692" spans="3:3" ht="14.4" x14ac:dyDescent="0.3">
      <c r="C692"/>
    </row>
    <row r="693" spans="3:3" ht="14.4" x14ac:dyDescent="0.3">
      <c r="C693"/>
    </row>
    <row r="694" spans="3:3" ht="14.4" x14ac:dyDescent="0.3">
      <c r="C694"/>
    </row>
    <row r="695" spans="3:3" ht="14.4" x14ac:dyDescent="0.3">
      <c r="C695"/>
    </row>
    <row r="696" spans="3:3" ht="14.4" x14ac:dyDescent="0.3">
      <c r="C696"/>
    </row>
    <row r="697" spans="3:3" ht="14.4" x14ac:dyDescent="0.3">
      <c r="C697"/>
    </row>
    <row r="698" spans="3:3" ht="14.4" x14ac:dyDescent="0.3">
      <c r="C698"/>
    </row>
    <row r="699" spans="3:3" ht="14.4" x14ac:dyDescent="0.3">
      <c r="C699"/>
    </row>
    <row r="700" spans="3:3" ht="14.4" x14ac:dyDescent="0.3">
      <c r="C700"/>
    </row>
    <row r="701" spans="3:3" ht="14.4" x14ac:dyDescent="0.3">
      <c r="C701"/>
    </row>
    <row r="702" spans="3:3" ht="14.4" x14ac:dyDescent="0.3">
      <c r="C702"/>
    </row>
    <row r="703" spans="3:3" ht="14.4" x14ac:dyDescent="0.3">
      <c r="C703"/>
    </row>
    <row r="704" spans="3:3" ht="14.4" x14ac:dyDescent="0.3">
      <c r="C704"/>
    </row>
    <row r="705" spans="3:3" ht="14.4" x14ac:dyDescent="0.3">
      <c r="C705"/>
    </row>
    <row r="706" spans="3:3" ht="14.4" x14ac:dyDescent="0.3">
      <c r="C706"/>
    </row>
    <row r="707" spans="3:3" ht="14.4" x14ac:dyDescent="0.3">
      <c r="C707"/>
    </row>
    <row r="708" spans="3:3" ht="14.4" x14ac:dyDescent="0.3">
      <c r="C708"/>
    </row>
    <row r="709" spans="3:3" ht="14.4" x14ac:dyDescent="0.3">
      <c r="C709"/>
    </row>
    <row r="710" spans="3:3" ht="14.4" x14ac:dyDescent="0.3">
      <c r="C710"/>
    </row>
    <row r="711" spans="3:3" ht="14.4" x14ac:dyDescent="0.3">
      <c r="C711"/>
    </row>
    <row r="712" spans="3:3" ht="14.4" x14ac:dyDescent="0.3">
      <c r="C712"/>
    </row>
    <row r="713" spans="3:3" ht="14.4" x14ac:dyDescent="0.3">
      <c r="C713"/>
    </row>
    <row r="714" spans="3:3" ht="14.4" x14ac:dyDescent="0.3">
      <c r="C714"/>
    </row>
    <row r="715" spans="3:3" ht="14.4" x14ac:dyDescent="0.3">
      <c r="C715"/>
    </row>
    <row r="716" spans="3:3" ht="14.4" x14ac:dyDescent="0.3">
      <c r="C716"/>
    </row>
    <row r="717" spans="3:3" ht="14.4" x14ac:dyDescent="0.3">
      <c r="C717"/>
    </row>
    <row r="718" spans="3:3" ht="14.4" x14ac:dyDescent="0.3">
      <c r="C718"/>
    </row>
    <row r="719" spans="3:3" ht="14.4" x14ac:dyDescent="0.3">
      <c r="C719"/>
    </row>
    <row r="720" spans="3:3" ht="14.4" x14ac:dyDescent="0.3">
      <c r="C720"/>
    </row>
    <row r="721" spans="3:3" ht="14.4" x14ac:dyDescent="0.3">
      <c r="C721"/>
    </row>
    <row r="722" spans="3:3" ht="14.4" x14ac:dyDescent="0.3">
      <c r="C722"/>
    </row>
    <row r="723" spans="3:3" ht="14.4" x14ac:dyDescent="0.3">
      <c r="C723"/>
    </row>
    <row r="724" spans="3:3" ht="14.4" x14ac:dyDescent="0.3">
      <c r="C724"/>
    </row>
    <row r="725" spans="3:3" ht="14.4" x14ac:dyDescent="0.3">
      <c r="C725"/>
    </row>
    <row r="726" spans="3:3" ht="14.4" x14ac:dyDescent="0.3">
      <c r="C726"/>
    </row>
    <row r="727" spans="3:3" ht="14.4" x14ac:dyDescent="0.3">
      <c r="C727"/>
    </row>
    <row r="728" spans="3:3" ht="14.4" x14ac:dyDescent="0.3">
      <c r="C728"/>
    </row>
    <row r="729" spans="3:3" ht="14.4" x14ac:dyDescent="0.3">
      <c r="C729"/>
    </row>
    <row r="730" spans="3:3" ht="14.4" x14ac:dyDescent="0.3">
      <c r="C730"/>
    </row>
    <row r="731" spans="3:3" ht="14.4" x14ac:dyDescent="0.3">
      <c r="C731"/>
    </row>
    <row r="732" spans="3:3" ht="14.4" x14ac:dyDescent="0.3">
      <c r="C732"/>
    </row>
    <row r="733" spans="3:3" ht="14.4" x14ac:dyDescent="0.3">
      <c r="C733"/>
    </row>
    <row r="734" spans="3:3" ht="14.4" x14ac:dyDescent="0.3">
      <c r="C734"/>
    </row>
    <row r="735" spans="3:3" ht="14.4" x14ac:dyDescent="0.3">
      <c r="C735"/>
    </row>
    <row r="736" spans="3:3" ht="14.4" x14ac:dyDescent="0.3">
      <c r="C736"/>
    </row>
    <row r="737" spans="3:3" ht="14.4" x14ac:dyDescent="0.3">
      <c r="C737"/>
    </row>
    <row r="738" spans="3:3" ht="14.4" x14ac:dyDescent="0.3">
      <c r="C738"/>
    </row>
    <row r="739" spans="3:3" ht="14.4" x14ac:dyDescent="0.3">
      <c r="C739"/>
    </row>
    <row r="740" spans="3:3" ht="14.4" x14ac:dyDescent="0.3">
      <c r="C740"/>
    </row>
    <row r="741" spans="3:3" ht="14.4" x14ac:dyDescent="0.3">
      <c r="C741"/>
    </row>
    <row r="742" spans="3:3" ht="14.4" x14ac:dyDescent="0.3">
      <c r="C742"/>
    </row>
    <row r="743" spans="3:3" ht="14.4" x14ac:dyDescent="0.3">
      <c r="C743"/>
    </row>
    <row r="744" spans="3:3" ht="14.4" x14ac:dyDescent="0.3">
      <c r="C744"/>
    </row>
    <row r="745" spans="3:3" ht="14.4" x14ac:dyDescent="0.3">
      <c r="C745"/>
    </row>
    <row r="746" spans="3:3" ht="14.4" x14ac:dyDescent="0.3">
      <c r="C746"/>
    </row>
    <row r="747" spans="3:3" ht="14.4" x14ac:dyDescent="0.3">
      <c r="C747"/>
    </row>
    <row r="748" spans="3:3" ht="14.4" x14ac:dyDescent="0.3">
      <c r="C748"/>
    </row>
    <row r="749" spans="3:3" ht="14.4" x14ac:dyDescent="0.3">
      <c r="C749"/>
    </row>
    <row r="750" spans="3:3" ht="14.4" x14ac:dyDescent="0.3">
      <c r="C750"/>
    </row>
    <row r="751" spans="3:3" ht="14.4" x14ac:dyDescent="0.3">
      <c r="C751"/>
    </row>
    <row r="752" spans="3:3" ht="14.4" x14ac:dyDescent="0.3">
      <c r="C752"/>
    </row>
    <row r="753" spans="3:3" ht="14.4" x14ac:dyDescent="0.3">
      <c r="C753"/>
    </row>
    <row r="754" spans="3:3" ht="14.4" x14ac:dyDescent="0.3">
      <c r="C754"/>
    </row>
    <row r="755" spans="3:3" ht="14.4" x14ac:dyDescent="0.3">
      <c r="C755"/>
    </row>
    <row r="756" spans="3:3" ht="14.4" x14ac:dyDescent="0.3">
      <c r="C756"/>
    </row>
    <row r="757" spans="3:3" ht="14.4" x14ac:dyDescent="0.3">
      <c r="C757"/>
    </row>
    <row r="758" spans="3:3" ht="14.4" x14ac:dyDescent="0.3">
      <c r="C758"/>
    </row>
    <row r="759" spans="3:3" ht="14.4" x14ac:dyDescent="0.3">
      <c r="C759"/>
    </row>
    <row r="760" spans="3:3" ht="14.4" x14ac:dyDescent="0.3">
      <c r="C760"/>
    </row>
    <row r="761" spans="3:3" ht="14.4" x14ac:dyDescent="0.3">
      <c r="C761"/>
    </row>
    <row r="762" spans="3:3" ht="14.4" x14ac:dyDescent="0.3">
      <c r="C762"/>
    </row>
    <row r="763" spans="3:3" ht="14.4" x14ac:dyDescent="0.3">
      <c r="C763"/>
    </row>
    <row r="764" spans="3:3" ht="14.4" x14ac:dyDescent="0.3">
      <c r="C764"/>
    </row>
    <row r="765" spans="3:3" ht="14.4" x14ac:dyDescent="0.3">
      <c r="C765"/>
    </row>
    <row r="766" spans="3:3" ht="14.4" x14ac:dyDescent="0.3">
      <c r="C766"/>
    </row>
    <row r="767" spans="3:3" ht="14.4" x14ac:dyDescent="0.3">
      <c r="C767"/>
    </row>
    <row r="768" spans="3:3" ht="14.4" x14ac:dyDescent="0.3">
      <c r="C768"/>
    </row>
    <row r="769" spans="3:3" ht="14.4" x14ac:dyDescent="0.3">
      <c r="C769"/>
    </row>
    <row r="770" spans="3:3" ht="14.4" x14ac:dyDescent="0.3">
      <c r="C770"/>
    </row>
    <row r="771" spans="3:3" ht="14.4" x14ac:dyDescent="0.3">
      <c r="C771"/>
    </row>
    <row r="772" spans="3:3" ht="14.4" x14ac:dyDescent="0.3">
      <c r="C772"/>
    </row>
    <row r="773" spans="3:3" ht="14.4" x14ac:dyDescent="0.3">
      <c r="C773"/>
    </row>
    <row r="774" spans="3:3" ht="14.4" x14ac:dyDescent="0.3">
      <c r="C774"/>
    </row>
    <row r="775" spans="3:3" ht="14.4" x14ac:dyDescent="0.3">
      <c r="C775"/>
    </row>
    <row r="776" spans="3:3" ht="14.4" x14ac:dyDescent="0.3">
      <c r="C776"/>
    </row>
    <row r="777" spans="3:3" ht="14.4" x14ac:dyDescent="0.3">
      <c r="C777"/>
    </row>
    <row r="778" spans="3:3" ht="14.4" x14ac:dyDescent="0.3">
      <c r="C778"/>
    </row>
    <row r="779" spans="3:3" ht="14.4" x14ac:dyDescent="0.3">
      <c r="C779"/>
    </row>
    <row r="780" spans="3:3" ht="14.4" x14ac:dyDescent="0.3">
      <c r="C780"/>
    </row>
    <row r="781" spans="3:3" ht="14.4" x14ac:dyDescent="0.3">
      <c r="C781"/>
    </row>
    <row r="782" spans="3:3" ht="14.4" x14ac:dyDescent="0.3">
      <c r="C782"/>
    </row>
    <row r="783" spans="3:3" ht="14.4" x14ac:dyDescent="0.3">
      <c r="C783"/>
    </row>
    <row r="784" spans="3:3" ht="14.4" x14ac:dyDescent="0.3">
      <c r="C784"/>
    </row>
    <row r="785" spans="3:3" ht="14.4" x14ac:dyDescent="0.3">
      <c r="C785"/>
    </row>
    <row r="786" spans="3:3" ht="14.4" x14ac:dyDescent="0.3">
      <c r="C786"/>
    </row>
    <row r="787" spans="3:3" ht="14.4" x14ac:dyDescent="0.3">
      <c r="C787"/>
    </row>
    <row r="788" spans="3:3" ht="14.4" x14ac:dyDescent="0.3">
      <c r="C788"/>
    </row>
    <row r="789" spans="3:3" ht="14.4" x14ac:dyDescent="0.3">
      <c r="C789"/>
    </row>
    <row r="790" spans="3:3" ht="14.4" x14ac:dyDescent="0.3">
      <c r="C790"/>
    </row>
    <row r="791" spans="3:3" ht="14.4" x14ac:dyDescent="0.3">
      <c r="C791"/>
    </row>
    <row r="792" spans="3:3" ht="14.4" x14ac:dyDescent="0.3">
      <c r="C792"/>
    </row>
    <row r="793" spans="3:3" ht="14.4" x14ac:dyDescent="0.3">
      <c r="C793"/>
    </row>
    <row r="794" spans="3:3" ht="14.4" x14ac:dyDescent="0.3">
      <c r="C794"/>
    </row>
    <row r="795" spans="3:3" ht="14.4" x14ac:dyDescent="0.3">
      <c r="C795"/>
    </row>
    <row r="796" spans="3:3" ht="14.4" x14ac:dyDescent="0.3">
      <c r="C796"/>
    </row>
    <row r="797" spans="3:3" ht="14.4" x14ac:dyDescent="0.3">
      <c r="C797"/>
    </row>
    <row r="798" spans="3:3" ht="14.4" x14ac:dyDescent="0.3">
      <c r="C798"/>
    </row>
    <row r="799" spans="3:3" ht="14.4" x14ac:dyDescent="0.3">
      <c r="C799"/>
    </row>
    <row r="800" spans="3:3" ht="14.4" x14ac:dyDescent="0.3">
      <c r="C800"/>
    </row>
    <row r="801" spans="3:3" ht="14.4" x14ac:dyDescent="0.3">
      <c r="C801"/>
    </row>
    <row r="802" spans="3:3" ht="14.4" x14ac:dyDescent="0.3">
      <c r="C802"/>
    </row>
    <row r="803" spans="3:3" ht="14.4" x14ac:dyDescent="0.3">
      <c r="C803"/>
    </row>
    <row r="804" spans="3:3" ht="14.4" x14ac:dyDescent="0.3">
      <c r="C804"/>
    </row>
    <row r="805" spans="3:3" ht="14.4" x14ac:dyDescent="0.3">
      <c r="C805"/>
    </row>
    <row r="806" spans="3:3" ht="14.4" x14ac:dyDescent="0.3">
      <c r="C806"/>
    </row>
    <row r="807" spans="3:3" ht="14.4" x14ac:dyDescent="0.3">
      <c r="C807"/>
    </row>
    <row r="808" spans="3:3" ht="14.4" x14ac:dyDescent="0.3">
      <c r="C808"/>
    </row>
    <row r="809" spans="3:3" ht="14.4" x14ac:dyDescent="0.3">
      <c r="C809"/>
    </row>
    <row r="810" spans="3:3" ht="14.4" x14ac:dyDescent="0.3">
      <c r="C810"/>
    </row>
    <row r="811" spans="3:3" ht="14.4" x14ac:dyDescent="0.3">
      <c r="C811"/>
    </row>
    <row r="812" spans="3:3" ht="14.4" x14ac:dyDescent="0.3">
      <c r="C812"/>
    </row>
    <row r="813" spans="3:3" ht="14.4" x14ac:dyDescent="0.3">
      <c r="C813"/>
    </row>
    <row r="814" spans="3:3" ht="14.4" x14ac:dyDescent="0.3">
      <c r="C814"/>
    </row>
    <row r="815" spans="3:3" ht="14.4" x14ac:dyDescent="0.3">
      <c r="C815"/>
    </row>
    <row r="816" spans="3:3" ht="14.4" x14ac:dyDescent="0.3">
      <c r="C816"/>
    </row>
    <row r="817" spans="3:3" ht="14.4" x14ac:dyDescent="0.3">
      <c r="C817"/>
    </row>
    <row r="818" spans="3:3" ht="14.4" x14ac:dyDescent="0.3">
      <c r="C818"/>
    </row>
    <row r="819" spans="3:3" ht="14.4" x14ac:dyDescent="0.3">
      <c r="C819"/>
    </row>
    <row r="820" spans="3:3" ht="14.4" x14ac:dyDescent="0.3">
      <c r="C820"/>
    </row>
    <row r="821" spans="3:3" ht="14.4" x14ac:dyDescent="0.3">
      <c r="C821"/>
    </row>
    <row r="822" spans="3:3" ht="14.4" x14ac:dyDescent="0.3">
      <c r="C822"/>
    </row>
    <row r="823" spans="3:3" ht="14.4" x14ac:dyDescent="0.3">
      <c r="C823"/>
    </row>
    <row r="824" spans="3:3" ht="14.4" x14ac:dyDescent="0.3">
      <c r="C824"/>
    </row>
    <row r="825" spans="3:3" ht="14.4" x14ac:dyDescent="0.3">
      <c r="C825"/>
    </row>
    <row r="826" spans="3:3" ht="14.4" x14ac:dyDescent="0.3">
      <c r="C826"/>
    </row>
    <row r="827" spans="3:3" ht="14.4" x14ac:dyDescent="0.3">
      <c r="C827"/>
    </row>
    <row r="828" spans="3:3" ht="14.4" x14ac:dyDescent="0.3">
      <c r="C828"/>
    </row>
    <row r="829" spans="3:3" ht="14.4" x14ac:dyDescent="0.3">
      <c r="C829"/>
    </row>
    <row r="830" spans="3:3" ht="14.4" x14ac:dyDescent="0.3">
      <c r="C830"/>
    </row>
    <row r="831" spans="3:3" ht="14.4" x14ac:dyDescent="0.3">
      <c r="C831"/>
    </row>
    <row r="832" spans="3:3" ht="14.4" x14ac:dyDescent="0.3">
      <c r="C832"/>
    </row>
    <row r="833" spans="3:3" ht="14.4" x14ac:dyDescent="0.3">
      <c r="C833"/>
    </row>
    <row r="834" spans="3:3" ht="14.4" x14ac:dyDescent="0.3">
      <c r="C834"/>
    </row>
    <row r="835" spans="3:3" ht="14.4" x14ac:dyDescent="0.3">
      <c r="C835"/>
    </row>
    <row r="836" spans="3:3" ht="14.4" x14ac:dyDescent="0.3">
      <c r="C836"/>
    </row>
    <row r="837" spans="3:3" ht="14.4" x14ac:dyDescent="0.3">
      <c r="C837"/>
    </row>
    <row r="838" spans="3:3" ht="14.4" x14ac:dyDescent="0.3">
      <c r="C838"/>
    </row>
    <row r="839" spans="3:3" ht="14.4" x14ac:dyDescent="0.3">
      <c r="C839"/>
    </row>
    <row r="840" spans="3:3" ht="14.4" x14ac:dyDescent="0.3">
      <c r="C840"/>
    </row>
    <row r="841" spans="3:3" ht="14.4" x14ac:dyDescent="0.3">
      <c r="C841"/>
    </row>
    <row r="842" spans="3:3" ht="14.4" x14ac:dyDescent="0.3">
      <c r="C842"/>
    </row>
    <row r="843" spans="3:3" ht="14.4" x14ac:dyDescent="0.3">
      <c r="C843"/>
    </row>
    <row r="844" spans="3:3" ht="14.4" x14ac:dyDescent="0.3">
      <c r="C844"/>
    </row>
    <row r="845" spans="3:3" ht="14.4" x14ac:dyDescent="0.3">
      <c r="C845"/>
    </row>
    <row r="846" spans="3:3" ht="14.4" x14ac:dyDescent="0.3">
      <c r="C846"/>
    </row>
    <row r="847" spans="3:3" ht="14.4" x14ac:dyDescent="0.3">
      <c r="C847"/>
    </row>
    <row r="848" spans="3:3" ht="14.4" x14ac:dyDescent="0.3">
      <c r="C848"/>
    </row>
    <row r="849" spans="3:3" ht="14.4" x14ac:dyDescent="0.3">
      <c r="C849"/>
    </row>
    <row r="850" spans="3:3" ht="14.4" x14ac:dyDescent="0.3">
      <c r="C850"/>
    </row>
    <row r="851" spans="3:3" ht="14.4" x14ac:dyDescent="0.3">
      <c r="C851"/>
    </row>
    <row r="852" spans="3:3" ht="14.4" x14ac:dyDescent="0.3">
      <c r="C852"/>
    </row>
    <row r="853" spans="3:3" ht="14.4" x14ac:dyDescent="0.3">
      <c r="C853"/>
    </row>
    <row r="854" spans="3:3" ht="14.4" x14ac:dyDescent="0.3">
      <c r="C854"/>
    </row>
    <row r="855" spans="3:3" ht="14.4" x14ac:dyDescent="0.3">
      <c r="C855"/>
    </row>
    <row r="856" spans="3:3" ht="14.4" x14ac:dyDescent="0.3">
      <c r="C856"/>
    </row>
    <row r="857" spans="3:3" ht="14.4" x14ac:dyDescent="0.3">
      <c r="C857"/>
    </row>
    <row r="858" spans="3:3" ht="14.4" x14ac:dyDescent="0.3">
      <c r="C858"/>
    </row>
    <row r="859" spans="3:3" ht="14.4" x14ac:dyDescent="0.3">
      <c r="C859"/>
    </row>
    <row r="860" spans="3:3" ht="14.4" x14ac:dyDescent="0.3">
      <c r="C860"/>
    </row>
    <row r="861" spans="3:3" ht="14.4" x14ac:dyDescent="0.3">
      <c r="C861"/>
    </row>
    <row r="862" spans="3:3" ht="14.4" x14ac:dyDescent="0.3">
      <c r="C862"/>
    </row>
    <row r="863" spans="3:3" ht="14.4" x14ac:dyDescent="0.3">
      <c r="C863"/>
    </row>
    <row r="864" spans="3:3" ht="14.4" x14ac:dyDescent="0.3">
      <c r="C864"/>
    </row>
    <row r="865" spans="3:3" ht="14.4" x14ac:dyDescent="0.3">
      <c r="C865"/>
    </row>
    <row r="866" spans="3:3" ht="14.4" x14ac:dyDescent="0.3">
      <c r="C866"/>
    </row>
    <row r="867" spans="3:3" ht="14.4" x14ac:dyDescent="0.3">
      <c r="C867"/>
    </row>
    <row r="868" spans="3:3" ht="14.4" x14ac:dyDescent="0.3">
      <c r="C868"/>
    </row>
    <row r="869" spans="3:3" ht="14.4" x14ac:dyDescent="0.3">
      <c r="C869"/>
    </row>
    <row r="870" spans="3:3" ht="14.4" x14ac:dyDescent="0.3">
      <c r="C870"/>
    </row>
    <row r="871" spans="3:3" ht="14.4" x14ac:dyDescent="0.3">
      <c r="C871"/>
    </row>
    <row r="872" spans="3:3" ht="14.4" x14ac:dyDescent="0.3">
      <c r="C872"/>
    </row>
    <row r="873" spans="3:3" ht="14.4" x14ac:dyDescent="0.3">
      <c r="C873"/>
    </row>
    <row r="874" spans="3:3" ht="14.4" x14ac:dyDescent="0.3">
      <c r="C874"/>
    </row>
    <row r="875" spans="3:3" ht="14.4" x14ac:dyDescent="0.3">
      <c r="C875"/>
    </row>
    <row r="876" spans="3:3" ht="14.4" x14ac:dyDescent="0.3">
      <c r="C876"/>
    </row>
    <row r="877" spans="3:3" ht="14.4" x14ac:dyDescent="0.3">
      <c r="C877"/>
    </row>
    <row r="878" spans="3:3" ht="14.4" x14ac:dyDescent="0.3">
      <c r="C878"/>
    </row>
    <row r="879" spans="3:3" ht="14.4" x14ac:dyDescent="0.3">
      <c r="C879"/>
    </row>
    <row r="880" spans="3:3" ht="14.4" x14ac:dyDescent="0.3">
      <c r="C880"/>
    </row>
    <row r="881" spans="3:3" ht="14.4" x14ac:dyDescent="0.3">
      <c r="C881"/>
    </row>
    <row r="882" spans="3:3" ht="14.4" x14ac:dyDescent="0.3">
      <c r="C882"/>
    </row>
    <row r="883" spans="3:3" ht="14.4" x14ac:dyDescent="0.3">
      <c r="C883"/>
    </row>
    <row r="884" spans="3:3" ht="14.4" x14ac:dyDescent="0.3">
      <c r="C884"/>
    </row>
    <row r="885" spans="3:3" ht="14.4" x14ac:dyDescent="0.3">
      <c r="C885"/>
    </row>
    <row r="886" spans="3:3" ht="14.4" x14ac:dyDescent="0.3">
      <c r="C886"/>
    </row>
    <row r="887" spans="3:3" ht="14.4" x14ac:dyDescent="0.3">
      <c r="C887"/>
    </row>
    <row r="888" spans="3:3" ht="14.4" x14ac:dyDescent="0.3">
      <c r="C888"/>
    </row>
    <row r="889" spans="3:3" ht="14.4" x14ac:dyDescent="0.3">
      <c r="C889"/>
    </row>
    <row r="890" spans="3:3" ht="14.4" x14ac:dyDescent="0.3">
      <c r="C890"/>
    </row>
    <row r="891" spans="3:3" ht="14.4" x14ac:dyDescent="0.3">
      <c r="C891"/>
    </row>
    <row r="892" spans="3:3" ht="14.4" x14ac:dyDescent="0.3">
      <c r="C892"/>
    </row>
    <row r="893" spans="3:3" ht="14.4" x14ac:dyDescent="0.3">
      <c r="C893"/>
    </row>
    <row r="894" spans="3:3" ht="14.4" x14ac:dyDescent="0.3">
      <c r="C894"/>
    </row>
    <row r="895" spans="3:3" ht="14.4" x14ac:dyDescent="0.3">
      <c r="C895"/>
    </row>
    <row r="896" spans="3:3" ht="14.4" x14ac:dyDescent="0.3">
      <c r="C896"/>
    </row>
    <row r="897" spans="3:3" ht="14.4" x14ac:dyDescent="0.3">
      <c r="C897"/>
    </row>
    <row r="898" spans="3:3" ht="14.4" x14ac:dyDescent="0.3">
      <c r="C898"/>
    </row>
    <row r="899" spans="3:3" ht="14.4" x14ac:dyDescent="0.3">
      <c r="C899"/>
    </row>
    <row r="900" spans="3:3" ht="14.4" x14ac:dyDescent="0.3">
      <c r="C900"/>
    </row>
    <row r="901" spans="3:3" ht="14.4" x14ac:dyDescent="0.3">
      <c r="C901"/>
    </row>
    <row r="902" spans="3:3" ht="14.4" x14ac:dyDescent="0.3">
      <c r="C902"/>
    </row>
    <row r="903" spans="3:3" ht="14.4" x14ac:dyDescent="0.3">
      <c r="C903"/>
    </row>
    <row r="904" spans="3:3" ht="14.4" x14ac:dyDescent="0.3">
      <c r="C904"/>
    </row>
    <row r="905" spans="3:3" ht="14.4" x14ac:dyDescent="0.3">
      <c r="C905"/>
    </row>
    <row r="906" spans="3:3" ht="14.4" x14ac:dyDescent="0.3">
      <c r="C906"/>
    </row>
    <row r="907" spans="3:3" ht="14.4" x14ac:dyDescent="0.3">
      <c r="C907"/>
    </row>
    <row r="908" spans="3:3" ht="14.4" x14ac:dyDescent="0.3">
      <c r="C908"/>
    </row>
    <row r="909" spans="3:3" ht="14.4" x14ac:dyDescent="0.3">
      <c r="C909"/>
    </row>
    <row r="910" spans="3:3" ht="14.4" x14ac:dyDescent="0.3">
      <c r="C910"/>
    </row>
    <row r="911" spans="3:3" ht="14.4" x14ac:dyDescent="0.3">
      <c r="C911"/>
    </row>
    <row r="912" spans="3:3" ht="14.4" x14ac:dyDescent="0.3">
      <c r="C912"/>
    </row>
    <row r="913" spans="3:3" ht="14.4" x14ac:dyDescent="0.3">
      <c r="C913"/>
    </row>
    <row r="914" spans="3:3" ht="14.4" x14ac:dyDescent="0.3">
      <c r="C914"/>
    </row>
    <row r="915" spans="3:3" ht="14.4" x14ac:dyDescent="0.3">
      <c r="C915"/>
    </row>
    <row r="916" spans="3:3" ht="14.4" x14ac:dyDescent="0.3">
      <c r="C916"/>
    </row>
    <row r="917" spans="3:3" ht="14.4" x14ac:dyDescent="0.3">
      <c r="C917"/>
    </row>
    <row r="918" spans="3:3" ht="14.4" x14ac:dyDescent="0.3">
      <c r="C918"/>
    </row>
    <row r="919" spans="3:3" ht="14.4" x14ac:dyDescent="0.3">
      <c r="C919"/>
    </row>
    <row r="920" spans="3:3" ht="14.4" x14ac:dyDescent="0.3">
      <c r="C920"/>
    </row>
    <row r="921" spans="3:3" ht="14.4" x14ac:dyDescent="0.3">
      <c r="C921"/>
    </row>
    <row r="922" spans="3:3" ht="14.4" x14ac:dyDescent="0.3">
      <c r="C922"/>
    </row>
    <row r="923" spans="3:3" ht="14.4" x14ac:dyDescent="0.3">
      <c r="C923"/>
    </row>
    <row r="924" spans="3:3" ht="14.4" x14ac:dyDescent="0.3">
      <c r="C924"/>
    </row>
    <row r="925" spans="3:3" ht="14.4" x14ac:dyDescent="0.3">
      <c r="C925"/>
    </row>
    <row r="926" spans="3:3" ht="14.4" x14ac:dyDescent="0.3">
      <c r="C926"/>
    </row>
    <row r="927" spans="3:3" ht="14.4" x14ac:dyDescent="0.3">
      <c r="C927"/>
    </row>
    <row r="928" spans="3:3" ht="14.4" x14ac:dyDescent="0.3">
      <c r="C928"/>
    </row>
    <row r="929" spans="3:3" ht="14.4" x14ac:dyDescent="0.3">
      <c r="C929"/>
    </row>
    <row r="930" spans="3:3" ht="14.4" x14ac:dyDescent="0.3">
      <c r="C930"/>
    </row>
    <row r="931" spans="3:3" ht="14.4" x14ac:dyDescent="0.3">
      <c r="C931"/>
    </row>
    <row r="932" spans="3:3" ht="14.4" x14ac:dyDescent="0.3">
      <c r="C932"/>
    </row>
    <row r="933" spans="3:3" ht="14.4" x14ac:dyDescent="0.3">
      <c r="C933"/>
    </row>
    <row r="934" spans="3:3" ht="14.4" x14ac:dyDescent="0.3">
      <c r="C934"/>
    </row>
    <row r="935" spans="3:3" ht="14.4" x14ac:dyDescent="0.3">
      <c r="C935"/>
    </row>
    <row r="936" spans="3:3" ht="14.4" x14ac:dyDescent="0.3">
      <c r="C936"/>
    </row>
    <row r="937" spans="3:3" ht="14.4" x14ac:dyDescent="0.3">
      <c r="C937"/>
    </row>
    <row r="938" spans="3:3" ht="14.4" x14ac:dyDescent="0.3">
      <c r="C938"/>
    </row>
    <row r="939" spans="3:3" ht="14.4" x14ac:dyDescent="0.3">
      <c r="C939"/>
    </row>
    <row r="940" spans="3:3" ht="14.4" x14ac:dyDescent="0.3">
      <c r="C940"/>
    </row>
    <row r="941" spans="3:3" ht="14.4" x14ac:dyDescent="0.3">
      <c r="C941"/>
    </row>
    <row r="942" spans="3:3" ht="14.4" x14ac:dyDescent="0.3">
      <c r="C942"/>
    </row>
    <row r="943" spans="3:3" ht="14.4" x14ac:dyDescent="0.3">
      <c r="C943"/>
    </row>
    <row r="944" spans="3:3" ht="14.4" x14ac:dyDescent="0.3">
      <c r="C944"/>
    </row>
    <row r="945" spans="3:3" ht="14.4" x14ac:dyDescent="0.3">
      <c r="C945"/>
    </row>
    <row r="946" spans="3:3" ht="14.4" x14ac:dyDescent="0.3">
      <c r="C946"/>
    </row>
    <row r="947" spans="3:3" ht="14.4" x14ac:dyDescent="0.3">
      <c r="C947"/>
    </row>
    <row r="948" spans="3:3" ht="14.4" x14ac:dyDescent="0.3">
      <c r="C948"/>
    </row>
    <row r="949" spans="3:3" ht="14.4" x14ac:dyDescent="0.3">
      <c r="C949"/>
    </row>
    <row r="950" spans="3:3" ht="14.4" x14ac:dyDescent="0.3">
      <c r="C950"/>
    </row>
    <row r="951" spans="3:3" ht="14.4" x14ac:dyDescent="0.3">
      <c r="C951"/>
    </row>
    <row r="952" spans="3:3" ht="14.4" x14ac:dyDescent="0.3">
      <c r="C952"/>
    </row>
    <row r="953" spans="3:3" ht="14.4" x14ac:dyDescent="0.3">
      <c r="C953"/>
    </row>
    <row r="954" spans="3:3" ht="14.4" x14ac:dyDescent="0.3">
      <c r="C954"/>
    </row>
    <row r="955" spans="3:3" ht="14.4" x14ac:dyDescent="0.3">
      <c r="C955"/>
    </row>
    <row r="956" spans="3:3" ht="14.4" x14ac:dyDescent="0.3">
      <c r="C956"/>
    </row>
    <row r="957" spans="3:3" ht="14.4" x14ac:dyDescent="0.3">
      <c r="C957"/>
    </row>
    <row r="958" spans="3:3" ht="14.4" x14ac:dyDescent="0.3">
      <c r="C958"/>
    </row>
    <row r="959" spans="3:3" ht="14.4" x14ac:dyDescent="0.3">
      <c r="C959"/>
    </row>
    <row r="960" spans="3:3" ht="14.4" x14ac:dyDescent="0.3">
      <c r="C960"/>
    </row>
    <row r="961" spans="3:3" ht="14.4" x14ac:dyDescent="0.3">
      <c r="C961"/>
    </row>
    <row r="962" spans="3:3" ht="14.4" x14ac:dyDescent="0.3">
      <c r="C962"/>
    </row>
    <row r="963" spans="3:3" ht="14.4" x14ac:dyDescent="0.3">
      <c r="C963"/>
    </row>
    <row r="964" spans="3:3" ht="14.4" x14ac:dyDescent="0.3">
      <c r="C964"/>
    </row>
    <row r="965" spans="3:3" ht="14.4" x14ac:dyDescent="0.3">
      <c r="C965"/>
    </row>
    <row r="966" spans="3:3" ht="14.4" x14ac:dyDescent="0.3">
      <c r="C966"/>
    </row>
    <row r="967" spans="3:3" ht="14.4" x14ac:dyDescent="0.3">
      <c r="C967"/>
    </row>
    <row r="968" spans="3:3" ht="14.4" x14ac:dyDescent="0.3">
      <c r="C968"/>
    </row>
    <row r="969" spans="3:3" ht="14.4" x14ac:dyDescent="0.3">
      <c r="C969"/>
    </row>
    <row r="970" spans="3:3" ht="14.4" x14ac:dyDescent="0.3">
      <c r="C970"/>
    </row>
    <row r="971" spans="3:3" ht="14.4" x14ac:dyDescent="0.3">
      <c r="C971"/>
    </row>
    <row r="972" spans="3:3" ht="14.4" x14ac:dyDescent="0.3">
      <c r="C972"/>
    </row>
    <row r="973" spans="3:3" ht="14.4" x14ac:dyDescent="0.3">
      <c r="C973"/>
    </row>
    <row r="974" spans="3:3" ht="14.4" x14ac:dyDescent="0.3">
      <c r="C974"/>
    </row>
    <row r="975" spans="3:3" ht="14.4" x14ac:dyDescent="0.3">
      <c r="C975"/>
    </row>
    <row r="976" spans="3:3" ht="14.4" x14ac:dyDescent="0.3">
      <c r="C976"/>
    </row>
    <row r="977" spans="3:3" ht="14.4" x14ac:dyDescent="0.3">
      <c r="C977"/>
    </row>
    <row r="978" spans="3:3" ht="14.4" x14ac:dyDescent="0.3">
      <c r="C978"/>
    </row>
    <row r="979" spans="3:3" ht="14.4" x14ac:dyDescent="0.3">
      <c r="C979"/>
    </row>
    <row r="980" spans="3:3" ht="14.4" x14ac:dyDescent="0.3">
      <c r="C980"/>
    </row>
    <row r="981" spans="3:3" ht="14.4" x14ac:dyDescent="0.3">
      <c r="C981"/>
    </row>
    <row r="982" spans="3:3" ht="14.4" x14ac:dyDescent="0.3">
      <c r="C982"/>
    </row>
    <row r="983" spans="3:3" ht="14.4" x14ac:dyDescent="0.3">
      <c r="C983"/>
    </row>
    <row r="984" spans="3:3" ht="14.4" x14ac:dyDescent="0.3">
      <c r="C984"/>
    </row>
    <row r="985" spans="3:3" ht="14.4" x14ac:dyDescent="0.3">
      <c r="C985"/>
    </row>
    <row r="986" spans="3:3" ht="14.4" x14ac:dyDescent="0.3">
      <c r="C986"/>
    </row>
    <row r="987" spans="3:3" ht="14.4" x14ac:dyDescent="0.3">
      <c r="C987"/>
    </row>
    <row r="988" spans="3:3" ht="14.4" x14ac:dyDescent="0.3">
      <c r="C988"/>
    </row>
    <row r="989" spans="3:3" ht="14.4" x14ac:dyDescent="0.3">
      <c r="C989"/>
    </row>
    <row r="990" spans="3:3" ht="14.4" x14ac:dyDescent="0.3">
      <c r="C990"/>
    </row>
    <row r="991" spans="3:3" ht="14.4" x14ac:dyDescent="0.3">
      <c r="C991"/>
    </row>
    <row r="992" spans="3:3" ht="14.4" x14ac:dyDescent="0.3">
      <c r="C992"/>
    </row>
    <row r="993" spans="3:3" ht="14.4" x14ac:dyDescent="0.3">
      <c r="C993"/>
    </row>
    <row r="994" spans="3:3" ht="14.4" x14ac:dyDescent="0.3">
      <c r="C994"/>
    </row>
    <row r="995" spans="3:3" ht="14.4" x14ac:dyDescent="0.3">
      <c r="C995"/>
    </row>
    <row r="996" spans="3:3" ht="14.4" x14ac:dyDescent="0.3">
      <c r="C996"/>
    </row>
    <row r="997" spans="3:3" ht="14.4" x14ac:dyDescent="0.3">
      <c r="C997"/>
    </row>
    <row r="998" spans="3:3" ht="14.4" x14ac:dyDescent="0.3">
      <c r="C998"/>
    </row>
    <row r="999" spans="3:3" ht="14.4" x14ac:dyDescent="0.3">
      <c r="C999"/>
    </row>
    <row r="1000" spans="3:3" ht="14.4" x14ac:dyDescent="0.3">
      <c r="C1000"/>
    </row>
    <row r="1001" spans="3:3" ht="14.4" x14ac:dyDescent="0.3">
      <c r="C1001"/>
    </row>
    <row r="1002" spans="3:3" ht="14.4" x14ac:dyDescent="0.3">
      <c r="C1002"/>
    </row>
    <row r="1003" spans="3:3" ht="14.4" x14ac:dyDescent="0.3">
      <c r="C1003"/>
    </row>
    <row r="1004" spans="3:3" ht="14.4" x14ac:dyDescent="0.3">
      <c r="C1004"/>
    </row>
    <row r="1005" spans="3:3" ht="14.4" x14ac:dyDescent="0.3">
      <c r="C1005"/>
    </row>
    <row r="1006" spans="3:3" ht="14.4" x14ac:dyDescent="0.3">
      <c r="C1006"/>
    </row>
    <row r="1007" spans="3:3" ht="14.4" x14ac:dyDescent="0.3">
      <c r="C1007"/>
    </row>
    <row r="1008" spans="3:3" ht="14.4" x14ac:dyDescent="0.3">
      <c r="C1008"/>
    </row>
    <row r="1009" spans="3:3" ht="14.4" x14ac:dyDescent="0.3">
      <c r="C1009"/>
    </row>
    <row r="1010" spans="3:3" ht="14.4" x14ac:dyDescent="0.3">
      <c r="C1010"/>
    </row>
    <row r="1011" spans="3:3" ht="14.4" x14ac:dyDescent="0.3">
      <c r="C1011"/>
    </row>
    <row r="1012" spans="3:3" ht="14.4" x14ac:dyDescent="0.3">
      <c r="C1012"/>
    </row>
    <row r="1013" spans="3:3" ht="14.4" x14ac:dyDescent="0.3">
      <c r="C1013"/>
    </row>
    <row r="1014" spans="3:3" ht="14.4" x14ac:dyDescent="0.3">
      <c r="C1014"/>
    </row>
    <row r="1015" spans="3:3" ht="14.4" x14ac:dyDescent="0.3">
      <c r="C1015"/>
    </row>
    <row r="1016" spans="3:3" ht="14.4" x14ac:dyDescent="0.3">
      <c r="C1016"/>
    </row>
    <row r="1017" spans="3:3" ht="14.4" x14ac:dyDescent="0.3">
      <c r="C1017"/>
    </row>
    <row r="1018" spans="3:3" ht="14.4" x14ac:dyDescent="0.3">
      <c r="C1018"/>
    </row>
    <row r="1019" spans="3:3" ht="14.4" x14ac:dyDescent="0.3">
      <c r="C1019"/>
    </row>
    <row r="1020" spans="3:3" ht="14.4" x14ac:dyDescent="0.3">
      <c r="C1020"/>
    </row>
    <row r="1021" spans="3:3" ht="14.4" x14ac:dyDescent="0.3">
      <c r="C1021"/>
    </row>
    <row r="1022" spans="3:3" ht="14.4" x14ac:dyDescent="0.3">
      <c r="C1022"/>
    </row>
    <row r="1023" spans="3:3" ht="14.4" x14ac:dyDescent="0.3">
      <c r="C1023"/>
    </row>
    <row r="1024" spans="3:3" ht="14.4" x14ac:dyDescent="0.3">
      <c r="C1024"/>
    </row>
    <row r="1025" spans="3:3" ht="14.4" x14ac:dyDescent="0.3">
      <c r="C1025"/>
    </row>
    <row r="1026" spans="3:3" ht="14.4" x14ac:dyDescent="0.3">
      <c r="C1026"/>
    </row>
    <row r="1027" spans="3:3" ht="14.4" x14ac:dyDescent="0.3">
      <c r="C1027"/>
    </row>
    <row r="1028" spans="3:3" ht="14.4" x14ac:dyDescent="0.3">
      <c r="C1028"/>
    </row>
    <row r="1029" spans="3:3" ht="14.4" x14ac:dyDescent="0.3">
      <c r="C1029"/>
    </row>
    <row r="1030" spans="3:3" ht="14.4" x14ac:dyDescent="0.3">
      <c r="C1030"/>
    </row>
    <row r="1031" spans="3:3" ht="14.4" x14ac:dyDescent="0.3">
      <c r="C1031"/>
    </row>
    <row r="1032" spans="3:3" ht="14.4" x14ac:dyDescent="0.3">
      <c r="C1032"/>
    </row>
    <row r="1033" spans="3:3" ht="14.4" x14ac:dyDescent="0.3">
      <c r="C1033"/>
    </row>
    <row r="1034" spans="3:3" ht="14.4" x14ac:dyDescent="0.3">
      <c r="C1034"/>
    </row>
    <row r="1035" spans="3:3" ht="14.4" x14ac:dyDescent="0.3">
      <c r="C1035"/>
    </row>
    <row r="1036" spans="3:3" ht="14.4" x14ac:dyDescent="0.3">
      <c r="C1036"/>
    </row>
    <row r="1037" spans="3:3" ht="14.4" x14ac:dyDescent="0.3">
      <c r="C1037"/>
    </row>
    <row r="1038" spans="3:3" ht="14.4" x14ac:dyDescent="0.3">
      <c r="C1038"/>
    </row>
    <row r="1039" spans="3:3" ht="14.4" x14ac:dyDescent="0.3">
      <c r="C1039"/>
    </row>
    <row r="1040" spans="3:3" ht="14.4" x14ac:dyDescent="0.3">
      <c r="C1040"/>
    </row>
    <row r="1041" spans="3:3" ht="14.4" x14ac:dyDescent="0.3">
      <c r="C1041"/>
    </row>
    <row r="1042" spans="3:3" ht="14.4" x14ac:dyDescent="0.3">
      <c r="C1042"/>
    </row>
    <row r="1043" spans="3:3" ht="14.4" x14ac:dyDescent="0.3">
      <c r="C1043"/>
    </row>
    <row r="1044" spans="3:3" ht="14.4" x14ac:dyDescent="0.3">
      <c r="C1044"/>
    </row>
    <row r="1045" spans="3:3" ht="14.4" x14ac:dyDescent="0.3">
      <c r="C1045"/>
    </row>
    <row r="1046" spans="3:3" ht="14.4" x14ac:dyDescent="0.3">
      <c r="C1046"/>
    </row>
    <row r="1047" spans="3:3" ht="14.4" x14ac:dyDescent="0.3">
      <c r="C1047"/>
    </row>
    <row r="1048" spans="3:3" ht="14.4" x14ac:dyDescent="0.3">
      <c r="C1048"/>
    </row>
    <row r="1049" spans="3:3" ht="14.4" x14ac:dyDescent="0.3">
      <c r="C1049"/>
    </row>
    <row r="1050" spans="3:3" ht="14.4" x14ac:dyDescent="0.3">
      <c r="C1050"/>
    </row>
    <row r="1051" spans="3:3" ht="14.4" x14ac:dyDescent="0.3">
      <c r="C1051"/>
    </row>
    <row r="1052" spans="3:3" ht="14.4" x14ac:dyDescent="0.3">
      <c r="C1052"/>
    </row>
    <row r="1053" spans="3:3" ht="14.4" x14ac:dyDescent="0.3">
      <c r="C1053"/>
    </row>
    <row r="1054" spans="3:3" ht="14.4" x14ac:dyDescent="0.3">
      <c r="C1054"/>
    </row>
    <row r="1055" spans="3:3" ht="14.4" x14ac:dyDescent="0.3">
      <c r="C1055"/>
    </row>
    <row r="1056" spans="3:3" ht="14.4" x14ac:dyDescent="0.3">
      <c r="C1056"/>
    </row>
    <row r="1057" spans="3:3" ht="14.4" x14ac:dyDescent="0.3">
      <c r="C1057"/>
    </row>
    <row r="1058" spans="3:3" ht="14.4" x14ac:dyDescent="0.3">
      <c r="C1058"/>
    </row>
    <row r="1059" spans="3:3" ht="14.4" x14ac:dyDescent="0.3">
      <c r="C1059"/>
    </row>
    <row r="1060" spans="3:3" ht="14.4" x14ac:dyDescent="0.3">
      <c r="C1060"/>
    </row>
    <row r="1061" spans="3:3" ht="14.4" x14ac:dyDescent="0.3">
      <c r="C1061"/>
    </row>
    <row r="1062" spans="3:3" ht="14.4" x14ac:dyDescent="0.3">
      <c r="C1062"/>
    </row>
    <row r="1063" spans="3:3" ht="14.4" x14ac:dyDescent="0.3">
      <c r="C1063"/>
    </row>
    <row r="1064" spans="3:3" ht="14.4" x14ac:dyDescent="0.3">
      <c r="C1064"/>
    </row>
    <row r="1065" spans="3:3" ht="14.4" x14ac:dyDescent="0.3">
      <c r="C1065"/>
    </row>
    <row r="1066" spans="3:3" ht="14.4" x14ac:dyDescent="0.3">
      <c r="C1066"/>
    </row>
    <row r="1067" spans="3:3" ht="14.4" x14ac:dyDescent="0.3">
      <c r="C1067"/>
    </row>
    <row r="1068" spans="3:3" ht="14.4" x14ac:dyDescent="0.3">
      <c r="C1068"/>
    </row>
    <row r="1069" spans="3:3" ht="14.4" x14ac:dyDescent="0.3">
      <c r="C1069"/>
    </row>
    <row r="1070" spans="3:3" ht="14.4" x14ac:dyDescent="0.3">
      <c r="C1070"/>
    </row>
    <row r="1071" spans="3:3" ht="14.4" x14ac:dyDescent="0.3">
      <c r="C1071"/>
    </row>
    <row r="1072" spans="3:3" ht="14.4" x14ac:dyDescent="0.3">
      <c r="C1072"/>
    </row>
    <row r="1073" spans="3:3" ht="14.4" x14ac:dyDescent="0.3">
      <c r="C1073"/>
    </row>
    <row r="1074" spans="3:3" ht="14.4" x14ac:dyDescent="0.3">
      <c r="C1074"/>
    </row>
    <row r="1075" spans="3:3" ht="14.4" x14ac:dyDescent="0.3">
      <c r="C1075"/>
    </row>
    <row r="1076" spans="3:3" ht="14.4" x14ac:dyDescent="0.3">
      <c r="C1076"/>
    </row>
    <row r="1077" spans="3:3" ht="14.4" x14ac:dyDescent="0.3">
      <c r="C1077"/>
    </row>
    <row r="1078" spans="3:3" ht="14.4" x14ac:dyDescent="0.3">
      <c r="C1078"/>
    </row>
    <row r="1079" spans="3:3" ht="14.4" x14ac:dyDescent="0.3">
      <c r="C1079"/>
    </row>
    <row r="1080" spans="3:3" ht="14.4" x14ac:dyDescent="0.3">
      <c r="C1080"/>
    </row>
    <row r="1081" spans="3:3" ht="14.4" x14ac:dyDescent="0.3">
      <c r="C1081"/>
    </row>
    <row r="1082" spans="3:3" ht="14.4" x14ac:dyDescent="0.3">
      <c r="C1082"/>
    </row>
    <row r="1083" spans="3:3" ht="14.4" x14ac:dyDescent="0.3">
      <c r="C1083"/>
    </row>
    <row r="1084" spans="3:3" ht="14.4" x14ac:dyDescent="0.3">
      <c r="C1084"/>
    </row>
    <row r="1085" spans="3:3" ht="14.4" x14ac:dyDescent="0.3">
      <c r="C1085"/>
    </row>
    <row r="1086" spans="3:3" ht="14.4" x14ac:dyDescent="0.3">
      <c r="C1086"/>
    </row>
    <row r="1087" spans="3:3" ht="14.4" x14ac:dyDescent="0.3">
      <c r="C1087"/>
    </row>
    <row r="1088" spans="3:3" ht="14.4" x14ac:dyDescent="0.3">
      <c r="C1088"/>
    </row>
    <row r="1089" spans="3:3" ht="14.4" x14ac:dyDescent="0.3">
      <c r="C1089"/>
    </row>
    <row r="1090" spans="3:3" ht="14.4" x14ac:dyDescent="0.3">
      <c r="C1090"/>
    </row>
    <row r="1091" spans="3:3" ht="14.4" x14ac:dyDescent="0.3">
      <c r="C1091"/>
    </row>
    <row r="1092" spans="3:3" ht="14.4" x14ac:dyDescent="0.3">
      <c r="C1092"/>
    </row>
    <row r="1093" spans="3:3" ht="14.4" x14ac:dyDescent="0.3">
      <c r="C1093"/>
    </row>
    <row r="1094" spans="3:3" ht="14.4" x14ac:dyDescent="0.3">
      <c r="C1094"/>
    </row>
    <row r="1095" spans="3:3" ht="14.4" x14ac:dyDescent="0.3">
      <c r="C1095"/>
    </row>
    <row r="1096" spans="3:3" ht="14.4" x14ac:dyDescent="0.3">
      <c r="C1096"/>
    </row>
    <row r="1097" spans="3:3" ht="14.4" x14ac:dyDescent="0.3">
      <c r="C1097"/>
    </row>
    <row r="1098" spans="3:3" ht="14.4" x14ac:dyDescent="0.3">
      <c r="C1098"/>
    </row>
    <row r="1099" spans="3:3" ht="14.4" x14ac:dyDescent="0.3">
      <c r="C1099"/>
    </row>
    <row r="1100" spans="3:3" ht="14.4" x14ac:dyDescent="0.3">
      <c r="C1100"/>
    </row>
    <row r="1101" spans="3:3" ht="14.4" x14ac:dyDescent="0.3">
      <c r="C1101"/>
    </row>
    <row r="1102" spans="3:3" ht="14.4" x14ac:dyDescent="0.3">
      <c r="C1102"/>
    </row>
    <row r="1103" spans="3:3" ht="14.4" x14ac:dyDescent="0.3">
      <c r="C1103"/>
    </row>
    <row r="1104" spans="3:3" ht="14.4" x14ac:dyDescent="0.3">
      <c r="C1104"/>
    </row>
    <row r="1105" spans="3:3" ht="14.4" x14ac:dyDescent="0.3">
      <c r="C1105"/>
    </row>
    <row r="1106" spans="3:3" ht="14.4" x14ac:dyDescent="0.3">
      <c r="C1106"/>
    </row>
    <row r="1107" spans="3:3" ht="14.4" x14ac:dyDescent="0.3">
      <c r="C1107"/>
    </row>
    <row r="1108" spans="3:3" ht="14.4" x14ac:dyDescent="0.3">
      <c r="C1108"/>
    </row>
    <row r="1109" spans="3:3" ht="14.4" x14ac:dyDescent="0.3">
      <c r="C1109"/>
    </row>
    <row r="1110" spans="3:3" ht="14.4" x14ac:dyDescent="0.3">
      <c r="C1110"/>
    </row>
    <row r="1111" spans="3:3" ht="14.4" x14ac:dyDescent="0.3">
      <c r="C1111"/>
    </row>
    <row r="1112" spans="3:3" ht="14.4" x14ac:dyDescent="0.3">
      <c r="C1112"/>
    </row>
    <row r="1113" spans="3:3" ht="14.4" x14ac:dyDescent="0.3">
      <c r="C1113"/>
    </row>
    <row r="1114" spans="3:3" ht="14.4" x14ac:dyDescent="0.3">
      <c r="C1114"/>
    </row>
    <row r="1115" spans="3:3" ht="14.4" x14ac:dyDescent="0.3">
      <c r="C1115"/>
    </row>
    <row r="1116" spans="3:3" ht="14.4" x14ac:dyDescent="0.3">
      <c r="C1116"/>
    </row>
    <row r="1117" spans="3:3" ht="14.4" x14ac:dyDescent="0.3">
      <c r="C1117"/>
    </row>
    <row r="1118" spans="3:3" ht="14.4" x14ac:dyDescent="0.3">
      <c r="C1118"/>
    </row>
    <row r="1119" spans="3:3" ht="14.4" x14ac:dyDescent="0.3">
      <c r="C1119"/>
    </row>
    <row r="1120" spans="3:3" ht="14.4" x14ac:dyDescent="0.3">
      <c r="C1120"/>
    </row>
    <row r="1121" spans="3:3" ht="14.4" x14ac:dyDescent="0.3">
      <c r="C1121"/>
    </row>
    <row r="1122" spans="3:3" ht="14.4" x14ac:dyDescent="0.3">
      <c r="C1122"/>
    </row>
    <row r="1123" spans="3:3" ht="14.4" x14ac:dyDescent="0.3">
      <c r="C1123"/>
    </row>
    <row r="1124" spans="3:3" ht="14.4" x14ac:dyDescent="0.3">
      <c r="C1124"/>
    </row>
    <row r="1125" spans="3:3" ht="14.4" x14ac:dyDescent="0.3">
      <c r="C1125"/>
    </row>
    <row r="1126" spans="3:3" ht="14.4" x14ac:dyDescent="0.3">
      <c r="C1126"/>
    </row>
    <row r="1127" spans="3:3" ht="14.4" x14ac:dyDescent="0.3">
      <c r="C1127"/>
    </row>
    <row r="1128" spans="3:3" ht="14.4" x14ac:dyDescent="0.3">
      <c r="C1128"/>
    </row>
    <row r="1129" spans="3:3" ht="14.4" x14ac:dyDescent="0.3">
      <c r="C1129"/>
    </row>
    <row r="1130" spans="3:3" ht="14.4" x14ac:dyDescent="0.3">
      <c r="C1130"/>
    </row>
    <row r="1131" spans="3:3" ht="14.4" x14ac:dyDescent="0.3">
      <c r="C1131"/>
    </row>
    <row r="1132" spans="3:3" ht="14.4" x14ac:dyDescent="0.3">
      <c r="C1132"/>
    </row>
    <row r="1133" spans="3:3" ht="14.4" x14ac:dyDescent="0.3">
      <c r="C1133"/>
    </row>
    <row r="1134" spans="3:3" ht="14.4" x14ac:dyDescent="0.3">
      <c r="C1134"/>
    </row>
    <row r="1135" spans="3:3" ht="14.4" x14ac:dyDescent="0.3">
      <c r="C1135"/>
    </row>
    <row r="1136" spans="3:3" ht="14.4" x14ac:dyDescent="0.3">
      <c r="C1136"/>
    </row>
    <row r="1137" spans="3:3" ht="14.4" x14ac:dyDescent="0.3">
      <c r="C1137"/>
    </row>
    <row r="1138" spans="3:3" ht="14.4" x14ac:dyDescent="0.3">
      <c r="C1138"/>
    </row>
    <row r="1139" spans="3:3" ht="14.4" x14ac:dyDescent="0.3">
      <c r="C1139"/>
    </row>
    <row r="1140" spans="3:3" ht="14.4" x14ac:dyDescent="0.3">
      <c r="C1140"/>
    </row>
    <row r="1141" spans="3:3" ht="14.4" x14ac:dyDescent="0.3">
      <c r="C1141"/>
    </row>
    <row r="1142" spans="3:3" ht="14.4" x14ac:dyDescent="0.3">
      <c r="C1142"/>
    </row>
    <row r="1143" spans="3:3" ht="14.4" x14ac:dyDescent="0.3">
      <c r="C1143"/>
    </row>
    <row r="1144" spans="3:3" ht="14.4" x14ac:dyDescent="0.3">
      <c r="C1144"/>
    </row>
    <row r="1145" spans="3:3" ht="14.4" x14ac:dyDescent="0.3">
      <c r="C1145"/>
    </row>
    <row r="1146" spans="3:3" ht="14.4" x14ac:dyDescent="0.3">
      <c r="C1146"/>
    </row>
    <row r="1147" spans="3:3" ht="14.4" x14ac:dyDescent="0.3">
      <c r="C1147"/>
    </row>
    <row r="1148" spans="3:3" ht="14.4" x14ac:dyDescent="0.3">
      <c r="C1148"/>
    </row>
    <row r="1149" spans="3:3" ht="14.4" x14ac:dyDescent="0.3">
      <c r="C1149"/>
    </row>
    <row r="1150" spans="3:3" ht="14.4" x14ac:dyDescent="0.3">
      <c r="C1150"/>
    </row>
    <row r="1151" spans="3:3" ht="14.4" x14ac:dyDescent="0.3">
      <c r="C1151"/>
    </row>
    <row r="1152" spans="3:3" ht="14.4" x14ac:dyDescent="0.3">
      <c r="C1152"/>
    </row>
    <row r="1153" spans="3:3" ht="14.4" x14ac:dyDescent="0.3">
      <c r="C1153"/>
    </row>
    <row r="1154" spans="3:3" ht="14.4" x14ac:dyDescent="0.3">
      <c r="C1154"/>
    </row>
    <row r="1155" spans="3:3" ht="14.4" x14ac:dyDescent="0.3">
      <c r="C1155"/>
    </row>
    <row r="1156" spans="3:3" ht="14.4" x14ac:dyDescent="0.3">
      <c r="C1156"/>
    </row>
    <row r="1157" spans="3:3" ht="14.4" x14ac:dyDescent="0.3">
      <c r="C1157"/>
    </row>
    <row r="1158" spans="3:3" ht="14.4" x14ac:dyDescent="0.3">
      <c r="C1158"/>
    </row>
    <row r="1159" spans="3:3" ht="14.4" x14ac:dyDescent="0.3">
      <c r="C1159"/>
    </row>
    <row r="1160" spans="3:3" ht="14.4" x14ac:dyDescent="0.3">
      <c r="C1160"/>
    </row>
    <row r="1161" spans="3:3" ht="14.4" x14ac:dyDescent="0.3">
      <c r="C1161"/>
    </row>
    <row r="1162" spans="3:3" ht="14.4" x14ac:dyDescent="0.3">
      <c r="C1162"/>
    </row>
    <row r="1163" spans="3:3" ht="14.4" x14ac:dyDescent="0.3">
      <c r="C1163"/>
    </row>
    <row r="1164" spans="3:3" ht="14.4" x14ac:dyDescent="0.3">
      <c r="C1164"/>
    </row>
    <row r="1165" spans="3:3" ht="14.4" x14ac:dyDescent="0.3">
      <c r="C1165"/>
    </row>
    <row r="1166" spans="3:3" ht="14.4" x14ac:dyDescent="0.3">
      <c r="C1166"/>
    </row>
    <row r="1167" spans="3:3" ht="14.4" x14ac:dyDescent="0.3">
      <c r="C1167"/>
    </row>
    <row r="1168" spans="3:3" ht="14.4" x14ac:dyDescent="0.3">
      <c r="C1168"/>
    </row>
    <row r="1169" spans="3:3" ht="14.4" x14ac:dyDescent="0.3">
      <c r="C1169"/>
    </row>
    <row r="1170" spans="3:3" ht="14.4" x14ac:dyDescent="0.3">
      <c r="C1170"/>
    </row>
    <row r="1171" spans="3:3" ht="14.4" x14ac:dyDescent="0.3">
      <c r="C1171"/>
    </row>
    <row r="1172" spans="3:3" ht="14.4" x14ac:dyDescent="0.3">
      <c r="C1172"/>
    </row>
    <row r="1173" spans="3:3" ht="14.4" x14ac:dyDescent="0.3">
      <c r="C1173"/>
    </row>
    <row r="1174" spans="3:3" ht="14.4" x14ac:dyDescent="0.3">
      <c r="C1174"/>
    </row>
    <row r="1175" spans="3:3" ht="14.4" x14ac:dyDescent="0.3">
      <c r="C1175"/>
    </row>
    <row r="1176" spans="3:3" ht="14.4" x14ac:dyDescent="0.3">
      <c r="C1176"/>
    </row>
    <row r="1177" spans="3:3" ht="14.4" x14ac:dyDescent="0.3">
      <c r="C1177"/>
    </row>
    <row r="1178" spans="3:3" ht="14.4" x14ac:dyDescent="0.3">
      <c r="C1178"/>
    </row>
    <row r="1179" spans="3:3" ht="14.4" x14ac:dyDescent="0.3">
      <c r="C1179"/>
    </row>
    <row r="1180" spans="3:3" ht="14.4" x14ac:dyDescent="0.3">
      <c r="C1180"/>
    </row>
    <row r="1181" spans="3:3" ht="14.4" x14ac:dyDescent="0.3">
      <c r="C1181"/>
    </row>
    <row r="1182" spans="3:3" ht="14.4" x14ac:dyDescent="0.3">
      <c r="C1182"/>
    </row>
    <row r="1183" spans="3:3" ht="14.4" x14ac:dyDescent="0.3">
      <c r="C1183"/>
    </row>
    <row r="1184" spans="3:3" ht="14.4" x14ac:dyDescent="0.3">
      <c r="C1184"/>
    </row>
    <row r="1185" spans="3:3" ht="14.4" x14ac:dyDescent="0.3">
      <c r="C1185"/>
    </row>
    <row r="1186" spans="3:3" ht="14.4" x14ac:dyDescent="0.3">
      <c r="C1186"/>
    </row>
    <row r="1187" spans="3:3" ht="14.4" x14ac:dyDescent="0.3">
      <c r="C1187"/>
    </row>
    <row r="1188" spans="3:3" ht="14.4" x14ac:dyDescent="0.3">
      <c r="C1188"/>
    </row>
    <row r="1189" spans="3:3" ht="14.4" x14ac:dyDescent="0.3">
      <c r="C1189"/>
    </row>
    <row r="1190" spans="3:3" ht="14.4" x14ac:dyDescent="0.3">
      <c r="C1190"/>
    </row>
    <row r="1191" spans="3:3" ht="14.4" x14ac:dyDescent="0.3">
      <c r="C1191"/>
    </row>
    <row r="1192" spans="3:3" ht="14.4" x14ac:dyDescent="0.3">
      <c r="C1192"/>
    </row>
    <row r="1193" spans="3:3" ht="14.4" x14ac:dyDescent="0.3">
      <c r="C1193"/>
    </row>
    <row r="1194" spans="3:3" ht="14.4" x14ac:dyDescent="0.3">
      <c r="C1194"/>
    </row>
    <row r="1195" spans="3:3" ht="14.4" x14ac:dyDescent="0.3">
      <c r="C1195"/>
    </row>
    <row r="1196" spans="3:3" ht="14.4" x14ac:dyDescent="0.3">
      <c r="C1196"/>
    </row>
    <row r="1197" spans="3:3" ht="14.4" x14ac:dyDescent="0.3">
      <c r="C1197"/>
    </row>
    <row r="1198" spans="3:3" ht="14.4" x14ac:dyDescent="0.3">
      <c r="C1198"/>
    </row>
    <row r="1199" spans="3:3" ht="14.4" x14ac:dyDescent="0.3">
      <c r="C1199"/>
    </row>
    <row r="1200" spans="3:3" ht="14.4" x14ac:dyDescent="0.3">
      <c r="C1200"/>
    </row>
    <row r="1201" spans="3:3" ht="14.4" x14ac:dyDescent="0.3">
      <c r="C1201"/>
    </row>
    <row r="1202" spans="3:3" ht="14.4" x14ac:dyDescent="0.3">
      <c r="C1202"/>
    </row>
    <row r="1203" spans="3:3" ht="14.4" x14ac:dyDescent="0.3">
      <c r="C1203"/>
    </row>
    <row r="1204" spans="3:3" ht="14.4" x14ac:dyDescent="0.3">
      <c r="C1204"/>
    </row>
    <row r="1205" spans="3:3" ht="14.4" x14ac:dyDescent="0.3">
      <c r="C1205"/>
    </row>
    <row r="1206" spans="3:3" ht="14.4" x14ac:dyDescent="0.3">
      <c r="C1206"/>
    </row>
    <row r="1207" spans="3:3" ht="14.4" x14ac:dyDescent="0.3">
      <c r="C1207"/>
    </row>
    <row r="1208" spans="3:3" ht="14.4" x14ac:dyDescent="0.3">
      <c r="C1208"/>
    </row>
    <row r="1209" spans="3:3" ht="14.4" x14ac:dyDescent="0.3">
      <c r="C1209"/>
    </row>
    <row r="1210" spans="3:3" ht="14.4" x14ac:dyDescent="0.3">
      <c r="C1210"/>
    </row>
    <row r="1211" spans="3:3" ht="14.4" x14ac:dyDescent="0.3">
      <c r="C1211"/>
    </row>
    <row r="1212" spans="3:3" ht="14.4" x14ac:dyDescent="0.3">
      <c r="C1212"/>
    </row>
    <row r="1213" spans="3:3" ht="14.4" x14ac:dyDescent="0.3">
      <c r="C1213"/>
    </row>
    <row r="1214" spans="3:3" ht="14.4" x14ac:dyDescent="0.3">
      <c r="C1214"/>
    </row>
    <row r="1215" spans="3:3" ht="14.4" x14ac:dyDescent="0.3">
      <c r="C1215"/>
    </row>
    <row r="1216" spans="3:3" ht="14.4" x14ac:dyDescent="0.3">
      <c r="C1216"/>
    </row>
    <row r="1217" spans="3:3" ht="14.4" x14ac:dyDescent="0.3">
      <c r="C1217"/>
    </row>
    <row r="1218" spans="3:3" ht="14.4" x14ac:dyDescent="0.3">
      <c r="C1218"/>
    </row>
    <row r="1219" spans="3:3" ht="14.4" x14ac:dyDescent="0.3">
      <c r="C1219"/>
    </row>
    <row r="1220" spans="3:3" ht="14.4" x14ac:dyDescent="0.3">
      <c r="C1220"/>
    </row>
    <row r="1221" spans="3:3" ht="14.4" x14ac:dyDescent="0.3">
      <c r="C1221"/>
    </row>
    <row r="1222" spans="3:3" ht="14.4" x14ac:dyDescent="0.3">
      <c r="C1222"/>
    </row>
    <row r="1223" spans="3:3" ht="14.4" x14ac:dyDescent="0.3">
      <c r="C1223"/>
    </row>
    <row r="1224" spans="3:3" ht="14.4" x14ac:dyDescent="0.3">
      <c r="C1224"/>
    </row>
    <row r="1225" spans="3:3" ht="14.4" x14ac:dyDescent="0.3">
      <c r="C1225"/>
    </row>
    <row r="1226" spans="3:3" ht="14.4" x14ac:dyDescent="0.3">
      <c r="C1226"/>
    </row>
    <row r="1227" spans="3:3" ht="14.4" x14ac:dyDescent="0.3">
      <c r="C1227"/>
    </row>
    <row r="1228" spans="3:3" ht="14.4" x14ac:dyDescent="0.3">
      <c r="C1228"/>
    </row>
    <row r="1229" spans="3:3" ht="14.4" x14ac:dyDescent="0.3">
      <c r="C1229"/>
    </row>
    <row r="1230" spans="3:3" ht="14.4" x14ac:dyDescent="0.3">
      <c r="C1230"/>
    </row>
    <row r="1231" spans="3:3" ht="14.4" x14ac:dyDescent="0.3">
      <c r="C1231"/>
    </row>
    <row r="1232" spans="3:3" ht="14.4" x14ac:dyDescent="0.3">
      <c r="C1232"/>
    </row>
    <row r="1233" spans="3:3" ht="14.4" x14ac:dyDescent="0.3">
      <c r="C1233"/>
    </row>
    <row r="1234" spans="3:3" ht="14.4" x14ac:dyDescent="0.3">
      <c r="C1234"/>
    </row>
    <row r="1235" spans="3:3" ht="14.4" x14ac:dyDescent="0.3">
      <c r="C1235"/>
    </row>
    <row r="1236" spans="3:3" ht="14.4" x14ac:dyDescent="0.3">
      <c r="C1236"/>
    </row>
    <row r="1237" spans="3:3" ht="14.4" x14ac:dyDescent="0.3">
      <c r="C1237"/>
    </row>
    <row r="1238" spans="3:3" ht="14.4" x14ac:dyDescent="0.3">
      <c r="C1238"/>
    </row>
    <row r="1239" spans="3:3" ht="14.4" x14ac:dyDescent="0.3">
      <c r="C1239"/>
    </row>
    <row r="1240" spans="3:3" ht="14.4" x14ac:dyDescent="0.3">
      <c r="C1240"/>
    </row>
    <row r="1241" spans="3:3" ht="14.4" x14ac:dyDescent="0.3">
      <c r="C1241"/>
    </row>
    <row r="1242" spans="3:3" ht="14.4" x14ac:dyDescent="0.3">
      <c r="C1242"/>
    </row>
    <row r="1243" spans="3:3" ht="14.4" x14ac:dyDescent="0.3">
      <c r="C1243"/>
    </row>
    <row r="1244" spans="3:3" ht="14.4" x14ac:dyDescent="0.3">
      <c r="C1244"/>
    </row>
    <row r="1245" spans="3:3" ht="14.4" x14ac:dyDescent="0.3">
      <c r="C1245"/>
    </row>
    <row r="1246" spans="3:3" ht="14.4" x14ac:dyDescent="0.3">
      <c r="C1246"/>
    </row>
    <row r="1247" spans="3:3" ht="14.4" x14ac:dyDescent="0.3">
      <c r="C1247"/>
    </row>
    <row r="1248" spans="3:3" ht="14.4" x14ac:dyDescent="0.3">
      <c r="C1248"/>
    </row>
    <row r="1249" spans="3:3" ht="14.4" x14ac:dyDescent="0.3">
      <c r="C1249"/>
    </row>
    <row r="1250" spans="3:3" ht="14.4" x14ac:dyDescent="0.3">
      <c r="C1250"/>
    </row>
    <row r="1251" spans="3:3" ht="14.4" x14ac:dyDescent="0.3">
      <c r="C1251"/>
    </row>
    <row r="1252" spans="3:3" ht="14.4" x14ac:dyDescent="0.3">
      <c r="C1252"/>
    </row>
    <row r="1253" spans="3:3" ht="14.4" x14ac:dyDescent="0.3">
      <c r="C1253"/>
    </row>
    <row r="1254" spans="3:3" ht="14.4" x14ac:dyDescent="0.3">
      <c r="C1254"/>
    </row>
    <row r="1255" spans="3:3" ht="14.4" x14ac:dyDescent="0.3">
      <c r="C1255"/>
    </row>
    <row r="1256" spans="3:3" ht="14.4" x14ac:dyDescent="0.3">
      <c r="C1256"/>
    </row>
    <row r="1257" spans="3:3" ht="14.4" x14ac:dyDescent="0.3">
      <c r="C1257"/>
    </row>
    <row r="1258" spans="3:3" ht="14.4" x14ac:dyDescent="0.3">
      <c r="C1258"/>
    </row>
    <row r="1259" spans="3:3" ht="14.4" x14ac:dyDescent="0.3">
      <c r="C1259"/>
    </row>
    <row r="1260" spans="3:3" ht="14.4" x14ac:dyDescent="0.3">
      <c r="C1260"/>
    </row>
    <row r="1261" spans="3:3" ht="14.4" x14ac:dyDescent="0.3">
      <c r="C1261"/>
    </row>
    <row r="1262" spans="3:3" ht="14.4" x14ac:dyDescent="0.3">
      <c r="C1262"/>
    </row>
    <row r="1263" spans="3:3" ht="14.4" x14ac:dyDescent="0.3">
      <c r="C1263"/>
    </row>
    <row r="1264" spans="3:3" ht="14.4" x14ac:dyDescent="0.3">
      <c r="C1264"/>
    </row>
    <row r="1265" spans="3:3" ht="14.4" x14ac:dyDescent="0.3">
      <c r="C1265"/>
    </row>
    <row r="1266" spans="3:3" ht="14.4" x14ac:dyDescent="0.3">
      <c r="C1266"/>
    </row>
    <row r="1267" spans="3:3" ht="14.4" x14ac:dyDescent="0.3">
      <c r="C1267"/>
    </row>
    <row r="1268" spans="3:3" ht="14.4" x14ac:dyDescent="0.3">
      <c r="C1268"/>
    </row>
    <row r="1269" spans="3:3" ht="14.4" x14ac:dyDescent="0.3">
      <c r="C1269"/>
    </row>
    <row r="1270" spans="3:3" ht="14.4" x14ac:dyDescent="0.3">
      <c r="C1270"/>
    </row>
    <row r="1271" spans="3:3" ht="14.4" x14ac:dyDescent="0.3">
      <c r="C1271"/>
    </row>
    <row r="1272" spans="3:3" ht="14.4" x14ac:dyDescent="0.3">
      <c r="C1272"/>
    </row>
    <row r="1273" spans="3:3" ht="14.4" x14ac:dyDescent="0.3">
      <c r="C1273"/>
    </row>
    <row r="1274" spans="3:3" ht="14.4" x14ac:dyDescent="0.3">
      <c r="C1274"/>
    </row>
    <row r="1275" spans="3:3" ht="14.4" x14ac:dyDescent="0.3">
      <c r="C1275"/>
    </row>
    <row r="1276" spans="3:3" ht="14.4" x14ac:dyDescent="0.3">
      <c r="C1276"/>
    </row>
    <row r="1277" spans="3:3" ht="14.4" x14ac:dyDescent="0.3">
      <c r="C1277"/>
    </row>
    <row r="1278" spans="3:3" ht="14.4" x14ac:dyDescent="0.3">
      <c r="C1278"/>
    </row>
    <row r="1279" spans="3:3" ht="14.4" x14ac:dyDescent="0.3">
      <c r="C1279"/>
    </row>
    <row r="1280" spans="3:3" ht="14.4" x14ac:dyDescent="0.3">
      <c r="C1280"/>
    </row>
    <row r="1281" spans="3:3" ht="14.4" x14ac:dyDescent="0.3">
      <c r="C1281"/>
    </row>
    <row r="1282" spans="3:3" ht="14.4" x14ac:dyDescent="0.3">
      <c r="C1282"/>
    </row>
    <row r="1283" spans="3:3" ht="14.4" x14ac:dyDescent="0.3">
      <c r="C1283"/>
    </row>
    <row r="1284" spans="3:3" ht="14.4" x14ac:dyDescent="0.3">
      <c r="C1284"/>
    </row>
    <row r="1285" spans="3:3" ht="14.4" x14ac:dyDescent="0.3">
      <c r="C1285"/>
    </row>
    <row r="1286" spans="3:3" ht="14.4" x14ac:dyDescent="0.3">
      <c r="C1286"/>
    </row>
    <row r="1287" spans="3:3" ht="14.4" x14ac:dyDescent="0.3">
      <c r="C1287"/>
    </row>
    <row r="1288" spans="3:3" ht="14.4" x14ac:dyDescent="0.3">
      <c r="C1288"/>
    </row>
    <row r="1289" spans="3:3" ht="14.4" x14ac:dyDescent="0.3">
      <c r="C1289"/>
    </row>
    <row r="1290" spans="3:3" ht="14.4" x14ac:dyDescent="0.3">
      <c r="C1290"/>
    </row>
    <row r="1291" spans="3:3" ht="14.4" x14ac:dyDescent="0.3">
      <c r="C1291"/>
    </row>
    <row r="1292" spans="3:3" ht="14.4" x14ac:dyDescent="0.3">
      <c r="C1292"/>
    </row>
    <row r="1293" spans="3:3" ht="14.4" x14ac:dyDescent="0.3">
      <c r="C1293"/>
    </row>
    <row r="1294" spans="3:3" ht="14.4" x14ac:dyDescent="0.3">
      <c r="C1294"/>
    </row>
    <row r="1295" spans="3:3" ht="14.4" x14ac:dyDescent="0.3">
      <c r="C1295"/>
    </row>
    <row r="1296" spans="3:3" ht="14.4" x14ac:dyDescent="0.3">
      <c r="C1296"/>
    </row>
    <row r="1297" spans="3:3" ht="14.4" x14ac:dyDescent="0.3">
      <c r="C1297"/>
    </row>
    <row r="1298" spans="3:3" ht="14.4" x14ac:dyDescent="0.3">
      <c r="C1298"/>
    </row>
    <row r="1299" spans="3:3" ht="14.4" x14ac:dyDescent="0.3">
      <c r="C1299"/>
    </row>
    <row r="1300" spans="3:3" ht="14.4" x14ac:dyDescent="0.3">
      <c r="C1300"/>
    </row>
    <row r="1301" spans="3:3" ht="14.4" x14ac:dyDescent="0.3">
      <c r="C1301"/>
    </row>
    <row r="1302" spans="3:3" ht="14.4" x14ac:dyDescent="0.3">
      <c r="C1302"/>
    </row>
    <row r="1303" spans="3:3" ht="14.4" x14ac:dyDescent="0.3">
      <c r="C1303"/>
    </row>
    <row r="1304" spans="3:3" ht="14.4" x14ac:dyDescent="0.3">
      <c r="C1304"/>
    </row>
    <row r="1305" spans="3:3" ht="14.4" x14ac:dyDescent="0.3">
      <c r="C1305"/>
    </row>
    <row r="1306" spans="3:3" ht="14.4" x14ac:dyDescent="0.3">
      <c r="C1306"/>
    </row>
    <row r="1307" spans="3:3" ht="14.4" x14ac:dyDescent="0.3">
      <c r="C1307"/>
    </row>
    <row r="1308" spans="3:3" ht="14.4" x14ac:dyDescent="0.3">
      <c r="C1308"/>
    </row>
    <row r="1309" spans="3:3" ht="14.4" x14ac:dyDescent="0.3">
      <c r="C1309"/>
    </row>
    <row r="1310" spans="3:3" ht="14.4" x14ac:dyDescent="0.3">
      <c r="C1310"/>
    </row>
    <row r="1311" spans="3:3" ht="14.4" x14ac:dyDescent="0.3">
      <c r="C1311"/>
    </row>
    <row r="1312" spans="3:3" ht="14.4" x14ac:dyDescent="0.3">
      <c r="C1312"/>
    </row>
    <row r="1313" spans="3:3" ht="14.4" x14ac:dyDescent="0.3">
      <c r="C1313"/>
    </row>
    <row r="1314" spans="3:3" ht="14.4" x14ac:dyDescent="0.3">
      <c r="C1314"/>
    </row>
    <row r="1315" spans="3:3" ht="14.4" x14ac:dyDescent="0.3">
      <c r="C1315"/>
    </row>
    <row r="1316" spans="3:3" ht="14.4" x14ac:dyDescent="0.3">
      <c r="C1316"/>
    </row>
    <row r="1317" spans="3:3" ht="14.4" x14ac:dyDescent="0.3">
      <c r="C1317"/>
    </row>
    <row r="1318" spans="3:3" ht="14.4" x14ac:dyDescent="0.3">
      <c r="C1318"/>
    </row>
    <row r="1319" spans="3:3" ht="14.4" x14ac:dyDescent="0.3">
      <c r="C1319"/>
    </row>
    <row r="1320" spans="3:3" ht="14.4" x14ac:dyDescent="0.3">
      <c r="C1320"/>
    </row>
    <row r="1321" spans="3:3" ht="14.4" x14ac:dyDescent="0.3">
      <c r="C1321"/>
    </row>
    <row r="1322" spans="3:3" ht="14.4" x14ac:dyDescent="0.3">
      <c r="C1322"/>
    </row>
    <row r="1323" spans="3:3" ht="14.4" x14ac:dyDescent="0.3">
      <c r="C1323"/>
    </row>
    <row r="1324" spans="3:3" ht="14.4" x14ac:dyDescent="0.3">
      <c r="C1324"/>
    </row>
    <row r="1325" spans="3:3" ht="14.4" x14ac:dyDescent="0.3">
      <c r="C1325"/>
    </row>
    <row r="1326" spans="3:3" ht="14.4" x14ac:dyDescent="0.3">
      <c r="C1326"/>
    </row>
    <row r="1327" spans="3:3" ht="14.4" x14ac:dyDescent="0.3">
      <c r="C1327"/>
    </row>
    <row r="1328" spans="3:3" ht="14.4" x14ac:dyDescent="0.3">
      <c r="C1328"/>
    </row>
    <row r="1329" spans="3:3" ht="14.4" x14ac:dyDescent="0.3">
      <c r="C1329"/>
    </row>
    <row r="1330" spans="3:3" ht="14.4" x14ac:dyDescent="0.3">
      <c r="C1330"/>
    </row>
    <row r="1331" spans="3:3" ht="14.4" x14ac:dyDescent="0.3">
      <c r="C1331"/>
    </row>
    <row r="1332" spans="3:3" ht="14.4" x14ac:dyDescent="0.3">
      <c r="C1332"/>
    </row>
    <row r="1333" spans="3:3" ht="14.4" x14ac:dyDescent="0.3">
      <c r="C1333"/>
    </row>
    <row r="1334" spans="3:3" ht="14.4" x14ac:dyDescent="0.3">
      <c r="C1334"/>
    </row>
    <row r="1335" spans="3:3" ht="14.4" x14ac:dyDescent="0.3">
      <c r="C1335"/>
    </row>
    <row r="1336" spans="3:3" ht="14.4" x14ac:dyDescent="0.3">
      <c r="C1336"/>
    </row>
    <row r="1337" spans="3:3" ht="14.4" x14ac:dyDescent="0.3">
      <c r="C1337"/>
    </row>
    <row r="1338" spans="3:3" ht="14.4" x14ac:dyDescent="0.3">
      <c r="C1338"/>
    </row>
    <row r="1339" spans="3:3" ht="14.4" x14ac:dyDescent="0.3">
      <c r="C1339"/>
    </row>
    <row r="1340" spans="3:3" ht="14.4" x14ac:dyDescent="0.3">
      <c r="C1340"/>
    </row>
    <row r="1341" spans="3:3" ht="14.4" x14ac:dyDescent="0.3">
      <c r="C1341"/>
    </row>
    <row r="1342" spans="3:3" ht="14.4" x14ac:dyDescent="0.3">
      <c r="C1342"/>
    </row>
    <row r="1343" spans="3:3" ht="14.4" x14ac:dyDescent="0.3">
      <c r="C1343"/>
    </row>
    <row r="1344" spans="3:3" ht="14.4" x14ac:dyDescent="0.3">
      <c r="C1344"/>
    </row>
    <row r="1345" spans="3:3" ht="14.4" x14ac:dyDescent="0.3">
      <c r="C1345"/>
    </row>
    <row r="1346" spans="3:3" ht="14.4" x14ac:dyDescent="0.3">
      <c r="C1346"/>
    </row>
    <row r="1347" spans="3:3" ht="14.4" x14ac:dyDescent="0.3">
      <c r="C1347"/>
    </row>
    <row r="1348" spans="3:3" ht="14.4" x14ac:dyDescent="0.3">
      <c r="C1348"/>
    </row>
    <row r="1349" spans="3:3" ht="14.4" x14ac:dyDescent="0.3">
      <c r="C1349"/>
    </row>
    <row r="1350" spans="3:3" ht="14.4" x14ac:dyDescent="0.3">
      <c r="C1350"/>
    </row>
    <row r="1351" spans="3:3" ht="14.4" x14ac:dyDescent="0.3">
      <c r="C1351"/>
    </row>
    <row r="1352" spans="3:3" ht="14.4" x14ac:dyDescent="0.3">
      <c r="C1352"/>
    </row>
    <row r="1353" spans="3:3" ht="14.4" x14ac:dyDescent="0.3">
      <c r="C1353"/>
    </row>
    <row r="1354" spans="3:3" ht="14.4" x14ac:dyDescent="0.3">
      <c r="C1354"/>
    </row>
    <row r="1355" spans="3:3" ht="14.4" x14ac:dyDescent="0.3">
      <c r="C1355"/>
    </row>
    <row r="1356" spans="3:3" ht="14.4" x14ac:dyDescent="0.3">
      <c r="C1356"/>
    </row>
    <row r="1357" spans="3:3" ht="14.4" x14ac:dyDescent="0.3">
      <c r="C1357"/>
    </row>
    <row r="1358" spans="3:3" ht="14.4" x14ac:dyDescent="0.3">
      <c r="C1358"/>
    </row>
    <row r="1359" spans="3:3" ht="14.4" x14ac:dyDescent="0.3">
      <c r="C1359"/>
    </row>
    <row r="1360" spans="3:3" ht="14.4" x14ac:dyDescent="0.3">
      <c r="C1360"/>
    </row>
    <row r="1361" spans="3:3" ht="14.4" x14ac:dyDescent="0.3">
      <c r="C1361"/>
    </row>
    <row r="1362" spans="3:3" ht="14.4" x14ac:dyDescent="0.3">
      <c r="C1362"/>
    </row>
    <row r="1363" spans="3:3" ht="14.4" x14ac:dyDescent="0.3">
      <c r="C1363"/>
    </row>
    <row r="1364" spans="3:3" ht="14.4" x14ac:dyDescent="0.3">
      <c r="C1364"/>
    </row>
    <row r="1365" spans="3:3" ht="14.4" x14ac:dyDescent="0.3">
      <c r="C1365"/>
    </row>
    <row r="1366" spans="3:3" ht="14.4" x14ac:dyDescent="0.3">
      <c r="C1366"/>
    </row>
    <row r="1367" spans="3:3" ht="14.4" x14ac:dyDescent="0.3">
      <c r="C1367"/>
    </row>
    <row r="1368" spans="3:3" ht="14.4" x14ac:dyDescent="0.3">
      <c r="C1368"/>
    </row>
    <row r="1369" spans="3:3" ht="14.4" x14ac:dyDescent="0.3">
      <c r="C1369"/>
    </row>
    <row r="1370" spans="3:3" ht="14.4" x14ac:dyDescent="0.3">
      <c r="C1370"/>
    </row>
    <row r="1371" spans="3:3" ht="14.4" x14ac:dyDescent="0.3">
      <c r="C1371"/>
    </row>
    <row r="1372" spans="3:3" ht="14.4" x14ac:dyDescent="0.3">
      <c r="C1372"/>
    </row>
    <row r="1373" spans="3:3" ht="14.4" x14ac:dyDescent="0.3">
      <c r="C1373"/>
    </row>
    <row r="1374" spans="3:3" ht="14.4" x14ac:dyDescent="0.3">
      <c r="C1374"/>
    </row>
    <row r="1375" spans="3:3" ht="14.4" x14ac:dyDescent="0.3">
      <c r="C1375"/>
    </row>
    <row r="1376" spans="3:3" ht="14.4" x14ac:dyDescent="0.3">
      <c r="C1376"/>
    </row>
    <row r="1377" spans="3:3" ht="14.4" x14ac:dyDescent="0.3">
      <c r="C1377"/>
    </row>
    <row r="1378" spans="3:3" ht="14.4" x14ac:dyDescent="0.3">
      <c r="C1378"/>
    </row>
    <row r="1379" spans="3:3" ht="14.4" x14ac:dyDescent="0.3">
      <c r="C1379"/>
    </row>
    <row r="1380" spans="3:3" ht="14.4" x14ac:dyDescent="0.3">
      <c r="C1380"/>
    </row>
    <row r="1381" spans="3:3" ht="14.4" x14ac:dyDescent="0.3">
      <c r="C1381"/>
    </row>
    <row r="1382" spans="3:3" ht="14.4" x14ac:dyDescent="0.3">
      <c r="C1382"/>
    </row>
    <row r="1383" spans="3:3" ht="14.4" x14ac:dyDescent="0.3">
      <c r="C1383"/>
    </row>
    <row r="1384" spans="3:3" ht="14.4" x14ac:dyDescent="0.3">
      <c r="C1384"/>
    </row>
    <row r="1385" spans="3:3" ht="14.4" x14ac:dyDescent="0.3">
      <c r="C1385"/>
    </row>
    <row r="1386" spans="3:3" ht="14.4" x14ac:dyDescent="0.3">
      <c r="C1386"/>
    </row>
    <row r="1387" spans="3:3" ht="14.4" x14ac:dyDescent="0.3">
      <c r="C1387"/>
    </row>
    <row r="1388" spans="3:3" ht="14.4" x14ac:dyDescent="0.3">
      <c r="C1388"/>
    </row>
    <row r="1389" spans="3:3" ht="14.4" x14ac:dyDescent="0.3">
      <c r="C1389"/>
    </row>
    <row r="1390" spans="3:3" ht="14.4" x14ac:dyDescent="0.3">
      <c r="C1390"/>
    </row>
    <row r="1391" spans="3:3" ht="14.4" x14ac:dyDescent="0.3">
      <c r="C1391"/>
    </row>
    <row r="1392" spans="3:3" ht="14.4" x14ac:dyDescent="0.3">
      <c r="C1392"/>
    </row>
    <row r="1393" spans="3:3" ht="14.4" x14ac:dyDescent="0.3">
      <c r="C1393"/>
    </row>
    <row r="1394" spans="3:3" ht="14.4" x14ac:dyDescent="0.3">
      <c r="C1394"/>
    </row>
    <row r="1395" spans="3:3" ht="14.4" x14ac:dyDescent="0.3">
      <c r="C1395"/>
    </row>
    <row r="1396" spans="3:3" ht="14.4" x14ac:dyDescent="0.3">
      <c r="C1396"/>
    </row>
    <row r="1397" spans="3:3" ht="14.4" x14ac:dyDescent="0.3">
      <c r="C1397"/>
    </row>
    <row r="1398" spans="3:3" ht="14.4" x14ac:dyDescent="0.3">
      <c r="C1398"/>
    </row>
    <row r="1399" spans="3:3" ht="14.4" x14ac:dyDescent="0.3">
      <c r="C1399"/>
    </row>
    <row r="1400" spans="3:3" ht="14.4" x14ac:dyDescent="0.3">
      <c r="C1400"/>
    </row>
    <row r="1401" spans="3:3" ht="14.4" x14ac:dyDescent="0.3">
      <c r="C1401"/>
    </row>
    <row r="1402" spans="3:3" ht="14.4" x14ac:dyDescent="0.3">
      <c r="C1402"/>
    </row>
    <row r="1403" spans="3:3" ht="14.4" x14ac:dyDescent="0.3">
      <c r="C1403"/>
    </row>
    <row r="1404" spans="3:3" ht="14.4" x14ac:dyDescent="0.3">
      <c r="C1404"/>
    </row>
    <row r="1405" spans="3:3" ht="14.4" x14ac:dyDescent="0.3">
      <c r="C1405"/>
    </row>
    <row r="1406" spans="3:3" ht="14.4" x14ac:dyDescent="0.3">
      <c r="C1406"/>
    </row>
    <row r="1407" spans="3:3" ht="14.4" x14ac:dyDescent="0.3">
      <c r="C1407"/>
    </row>
    <row r="1408" spans="3:3" ht="14.4" x14ac:dyDescent="0.3">
      <c r="C1408"/>
    </row>
    <row r="1409" spans="3:3" ht="14.4" x14ac:dyDescent="0.3">
      <c r="C1409"/>
    </row>
    <row r="1410" spans="3:3" ht="14.4" x14ac:dyDescent="0.3">
      <c r="C1410"/>
    </row>
    <row r="1411" spans="3:3" ht="14.4" x14ac:dyDescent="0.3">
      <c r="C1411"/>
    </row>
    <row r="1412" spans="3:3" ht="14.4" x14ac:dyDescent="0.3">
      <c r="C1412"/>
    </row>
    <row r="1413" spans="3:3" ht="14.4" x14ac:dyDescent="0.3">
      <c r="C1413"/>
    </row>
    <row r="1414" spans="3:3" ht="14.4" x14ac:dyDescent="0.3">
      <c r="C1414"/>
    </row>
    <row r="1415" spans="3:3" ht="14.4" x14ac:dyDescent="0.3">
      <c r="C1415"/>
    </row>
    <row r="1416" spans="3:3" ht="14.4" x14ac:dyDescent="0.3">
      <c r="C1416"/>
    </row>
    <row r="1417" spans="3:3" ht="14.4" x14ac:dyDescent="0.3">
      <c r="C1417"/>
    </row>
    <row r="1418" spans="3:3" ht="14.4" x14ac:dyDescent="0.3">
      <c r="C1418"/>
    </row>
    <row r="1419" spans="3:3" ht="14.4" x14ac:dyDescent="0.3">
      <c r="C1419"/>
    </row>
    <row r="1420" spans="3:3" ht="14.4" x14ac:dyDescent="0.3">
      <c r="C1420"/>
    </row>
    <row r="1421" spans="3:3" ht="14.4" x14ac:dyDescent="0.3">
      <c r="C1421"/>
    </row>
    <row r="1422" spans="3:3" ht="14.4" x14ac:dyDescent="0.3">
      <c r="C1422"/>
    </row>
    <row r="1423" spans="3:3" ht="14.4" x14ac:dyDescent="0.3">
      <c r="C1423"/>
    </row>
    <row r="1424" spans="3:3" ht="14.4" x14ac:dyDescent="0.3">
      <c r="C1424"/>
    </row>
    <row r="1425" spans="3:3" ht="14.4" x14ac:dyDescent="0.3">
      <c r="C1425"/>
    </row>
    <row r="1426" spans="3:3" ht="14.4" x14ac:dyDescent="0.3">
      <c r="C1426"/>
    </row>
    <row r="1427" spans="3:3" ht="14.4" x14ac:dyDescent="0.3">
      <c r="C1427"/>
    </row>
    <row r="1428" spans="3:3" ht="14.4" x14ac:dyDescent="0.3">
      <c r="C1428"/>
    </row>
    <row r="1429" spans="3:3" ht="14.4" x14ac:dyDescent="0.3">
      <c r="C1429"/>
    </row>
    <row r="1430" spans="3:3" ht="14.4" x14ac:dyDescent="0.3">
      <c r="C1430"/>
    </row>
    <row r="1431" spans="3:3" ht="14.4" x14ac:dyDescent="0.3">
      <c r="C1431"/>
    </row>
    <row r="1432" spans="3:3" ht="14.4" x14ac:dyDescent="0.3">
      <c r="C1432"/>
    </row>
    <row r="1433" spans="3:3" ht="14.4" x14ac:dyDescent="0.3">
      <c r="C1433"/>
    </row>
    <row r="1434" spans="3:3" ht="14.4" x14ac:dyDescent="0.3">
      <c r="C1434"/>
    </row>
    <row r="1435" spans="3:3" ht="14.4" x14ac:dyDescent="0.3">
      <c r="C1435"/>
    </row>
    <row r="1436" spans="3:3" ht="14.4" x14ac:dyDescent="0.3">
      <c r="C1436"/>
    </row>
    <row r="1437" spans="3:3" ht="14.4" x14ac:dyDescent="0.3">
      <c r="C1437"/>
    </row>
    <row r="1438" spans="3:3" ht="14.4" x14ac:dyDescent="0.3">
      <c r="C1438"/>
    </row>
    <row r="1439" spans="3:3" ht="14.4" x14ac:dyDescent="0.3">
      <c r="C1439"/>
    </row>
    <row r="1440" spans="3:3" ht="14.4" x14ac:dyDescent="0.3">
      <c r="C1440"/>
    </row>
    <row r="1441" spans="3:3" ht="14.4" x14ac:dyDescent="0.3">
      <c r="C1441"/>
    </row>
    <row r="1442" spans="3:3" ht="14.4" x14ac:dyDescent="0.3">
      <c r="C1442"/>
    </row>
    <row r="1443" spans="3:3" ht="14.4" x14ac:dyDescent="0.3">
      <c r="C1443"/>
    </row>
    <row r="1444" spans="3:3" ht="14.4" x14ac:dyDescent="0.3">
      <c r="C1444"/>
    </row>
    <row r="1445" spans="3:3" ht="14.4" x14ac:dyDescent="0.3">
      <c r="C1445"/>
    </row>
    <row r="1446" spans="3:3" ht="14.4" x14ac:dyDescent="0.3">
      <c r="C1446"/>
    </row>
    <row r="1447" spans="3:3" ht="14.4" x14ac:dyDescent="0.3">
      <c r="C1447"/>
    </row>
    <row r="1448" spans="3:3" ht="14.4" x14ac:dyDescent="0.3">
      <c r="C1448"/>
    </row>
    <row r="1449" spans="3:3" ht="14.4" x14ac:dyDescent="0.3">
      <c r="C1449"/>
    </row>
    <row r="1450" spans="3:3" ht="14.4" x14ac:dyDescent="0.3">
      <c r="C1450"/>
    </row>
    <row r="1451" spans="3:3" ht="14.4" x14ac:dyDescent="0.3">
      <c r="C1451"/>
    </row>
    <row r="1452" spans="3:3" ht="14.4" x14ac:dyDescent="0.3">
      <c r="C1452"/>
    </row>
    <row r="1453" spans="3:3" ht="14.4" x14ac:dyDescent="0.3">
      <c r="C1453"/>
    </row>
    <row r="1454" spans="3:3" ht="14.4" x14ac:dyDescent="0.3">
      <c r="C1454"/>
    </row>
    <row r="1455" spans="3:3" ht="14.4" x14ac:dyDescent="0.3">
      <c r="C1455"/>
    </row>
    <row r="1456" spans="3:3" ht="14.4" x14ac:dyDescent="0.3">
      <c r="C1456"/>
    </row>
    <row r="1457" spans="3:3" ht="14.4" x14ac:dyDescent="0.3">
      <c r="C1457"/>
    </row>
    <row r="1458" spans="3:3" ht="14.4" x14ac:dyDescent="0.3">
      <c r="C1458"/>
    </row>
    <row r="1459" spans="3:3" ht="14.4" x14ac:dyDescent="0.3">
      <c r="C1459"/>
    </row>
    <row r="1460" spans="3:3" ht="14.4" x14ac:dyDescent="0.3">
      <c r="C1460"/>
    </row>
    <row r="1461" spans="3:3" ht="14.4" x14ac:dyDescent="0.3">
      <c r="C1461"/>
    </row>
    <row r="1462" spans="3:3" ht="14.4" x14ac:dyDescent="0.3">
      <c r="C1462"/>
    </row>
    <row r="1463" spans="3:3" ht="14.4" x14ac:dyDescent="0.3">
      <c r="C1463"/>
    </row>
    <row r="1464" spans="3:3" ht="14.4" x14ac:dyDescent="0.3">
      <c r="C1464"/>
    </row>
    <row r="1465" spans="3:3" ht="14.4" x14ac:dyDescent="0.3">
      <c r="C1465"/>
    </row>
    <row r="1466" spans="3:3" ht="14.4" x14ac:dyDescent="0.3">
      <c r="C1466"/>
    </row>
    <row r="1467" spans="3:3" ht="14.4" x14ac:dyDescent="0.3">
      <c r="C1467"/>
    </row>
    <row r="1468" spans="3:3" ht="14.4" x14ac:dyDescent="0.3">
      <c r="C1468"/>
    </row>
    <row r="1469" spans="3:3" ht="14.4" x14ac:dyDescent="0.3">
      <c r="C1469"/>
    </row>
    <row r="1470" spans="3:3" ht="14.4" x14ac:dyDescent="0.3">
      <c r="C1470"/>
    </row>
    <row r="1471" spans="3:3" ht="14.4" x14ac:dyDescent="0.3">
      <c r="C1471"/>
    </row>
    <row r="1472" spans="3:3" ht="14.4" x14ac:dyDescent="0.3">
      <c r="C1472"/>
    </row>
    <row r="1473" spans="3:3" ht="14.4" x14ac:dyDescent="0.3">
      <c r="C1473"/>
    </row>
    <row r="1474" spans="3:3" ht="14.4" x14ac:dyDescent="0.3">
      <c r="C1474"/>
    </row>
    <row r="1475" spans="3:3" ht="14.4" x14ac:dyDescent="0.3">
      <c r="C1475"/>
    </row>
    <row r="1476" spans="3:3" ht="14.4" x14ac:dyDescent="0.3">
      <c r="C1476"/>
    </row>
    <row r="1477" spans="3:3" ht="14.4" x14ac:dyDescent="0.3">
      <c r="C1477"/>
    </row>
    <row r="1478" spans="3:3" ht="14.4" x14ac:dyDescent="0.3">
      <c r="C1478"/>
    </row>
    <row r="1479" spans="3:3" ht="14.4" x14ac:dyDescent="0.3">
      <c r="C1479"/>
    </row>
    <row r="1480" spans="3:3" ht="14.4" x14ac:dyDescent="0.3">
      <c r="C1480"/>
    </row>
    <row r="1481" spans="3:3" ht="14.4" x14ac:dyDescent="0.3">
      <c r="C1481"/>
    </row>
    <row r="1482" spans="3:3" ht="14.4" x14ac:dyDescent="0.3">
      <c r="C1482"/>
    </row>
    <row r="1483" spans="3:3" ht="14.4" x14ac:dyDescent="0.3">
      <c r="C1483"/>
    </row>
    <row r="1484" spans="3:3" ht="14.4" x14ac:dyDescent="0.3">
      <c r="C1484"/>
    </row>
    <row r="1485" spans="3:3" ht="14.4" x14ac:dyDescent="0.3">
      <c r="C1485"/>
    </row>
    <row r="1486" spans="3:3" ht="14.4" x14ac:dyDescent="0.3">
      <c r="C1486"/>
    </row>
    <row r="1487" spans="3:3" ht="14.4" x14ac:dyDescent="0.3">
      <c r="C1487"/>
    </row>
    <row r="1488" spans="3:3" ht="14.4" x14ac:dyDescent="0.3">
      <c r="C1488"/>
    </row>
    <row r="1489" spans="3:3" ht="14.4" x14ac:dyDescent="0.3">
      <c r="C1489"/>
    </row>
    <row r="1490" spans="3:3" ht="14.4" x14ac:dyDescent="0.3">
      <c r="C1490"/>
    </row>
    <row r="1491" spans="3:3" ht="14.4" x14ac:dyDescent="0.3">
      <c r="C1491"/>
    </row>
    <row r="1492" spans="3:3" ht="14.4" x14ac:dyDescent="0.3">
      <c r="C1492"/>
    </row>
    <row r="1493" spans="3:3" ht="14.4" x14ac:dyDescent="0.3">
      <c r="C1493"/>
    </row>
    <row r="1494" spans="3:3" ht="14.4" x14ac:dyDescent="0.3">
      <c r="C1494"/>
    </row>
    <row r="1495" spans="3:3" ht="14.4" x14ac:dyDescent="0.3">
      <c r="C1495"/>
    </row>
    <row r="1496" spans="3:3" ht="14.4" x14ac:dyDescent="0.3">
      <c r="C1496"/>
    </row>
    <row r="1497" spans="3:3" ht="14.4" x14ac:dyDescent="0.3">
      <c r="C1497"/>
    </row>
    <row r="1498" spans="3:3" ht="14.4" x14ac:dyDescent="0.3">
      <c r="C1498"/>
    </row>
    <row r="1499" spans="3:3" ht="14.4" x14ac:dyDescent="0.3">
      <c r="C1499"/>
    </row>
    <row r="1500" spans="3:3" ht="14.4" x14ac:dyDescent="0.3">
      <c r="C1500"/>
    </row>
    <row r="1501" spans="3:3" ht="14.4" x14ac:dyDescent="0.3">
      <c r="C1501"/>
    </row>
    <row r="1502" spans="3:3" ht="14.4" x14ac:dyDescent="0.3">
      <c r="C1502"/>
    </row>
    <row r="1503" spans="3:3" ht="14.4" x14ac:dyDescent="0.3">
      <c r="C1503"/>
    </row>
    <row r="1504" spans="3:3" ht="14.4" x14ac:dyDescent="0.3">
      <c r="C1504"/>
    </row>
    <row r="1505" spans="3:3" ht="14.4" x14ac:dyDescent="0.3">
      <c r="C1505"/>
    </row>
    <row r="1506" spans="3:3" ht="14.4" x14ac:dyDescent="0.3">
      <c r="C1506"/>
    </row>
    <row r="1507" spans="3:3" ht="14.4" x14ac:dyDescent="0.3">
      <c r="C1507"/>
    </row>
    <row r="1508" spans="3:3" ht="14.4" x14ac:dyDescent="0.3">
      <c r="C1508"/>
    </row>
    <row r="1509" spans="3:3" ht="14.4" x14ac:dyDescent="0.3">
      <c r="C1509"/>
    </row>
    <row r="1510" spans="3:3" ht="14.4" x14ac:dyDescent="0.3">
      <c r="C1510"/>
    </row>
    <row r="1511" spans="3:3" ht="14.4" x14ac:dyDescent="0.3">
      <c r="C1511"/>
    </row>
    <row r="1512" spans="3:3" ht="14.4" x14ac:dyDescent="0.3">
      <c r="C1512"/>
    </row>
    <row r="1513" spans="3:3" ht="14.4" x14ac:dyDescent="0.3">
      <c r="C1513"/>
    </row>
    <row r="1514" spans="3:3" ht="14.4" x14ac:dyDescent="0.3">
      <c r="C1514"/>
    </row>
    <row r="1515" spans="3:3" ht="14.4" x14ac:dyDescent="0.3">
      <c r="C1515"/>
    </row>
    <row r="1516" spans="3:3" ht="14.4" x14ac:dyDescent="0.3">
      <c r="C1516"/>
    </row>
    <row r="1517" spans="3:3" ht="14.4" x14ac:dyDescent="0.3">
      <c r="C1517"/>
    </row>
    <row r="1518" spans="3:3" ht="14.4" x14ac:dyDescent="0.3">
      <c r="C1518"/>
    </row>
    <row r="1519" spans="3:3" ht="14.4" x14ac:dyDescent="0.3">
      <c r="C1519"/>
    </row>
    <row r="1520" spans="3:3" ht="14.4" x14ac:dyDescent="0.3">
      <c r="C1520"/>
    </row>
    <row r="1521" spans="3:3" ht="14.4" x14ac:dyDescent="0.3">
      <c r="C1521"/>
    </row>
    <row r="1522" spans="3:3" ht="14.4" x14ac:dyDescent="0.3">
      <c r="C1522"/>
    </row>
    <row r="1523" spans="3:3" ht="14.4" x14ac:dyDescent="0.3">
      <c r="C1523"/>
    </row>
    <row r="1524" spans="3:3" ht="14.4" x14ac:dyDescent="0.3">
      <c r="C1524"/>
    </row>
    <row r="1525" spans="3:3" ht="14.4" x14ac:dyDescent="0.3">
      <c r="C1525"/>
    </row>
    <row r="1526" spans="3:3" ht="14.4" x14ac:dyDescent="0.3">
      <c r="C1526"/>
    </row>
    <row r="1527" spans="3:3" ht="14.4" x14ac:dyDescent="0.3">
      <c r="C1527"/>
    </row>
    <row r="1528" spans="3:3" ht="14.4" x14ac:dyDescent="0.3">
      <c r="C1528"/>
    </row>
    <row r="1529" spans="3:3" ht="14.4" x14ac:dyDescent="0.3">
      <c r="C1529"/>
    </row>
    <row r="1530" spans="3:3" ht="14.4" x14ac:dyDescent="0.3">
      <c r="C1530"/>
    </row>
    <row r="1531" spans="3:3" ht="14.4" x14ac:dyDescent="0.3">
      <c r="C1531"/>
    </row>
    <row r="1532" spans="3:3" ht="14.4" x14ac:dyDescent="0.3">
      <c r="C1532"/>
    </row>
    <row r="1533" spans="3:3" ht="14.4" x14ac:dyDescent="0.3">
      <c r="C1533"/>
    </row>
    <row r="1534" spans="3:3" ht="14.4" x14ac:dyDescent="0.3">
      <c r="C1534"/>
    </row>
    <row r="1535" spans="3:3" ht="14.4" x14ac:dyDescent="0.3">
      <c r="C1535"/>
    </row>
    <row r="1536" spans="3:3" ht="14.4" x14ac:dyDescent="0.3">
      <c r="C1536"/>
    </row>
    <row r="1537" spans="3:3" ht="14.4" x14ac:dyDescent="0.3">
      <c r="C1537"/>
    </row>
    <row r="1538" spans="3:3" ht="14.4" x14ac:dyDescent="0.3">
      <c r="C1538"/>
    </row>
    <row r="1539" spans="3:3" ht="14.4" x14ac:dyDescent="0.3">
      <c r="C1539"/>
    </row>
    <row r="1540" spans="3:3" ht="14.4" x14ac:dyDescent="0.3">
      <c r="C1540"/>
    </row>
    <row r="1541" spans="3:3" ht="14.4" x14ac:dyDescent="0.3">
      <c r="C1541"/>
    </row>
    <row r="1542" spans="3:3" ht="14.4" x14ac:dyDescent="0.3">
      <c r="C1542"/>
    </row>
    <row r="1543" spans="3:3" ht="14.4" x14ac:dyDescent="0.3">
      <c r="C1543"/>
    </row>
    <row r="1544" spans="3:3" ht="14.4" x14ac:dyDescent="0.3">
      <c r="C1544"/>
    </row>
    <row r="1545" spans="3:3" ht="14.4" x14ac:dyDescent="0.3">
      <c r="C1545"/>
    </row>
    <row r="1546" spans="3:3" ht="14.4" x14ac:dyDescent="0.3">
      <c r="C1546"/>
    </row>
    <row r="1547" spans="3:3" ht="14.4" x14ac:dyDescent="0.3">
      <c r="C1547"/>
    </row>
    <row r="1548" spans="3:3" ht="14.4" x14ac:dyDescent="0.3">
      <c r="C1548"/>
    </row>
    <row r="1549" spans="3:3" ht="14.4" x14ac:dyDescent="0.3">
      <c r="C1549"/>
    </row>
    <row r="1550" spans="3:3" ht="14.4" x14ac:dyDescent="0.3">
      <c r="C1550"/>
    </row>
    <row r="1551" spans="3:3" ht="14.4" x14ac:dyDescent="0.3">
      <c r="C1551"/>
    </row>
    <row r="1552" spans="3:3" ht="14.4" x14ac:dyDescent="0.3">
      <c r="C1552"/>
    </row>
    <row r="1553" spans="3:3" ht="14.4" x14ac:dyDescent="0.3">
      <c r="C1553"/>
    </row>
    <row r="1554" spans="3:3" ht="14.4" x14ac:dyDescent="0.3">
      <c r="C1554"/>
    </row>
    <row r="1555" spans="3:3" ht="14.4" x14ac:dyDescent="0.3">
      <c r="C1555"/>
    </row>
    <row r="1556" spans="3:3" ht="14.4" x14ac:dyDescent="0.3">
      <c r="C1556"/>
    </row>
    <row r="1557" spans="3:3" ht="14.4" x14ac:dyDescent="0.3">
      <c r="C1557"/>
    </row>
    <row r="1558" spans="3:3" ht="14.4" x14ac:dyDescent="0.3">
      <c r="C1558"/>
    </row>
    <row r="1559" spans="3:3" ht="14.4" x14ac:dyDescent="0.3">
      <c r="C1559"/>
    </row>
    <row r="1560" spans="3:3" ht="14.4" x14ac:dyDescent="0.3">
      <c r="C1560"/>
    </row>
    <row r="1561" spans="3:3" ht="14.4" x14ac:dyDescent="0.3">
      <c r="C1561"/>
    </row>
    <row r="1562" spans="3:3" ht="14.4" x14ac:dyDescent="0.3">
      <c r="C1562"/>
    </row>
    <row r="1563" spans="3:3" ht="14.4" x14ac:dyDescent="0.3">
      <c r="C1563"/>
    </row>
    <row r="1564" spans="3:3" ht="14.4" x14ac:dyDescent="0.3">
      <c r="C1564"/>
    </row>
    <row r="1565" spans="3:3" ht="14.4" x14ac:dyDescent="0.3">
      <c r="C1565"/>
    </row>
    <row r="1566" spans="3:3" ht="14.4" x14ac:dyDescent="0.3">
      <c r="C1566"/>
    </row>
    <row r="1567" spans="3:3" ht="14.4" x14ac:dyDescent="0.3">
      <c r="C1567"/>
    </row>
    <row r="1568" spans="3:3" ht="14.4" x14ac:dyDescent="0.3">
      <c r="C1568"/>
    </row>
    <row r="1569" spans="3:3" ht="14.4" x14ac:dyDescent="0.3">
      <c r="C1569"/>
    </row>
    <row r="1570" spans="3:3" ht="14.4" x14ac:dyDescent="0.3">
      <c r="C1570"/>
    </row>
    <row r="1571" spans="3:3" ht="14.4" x14ac:dyDescent="0.3">
      <c r="C1571"/>
    </row>
    <row r="1572" spans="3:3" ht="14.4" x14ac:dyDescent="0.3">
      <c r="C1572"/>
    </row>
    <row r="1573" spans="3:3" ht="14.4" x14ac:dyDescent="0.3">
      <c r="C1573"/>
    </row>
    <row r="1574" spans="3:3" ht="14.4" x14ac:dyDescent="0.3">
      <c r="C1574"/>
    </row>
    <row r="1575" spans="3:3" ht="14.4" x14ac:dyDescent="0.3">
      <c r="C1575"/>
    </row>
    <row r="1576" spans="3:3" ht="14.4" x14ac:dyDescent="0.3">
      <c r="C1576"/>
    </row>
    <row r="1577" spans="3:3" ht="14.4" x14ac:dyDescent="0.3">
      <c r="C1577"/>
    </row>
    <row r="1578" spans="3:3" ht="14.4" x14ac:dyDescent="0.3">
      <c r="C1578"/>
    </row>
    <row r="1579" spans="3:3" ht="14.4" x14ac:dyDescent="0.3">
      <c r="C1579"/>
    </row>
    <row r="1580" spans="3:3" ht="14.4" x14ac:dyDescent="0.3">
      <c r="C1580"/>
    </row>
    <row r="1581" spans="3:3" ht="14.4" x14ac:dyDescent="0.3">
      <c r="C1581"/>
    </row>
    <row r="1582" spans="3:3" ht="14.4" x14ac:dyDescent="0.3">
      <c r="C1582"/>
    </row>
    <row r="1583" spans="3:3" ht="14.4" x14ac:dyDescent="0.3">
      <c r="C1583"/>
    </row>
    <row r="1584" spans="3:3" ht="14.4" x14ac:dyDescent="0.3">
      <c r="C1584"/>
    </row>
    <row r="1585" spans="3:3" ht="14.4" x14ac:dyDescent="0.3">
      <c r="C1585"/>
    </row>
    <row r="1586" spans="3:3" ht="14.4" x14ac:dyDescent="0.3">
      <c r="C1586"/>
    </row>
    <row r="1587" spans="3:3" ht="14.4" x14ac:dyDescent="0.3">
      <c r="C1587"/>
    </row>
    <row r="1588" spans="3:3" ht="14.4" x14ac:dyDescent="0.3">
      <c r="C1588"/>
    </row>
    <row r="1589" spans="3:3" ht="14.4" x14ac:dyDescent="0.3">
      <c r="C1589"/>
    </row>
    <row r="1590" spans="3:3" ht="14.4" x14ac:dyDescent="0.3">
      <c r="C1590"/>
    </row>
    <row r="1591" spans="3:3" ht="14.4" x14ac:dyDescent="0.3">
      <c r="C1591"/>
    </row>
    <row r="1592" spans="3:3" ht="14.4" x14ac:dyDescent="0.3">
      <c r="C1592"/>
    </row>
    <row r="1593" spans="3:3" ht="14.4" x14ac:dyDescent="0.3">
      <c r="C1593"/>
    </row>
    <row r="1594" spans="3:3" ht="14.4" x14ac:dyDescent="0.3">
      <c r="C1594"/>
    </row>
    <row r="1595" spans="3:3" ht="14.4" x14ac:dyDescent="0.3">
      <c r="C1595"/>
    </row>
    <row r="1596" spans="3:3" ht="14.4" x14ac:dyDescent="0.3">
      <c r="C1596"/>
    </row>
    <row r="1597" spans="3:3" ht="14.4" x14ac:dyDescent="0.3">
      <c r="C1597"/>
    </row>
    <row r="1598" spans="3:3" ht="14.4" x14ac:dyDescent="0.3">
      <c r="C1598"/>
    </row>
    <row r="1599" spans="3:3" ht="14.4" x14ac:dyDescent="0.3">
      <c r="C1599"/>
    </row>
    <row r="1600" spans="3:3" ht="14.4" x14ac:dyDescent="0.3">
      <c r="C1600"/>
    </row>
    <row r="1601" spans="3:3" ht="14.4" x14ac:dyDescent="0.3">
      <c r="C1601"/>
    </row>
    <row r="1602" spans="3:3" ht="14.4" x14ac:dyDescent="0.3">
      <c r="C1602"/>
    </row>
    <row r="1603" spans="3:3" ht="14.4" x14ac:dyDescent="0.3">
      <c r="C1603"/>
    </row>
    <row r="1604" spans="3:3" ht="14.4" x14ac:dyDescent="0.3">
      <c r="C1604"/>
    </row>
    <row r="1605" spans="3:3" ht="14.4" x14ac:dyDescent="0.3">
      <c r="C1605"/>
    </row>
    <row r="1606" spans="3:3" ht="14.4" x14ac:dyDescent="0.3">
      <c r="C1606"/>
    </row>
    <row r="1607" spans="3:3" ht="14.4" x14ac:dyDescent="0.3">
      <c r="C1607"/>
    </row>
    <row r="1608" spans="3:3" ht="14.4" x14ac:dyDescent="0.3">
      <c r="C1608"/>
    </row>
    <row r="1609" spans="3:3" ht="14.4" x14ac:dyDescent="0.3">
      <c r="C1609"/>
    </row>
    <row r="1610" spans="3:3" ht="14.4" x14ac:dyDescent="0.3">
      <c r="C1610"/>
    </row>
    <row r="1611" spans="3:3" ht="14.4" x14ac:dyDescent="0.3">
      <c r="C1611"/>
    </row>
    <row r="1612" spans="3:3" ht="14.4" x14ac:dyDescent="0.3">
      <c r="C1612"/>
    </row>
    <row r="1613" spans="3:3" ht="14.4" x14ac:dyDescent="0.3">
      <c r="C1613"/>
    </row>
    <row r="1614" spans="3:3" ht="14.4" x14ac:dyDescent="0.3">
      <c r="C1614"/>
    </row>
    <row r="1615" spans="3:3" ht="14.4" x14ac:dyDescent="0.3">
      <c r="C1615"/>
    </row>
    <row r="1616" spans="3:3" ht="14.4" x14ac:dyDescent="0.3">
      <c r="C1616"/>
    </row>
    <row r="1617" spans="3:3" ht="14.4" x14ac:dyDescent="0.3">
      <c r="C1617"/>
    </row>
    <row r="1618" spans="3:3" ht="14.4" x14ac:dyDescent="0.3">
      <c r="C1618"/>
    </row>
    <row r="1619" spans="3:3" ht="14.4" x14ac:dyDescent="0.3">
      <c r="C1619"/>
    </row>
    <row r="1620" spans="3:3" ht="14.4" x14ac:dyDescent="0.3">
      <c r="C1620"/>
    </row>
    <row r="1621" spans="3:3" ht="14.4" x14ac:dyDescent="0.3">
      <c r="C1621"/>
    </row>
    <row r="1622" spans="3:3" ht="14.4" x14ac:dyDescent="0.3">
      <c r="C1622"/>
    </row>
    <row r="1623" spans="3:3" ht="14.4" x14ac:dyDescent="0.3">
      <c r="C1623"/>
    </row>
    <row r="1624" spans="3:3" ht="14.4" x14ac:dyDescent="0.3">
      <c r="C1624"/>
    </row>
    <row r="1625" spans="3:3" ht="14.4" x14ac:dyDescent="0.3">
      <c r="C1625"/>
    </row>
    <row r="1626" spans="3:3" ht="14.4" x14ac:dyDescent="0.3">
      <c r="C1626"/>
    </row>
    <row r="1627" spans="3:3" ht="14.4" x14ac:dyDescent="0.3">
      <c r="C1627"/>
    </row>
    <row r="1628" spans="3:3" ht="14.4" x14ac:dyDescent="0.3">
      <c r="C1628"/>
    </row>
    <row r="1629" spans="3:3" ht="14.4" x14ac:dyDescent="0.3">
      <c r="C1629"/>
    </row>
    <row r="1630" spans="3:3" ht="14.4" x14ac:dyDescent="0.3">
      <c r="C1630"/>
    </row>
    <row r="1631" spans="3:3" ht="14.4" x14ac:dyDescent="0.3">
      <c r="C1631"/>
    </row>
    <row r="1632" spans="3:3" ht="14.4" x14ac:dyDescent="0.3">
      <c r="C1632"/>
    </row>
    <row r="1633" spans="3:3" ht="14.4" x14ac:dyDescent="0.3">
      <c r="C1633"/>
    </row>
    <row r="1634" spans="3:3" ht="14.4" x14ac:dyDescent="0.3">
      <c r="C1634"/>
    </row>
    <row r="1635" spans="3:3" ht="14.4" x14ac:dyDescent="0.3">
      <c r="C1635"/>
    </row>
    <row r="1636" spans="3:3" ht="14.4" x14ac:dyDescent="0.3">
      <c r="C1636"/>
    </row>
    <row r="1637" spans="3:3" ht="14.4" x14ac:dyDescent="0.3">
      <c r="C1637"/>
    </row>
    <row r="1638" spans="3:3" ht="14.4" x14ac:dyDescent="0.3">
      <c r="C1638"/>
    </row>
    <row r="1639" spans="3:3" ht="14.4" x14ac:dyDescent="0.3">
      <c r="C1639"/>
    </row>
    <row r="1640" spans="3:3" ht="14.4" x14ac:dyDescent="0.3">
      <c r="C1640"/>
    </row>
    <row r="1641" spans="3:3" ht="14.4" x14ac:dyDescent="0.3">
      <c r="C1641"/>
    </row>
    <row r="1642" spans="3:3" ht="14.4" x14ac:dyDescent="0.3">
      <c r="C1642"/>
    </row>
    <row r="1643" spans="3:3" ht="14.4" x14ac:dyDescent="0.3">
      <c r="C1643"/>
    </row>
    <row r="1644" spans="3:3" ht="14.4" x14ac:dyDescent="0.3">
      <c r="C1644"/>
    </row>
    <row r="1645" spans="3:3" ht="14.4" x14ac:dyDescent="0.3">
      <c r="C1645"/>
    </row>
    <row r="1646" spans="3:3" ht="14.4" x14ac:dyDescent="0.3">
      <c r="C1646"/>
    </row>
    <row r="1647" spans="3:3" ht="14.4" x14ac:dyDescent="0.3">
      <c r="C1647"/>
    </row>
    <row r="1648" spans="3:3" ht="14.4" x14ac:dyDescent="0.3">
      <c r="C1648"/>
    </row>
    <row r="1649" spans="3:3" ht="14.4" x14ac:dyDescent="0.3">
      <c r="C1649"/>
    </row>
    <row r="1650" spans="3:3" ht="14.4" x14ac:dyDescent="0.3">
      <c r="C1650"/>
    </row>
    <row r="1651" spans="3:3" ht="14.4" x14ac:dyDescent="0.3">
      <c r="C1651"/>
    </row>
    <row r="1652" spans="3:3" ht="14.4" x14ac:dyDescent="0.3">
      <c r="C1652"/>
    </row>
    <row r="1653" spans="3:3" ht="14.4" x14ac:dyDescent="0.3">
      <c r="C1653"/>
    </row>
    <row r="1654" spans="3:3" ht="14.4" x14ac:dyDescent="0.3">
      <c r="C1654"/>
    </row>
    <row r="1655" spans="3:3" ht="14.4" x14ac:dyDescent="0.3">
      <c r="C1655"/>
    </row>
    <row r="1656" spans="3:3" ht="14.4" x14ac:dyDescent="0.3">
      <c r="C1656"/>
    </row>
    <row r="1657" spans="3:3" ht="14.4" x14ac:dyDescent="0.3">
      <c r="C1657"/>
    </row>
    <row r="1658" spans="3:3" ht="14.4" x14ac:dyDescent="0.3">
      <c r="C1658"/>
    </row>
    <row r="1659" spans="3:3" ht="14.4" x14ac:dyDescent="0.3">
      <c r="C1659"/>
    </row>
    <row r="1660" spans="3:3" ht="14.4" x14ac:dyDescent="0.3">
      <c r="C1660"/>
    </row>
    <row r="1661" spans="3:3" ht="14.4" x14ac:dyDescent="0.3">
      <c r="C1661"/>
    </row>
    <row r="1662" spans="3:3" ht="14.4" x14ac:dyDescent="0.3">
      <c r="C1662"/>
    </row>
    <row r="1663" spans="3:3" ht="14.4" x14ac:dyDescent="0.3">
      <c r="C1663"/>
    </row>
    <row r="1664" spans="3:3" ht="14.4" x14ac:dyDescent="0.3">
      <c r="C1664"/>
    </row>
    <row r="1665" spans="3:3" ht="14.4" x14ac:dyDescent="0.3">
      <c r="C1665"/>
    </row>
    <row r="1666" spans="3:3" ht="14.4" x14ac:dyDescent="0.3">
      <c r="C1666"/>
    </row>
    <row r="1667" spans="3:3" ht="14.4" x14ac:dyDescent="0.3">
      <c r="C1667"/>
    </row>
    <row r="1668" spans="3:3" ht="14.4" x14ac:dyDescent="0.3">
      <c r="C1668"/>
    </row>
    <row r="1669" spans="3:3" ht="14.4" x14ac:dyDescent="0.3">
      <c r="C1669"/>
    </row>
    <row r="1670" spans="3:3" ht="14.4" x14ac:dyDescent="0.3">
      <c r="C1670"/>
    </row>
    <row r="1671" spans="3:3" ht="14.4" x14ac:dyDescent="0.3">
      <c r="C1671"/>
    </row>
    <row r="1672" spans="3:3" ht="14.4" x14ac:dyDescent="0.3">
      <c r="C1672"/>
    </row>
    <row r="1673" spans="3:3" ht="14.4" x14ac:dyDescent="0.3">
      <c r="C1673"/>
    </row>
    <row r="1674" spans="3:3" ht="14.4" x14ac:dyDescent="0.3">
      <c r="C1674"/>
    </row>
    <row r="1675" spans="3:3" ht="14.4" x14ac:dyDescent="0.3">
      <c r="C1675"/>
    </row>
    <row r="1676" spans="3:3" ht="14.4" x14ac:dyDescent="0.3">
      <c r="C1676"/>
    </row>
    <row r="1677" spans="3:3" ht="14.4" x14ac:dyDescent="0.3">
      <c r="C1677"/>
    </row>
    <row r="1678" spans="3:3" ht="14.4" x14ac:dyDescent="0.3">
      <c r="C1678"/>
    </row>
    <row r="1679" spans="3:3" ht="14.4" x14ac:dyDescent="0.3">
      <c r="C1679"/>
    </row>
    <row r="1680" spans="3:3" ht="14.4" x14ac:dyDescent="0.3">
      <c r="C1680"/>
    </row>
    <row r="1681" spans="3:3" ht="14.4" x14ac:dyDescent="0.3">
      <c r="C1681"/>
    </row>
    <row r="1682" spans="3:3" ht="14.4" x14ac:dyDescent="0.3">
      <c r="C1682"/>
    </row>
    <row r="1683" spans="3:3" ht="14.4" x14ac:dyDescent="0.3">
      <c r="C1683"/>
    </row>
    <row r="1684" spans="3:3" ht="14.4" x14ac:dyDescent="0.3">
      <c r="C1684"/>
    </row>
    <row r="1685" spans="3:3" ht="14.4" x14ac:dyDescent="0.3">
      <c r="C1685"/>
    </row>
    <row r="1686" spans="3:3" ht="14.4" x14ac:dyDescent="0.3">
      <c r="C1686"/>
    </row>
    <row r="1687" spans="3:3" ht="14.4" x14ac:dyDescent="0.3">
      <c r="C1687"/>
    </row>
    <row r="1688" spans="3:3" ht="14.4" x14ac:dyDescent="0.3">
      <c r="C1688"/>
    </row>
    <row r="1689" spans="3:3" ht="14.4" x14ac:dyDescent="0.3">
      <c r="C1689"/>
    </row>
    <row r="1690" spans="3:3" ht="14.4" x14ac:dyDescent="0.3">
      <c r="C1690"/>
    </row>
    <row r="1691" spans="3:3" ht="14.4" x14ac:dyDescent="0.3">
      <c r="C1691"/>
    </row>
    <row r="1692" spans="3:3" ht="14.4" x14ac:dyDescent="0.3">
      <c r="C1692"/>
    </row>
    <row r="1693" spans="3:3" ht="14.4" x14ac:dyDescent="0.3">
      <c r="C1693"/>
    </row>
    <row r="1694" spans="3:3" ht="14.4" x14ac:dyDescent="0.3">
      <c r="C1694"/>
    </row>
    <row r="1695" spans="3:3" ht="14.4" x14ac:dyDescent="0.3">
      <c r="C1695"/>
    </row>
    <row r="1696" spans="3:3" ht="14.4" x14ac:dyDescent="0.3">
      <c r="C1696"/>
    </row>
    <row r="1697" spans="3:3" ht="14.4" x14ac:dyDescent="0.3">
      <c r="C1697"/>
    </row>
    <row r="1698" spans="3:3" ht="14.4" x14ac:dyDescent="0.3">
      <c r="C1698"/>
    </row>
    <row r="1699" spans="3:3" ht="14.4" x14ac:dyDescent="0.3">
      <c r="C1699"/>
    </row>
    <row r="1700" spans="3:3" ht="14.4" x14ac:dyDescent="0.3">
      <c r="C1700"/>
    </row>
    <row r="1701" spans="3:3" ht="14.4" x14ac:dyDescent="0.3">
      <c r="C1701"/>
    </row>
    <row r="1702" spans="3:3" ht="14.4" x14ac:dyDescent="0.3">
      <c r="C1702"/>
    </row>
    <row r="1703" spans="3:3" ht="14.4" x14ac:dyDescent="0.3">
      <c r="C1703"/>
    </row>
    <row r="1704" spans="3:3" ht="14.4" x14ac:dyDescent="0.3">
      <c r="C1704"/>
    </row>
    <row r="1705" spans="3:3" ht="14.4" x14ac:dyDescent="0.3">
      <c r="C1705"/>
    </row>
    <row r="1706" spans="3:3" ht="14.4" x14ac:dyDescent="0.3">
      <c r="C1706"/>
    </row>
    <row r="1707" spans="3:3" ht="14.4" x14ac:dyDescent="0.3">
      <c r="C1707"/>
    </row>
    <row r="1708" spans="3:3" ht="14.4" x14ac:dyDescent="0.3">
      <c r="C1708"/>
    </row>
    <row r="1709" spans="3:3" ht="14.4" x14ac:dyDescent="0.3">
      <c r="C1709"/>
    </row>
    <row r="1710" spans="3:3" ht="14.4" x14ac:dyDescent="0.3">
      <c r="C1710"/>
    </row>
    <row r="1711" spans="3:3" ht="14.4" x14ac:dyDescent="0.3">
      <c r="C1711"/>
    </row>
    <row r="1712" spans="3:3" ht="14.4" x14ac:dyDescent="0.3">
      <c r="C1712"/>
    </row>
    <row r="1713" spans="3:3" ht="14.4" x14ac:dyDescent="0.3">
      <c r="C1713"/>
    </row>
    <row r="1714" spans="3:3" ht="14.4" x14ac:dyDescent="0.3">
      <c r="C1714"/>
    </row>
    <row r="1715" spans="3:3" ht="14.4" x14ac:dyDescent="0.3">
      <c r="C1715"/>
    </row>
    <row r="1716" spans="3:3" ht="14.4" x14ac:dyDescent="0.3">
      <c r="C1716"/>
    </row>
    <row r="1717" spans="3:3" ht="14.4" x14ac:dyDescent="0.3">
      <c r="C1717"/>
    </row>
    <row r="1718" spans="3:3" ht="14.4" x14ac:dyDescent="0.3">
      <c r="C1718"/>
    </row>
    <row r="1719" spans="3:3" ht="14.4" x14ac:dyDescent="0.3">
      <c r="C1719"/>
    </row>
    <row r="1720" spans="3:3" ht="14.4" x14ac:dyDescent="0.3">
      <c r="C1720"/>
    </row>
    <row r="1721" spans="3:3" ht="14.4" x14ac:dyDescent="0.3">
      <c r="C1721"/>
    </row>
    <row r="1722" spans="3:3" ht="14.4" x14ac:dyDescent="0.3">
      <c r="C1722"/>
    </row>
    <row r="1723" spans="3:3" ht="14.4" x14ac:dyDescent="0.3">
      <c r="C1723"/>
    </row>
    <row r="1724" spans="3:3" ht="14.4" x14ac:dyDescent="0.3">
      <c r="C1724"/>
    </row>
    <row r="1725" spans="3:3" ht="14.4" x14ac:dyDescent="0.3">
      <c r="C1725"/>
    </row>
    <row r="1726" spans="3:3" ht="14.4" x14ac:dyDescent="0.3">
      <c r="C1726"/>
    </row>
    <row r="1727" spans="3:3" ht="14.4" x14ac:dyDescent="0.3">
      <c r="C1727"/>
    </row>
    <row r="1728" spans="3:3" ht="14.4" x14ac:dyDescent="0.3">
      <c r="C1728"/>
    </row>
    <row r="1729" spans="3:3" ht="14.4" x14ac:dyDescent="0.3">
      <c r="C1729"/>
    </row>
    <row r="1730" spans="3:3" ht="14.4" x14ac:dyDescent="0.3">
      <c r="C1730"/>
    </row>
    <row r="1731" spans="3:3" ht="14.4" x14ac:dyDescent="0.3">
      <c r="C1731"/>
    </row>
    <row r="1732" spans="3:3" ht="14.4" x14ac:dyDescent="0.3">
      <c r="C1732"/>
    </row>
    <row r="1733" spans="3:3" ht="14.4" x14ac:dyDescent="0.3">
      <c r="C1733"/>
    </row>
    <row r="1734" spans="3:3" ht="14.4" x14ac:dyDescent="0.3">
      <c r="C1734"/>
    </row>
    <row r="1735" spans="3:3" ht="14.4" x14ac:dyDescent="0.3">
      <c r="C1735"/>
    </row>
    <row r="1736" spans="3:3" ht="14.4" x14ac:dyDescent="0.3">
      <c r="C1736"/>
    </row>
    <row r="1737" spans="3:3" ht="14.4" x14ac:dyDescent="0.3">
      <c r="C1737"/>
    </row>
    <row r="1738" spans="3:3" ht="14.4" x14ac:dyDescent="0.3">
      <c r="C1738"/>
    </row>
    <row r="1739" spans="3:3" ht="14.4" x14ac:dyDescent="0.3">
      <c r="C1739"/>
    </row>
    <row r="1740" spans="3:3" ht="14.4" x14ac:dyDescent="0.3">
      <c r="C1740"/>
    </row>
    <row r="1741" spans="3:3" ht="14.4" x14ac:dyDescent="0.3">
      <c r="C1741"/>
    </row>
    <row r="1742" spans="3:3" ht="14.4" x14ac:dyDescent="0.3">
      <c r="C1742"/>
    </row>
    <row r="1743" spans="3:3" ht="14.4" x14ac:dyDescent="0.3">
      <c r="C1743"/>
    </row>
    <row r="1744" spans="3:3" ht="14.4" x14ac:dyDescent="0.3">
      <c r="C1744"/>
    </row>
    <row r="1745" spans="3:3" ht="14.4" x14ac:dyDescent="0.3">
      <c r="C1745"/>
    </row>
    <row r="1746" spans="3:3" ht="14.4" x14ac:dyDescent="0.3">
      <c r="C1746"/>
    </row>
    <row r="1747" spans="3:3" ht="14.4" x14ac:dyDescent="0.3">
      <c r="C1747"/>
    </row>
    <row r="1748" spans="3:3" ht="14.4" x14ac:dyDescent="0.3">
      <c r="C1748"/>
    </row>
    <row r="1749" spans="3:3" ht="14.4" x14ac:dyDescent="0.3">
      <c r="C1749"/>
    </row>
    <row r="1750" spans="3:3" ht="14.4" x14ac:dyDescent="0.3">
      <c r="C1750"/>
    </row>
    <row r="1751" spans="3:3" ht="14.4" x14ac:dyDescent="0.3">
      <c r="C1751"/>
    </row>
    <row r="1752" spans="3:3" ht="14.4" x14ac:dyDescent="0.3">
      <c r="C1752"/>
    </row>
    <row r="1753" spans="3:3" ht="14.4" x14ac:dyDescent="0.3">
      <c r="C1753"/>
    </row>
    <row r="1754" spans="3:3" ht="14.4" x14ac:dyDescent="0.3">
      <c r="C1754"/>
    </row>
    <row r="1755" spans="3:3" ht="14.4" x14ac:dyDescent="0.3">
      <c r="C1755"/>
    </row>
    <row r="1756" spans="3:3" ht="14.4" x14ac:dyDescent="0.3">
      <c r="C1756"/>
    </row>
    <row r="1757" spans="3:3" ht="14.4" x14ac:dyDescent="0.3">
      <c r="C1757"/>
    </row>
    <row r="1758" spans="3:3" ht="14.4" x14ac:dyDescent="0.3">
      <c r="C1758"/>
    </row>
    <row r="1759" spans="3:3" ht="14.4" x14ac:dyDescent="0.3">
      <c r="C1759"/>
    </row>
    <row r="1760" spans="3:3" ht="14.4" x14ac:dyDescent="0.3">
      <c r="C1760"/>
    </row>
    <row r="1761" spans="3:3" ht="14.4" x14ac:dyDescent="0.3">
      <c r="C1761"/>
    </row>
    <row r="1762" spans="3:3" ht="14.4" x14ac:dyDescent="0.3">
      <c r="C1762"/>
    </row>
    <row r="1763" spans="3:3" ht="14.4" x14ac:dyDescent="0.3">
      <c r="C1763"/>
    </row>
    <row r="1764" spans="3:3" ht="14.4" x14ac:dyDescent="0.3">
      <c r="C1764"/>
    </row>
    <row r="1765" spans="3:3" ht="14.4" x14ac:dyDescent="0.3">
      <c r="C1765"/>
    </row>
    <row r="1766" spans="3:3" ht="14.4" x14ac:dyDescent="0.3">
      <c r="C1766"/>
    </row>
    <row r="1767" spans="3:3" ht="14.4" x14ac:dyDescent="0.3">
      <c r="C1767"/>
    </row>
    <row r="1768" spans="3:3" ht="14.4" x14ac:dyDescent="0.3">
      <c r="C1768"/>
    </row>
    <row r="1769" spans="3:3" ht="14.4" x14ac:dyDescent="0.3">
      <c r="C1769"/>
    </row>
    <row r="1770" spans="3:3" ht="14.4" x14ac:dyDescent="0.3">
      <c r="C1770"/>
    </row>
    <row r="1771" spans="3:3" ht="14.4" x14ac:dyDescent="0.3">
      <c r="C1771"/>
    </row>
    <row r="1772" spans="3:3" ht="14.4" x14ac:dyDescent="0.3">
      <c r="C1772"/>
    </row>
    <row r="1773" spans="3:3" ht="14.4" x14ac:dyDescent="0.3">
      <c r="C1773"/>
    </row>
    <row r="1774" spans="3:3" ht="14.4" x14ac:dyDescent="0.3">
      <c r="C1774"/>
    </row>
    <row r="1775" spans="3:3" ht="14.4" x14ac:dyDescent="0.3">
      <c r="C1775"/>
    </row>
    <row r="1776" spans="3:3" ht="14.4" x14ac:dyDescent="0.3">
      <c r="C1776"/>
    </row>
    <row r="1777" spans="3:3" ht="14.4" x14ac:dyDescent="0.3">
      <c r="C1777"/>
    </row>
    <row r="1778" spans="3:3" ht="14.4" x14ac:dyDescent="0.3">
      <c r="C1778"/>
    </row>
    <row r="1779" spans="3:3" ht="14.4" x14ac:dyDescent="0.3">
      <c r="C1779"/>
    </row>
    <row r="1780" spans="3:3" ht="14.4" x14ac:dyDescent="0.3">
      <c r="C1780"/>
    </row>
    <row r="1781" spans="3:3" ht="14.4" x14ac:dyDescent="0.3">
      <c r="C1781"/>
    </row>
    <row r="1782" spans="3:3" ht="14.4" x14ac:dyDescent="0.3">
      <c r="C1782"/>
    </row>
    <row r="1783" spans="3:3" ht="14.4" x14ac:dyDescent="0.3">
      <c r="C1783"/>
    </row>
    <row r="1784" spans="3:3" ht="14.4" x14ac:dyDescent="0.3">
      <c r="C1784"/>
    </row>
    <row r="1785" spans="3:3" ht="14.4" x14ac:dyDescent="0.3">
      <c r="C1785"/>
    </row>
    <row r="1786" spans="3:3" ht="14.4" x14ac:dyDescent="0.3">
      <c r="C1786"/>
    </row>
    <row r="1787" spans="3:3" ht="14.4" x14ac:dyDescent="0.3">
      <c r="C1787"/>
    </row>
    <row r="1788" spans="3:3" ht="14.4" x14ac:dyDescent="0.3">
      <c r="C1788"/>
    </row>
    <row r="1789" spans="3:3" ht="14.4" x14ac:dyDescent="0.3">
      <c r="C1789"/>
    </row>
    <row r="1790" spans="3:3" ht="14.4" x14ac:dyDescent="0.3">
      <c r="C1790"/>
    </row>
    <row r="1791" spans="3:3" ht="14.4" x14ac:dyDescent="0.3">
      <c r="C1791"/>
    </row>
    <row r="1792" spans="3:3" ht="14.4" x14ac:dyDescent="0.3">
      <c r="C1792"/>
    </row>
    <row r="1793" spans="3:3" ht="14.4" x14ac:dyDescent="0.3">
      <c r="C1793"/>
    </row>
    <row r="1794" spans="3:3" ht="14.4" x14ac:dyDescent="0.3">
      <c r="C1794"/>
    </row>
    <row r="1795" spans="3:3" ht="14.4" x14ac:dyDescent="0.3">
      <c r="C1795"/>
    </row>
    <row r="1796" spans="3:3" ht="14.4" x14ac:dyDescent="0.3">
      <c r="C1796"/>
    </row>
    <row r="1797" spans="3:3" ht="14.4" x14ac:dyDescent="0.3">
      <c r="C1797"/>
    </row>
    <row r="1798" spans="3:3" ht="14.4" x14ac:dyDescent="0.3">
      <c r="C1798"/>
    </row>
    <row r="1799" spans="3:3" ht="14.4" x14ac:dyDescent="0.3">
      <c r="C1799"/>
    </row>
    <row r="1800" spans="3:3" ht="14.4" x14ac:dyDescent="0.3">
      <c r="C1800"/>
    </row>
    <row r="1801" spans="3:3" ht="14.4" x14ac:dyDescent="0.3">
      <c r="C1801"/>
    </row>
    <row r="1802" spans="3:3" ht="14.4" x14ac:dyDescent="0.3">
      <c r="C1802"/>
    </row>
    <row r="1803" spans="3:3" ht="14.4" x14ac:dyDescent="0.3">
      <c r="C1803"/>
    </row>
    <row r="1804" spans="3:3" ht="14.4" x14ac:dyDescent="0.3">
      <c r="C1804"/>
    </row>
    <row r="1805" spans="3:3" ht="14.4" x14ac:dyDescent="0.3">
      <c r="C1805"/>
    </row>
    <row r="1806" spans="3:3" ht="14.4" x14ac:dyDescent="0.3">
      <c r="C1806"/>
    </row>
    <row r="1807" spans="3:3" ht="14.4" x14ac:dyDescent="0.3">
      <c r="C1807"/>
    </row>
    <row r="1808" spans="3:3" ht="14.4" x14ac:dyDescent="0.3">
      <c r="C1808"/>
    </row>
    <row r="1809" spans="3:3" ht="14.4" x14ac:dyDescent="0.3">
      <c r="C1809"/>
    </row>
    <row r="1810" spans="3:3" ht="14.4" x14ac:dyDescent="0.3">
      <c r="C1810"/>
    </row>
    <row r="1811" spans="3:3" ht="14.4" x14ac:dyDescent="0.3">
      <c r="C1811"/>
    </row>
    <row r="1812" spans="3:3" ht="14.4" x14ac:dyDescent="0.3">
      <c r="C1812"/>
    </row>
    <row r="1813" spans="3:3" ht="14.4" x14ac:dyDescent="0.3">
      <c r="C1813"/>
    </row>
    <row r="1814" spans="3:3" ht="14.4" x14ac:dyDescent="0.3">
      <c r="C1814"/>
    </row>
    <row r="1815" spans="3:3" ht="14.4" x14ac:dyDescent="0.3">
      <c r="C1815"/>
    </row>
    <row r="1816" spans="3:3" ht="14.4" x14ac:dyDescent="0.3">
      <c r="C1816"/>
    </row>
    <row r="1817" spans="3:3" ht="14.4" x14ac:dyDescent="0.3">
      <c r="C1817"/>
    </row>
    <row r="1818" spans="3:3" ht="14.4" x14ac:dyDescent="0.3">
      <c r="C1818"/>
    </row>
    <row r="1819" spans="3:3" ht="14.4" x14ac:dyDescent="0.3">
      <c r="C1819"/>
    </row>
    <row r="1820" spans="3:3" ht="14.4" x14ac:dyDescent="0.3">
      <c r="C1820"/>
    </row>
    <row r="1821" spans="3:3" ht="14.4" x14ac:dyDescent="0.3">
      <c r="C1821"/>
    </row>
    <row r="1822" spans="3:3" ht="14.4" x14ac:dyDescent="0.3">
      <c r="C1822"/>
    </row>
    <row r="1823" spans="3:3" ht="14.4" x14ac:dyDescent="0.3">
      <c r="C1823"/>
    </row>
    <row r="1824" spans="3:3" ht="14.4" x14ac:dyDescent="0.3">
      <c r="C1824"/>
    </row>
    <row r="1825" spans="3:3" ht="14.4" x14ac:dyDescent="0.3">
      <c r="C1825"/>
    </row>
    <row r="1826" spans="3:3" ht="14.4" x14ac:dyDescent="0.3">
      <c r="C1826"/>
    </row>
    <row r="1827" spans="3:3" ht="14.4" x14ac:dyDescent="0.3">
      <c r="C1827"/>
    </row>
    <row r="1828" spans="3:3" ht="14.4" x14ac:dyDescent="0.3">
      <c r="C1828"/>
    </row>
    <row r="1829" spans="3:3" ht="14.4" x14ac:dyDescent="0.3">
      <c r="C1829"/>
    </row>
    <row r="1830" spans="3:3" ht="14.4" x14ac:dyDescent="0.3">
      <c r="C1830"/>
    </row>
    <row r="1831" spans="3:3" ht="14.4" x14ac:dyDescent="0.3">
      <c r="C1831"/>
    </row>
    <row r="1832" spans="3:3" ht="14.4" x14ac:dyDescent="0.3">
      <c r="C1832"/>
    </row>
    <row r="1833" spans="3:3" ht="14.4" x14ac:dyDescent="0.3">
      <c r="C1833"/>
    </row>
    <row r="1834" spans="3:3" ht="14.4" x14ac:dyDescent="0.3">
      <c r="C1834"/>
    </row>
    <row r="1835" spans="3:3" ht="14.4" x14ac:dyDescent="0.3">
      <c r="C1835"/>
    </row>
    <row r="1836" spans="3:3" ht="14.4" x14ac:dyDescent="0.3">
      <c r="C1836"/>
    </row>
    <row r="1837" spans="3:3" ht="14.4" x14ac:dyDescent="0.3">
      <c r="C1837"/>
    </row>
    <row r="1838" spans="3:3" ht="14.4" x14ac:dyDescent="0.3">
      <c r="C1838"/>
    </row>
    <row r="1839" spans="3:3" ht="14.4" x14ac:dyDescent="0.3">
      <c r="C1839"/>
    </row>
    <row r="1840" spans="3:3" ht="14.4" x14ac:dyDescent="0.3">
      <c r="C1840"/>
    </row>
    <row r="1841" spans="3:3" ht="14.4" x14ac:dyDescent="0.3">
      <c r="C1841"/>
    </row>
    <row r="1842" spans="3:3" ht="14.4" x14ac:dyDescent="0.3">
      <c r="C1842"/>
    </row>
    <row r="1843" spans="3:3" ht="14.4" x14ac:dyDescent="0.3">
      <c r="C1843"/>
    </row>
    <row r="1844" spans="3:3" ht="14.4" x14ac:dyDescent="0.3">
      <c r="C1844"/>
    </row>
    <row r="1845" spans="3:3" ht="14.4" x14ac:dyDescent="0.3">
      <c r="C1845"/>
    </row>
    <row r="1846" spans="3:3" ht="14.4" x14ac:dyDescent="0.3">
      <c r="C1846"/>
    </row>
    <row r="1847" spans="3:3" ht="14.4" x14ac:dyDescent="0.3">
      <c r="C1847"/>
    </row>
    <row r="1848" spans="3:3" ht="14.4" x14ac:dyDescent="0.3">
      <c r="C1848"/>
    </row>
    <row r="1849" spans="3:3" ht="14.4" x14ac:dyDescent="0.3">
      <c r="C1849"/>
    </row>
    <row r="1850" spans="3:3" ht="14.4" x14ac:dyDescent="0.3">
      <c r="C1850"/>
    </row>
    <row r="1851" spans="3:3" ht="14.4" x14ac:dyDescent="0.3">
      <c r="C1851"/>
    </row>
    <row r="1852" spans="3:3" ht="14.4" x14ac:dyDescent="0.3">
      <c r="C1852"/>
    </row>
    <row r="1853" spans="3:3" ht="14.4" x14ac:dyDescent="0.3">
      <c r="C1853"/>
    </row>
    <row r="1854" spans="3:3" ht="14.4" x14ac:dyDescent="0.3">
      <c r="C1854"/>
    </row>
    <row r="1855" spans="3:3" ht="14.4" x14ac:dyDescent="0.3">
      <c r="C1855"/>
    </row>
    <row r="1856" spans="3:3" ht="14.4" x14ac:dyDescent="0.3">
      <c r="C1856"/>
    </row>
    <row r="1857" spans="3:3" ht="14.4" x14ac:dyDescent="0.3">
      <c r="C1857"/>
    </row>
    <row r="1858" spans="3:3" ht="14.4" x14ac:dyDescent="0.3">
      <c r="C1858"/>
    </row>
    <row r="1859" spans="3:3" ht="14.4" x14ac:dyDescent="0.3">
      <c r="C1859"/>
    </row>
    <row r="1860" spans="3:3" ht="14.4" x14ac:dyDescent="0.3">
      <c r="C1860"/>
    </row>
    <row r="1861" spans="3:3" ht="14.4" x14ac:dyDescent="0.3">
      <c r="C1861"/>
    </row>
    <row r="1862" spans="3:3" ht="14.4" x14ac:dyDescent="0.3">
      <c r="C1862"/>
    </row>
    <row r="1863" spans="3:3" ht="14.4" x14ac:dyDescent="0.3">
      <c r="C1863"/>
    </row>
    <row r="1864" spans="3:3" ht="14.4" x14ac:dyDescent="0.3">
      <c r="C1864"/>
    </row>
    <row r="1865" spans="3:3" ht="14.4" x14ac:dyDescent="0.3">
      <c r="C1865"/>
    </row>
    <row r="1866" spans="3:3" ht="14.4" x14ac:dyDescent="0.3">
      <c r="C1866"/>
    </row>
    <row r="1867" spans="3:3" ht="14.4" x14ac:dyDescent="0.3">
      <c r="C1867"/>
    </row>
    <row r="1868" spans="3:3" ht="14.4" x14ac:dyDescent="0.3">
      <c r="C1868"/>
    </row>
    <row r="1869" spans="3:3" ht="14.4" x14ac:dyDescent="0.3">
      <c r="C1869"/>
    </row>
    <row r="1870" spans="3:3" ht="14.4" x14ac:dyDescent="0.3">
      <c r="C1870"/>
    </row>
    <row r="1871" spans="3:3" ht="14.4" x14ac:dyDescent="0.3">
      <c r="C1871"/>
    </row>
    <row r="1872" spans="3:3" ht="14.4" x14ac:dyDescent="0.3">
      <c r="C1872"/>
    </row>
    <row r="1873" spans="3:3" ht="14.4" x14ac:dyDescent="0.3">
      <c r="C1873"/>
    </row>
    <row r="1874" spans="3:3" ht="14.4" x14ac:dyDescent="0.3">
      <c r="C1874"/>
    </row>
    <row r="1875" spans="3:3" ht="14.4" x14ac:dyDescent="0.3">
      <c r="C1875"/>
    </row>
    <row r="1876" spans="3:3" ht="14.4" x14ac:dyDescent="0.3">
      <c r="C1876"/>
    </row>
    <row r="1877" spans="3:3" ht="14.4" x14ac:dyDescent="0.3">
      <c r="C1877"/>
    </row>
    <row r="1878" spans="3:3" ht="14.4" x14ac:dyDescent="0.3">
      <c r="C1878"/>
    </row>
    <row r="1879" spans="3:3" ht="14.4" x14ac:dyDescent="0.3">
      <c r="C1879"/>
    </row>
    <row r="1880" spans="3:3" ht="14.4" x14ac:dyDescent="0.3">
      <c r="C1880"/>
    </row>
    <row r="1881" spans="3:3" ht="14.4" x14ac:dyDescent="0.3">
      <c r="C1881"/>
    </row>
    <row r="1882" spans="3:3" ht="14.4" x14ac:dyDescent="0.3">
      <c r="C1882"/>
    </row>
    <row r="1883" spans="3:3" ht="14.4" x14ac:dyDescent="0.3">
      <c r="C1883"/>
    </row>
    <row r="1884" spans="3:3" ht="14.4" x14ac:dyDescent="0.3">
      <c r="C1884"/>
    </row>
    <row r="1885" spans="3:3" ht="14.4" x14ac:dyDescent="0.3">
      <c r="C1885"/>
    </row>
    <row r="1886" spans="3:3" ht="14.4" x14ac:dyDescent="0.3">
      <c r="C1886"/>
    </row>
    <row r="1887" spans="3:3" ht="14.4" x14ac:dyDescent="0.3">
      <c r="C1887"/>
    </row>
    <row r="1888" spans="3:3" ht="14.4" x14ac:dyDescent="0.3">
      <c r="C1888"/>
    </row>
    <row r="1889" spans="3:3" ht="14.4" x14ac:dyDescent="0.3">
      <c r="C1889"/>
    </row>
    <row r="1890" spans="3:3" ht="14.4" x14ac:dyDescent="0.3">
      <c r="C1890"/>
    </row>
    <row r="1891" spans="3:3" ht="14.4" x14ac:dyDescent="0.3">
      <c r="C1891"/>
    </row>
    <row r="1892" spans="3:3" ht="14.4" x14ac:dyDescent="0.3">
      <c r="C1892"/>
    </row>
    <row r="1893" spans="3:3" ht="14.4" x14ac:dyDescent="0.3">
      <c r="C1893"/>
    </row>
    <row r="1894" spans="3:3" ht="14.4" x14ac:dyDescent="0.3">
      <c r="C1894"/>
    </row>
    <row r="1895" spans="3:3" ht="14.4" x14ac:dyDescent="0.3">
      <c r="C1895"/>
    </row>
    <row r="1896" spans="3:3" ht="14.4" x14ac:dyDescent="0.3">
      <c r="C1896"/>
    </row>
    <row r="1897" spans="3:3" ht="14.4" x14ac:dyDescent="0.3">
      <c r="C1897"/>
    </row>
    <row r="1898" spans="3:3" ht="14.4" x14ac:dyDescent="0.3">
      <c r="C1898"/>
    </row>
    <row r="1899" spans="3:3" ht="14.4" x14ac:dyDescent="0.3">
      <c r="C1899"/>
    </row>
    <row r="1900" spans="3:3" ht="14.4" x14ac:dyDescent="0.3">
      <c r="C1900"/>
    </row>
    <row r="1901" spans="3:3" ht="14.4" x14ac:dyDescent="0.3">
      <c r="C1901"/>
    </row>
    <row r="1902" spans="3:3" ht="14.4" x14ac:dyDescent="0.3">
      <c r="C1902"/>
    </row>
    <row r="1903" spans="3:3" ht="14.4" x14ac:dyDescent="0.3">
      <c r="C1903"/>
    </row>
    <row r="1904" spans="3:3" ht="14.4" x14ac:dyDescent="0.3">
      <c r="C1904"/>
    </row>
    <row r="1905" spans="3:3" ht="14.4" x14ac:dyDescent="0.3">
      <c r="C1905"/>
    </row>
    <row r="1906" spans="3:3" ht="14.4" x14ac:dyDescent="0.3">
      <c r="C1906"/>
    </row>
    <row r="1907" spans="3:3" ht="14.4" x14ac:dyDescent="0.3">
      <c r="C1907"/>
    </row>
    <row r="1908" spans="3:3" ht="14.4" x14ac:dyDescent="0.3">
      <c r="C1908"/>
    </row>
    <row r="1909" spans="3:3" ht="14.4" x14ac:dyDescent="0.3">
      <c r="C1909"/>
    </row>
    <row r="1910" spans="3:3" ht="14.4" x14ac:dyDescent="0.3">
      <c r="C1910"/>
    </row>
    <row r="1911" spans="3:3" ht="14.4" x14ac:dyDescent="0.3">
      <c r="C1911"/>
    </row>
    <row r="1912" spans="3:3" ht="14.4" x14ac:dyDescent="0.3">
      <c r="C1912"/>
    </row>
    <row r="1913" spans="3:3" ht="14.4" x14ac:dyDescent="0.3">
      <c r="C1913"/>
    </row>
    <row r="1914" spans="3:3" ht="14.4" x14ac:dyDescent="0.3">
      <c r="C1914"/>
    </row>
    <row r="1915" spans="3:3" ht="14.4" x14ac:dyDescent="0.3">
      <c r="C1915"/>
    </row>
    <row r="1916" spans="3:3" ht="14.4" x14ac:dyDescent="0.3">
      <c r="C1916"/>
    </row>
    <row r="1917" spans="3:3" ht="14.4" x14ac:dyDescent="0.3">
      <c r="C1917"/>
    </row>
    <row r="1918" spans="3:3" ht="14.4" x14ac:dyDescent="0.3">
      <c r="C1918"/>
    </row>
    <row r="1919" spans="3:3" ht="14.4" x14ac:dyDescent="0.3">
      <c r="C1919"/>
    </row>
    <row r="1920" spans="3:3" ht="14.4" x14ac:dyDescent="0.3">
      <c r="C1920"/>
    </row>
    <row r="1921" spans="3:3" ht="14.4" x14ac:dyDescent="0.3">
      <c r="C1921"/>
    </row>
    <row r="1922" spans="3:3" ht="14.4" x14ac:dyDescent="0.3">
      <c r="C1922"/>
    </row>
    <row r="1923" spans="3:3" ht="14.4" x14ac:dyDescent="0.3">
      <c r="C1923"/>
    </row>
    <row r="1924" spans="3:3" ht="14.4" x14ac:dyDescent="0.3">
      <c r="C1924"/>
    </row>
    <row r="1925" spans="3:3" ht="14.4" x14ac:dyDescent="0.3">
      <c r="C1925"/>
    </row>
    <row r="1926" spans="3:3" ht="14.4" x14ac:dyDescent="0.3">
      <c r="C1926"/>
    </row>
    <row r="1927" spans="3:3" ht="14.4" x14ac:dyDescent="0.3">
      <c r="C1927"/>
    </row>
    <row r="1928" spans="3:3" ht="14.4" x14ac:dyDescent="0.3">
      <c r="C1928"/>
    </row>
    <row r="1929" spans="3:3" ht="14.4" x14ac:dyDescent="0.3">
      <c r="C1929"/>
    </row>
    <row r="1930" spans="3:3" ht="14.4" x14ac:dyDescent="0.3">
      <c r="C1930"/>
    </row>
    <row r="1931" spans="3:3" ht="14.4" x14ac:dyDescent="0.3">
      <c r="C1931"/>
    </row>
    <row r="1932" spans="3:3" ht="14.4" x14ac:dyDescent="0.3">
      <c r="C1932"/>
    </row>
    <row r="1933" spans="3:3" ht="14.4" x14ac:dyDescent="0.3">
      <c r="C1933"/>
    </row>
    <row r="1934" spans="3:3" ht="14.4" x14ac:dyDescent="0.3">
      <c r="C1934"/>
    </row>
    <row r="1935" spans="3:3" ht="14.4" x14ac:dyDescent="0.3">
      <c r="C1935"/>
    </row>
    <row r="1936" spans="3:3" ht="14.4" x14ac:dyDescent="0.3">
      <c r="C1936"/>
    </row>
    <row r="1937" spans="3:3" ht="14.4" x14ac:dyDescent="0.3">
      <c r="C1937"/>
    </row>
    <row r="1938" spans="3:3" ht="14.4" x14ac:dyDescent="0.3">
      <c r="C1938"/>
    </row>
    <row r="1939" spans="3:3" ht="14.4" x14ac:dyDescent="0.3">
      <c r="C1939"/>
    </row>
    <row r="1940" spans="3:3" ht="14.4" x14ac:dyDescent="0.3">
      <c r="C1940"/>
    </row>
    <row r="1941" spans="3:3" ht="14.4" x14ac:dyDescent="0.3">
      <c r="C1941"/>
    </row>
    <row r="1942" spans="3:3" ht="14.4" x14ac:dyDescent="0.3">
      <c r="C1942"/>
    </row>
    <row r="1943" spans="3:3" ht="14.4" x14ac:dyDescent="0.3">
      <c r="C1943"/>
    </row>
    <row r="1944" spans="3:3" ht="14.4" x14ac:dyDescent="0.3">
      <c r="C1944"/>
    </row>
    <row r="1945" spans="3:3" ht="14.4" x14ac:dyDescent="0.3">
      <c r="C1945"/>
    </row>
    <row r="1946" spans="3:3" ht="14.4" x14ac:dyDescent="0.3">
      <c r="C1946"/>
    </row>
    <row r="1947" spans="3:3" ht="14.4" x14ac:dyDescent="0.3">
      <c r="C1947"/>
    </row>
    <row r="1948" spans="3:3" ht="14.4" x14ac:dyDescent="0.3">
      <c r="C1948"/>
    </row>
    <row r="1949" spans="3:3" ht="14.4" x14ac:dyDescent="0.3">
      <c r="C1949"/>
    </row>
    <row r="1950" spans="3:3" ht="14.4" x14ac:dyDescent="0.3">
      <c r="C1950"/>
    </row>
    <row r="1951" spans="3:3" ht="14.4" x14ac:dyDescent="0.3">
      <c r="C1951"/>
    </row>
    <row r="1952" spans="3:3" ht="14.4" x14ac:dyDescent="0.3">
      <c r="C1952"/>
    </row>
    <row r="1953" spans="3:3" ht="14.4" x14ac:dyDescent="0.3">
      <c r="C1953"/>
    </row>
    <row r="1954" spans="3:3" ht="14.4" x14ac:dyDescent="0.3">
      <c r="C1954"/>
    </row>
    <row r="1955" spans="3:3" ht="14.4" x14ac:dyDescent="0.3">
      <c r="C1955"/>
    </row>
    <row r="1956" spans="3:3" ht="14.4" x14ac:dyDescent="0.3">
      <c r="C1956"/>
    </row>
    <row r="1957" spans="3:3" ht="14.4" x14ac:dyDescent="0.3">
      <c r="C1957"/>
    </row>
    <row r="1958" spans="3:3" ht="14.4" x14ac:dyDescent="0.3">
      <c r="C1958"/>
    </row>
    <row r="1959" spans="3:3" ht="14.4" x14ac:dyDescent="0.3">
      <c r="C1959"/>
    </row>
    <row r="1960" spans="3:3" ht="14.4" x14ac:dyDescent="0.3">
      <c r="C1960"/>
    </row>
    <row r="1961" spans="3:3" ht="14.4" x14ac:dyDescent="0.3">
      <c r="C1961"/>
    </row>
    <row r="1962" spans="3:3" ht="14.4" x14ac:dyDescent="0.3">
      <c r="C1962"/>
    </row>
    <row r="1963" spans="3:3" ht="14.4" x14ac:dyDescent="0.3">
      <c r="C1963"/>
    </row>
    <row r="1964" spans="3:3" ht="14.4" x14ac:dyDescent="0.3">
      <c r="C1964"/>
    </row>
    <row r="1965" spans="3:3" ht="14.4" x14ac:dyDescent="0.3">
      <c r="C1965"/>
    </row>
    <row r="1966" spans="3:3" ht="14.4" x14ac:dyDescent="0.3">
      <c r="C1966"/>
    </row>
    <row r="1967" spans="3:3" ht="14.4" x14ac:dyDescent="0.3">
      <c r="C1967"/>
    </row>
    <row r="1968" spans="3:3" ht="14.4" x14ac:dyDescent="0.3">
      <c r="C1968"/>
    </row>
    <row r="1969" spans="3:3" ht="14.4" x14ac:dyDescent="0.3">
      <c r="C1969"/>
    </row>
    <row r="1970" spans="3:3" ht="14.4" x14ac:dyDescent="0.3">
      <c r="C1970"/>
    </row>
    <row r="1971" spans="3:3" ht="14.4" x14ac:dyDescent="0.3">
      <c r="C1971"/>
    </row>
    <row r="1972" spans="3:3" ht="14.4" x14ac:dyDescent="0.3">
      <c r="C1972"/>
    </row>
    <row r="1973" spans="3:3" ht="14.4" x14ac:dyDescent="0.3">
      <c r="C1973"/>
    </row>
    <row r="1974" spans="3:3" ht="14.4" x14ac:dyDescent="0.3">
      <c r="C1974"/>
    </row>
    <row r="1975" spans="3:3" ht="14.4" x14ac:dyDescent="0.3">
      <c r="C1975"/>
    </row>
    <row r="1976" spans="3:3" ht="14.4" x14ac:dyDescent="0.3">
      <c r="C1976"/>
    </row>
    <row r="1977" spans="3:3" ht="14.4" x14ac:dyDescent="0.3">
      <c r="C1977"/>
    </row>
    <row r="1978" spans="3:3" ht="14.4" x14ac:dyDescent="0.3">
      <c r="C1978"/>
    </row>
    <row r="1979" spans="3:3" ht="14.4" x14ac:dyDescent="0.3">
      <c r="C1979"/>
    </row>
    <row r="1980" spans="3:3" ht="14.4" x14ac:dyDescent="0.3">
      <c r="C1980"/>
    </row>
    <row r="1981" spans="3:3" ht="14.4" x14ac:dyDescent="0.3">
      <c r="C1981"/>
    </row>
    <row r="1982" spans="3:3" ht="14.4" x14ac:dyDescent="0.3">
      <c r="C1982"/>
    </row>
    <row r="1983" spans="3:3" ht="14.4" x14ac:dyDescent="0.3">
      <c r="C1983"/>
    </row>
    <row r="1984" spans="3:3" ht="14.4" x14ac:dyDescent="0.3">
      <c r="C1984"/>
    </row>
    <row r="1985" spans="3:3" ht="14.4" x14ac:dyDescent="0.3">
      <c r="C1985"/>
    </row>
    <row r="1986" spans="3:3" ht="14.4" x14ac:dyDescent="0.3">
      <c r="C1986"/>
    </row>
    <row r="1987" spans="3:3" ht="14.4" x14ac:dyDescent="0.3">
      <c r="C1987"/>
    </row>
    <row r="1988" spans="3:3" ht="14.4" x14ac:dyDescent="0.3">
      <c r="C1988"/>
    </row>
    <row r="1989" spans="3:3" ht="14.4" x14ac:dyDescent="0.3">
      <c r="C1989"/>
    </row>
    <row r="1990" spans="3:3" ht="14.4" x14ac:dyDescent="0.3">
      <c r="C1990"/>
    </row>
    <row r="1991" spans="3:3" ht="14.4" x14ac:dyDescent="0.3">
      <c r="C1991"/>
    </row>
    <row r="1992" spans="3:3" ht="14.4" x14ac:dyDescent="0.3">
      <c r="C1992"/>
    </row>
    <row r="1993" spans="3:3" ht="14.4" x14ac:dyDescent="0.3">
      <c r="C1993"/>
    </row>
    <row r="1994" spans="3:3" ht="14.4" x14ac:dyDescent="0.3">
      <c r="C1994"/>
    </row>
    <row r="1995" spans="3:3" ht="14.4" x14ac:dyDescent="0.3">
      <c r="C1995"/>
    </row>
    <row r="1996" spans="3:3" ht="14.4" x14ac:dyDescent="0.3">
      <c r="C1996"/>
    </row>
    <row r="1997" spans="3:3" ht="14.4" x14ac:dyDescent="0.3">
      <c r="C1997"/>
    </row>
    <row r="1998" spans="3:3" ht="14.4" x14ac:dyDescent="0.3">
      <c r="C1998"/>
    </row>
    <row r="1999" spans="3:3" ht="14.4" x14ac:dyDescent="0.3">
      <c r="C1999"/>
    </row>
    <row r="2000" spans="3:3" ht="14.4" x14ac:dyDescent="0.3">
      <c r="C2000"/>
    </row>
    <row r="2001" spans="3:3" ht="14.4" x14ac:dyDescent="0.3">
      <c r="C2001"/>
    </row>
    <row r="2002" spans="3:3" ht="14.4" x14ac:dyDescent="0.3">
      <c r="C2002"/>
    </row>
    <row r="2003" spans="3:3" ht="14.4" x14ac:dyDescent="0.3">
      <c r="C2003"/>
    </row>
    <row r="2004" spans="3:3" ht="14.4" x14ac:dyDescent="0.3">
      <c r="C2004"/>
    </row>
    <row r="2005" spans="3:3" ht="14.4" x14ac:dyDescent="0.3">
      <c r="C2005"/>
    </row>
    <row r="2006" spans="3:3" ht="14.4" x14ac:dyDescent="0.3">
      <c r="C2006"/>
    </row>
    <row r="2007" spans="3:3" ht="14.4" x14ac:dyDescent="0.3">
      <c r="C2007"/>
    </row>
    <row r="2008" spans="3:3" ht="14.4" x14ac:dyDescent="0.3">
      <c r="C2008"/>
    </row>
    <row r="2009" spans="3:3" ht="14.4" x14ac:dyDescent="0.3">
      <c r="C2009"/>
    </row>
    <row r="2010" spans="3:3" ht="14.4" x14ac:dyDescent="0.3">
      <c r="C2010"/>
    </row>
    <row r="2011" spans="3:3" ht="14.4" x14ac:dyDescent="0.3">
      <c r="C2011"/>
    </row>
    <row r="2012" spans="3:3" ht="14.4" x14ac:dyDescent="0.3">
      <c r="C2012"/>
    </row>
    <row r="2013" spans="3:3" ht="14.4" x14ac:dyDescent="0.3">
      <c r="C2013"/>
    </row>
    <row r="2014" spans="3:3" ht="14.4" x14ac:dyDescent="0.3">
      <c r="C2014"/>
    </row>
    <row r="2015" spans="3:3" ht="14.4" x14ac:dyDescent="0.3">
      <c r="C2015"/>
    </row>
    <row r="2016" spans="3:3" ht="14.4" x14ac:dyDescent="0.3">
      <c r="C2016"/>
    </row>
    <row r="2017" spans="3:3" ht="14.4" x14ac:dyDescent="0.3">
      <c r="C2017"/>
    </row>
    <row r="2018" spans="3:3" ht="14.4" x14ac:dyDescent="0.3">
      <c r="C2018"/>
    </row>
    <row r="2019" spans="3:3" ht="14.4" x14ac:dyDescent="0.3">
      <c r="C2019"/>
    </row>
    <row r="2020" spans="3:3" ht="14.4" x14ac:dyDescent="0.3">
      <c r="C2020"/>
    </row>
    <row r="2021" spans="3:3" ht="14.4" x14ac:dyDescent="0.3">
      <c r="C2021"/>
    </row>
    <row r="2022" spans="3:3" ht="14.4" x14ac:dyDescent="0.3">
      <c r="C2022"/>
    </row>
    <row r="2023" spans="3:3" ht="14.4" x14ac:dyDescent="0.3">
      <c r="C2023"/>
    </row>
    <row r="2024" spans="3:3" ht="14.4" x14ac:dyDescent="0.3">
      <c r="C2024"/>
    </row>
    <row r="2025" spans="3:3" ht="14.4" x14ac:dyDescent="0.3">
      <c r="C2025"/>
    </row>
    <row r="2026" spans="3:3" ht="14.4" x14ac:dyDescent="0.3">
      <c r="C2026"/>
    </row>
    <row r="2027" spans="3:3" ht="14.4" x14ac:dyDescent="0.3">
      <c r="C2027"/>
    </row>
    <row r="2028" spans="3:3" ht="14.4" x14ac:dyDescent="0.3">
      <c r="C2028"/>
    </row>
    <row r="2029" spans="3:3" ht="14.4" x14ac:dyDescent="0.3">
      <c r="C2029"/>
    </row>
    <row r="2030" spans="3:3" ht="14.4" x14ac:dyDescent="0.3">
      <c r="C2030"/>
    </row>
    <row r="2031" spans="3:3" ht="14.4" x14ac:dyDescent="0.3">
      <c r="C2031"/>
    </row>
    <row r="2032" spans="3:3" ht="14.4" x14ac:dyDescent="0.3">
      <c r="C2032"/>
    </row>
    <row r="2033" spans="3:3" ht="14.4" x14ac:dyDescent="0.3">
      <c r="C2033"/>
    </row>
    <row r="2034" spans="3:3" ht="14.4" x14ac:dyDescent="0.3">
      <c r="C2034"/>
    </row>
    <row r="2035" spans="3:3" ht="14.4" x14ac:dyDescent="0.3">
      <c r="C2035"/>
    </row>
    <row r="2036" spans="3:3" ht="14.4" x14ac:dyDescent="0.3">
      <c r="C2036"/>
    </row>
    <row r="2037" spans="3:3" ht="14.4" x14ac:dyDescent="0.3">
      <c r="C2037"/>
    </row>
    <row r="2038" spans="3:3" ht="14.4" x14ac:dyDescent="0.3">
      <c r="C2038"/>
    </row>
    <row r="2039" spans="3:3" ht="14.4" x14ac:dyDescent="0.3">
      <c r="C2039"/>
    </row>
    <row r="2040" spans="3:3" ht="14.4" x14ac:dyDescent="0.3">
      <c r="C2040"/>
    </row>
    <row r="2041" spans="3:3" ht="14.4" x14ac:dyDescent="0.3">
      <c r="C2041"/>
    </row>
    <row r="2042" spans="3:3" ht="14.4" x14ac:dyDescent="0.3">
      <c r="C2042"/>
    </row>
    <row r="2043" spans="3:3" ht="14.4" x14ac:dyDescent="0.3">
      <c r="C2043"/>
    </row>
    <row r="2044" spans="3:3" ht="14.4" x14ac:dyDescent="0.3">
      <c r="C2044"/>
    </row>
    <row r="2045" spans="3:3" ht="14.4" x14ac:dyDescent="0.3">
      <c r="C2045"/>
    </row>
    <row r="2046" spans="3:3" ht="14.4" x14ac:dyDescent="0.3">
      <c r="C2046"/>
    </row>
    <row r="2047" spans="3:3" ht="14.4" x14ac:dyDescent="0.3">
      <c r="C2047"/>
    </row>
    <row r="2048" spans="3:3" ht="14.4" x14ac:dyDescent="0.3">
      <c r="C2048"/>
    </row>
    <row r="2049" spans="3:3" ht="14.4" x14ac:dyDescent="0.3">
      <c r="C2049"/>
    </row>
    <row r="2050" spans="3:3" ht="14.4" x14ac:dyDescent="0.3">
      <c r="C2050"/>
    </row>
    <row r="2051" spans="3:3" ht="14.4" x14ac:dyDescent="0.3">
      <c r="C2051"/>
    </row>
    <row r="2052" spans="3:3" ht="14.4" x14ac:dyDescent="0.3">
      <c r="C2052"/>
    </row>
    <row r="2053" spans="3:3" ht="14.4" x14ac:dyDescent="0.3">
      <c r="C2053"/>
    </row>
    <row r="2054" spans="3:3" ht="14.4" x14ac:dyDescent="0.3">
      <c r="C2054"/>
    </row>
    <row r="2055" spans="3:3" ht="14.4" x14ac:dyDescent="0.3">
      <c r="C2055"/>
    </row>
    <row r="2056" spans="3:3" ht="14.4" x14ac:dyDescent="0.3">
      <c r="C2056"/>
    </row>
    <row r="2057" spans="3:3" ht="14.4" x14ac:dyDescent="0.3">
      <c r="C2057"/>
    </row>
    <row r="2058" spans="3:3" ht="14.4" x14ac:dyDescent="0.3">
      <c r="C2058"/>
    </row>
    <row r="2059" spans="3:3" ht="14.4" x14ac:dyDescent="0.3">
      <c r="C2059"/>
    </row>
    <row r="2060" spans="3:3" ht="14.4" x14ac:dyDescent="0.3">
      <c r="C2060"/>
    </row>
    <row r="2061" spans="3:3" ht="14.4" x14ac:dyDescent="0.3">
      <c r="C2061"/>
    </row>
    <row r="2062" spans="3:3" ht="14.4" x14ac:dyDescent="0.3">
      <c r="C2062"/>
    </row>
    <row r="2063" spans="3:3" ht="14.4" x14ac:dyDescent="0.3">
      <c r="C2063"/>
    </row>
    <row r="2064" spans="3:3" ht="14.4" x14ac:dyDescent="0.3">
      <c r="C2064"/>
    </row>
    <row r="2065" spans="3:3" ht="14.4" x14ac:dyDescent="0.3">
      <c r="C2065"/>
    </row>
    <row r="2066" spans="3:3" ht="14.4" x14ac:dyDescent="0.3">
      <c r="C2066"/>
    </row>
    <row r="2067" spans="3:3" ht="14.4" x14ac:dyDescent="0.3">
      <c r="C2067"/>
    </row>
    <row r="2068" spans="3:3" ht="14.4" x14ac:dyDescent="0.3">
      <c r="C2068"/>
    </row>
    <row r="2069" spans="3:3" ht="14.4" x14ac:dyDescent="0.3">
      <c r="C2069"/>
    </row>
    <row r="2070" spans="3:3" ht="14.4" x14ac:dyDescent="0.3">
      <c r="C2070"/>
    </row>
    <row r="2071" spans="3:3" ht="14.4" x14ac:dyDescent="0.3">
      <c r="C2071"/>
    </row>
    <row r="2072" spans="3:3" ht="14.4" x14ac:dyDescent="0.3">
      <c r="C2072"/>
    </row>
    <row r="2073" spans="3:3" ht="14.4" x14ac:dyDescent="0.3">
      <c r="C2073"/>
    </row>
    <row r="2074" spans="3:3" ht="14.4" x14ac:dyDescent="0.3">
      <c r="C2074"/>
    </row>
    <row r="2075" spans="3:3" ht="14.4" x14ac:dyDescent="0.3">
      <c r="C2075"/>
    </row>
    <row r="2076" spans="3:3" ht="14.4" x14ac:dyDescent="0.3">
      <c r="C2076"/>
    </row>
    <row r="2077" spans="3:3" ht="14.4" x14ac:dyDescent="0.3">
      <c r="C2077"/>
    </row>
    <row r="2078" spans="3:3" ht="14.4" x14ac:dyDescent="0.3">
      <c r="C2078"/>
    </row>
    <row r="2079" spans="3:3" ht="14.4" x14ac:dyDescent="0.3">
      <c r="C2079"/>
    </row>
    <row r="2080" spans="3:3" ht="14.4" x14ac:dyDescent="0.3">
      <c r="C2080"/>
    </row>
    <row r="2081" spans="3:3" ht="14.4" x14ac:dyDescent="0.3">
      <c r="C2081"/>
    </row>
    <row r="2082" spans="3:3" ht="14.4" x14ac:dyDescent="0.3">
      <c r="C2082"/>
    </row>
    <row r="2083" spans="3:3" ht="14.4" x14ac:dyDescent="0.3">
      <c r="C2083"/>
    </row>
    <row r="2084" spans="3:3" ht="14.4" x14ac:dyDescent="0.3">
      <c r="C2084"/>
    </row>
    <row r="2085" spans="3:3" ht="14.4" x14ac:dyDescent="0.3">
      <c r="C2085"/>
    </row>
    <row r="2086" spans="3:3" ht="14.4" x14ac:dyDescent="0.3">
      <c r="C2086"/>
    </row>
    <row r="2087" spans="3:3" ht="14.4" x14ac:dyDescent="0.3">
      <c r="C2087"/>
    </row>
    <row r="2088" spans="3:3" ht="14.4" x14ac:dyDescent="0.3">
      <c r="C2088"/>
    </row>
    <row r="2089" spans="3:3" ht="14.4" x14ac:dyDescent="0.3">
      <c r="C2089"/>
    </row>
    <row r="2090" spans="3:3" ht="14.4" x14ac:dyDescent="0.3">
      <c r="C2090"/>
    </row>
    <row r="2091" spans="3:3" ht="14.4" x14ac:dyDescent="0.3">
      <c r="C2091"/>
    </row>
    <row r="2092" spans="3:3" ht="14.4" x14ac:dyDescent="0.3">
      <c r="C2092"/>
    </row>
    <row r="2093" spans="3:3" ht="14.4" x14ac:dyDescent="0.3">
      <c r="C2093"/>
    </row>
    <row r="2094" spans="3:3" ht="14.4" x14ac:dyDescent="0.3">
      <c r="C2094"/>
    </row>
    <row r="2095" spans="3:3" ht="14.4" x14ac:dyDescent="0.3">
      <c r="C2095"/>
    </row>
    <row r="2096" spans="3:3" ht="14.4" x14ac:dyDescent="0.3">
      <c r="C2096"/>
    </row>
    <row r="2097" spans="3:3" ht="14.4" x14ac:dyDescent="0.3">
      <c r="C2097"/>
    </row>
    <row r="2098" spans="3:3" ht="14.4" x14ac:dyDescent="0.3">
      <c r="C2098"/>
    </row>
    <row r="2099" spans="3:3" ht="14.4" x14ac:dyDescent="0.3">
      <c r="C2099"/>
    </row>
    <row r="2100" spans="3:3" ht="14.4" x14ac:dyDescent="0.3">
      <c r="C2100"/>
    </row>
    <row r="2101" spans="3:3" ht="14.4" x14ac:dyDescent="0.3">
      <c r="C2101"/>
    </row>
    <row r="2102" spans="3:3" ht="14.4" x14ac:dyDescent="0.3">
      <c r="C2102"/>
    </row>
    <row r="2103" spans="3:3" ht="14.4" x14ac:dyDescent="0.3">
      <c r="C2103"/>
    </row>
    <row r="2104" spans="3:3" ht="14.4" x14ac:dyDescent="0.3">
      <c r="C2104"/>
    </row>
    <row r="2105" spans="3:3" ht="14.4" x14ac:dyDescent="0.3">
      <c r="C2105"/>
    </row>
    <row r="2106" spans="3:3" ht="14.4" x14ac:dyDescent="0.3">
      <c r="C2106"/>
    </row>
    <row r="2107" spans="3:3" ht="14.4" x14ac:dyDescent="0.3">
      <c r="C2107"/>
    </row>
    <row r="2108" spans="3:3" ht="14.4" x14ac:dyDescent="0.3">
      <c r="C2108"/>
    </row>
    <row r="2109" spans="3:3" ht="14.4" x14ac:dyDescent="0.3">
      <c r="C2109"/>
    </row>
    <row r="2110" spans="3:3" ht="14.4" x14ac:dyDescent="0.3">
      <c r="C2110"/>
    </row>
    <row r="2111" spans="3:3" ht="14.4" x14ac:dyDescent="0.3">
      <c r="C2111"/>
    </row>
    <row r="2112" spans="3:3" ht="14.4" x14ac:dyDescent="0.3">
      <c r="C2112"/>
    </row>
    <row r="2113" spans="3:3" ht="14.4" x14ac:dyDescent="0.3">
      <c r="C2113"/>
    </row>
    <row r="2114" spans="3:3" ht="14.4" x14ac:dyDescent="0.3">
      <c r="C2114"/>
    </row>
    <row r="2115" spans="3:3" ht="14.4" x14ac:dyDescent="0.3">
      <c r="C2115"/>
    </row>
    <row r="2116" spans="3:3" ht="14.4" x14ac:dyDescent="0.3">
      <c r="C2116"/>
    </row>
    <row r="2117" spans="3:3" ht="14.4" x14ac:dyDescent="0.3">
      <c r="C2117"/>
    </row>
    <row r="2118" spans="3:3" ht="14.4" x14ac:dyDescent="0.3">
      <c r="C2118"/>
    </row>
    <row r="2119" spans="3:3" ht="14.4" x14ac:dyDescent="0.3">
      <c r="C2119"/>
    </row>
    <row r="2120" spans="3:3" ht="14.4" x14ac:dyDescent="0.3">
      <c r="C2120"/>
    </row>
    <row r="2121" spans="3:3" ht="14.4" x14ac:dyDescent="0.3">
      <c r="C2121"/>
    </row>
    <row r="2122" spans="3:3" ht="14.4" x14ac:dyDescent="0.3">
      <c r="C2122"/>
    </row>
    <row r="2123" spans="3:3" ht="14.4" x14ac:dyDescent="0.3">
      <c r="C2123"/>
    </row>
    <row r="2124" spans="3:3" ht="14.4" x14ac:dyDescent="0.3">
      <c r="C2124"/>
    </row>
    <row r="2125" spans="3:3" ht="14.4" x14ac:dyDescent="0.3">
      <c r="C2125"/>
    </row>
    <row r="2126" spans="3:3" ht="14.4" x14ac:dyDescent="0.3">
      <c r="C2126"/>
    </row>
    <row r="2127" spans="3:3" ht="14.4" x14ac:dyDescent="0.3">
      <c r="C2127"/>
    </row>
    <row r="2128" spans="3:3" ht="14.4" x14ac:dyDescent="0.3">
      <c r="C2128"/>
    </row>
    <row r="2129" spans="3:3" ht="14.4" x14ac:dyDescent="0.3">
      <c r="C2129"/>
    </row>
    <row r="2130" spans="3:3" ht="14.4" x14ac:dyDescent="0.3">
      <c r="C2130"/>
    </row>
    <row r="2131" spans="3:3" ht="14.4" x14ac:dyDescent="0.3">
      <c r="C2131"/>
    </row>
    <row r="2132" spans="3:3" ht="14.4" x14ac:dyDescent="0.3">
      <c r="C2132"/>
    </row>
    <row r="2133" spans="3:3" ht="14.4" x14ac:dyDescent="0.3">
      <c r="C2133"/>
    </row>
    <row r="2134" spans="3:3" ht="14.4" x14ac:dyDescent="0.3">
      <c r="C2134"/>
    </row>
    <row r="2135" spans="3:3" ht="14.4" x14ac:dyDescent="0.3">
      <c r="C2135"/>
    </row>
    <row r="2136" spans="3:3" ht="14.4" x14ac:dyDescent="0.3">
      <c r="C2136"/>
    </row>
    <row r="2137" spans="3:3" ht="14.4" x14ac:dyDescent="0.3">
      <c r="C2137"/>
    </row>
    <row r="2138" spans="3:3" ht="14.4" x14ac:dyDescent="0.3">
      <c r="C2138"/>
    </row>
    <row r="2139" spans="3:3" ht="14.4" x14ac:dyDescent="0.3">
      <c r="C2139"/>
    </row>
    <row r="2140" spans="3:3" ht="14.4" x14ac:dyDescent="0.3">
      <c r="C2140"/>
    </row>
    <row r="2141" spans="3:3" ht="14.4" x14ac:dyDescent="0.3">
      <c r="C2141"/>
    </row>
    <row r="2142" spans="3:3" ht="14.4" x14ac:dyDescent="0.3">
      <c r="C2142"/>
    </row>
    <row r="2143" spans="3:3" ht="14.4" x14ac:dyDescent="0.3">
      <c r="C2143"/>
    </row>
    <row r="2144" spans="3:3" ht="14.4" x14ac:dyDescent="0.3">
      <c r="C2144"/>
    </row>
    <row r="2145" spans="3:3" ht="14.4" x14ac:dyDescent="0.3">
      <c r="C2145"/>
    </row>
    <row r="2146" spans="3:3" ht="14.4" x14ac:dyDescent="0.3">
      <c r="C2146"/>
    </row>
    <row r="2147" spans="3:3" ht="14.4" x14ac:dyDescent="0.3">
      <c r="C2147"/>
    </row>
    <row r="2148" spans="3:3" ht="14.4" x14ac:dyDescent="0.3">
      <c r="C2148"/>
    </row>
    <row r="2149" spans="3:3" ht="14.4" x14ac:dyDescent="0.3">
      <c r="C2149"/>
    </row>
    <row r="2150" spans="3:3" ht="14.4" x14ac:dyDescent="0.3">
      <c r="C2150"/>
    </row>
    <row r="2151" spans="3:3" ht="14.4" x14ac:dyDescent="0.3">
      <c r="C2151"/>
    </row>
    <row r="2152" spans="3:3" ht="14.4" x14ac:dyDescent="0.3">
      <c r="C2152"/>
    </row>
    <row r="2153" spans="3:3" ht="14.4" x14ac:dyDescent="0.3">
      <c r="C2153"/>
    </row>
    <row r="2154" spans="3:3" ht="14.4" x14ac:dyDescent="0.3">
      <c r="C2154"/>
    </row>
    <row r="2155" spans="3:3" ht="14.4" x14ac:dyDescent="0.3">
      <c r="C2155"/>
    </row>
    <row r="2156" spans="3:3" ht="14.4" x14ac:dyDescent="0.3">
      <c r="C2156"/>
    </row>
    <row r="2157" spans="3:3" ht="14.4" x14ac:dyDescent="0.3">
      <c r="C2157"/>
    </row>
    <row r="2158" spans="3:3" ht="14.4" x14ac:dyDescent="0.3">
      <c r="C2158"/>
    </row>
    <row r="2159" spans="3:3" ht="14.4" x14ac:dyDescent="0.3">
      <c r="C2159"/>
    </row>
    <row r="2160" spans="3:3" ht="14.4" x14ac:dyDescent="0.3">
      <c r="C2160"/>
    </row>
    <row r="2161" spans="3:3" ht="14.4" x14ac:dyDescent="0.3">
      <c r="C2161"/>
    </row>
    <row r="2162" spans="3:3" ht="14.4" x14ac:dyDescent="0.3">
      <c r="C2162"/>
    </row>
    <row r="2163" spans="3:3" ht="14.4" x14ac:dyDescent="0.3">
      <c r="C2163"/>
    </row>
    <row r="2164" spans="3:3" ht="14.4" x14ac:dyDescent="0.3">
      <c r="C2164"/>
    </row>
    <row r="2165" spans="3:3" ht="14.4" x14ac:dyDescent="0.3">
      <c r="C2165"/>
    </row>
    <row r="2166" spans="3:3" ht="14.4" x14ac:dyDescent="0.3">
      <c r="C2166"/>
    </row>
    <row r="2167" spans="3:3" ht="14.4" x14ac:dyDescent="0.3">
      <c r="C2167"/>
    </row>
    <row r="2168" spans="3:3" ht="14.4" x14ac:dyDescent="0.3">
      <c r="C2168"/>
    </row>
    <row r="2169" spans="3:3" ht="14.4" x14ac:dyDescent="0.3">
      <c r="C2169"/>
    </row>
    <row r="2170" spans="3:3" ht="14.4" x14ac:dyDescent="0.3">
      <c r="C2170"/>
    </row>
    <row r="2171" spans="3:3" ht="14.4" x14ac:dyDescent="0.3">
      <c r="C2171"/>
    </row>
    <row r="2172" spans="3:3" ht="14.4" x14ac:dyDescent="0.3">
      <c r="C2172"/>
    </row>
    <row r="2173" spans="3:3" ht="14.4" x14ac:dyDescent="0.3">
      <c r="C2173"/>
    </row>
    <row r="2174" spans="3:3" ht="14.4" x14ac:dyDescent="0.3">
      <c r="C2174"/>
    </row>
    <row r="2175" spans="3:3" ht="14.4" x14ac:dyDescent="0.3">
      <c r="C2175"/>
    </row>
    <row r="2176" spans="3:3" ht="14.4" x14ac:dyDescent="0.3">
      <c r="C2176"/>
    </row>
    <row r="2177" spans="3:3" ht="14.4" x14ac:dyDescent="0.3">
      <c r="C2177"/>
    </row>
    <row r="2178" spans="3:3" ht="14.4" x14ac:dyDescent="0.3">
      <c r="C2178"/>
    </row>
    <row r="2179" spans="3:3" ht="14.4" x14ac:dyDescent="0.3">
      <c r="C2179"/>
    </row>
    <row r="2180" spans="3:3" ht="14.4" x14ac:dyDescent="0.3">
      <c r="C2180"/>
    </row>
    <row r="2181" spans="3:3" ht="14.4" x14ac:dyDescent="0.3">
      <c r="C2181"/>
    </row>
    <row r="2182" spans="3:3" ht="14.4" x14ac:dyDescent="0.3">
      <c r="C2182"/>
    </row>
    <row r="2183" spans="3:3" ht="14.4" x14ac:dyDescent="0.3">
      <c r="C2183"/>
    </row>
    <row r="2184" spans="3:3" ht="14.4" x14ac:dyDescent="0.3">
      <c r="C2184"/>
    </row>
    <row r="2185" spans="3:3" ht="14.4" x14ac:dyDescent="0.3">
      <c r="C2185"/>
    </row>
    <row r="2186" spans="3:3" ht="14.4" x14ac:dyDescent="0.3">
      <c r="C2186"/>
    </row>
    <row r="2187" spans="3:3" ht="14.4" x14ac:dyDescent="0.3">
      <c r="C2187"/>
    </row>
    <row r="2188" spans="3:3" ht="14.4" x14ac:dyDescent="0.3">
      <c r="C2188"/>
    </row>
    <row r="2189" spans="3:3" ht="14.4" x14ac:dyDescent="0.3">
      <c r="C2189"/>
    </row>
    <row r="2190" spans="3:3" ht="14.4" x14ac:dyDescent="0.3">
      <c r="C2190"/>
    </row>
    <row r="2191" spans="3:3" ht="14.4" x14ac:dyDescent="0.3">
      <c r="C2191"/>
    </row>
    <row r="2192" spans="3:3" ht="14.4" x14ac:dyDescent="0.3">
      <c r="C2192"/>
    </row>
    <row r="2193" spans="3:3" ht="14.4" x14ac:dyDescent="0.3">
      <c r="C2193"/>
    </row>
    <row r="2194" spans="3:3" ht="14.4" x14ac:dyDescent="0.3">
      <c r="C2194"/>
    </row>
    <row r="2195" spans="3:3" ht="14.4" x14ac:dyDescent="0.3">
      <c r="C2195"/>
    </row>
    <row r="2196" spans="3:3" ht="14.4" x14ac:dyDescent="0.3">
      <c r="C2196"/>
    </row>
    <row r="2197" spans="3:3" ht="14.4" x14ac:dyDescent="0.3">
      <c r="C2197"/>
    </row>
    <row r="2198" spans="3:3" ht="14.4" x14ac:dyDescent="0.3">
      <c r="C2198"/>
    </row>
    <row r="2199" spans="3:3" ht="14.4" x14ac:dyDescent="0.3">
      <c r="C2199"/>
    </row>
    <row r="2200" spans="3:3" ht="14.4" x14ac:dyDescent="0.3">
      <c r="C2200"/>
    </row>
    <row r="2201" spans="3:3" ht="14.4" x14ac:dyDescent="0.3">
      <c r="C2201"/>
    </row>
    <row r="2202" spans="3:3" ht="14.4" x14ac:dyDescent="0.3">
      <c r="C2202"/>
    </row>
    <row r="2203" spans="3:3" ht="14.4" x14ac:dyDescent="0.3">
      <c r="C2203"/>
    </row>
    <row r="2204" spans="3:3" ht="14.4" x14ac:dyDescent="0.3">
      <c r="C2204"/>
    </row>
    <row r="2205" spans="3:3" ht="14.4" x14ac:dyDescent="0.3">
      <c r="C2205"/>
    </row>
    <row r="2206" spans="3:3" ht="14.4" x14ac:dyDescent="0.3">
      <c r="C2206"/>
    </row>
    <row r="2207" spans="3:3" ht="14.4" x14ac:dyDescent="0.3">
      <c r="C2207"/>
    </row>
    <row r="2208" spans="3:3" ht="14.4" x14ac:dyDescent="0.3">
      <c r="C2208"/>
    </row>
    <row r="2209" spans="3:3" ht="14.4" x14ac:dyDescent="0.3">
      <c r="C2209"/>
    </row>
    <row r="2210" spans="3:3" ht="14.4" x14ac:dyDescent="0.3">
      <c r="C2210"/>
    </row>
    <row r="2211" spans="3:3" ht="14.4" x14ac:dyDescent="0.3">
      <c r="C2211"/>
    </row>
    <row r="2212" spans="3:3" ht="14.4" x14ac:dyDescent="0.3">
      <c r="C2212"/>
    </row>
    <row r="2213" spans="3:3" ht="14.4" x14ac:dyDescent="0.3">
      <c r="C2213"/>
    </row>
    <row r="2214" spans="3:3" ht="14.4" x14ac:dyDescent="0.3">
      <c r="C2214"/>
    </row>
    <row r="2215" spans="3:3" ht="14.4" x14ac:dyDescent="0.3">
      <c r="C2215"/>
    </row>
    <row r="2216" spans="3:3" ht="14.4" x14ac:dyDescent="0.3">
      <c r="C2216"/>
    </row>
    <row r="2217" spans="3:3" ht="14.4" x14ac:dyDescent="0.3">
      <c r="C2217"/>
    </row>
    <row r="2218" spans="3:3" ht="14.4" x14ac:dyDescent="0.3">
      <c r="C2218"/>
    </row>
    <row r="2219" spans="3:3" ht="14.4" x14ac:dyDescent="0.3">
      <c r="C2219"/>
    </row>
    <row r="2220" spans="3:3" ht="14.4" x14ac:dyDescent="0.3">
      <c r="C2220"/>
    </row>
    <row r="2221" spans="3:3" ht="14.4" x14ac:dyDescent="0.3">
      <c r="C2221"/>
    </row>
    <row r="2222" spans="3:3" ht="14.4" x14ac:dyDescent="0.3">
      <c r="C2222"/>
    </row>
    <row r="2223" spans="3:3" ht="14.4" x14ac:dyDescent="0.3">
      <c r="C2223"/>
    </row>
    <row r="2224" spans="3:3" ht="14.4" x14ac:dyDescent="0.3">
      <c r="C2224"/>
    </row>
    <row r="2225" spans="3:3" ht="14.4" x14ac:dyDescent="0.3">
      <c r="C2225"/>
    </row>
    <row r="2226" spans="3:3" ht="14.4" x14ac:dyDescent="0.3">
      <c r="C2226"/>
    </row>
    <row r="2227" spans="3:3" ht="14.4" x14ac:dyDescent="0.3">
      <c r="C2227"/>
    </row>
    <row r="2228" spans="3:3" ht="14.4" x14ac:dyDescent="0.3">
      <c r="C2228"/>
    </row>
    <row r="2229" spans="3:3" ht="14.4" x14ac:dyDescent="0.3">
      <c r="C2229"/>
    </row>
    <row r="2230" spans="3:3" ht="14.4" x14ac:dyDescent="0.3">
      <c r="C2230"/>
    </row>
    <row r="2231" spans="3:3" ht="14.4" x14ac:dyDescent="0.3">
      <c r="C2231"/>
    </row>
    <row r="2232" spans="3:3" ht="14.4" x14ac:dyDescent="0.3">
      <c r="C2232"/>
    </row>
    <row r="2233" spans="3:3" ht="14.4" x14ac:dyDescent="0.3">
      <c r="C2233"/>
    </row>
    <row r="2234" spans="3:3" ht="14.4" x14ac:dyDescent="0.3">
      <c r="C2234"/>
    </row>
    <row r="2235" spans="3:3" ht="14.4" x14ac:dyDescent="0.3">
      <c r="C2235"/>
    </row>
    <row r="2236" spans="3:3" ht="14.4" x14ac:dyDescent="0.3">
      <c r="C2236"/>
    </row>
    <row r="2237" spans="3:3" ht="14.4" x14ac:dyDescent="0.3">
      <c r="C2237"/>
    </row>
    <row r="2238" spans="3:3" ht="14.4" x14ac:dyDescent="0.3">
      <c r="C2238"/>
    </row>
    <row r="2239" spans="3:3" ht="14.4" x14ac:dyDescent="0.3">
      <c r="C2239"/>
    </row>
    <row r="2240" spans="3:3" ht="14.4" x14ac:dyDescent="0.3">
      <c r="C2240"/>
    </row>
    <row r="2241" spans="3:3" ht="14.4" x14ac:dyDescent="0.3">
      <c r="C2241"/>
    </row>
    <row r="2242" spans="3:3" ht="14.4" x14ac:dyDescent="0.3">
      <c r="C2242"/>
    </row>
    <row r="2243" spans="3:3" ht="14.4" x14ac:dyDescent="0.3">
      <c r="C2243"/>
    </row>
    <row r="2244" spans="3:3" ht="14.4" x14ac:dyDescent="0.3">
      <c r="C2244"/>
    </row>
    <row r="2245" spans="3:3" ht="14.4" x14ac:dyDescent="0.3">
      <c r="C2245"/>
    </row>
    <row r="2246" spans="3:3" ht="14.4" x14ac:dyDescent="0.3">
      <c r="C2246"/>
    </row>
    <row r="2247" spans="3:3" ht="14.4" x14ac:dyDescent="0.3">
      <c r="C2247"/>
    </row>
    <row r="2248" spans="3:3" ht="14.4" x14ac:dyDescent="0.3">
      <c r="C2248"/>
    </row>
    <row r="2249" spans="3:3" ht="14.4" x14ac:dyDescent="0.3">
      <c r="C2249"/>
    </row>
    <row r="2250" spans="3:3" ht="14.4" x14ac:dyDescent="0.3">
      <c r="C2250"/>
    </row>
    <row r="2251" spans="3:3" ht="14.4" x14ac:dyDescent="0.3">
      <c r="C2251"/>
    </row>
    <row r="2252" spans="3:3" ht="14.4" x14ac:dyDescent="0.3">
      <c r="C2252"/>
    </row>
    <row r="2253" spans="3:3" ht="14.4" x14ac:dyDescent="0.3">
      <c r="C2253"/>
    </row>
    <row r="2254" spans="3:3" ht="14.4" x14ac:dyDescent="0.3">
      <c r="C2254"/>
    </row>
    <row r="2255" spans="3:3" ht="14.4" x14ac:dyDescent="0.3">
      <c r="C2255"/>
    </row>
    <row r="2256" spans="3:3" ht="14.4" x14ac:dyDescent="0.3">
      <c r="C2256"/>
    </row>
    <row r="2257" spans="3:3" ht="14.4" x14ac:dyDescent="0.3">
      <c r="C2257"/>
    </row>
    <row r="2258" spans="3:3" ht="14.4" x14ac:dyDescent="0.3">
      <c r="C2258"/>
    </row>
    <row r="2259" spans="3:3" ht="14.4" x14ac:dyDescent="0.3">
      <c r="C2259"/>
    </row>
    <row r="2260" spans="3:3" ht="14.4" x14ac:dyDescent="0.3">
      <c r="C2260"/>
    </row>
    <row r="2261" spans="3:3" ht="14.4" x14ac:dyDescent="0.3">
      <c r="C2261"/>
    </row>
    <row r="2262" spans="3:3" ht="14.4" x14ac:dyDescent="0.3">
      <c r="C2262"/>
    </row>
    <row r="2263" spans="3:3" ht="14.4" x14ac:dyDescent="0.3">
      <c r="C2263"/>
    </row>
    <row r="2264" spans="3:3" ht="14.4" x14ac:dyDescent="0.3">
      <c r="C2264"/>
    </row>
    <row r="2265" spans="3:3" ht="14.4" x14ac:dyDescent="0.3">
      <c r="C2265"/>
    </row>
    <row r="2266" spans="3:3" ht="14.4" x14ac:dyDescent="0.3">
      <c r="C2266"/>
    </row>
    <row r="2267" spans="3:3" ht="14.4" x14ac:dyDescent="0.3">
      <c r="C2267"/>
    </row>
    <row r="2268" spans="3:3" ht="14.4" x14ac:dyDescent="0.3">
      <c r="C2268"/>
    </row>
    <row r="2269" spans="3:3" ht="14.4" x14ac:dyDescent="0.3">
      <c r="C2269"/>
    </row>
    <row r="2270" spans="3:3" ht="14.4" x14ac:dyDescent="0.3">
      <c r="C2270"/>
    </row>
    <row r="2271" spans="3:3" ht="14.4" x14ac:dyDescent="0.3">
      <c r="C2271"/>
    </row>
    <row r="2272" spans="3:3" ht="14.4" x14ac:dyDescent="0.3">
      <c r="C2272"/>
    </row>
    <row r="2273" spans="3:3" ht="14.4" x14ac:dyDescent="0.3">
      <c r="C2273"/>
    </row>
    <row r="2274" spans="3:3" ht="14.4" x14ac:dyDescent="0.3">
      <c r="C2274"/>
    </row>
    <row r="2275" spans="3:3" ht="14.4" x14ac:dyDescent="0.3">
      <c r="C2275"/>
    </row>
    <row r="2276" spans="3:3" ht="14.4" x14ac:dyDescent="0.3">
      <c r="C2276"/>
    </row>
    <row r="2277" spans="3:3" ht="14.4" x14ac:dyDescent="0.3">
      <c r="C2277"/>
    </row>
    <row r="2278" spans="3:3" ht="14.4" x14ac:dyDescent="0.3">
      <c r="C2278"/>
    </row>
    <row r="2279" spans="3:3" ht="14.4" x14ac:dyDescent="0.3">
      <c r="C2279"/>
    </row>
    <row r="2280" spans="3:3" ht="14.4" x14ac:dyDescent="0.3">
      <c r="C2280"/>
    </row>
    <row r="2281" spans="3:3" ht="14.4" x14ac:dyDescent="0.3">
      <c r="C2281"/>
    </row>
    <row r="2282" spans="3:3" ht="14.4" x14ac:dyDescent="0.3">
      <c r="C2282"/>
    </row>
    <row r="2283" spans="3:3" ht="14.4" x14ac:dyDescent="0.3">
      <c r="C2283"/>
    </row>
    <row r="2284" spans="3:3" ht="14.4" x14ac:dyDescent="0.3">
      <c r="C2284"/>
    </row>
    <row r="2285" spans="3:3" ht="14.4" x14ac:dyDescent="0.3">
      <c r="C2285"/>
    </row>
    <row r="2286" spans="3:3" ht="14.4" x14ac:dyDescent="0.3">
      <c r="C2286"/>
    </row>
    <row r="2287" spans="3:3" ht="14.4" x14ac:dyDescent="0.3">
      <c r="C2287"/>
    </row>
    <row r="2288" spans="3:3" ht="14.4" x14ac:dyDescent="0.3">
      <c r="C2288"/>
    </row>
    <row r="2289" spans="3:3" ht="14.4" x14ac:dyDescent="0.3">
      <c r="C2289"/>
    </row>
    <row r="2290" spans="3:3" ht="14.4" x14ac:dyDescent="0.3">
      <c r="C2290"/>
    </row>
    <row r="2291" spans="3:3" ht="14.4" x14ac:dyDescent="0.3">
      <c r="C2291"/>
    </row>
    <row r="2292" spans="3:3" ht="14.4" x14ac:dyDescent="0.3">
      <c r="C2292"/>
    </row>
    <row r="2293" spans="3:3" ht="14.4" x14ac:dyDescent="0.3">
      <c r="C2293"/>
    </row>
    <row r="2294" spans="3:3" ht="14.4" x14ac:dyDescent="0.3">
      <c r="C2294"/>
    </row>
    <row r="2295" spans="3:3" ht="14.4" x14ac:dyDescent="0.3">
      <c r="C2295"/>
    </row>
    <row r="2296" spans="3:3" ht="14.4" x14ac:dyDescent="0.3">
      <c r="C2296"/>
    </row>
    <row r="2297" spans="3:3" ht="14.4" x14ac:dyDescent="0.3">
      <c r="C2297"/>
    </row>
    <row r="2298" spans="3:3" ht="14.4" x14ac:dyDescent="0.3">
      <c r="C2298"/>
    </row>
    <row r="2299" spans="3:3" ht="14.4" x14ac:dyDescent="0.3">
      <c r="C2299"/>
    </row>
    <row r="2300" spans="3:3" ht="14.4" x14ac:dyDescent="0.3">
      <c r="C2300"/>
    </row>
    <row r="2301" spans="3:3" ht="14.4" x14ac:dyDescent="0.3">
      <c r="C2301"/>
    </row>
    <row r="2302" spans="3:3" ht="14.4" x14ac:dyDescent="0.3">
      <c r="C2302"/>
    </row>
    <row r="2303" spans="3:3" ht="14.4" x14ac:dyDescent="0.3">
      <c r="C2303"/>
    </row>
    <row r="2304" spans="3:3" ht="14.4" x14ac:dyDescent="0.3">
      <c r="C2304"/>
    </row>
    <row r="2305" spans="3:3" ht="14.4" x14ac:dyDescent="0.3">
      <c r="C2305"/>
    </row>
    <row r="2306" spans="3:3" ht="14.4" x14ac:dyDescent="0.3">
      <c r="C2306"/>
    </row>
    <row r="2307" spans="3:3" ht="14.4" x14ac:dyDescent="0.3">
      <c r="C2307"/>
    </row>
    <row r="2308" spans="3:3" ht="14.4" x14ac:dyDescent="0.3">
      <c r="C2308"/>
    </row>
    <row r="2309" spans="3:3" ht="14.4" x14ac:dyDescent="0.3">
      <c r="C2309"/>
    </row>
    <row r="2310" spans="3:3" ht="14.4" x14ac:dyDescent="0.3">
      <c r="C2310"/>
    </row>
    <row r="2311" spans="3:3" ht="14.4" x14ac:dyDescent="0.3">
      <c r="C2311"/>
    </row>
    <row r="2312" spans="3:3" ht="14.4" x14ac:dyDescent="0.3">
      <c r="C2312"/>
    </row>
    <row r="2313" spans="3:3" ht="14.4" x14ac:dyDescent="0.3">
      <c r="C2313"/>
    </row>
    <row r="2314" spans="3:3" ht="14.4" x14ac:dyDescent="0.3">
      <c r="C2314"/>
    </row>
    <row r="2315" spans="3:3" ht="14.4" x14ac:dyDescent="0.3">
      <c r="C2315"/>
    </row>
    <row r="2316" spans="3:3" ht="14.4" x14ac:dyDescent="0.3">
      <c r="C2316"/>
    </row>
    <row r="2317" spans="3:3" ht="14.4" x14ac:dyDescent="0.3">
      <c r="C2317"/>
    </row>
    <row r="2318" spans="3:3" ht="14.4" x14ac:dyDescent="0.3">
      <c r="C2318"/>
    </row>
    <row r="2319" spans="3:3" ht="14.4" x14ac:dyDescent="0.3">
      <c r="C2319"/>
    </row>
    <row r="2320" spans="3:3" ht="14.4" x14ac:dyDescent="0.3">
      <c r="C2320"/>
    </row>
    <row r="2321" spans="3:3" ht="14.4" x14ac:dyDescent="0.3">
      <c r="C2321"/>
    </row>
    <row r="2322" spans="3:3" ht="14.4" x14ac:dyDescent="0.3">
      <c r="C2322"/>
    </row>
    <row r="2323" spans="3:3" ht="14.4" x14ac:dyDescent="0.3">
      <c r="C2323"/>
    </row>
    <row r="2324" spans="3:3" ht="14.4" x14ac:dyDescent="0.3">
      <c r="C2324"/>
    </row>
    <row r="2325" spans="3:3" ht="14.4" x14ac:dyDescent="0.3">
      <c r="C2325"/>
    </row>
    <row r="2326" spans="3:3" ht="14.4" x14ac:dyDescent="0.3">
      <c r="C2326"/>
    </row>
    <row r="2327" spans="3:3" ht="14.4" x14ac:dyDescent="0.3">
      <c r="C2327"/>
    </row>
    <row r="2328" spans="3:3" ht="14.4" x14ac:dyDescent="0.3">
      <c r="C2328"/>
    </row>
    <row r="2329" spans="3:3" ht="14.4" x14ac:dyDescent="0.3">
      <c r="C2329"/>
    </row>
    <row r="2330" spans="3:3" ht="14.4" x14ac:dyDescent="0.3">
      <c r="C2330"/>
    </row>
    <row r="2331" spans="3:3" ht="14.4" x14ac:dyDescent="0.3">
      <c r="C2331"/>
    </row>
    <row r="2332" spans="3:3" ht="14.4" x14ac:dyDescent="0.3">
      <c r="C2332"/>
    </row>
    <row r="2333" spans="3:3" ht="14.4" x14ac:dyDescent="0.3">
      <c r="C2333"/>
    </row>
    <row r="2334" spans="3:3" ht="14.4" x14ac:dyDescent="0.3">
      <c r="C2334"/>
    </row>
    <row r="2335" spans="3:3" ht="14.4" x14ac:dyDescent="0.3">
      <c r="C2335"/>
    </row>
    <row r="2336" spans="3:3" ht="14.4" x14ac:dyDescent="0.3">
      <c r="C2336"/>
    </row>
    <row r="2337" spans="3:3" ht="14.4" x14ac:dyDescent="0.3">
      <c r="C2337"/>
    </row>
    <row r="2338" spans="3:3" ht="14.4" x14ac:dyDescent="0.3">
      <c r="C2338"/>
    </row>
    <row r="2339" spans="3:3" ht="14.4" x14ac:dyDescent="0.3">
      <c r="C2339"/>
    </row>
    <row r="2340" spans="3:3" ht="14.4" x14ac:dyDescent="0.3">
      <c r="C2340"/>
    </row>
    <row r="2341" spans="3:3" ht="14.4" x14ac:dyDescent="0.3">
      <c r="C2341"/>
    </row>
    <row r="2342" spans="3:3" ht="14.4" x14ac:dyDescent="0.3">
      <c r="C2342"/>
    </row>
    <row r="2343" spans="3:3" ht="14.4" x14ac:dyDescent="0.3">
      <c r="C2343"/>
    </row>
    <row r="2344" spans="3:3" ht="14.4" x14ac:dyDescent="0.3">
      <c r="C2344"/>
    </row>
    <row r="2345" spans="3:3" ht="14.4" x14ac:dyDescent="0.3">
      <c r="C2345"/>
    </row>
    <row r="2346" spans="3:3" ht="14.4" x14ac:dyDescent="0.3">
      <c r="C2346"/>
    </row>
    <row r="2347" spans="3:3" ht="14.4" x14ac:dyDescent="0.3">
      <c r="C2347"/>
    </row>
    <row r="2348" spans="3:3" ht="14.4" x14ac:dyDescent="0.3">
      <c r="C2348"/>
    </row>
    <row r="2349" spans="3:3" ht="14.4" x14ac:dyDescent="0.3">
      <c r="C2349"/>
    </row>
    <row r="2350" spans="3:3" ht="14.4" x14ac:dyDescent="0.3">
      <c r="C2350"/>
    </row>
    <row r="2351" spans="3:3" ht="14.4" x14ac:dyDescent="0.3">
      <c r="C2351"/>
    </row>
    <row r="2352" spans="3:3" ht="14.4" x14ac:dyDescent="0.3">
      <c r="C2352"/>
    </row>
    <row r="2353" spans="3:3" ht="14.4" x14ac:dyDescent="0.3">
      <c r="C2353"/>
    </row>
    <row r="2354" spans="3:3" ht="14.4" x14ac:dyDescent="0.3">
      <c r="C2354"/>
    </row>
    <row r="2355" spans="3:3" ht="14.4" x14ac:dyDescent="0.3">
      <c r="C2355"/>
    </row>
    <row r="2356" spans="3:3" ht="14.4" x14ac:dyDescent="0.3">
      <c r="C2356"/>
    </row>
    <row r="2357" spans="3:3" ht="14.4" x14ac:dyDescent="0.3">
      <c r="C2357"/>
    </row>
    <row r="2358" spans="3:3" ht="14.4" x14ac:dyDescent="0.3">
      <c r="C2358"/>
    </row>
    <row r="2359" spans="3:3" ht="14.4" x14ac:dyDescent="0.3">
      <c r="C2359"/>
    </row>
    <row r="2360" spans="3:3" ht="14.4" x14ac:dyDescent="0.3">
      <c r="C2360"/>
    </row>
    <row r="2361" spans="3:3" ht="14.4" x14ac:dyDescent="0.3">
      <c r="C2361"/>
    </row>
    <row r="2362" spans="3:3" ht="14.4" x14ac:dyDescent="0.3">
      <c r="C2362"/>
    </row>
    <row r="2363" spans="3:3" ht="14.4" x14ac:dyDescent="0.3">
      <c r="C2363"/>
    </row>
    <row r="2364" spans="3:3" ht="14.4" x14ac:dyDescent="0.3">
      <c r="C2364"/>
    </row>
    <row r="2365" spans="3:3" ht="14.4" x14ac:dyDescent="0.3">
      <c r="C2365"/>
    </row>
    <row r="2366" spans="3:3" ht="14.4" x14ac:dyDescent="0.3">
      <c r="C2366"/>
    </row>
    <row r="2367" spans="3:3" ht="14.4" x14ac:dyDescent="0.3">
      <c r="C2367"/>
    </row>
    <row r="2368" spans="3:3" ht="14.4" x14ac:dyDescent="0.3">
      <c r="C2368"/>
    </row>
    <row r="2369" spans="3:3" ht="14.4" x14ac:dyDescent="0.3">
      <c r="C2369"/>
    </row>
    <row r="2370" spans="3:3" ht="14.4" x14ac:dyDescent="0.3">
      <c r="C2370"/>
    </row>
    <row r="2371" spans="3:3" ht="14.4" x14ac:dyDescent="0.3">
      <c r="C2371"/>
    </row>
    <row r="2372" spans="3:3" ht="14.4" x14ac:dyDescent="0.3">
      <c r="C2372"/>
    </row>
    <row r="2373" spans="3:3" ht="14.4" x14ac:dyDescent="0.3">
      <c r="C2373"/>
    </row>
    <row r="2374" spans="3:3" ht="14.4" x14ac:dyDescent="0.3">
      <c r="C2374"/>
    </row>
    <row r="2375" spans="3:3" ht="14.4" x14ac:dyDescent="0.3">
      <c r="C2375"/>
    </row>
    <row r="2376" spans="3:3" ht="14.4" x14ac:dyDescent="0.3">
      <c r="C2376"/>
    </row>
    <row r="2377" spans="3:3" ht="14.4" x14ac:dyDescent="0.3">
      <c r="C2377"/>
    </row>
    <row r="2378" spans="3:3" ht="14.4" x14ac:dyDescent="0.3">
      <c r="C2378"/>
    </row>
    <row r="2379" spans="3:3" ht="14.4" x14ac:dyDescent="0.3">
      <c r="C2379"/>
    </row>
    <row r="2380" spans="3:3" ht="14.4" x14ac:dyDescent="0.3">
      <c r="C2380"/>
    </row>
    <row r="2381" spans="3:3" ht="14.4" x14ac:dyDescent="0.3">
      <c r="C2381"/>
    </row>
    <row r="2382" spans="3:3" ht="14.4" x14ac:dyDescent="0.3">
      <c r="C2382"/>
    </row>
    <row r="2383" spans="3:3" ht="14.4" x14ac:dyDescent="0.3">
      <c r="C2383"/>
    </row>
    <row r="2384" spans="3:3" ht="14.4" x14ac:dyDescent="0.3">
      <c r="C2384"/>
    </row>
    <row r="2385" spans="3:3" ht="14.4" x14ac:dyDescent="0.3">
      <c r="C2385"/>
    </row>
    <row r="2386" spans="3:3" ht="14.4" x14ac:dyDescent="0.3">
      <c r="C2386"/>
    </row>
    <row r="2387" spans="3:3" ht="14.4" x14ac:dyDescent="0.3">
      <c r="C2387"/>
    </row>
    <row r="2388" spans="3:3" ht="14.4" x14ac:dyDescent="0.3">
      <c r="C2388"/>
    </row>
    <row r="2389" spans="3:3" ht="14.4" x14ac:dyDescent="0.3">
      <c r="C2389"/>
    </row>
    <row r="2390" spans="3:3" ht="14.4" x14ac:dyDescent="0.3">
      <c r="C2390"/>
    </row>
    <row r="2391" spans="3:3" ht="14.4" x14ac:dyDescent="0.3">
      <c r="C2391"/>
    </row>
    <row r="2392" spans="3:3" ht="14.4" x14ac:dyDescent="0.3">
      <c r="C2392"/>
    </row>
    <row r="2393" spans="3:3" ht="14.4" x14ac:dyDescent="0.3">
      <c r="C2393"/>
    </row>
    <row r="2394" spans="3:3" ht="14.4" x14ac:dyDescent="0.3">
      <c r="C2394"/>
    </row>
    <row r="2395" spans="3:3" ht="14.4" x14ac:dyDescent="0.3">
      <c r="C2395"/>
    </row>
    <row r="2396" spans="3:3" ht="14.4" x14ac:dyDescent="0.3">
      <c r="C2396"/>
    </row>
    <row r="2397" spans="3:3" ht="14.4" x14ac:dyDescent="0.3">
      <c r="C2397"/>
    </row>
    <row r="2398" spans="3:3" ht="14.4" x14ac:dyDescent="0.3">
      <c r="C2398"/>
    </row>
    <row r="2399" spans="3:3" ht="14.4" x14ac:dyDescent="0.3">
      <c r="C2399"/>
    </row>
    <row r="2400" spans="3:3" ht="14.4" x14ac:dyDescent="0.3">
      <c r="C2400"/>
    </row>
    <row r="2401" spans="3:3" ht="14.4" x14ac:dyDescent="0.3">
      <c r="C2401"/>
    </row>
    <row r="2402" spans="3:3" ht="14.4" x14ac:dyDescent="0.3">
      <c r="C2402"/>
    </row>
    <row r="2403" spans="3:3" ht="14.4" x14ac:dyDescent="0.3">
      <c r="C2403"/>
    </row>
    <row r="2404" spans="3:3" ht="14.4" x14ac:dyDescent="0.3">
      <c r="C2404"/>
    </row>
    <row r="2405" spans="3:3" ht="14.4" x14ac:dyDescent="0.3">
      <c r="C2405"/>
    </row>
    <row r="2406" spans="3:3" ht="14.4" x14ac:dyDescent="0.3">
      <c r="C2406"/>
    </row>
    <row r="2407" spans="3:3" ht="14.4" x14ac:dyDescent="0.3">
      <c r="C2407"/>
    </row>
    <row r="2408" spans="3:3" ht="14.4" x14ac:dyDescent="0.3">
      <c r="C2408"/>
    </row>
    <row r="2409" spans="3:3" ht="14.4" x14ac:dyDescent="0.3">
      <c r="C2409"/>
    </row>
    <row r="2410" spans="3:3" ht="14.4" x14ac:dyDescent="0.3">
      <c r="C2410"/>
    </row>
    <row r="2411" spans="3:3" ht="14.4" x14ac:dyDescent="0.3">
      <c r="C2411"/>
    </row>
    <row r="2412" spans="3:3" ht="14.4" x14ac:dyDescent="0.3">
      <c r="C2412"/>
    </row>
    <row r="2413" spans="3:3" ht="14.4" x14ac:dyDescent="0.3">
      <c r="C2413"/>
    </row>
    <row r="2414" spans="3:3" ht="14.4" x14ac:dyDescent="0.3">
      <c r="C2414"/>
    </row>
    <row r="2415" spans="3:3" ht="14.4" x14ac:dyDescent="0.3">
      <c r="C2415"/>
    </row>
    <row r="2416" spans="3:3" ht="14.4" x14ac:dyDescent="0.3">
      <c r="C2416"/>
    </row>
    <row r="2417" spans="3:3" ht="14.4" x14ac:dyDescent="0.3">
      <c r="C2417"/>
    </row>
    <row r="2418" spans="3:3" ht="14.4" x14ac:dyDescent="0.3">
      <c r="C2418"/>
    </row>
    <row r="2419" spans="3:3" ht="14.4" x14ac:dyDescent="0.3">
      <c r="C2419"/>
    </row>
    <row r="2420" spans="3:3" ht="14.4" x14ac:dyDescent="0.3">
      <c r="C2420"/>
    </row>
    <row r="2421" spans="3:3" ht="14.4" x14ac:dyDescent="0.3">
      <c r="C2421"/>
    </row>
    <row r="2422" spans="3:3" ht="14.4" x14ac:dyDescent="0.3">
      <c r="C2422"/>
    </row>
    <row r="2423" spans="3:3" ht="14.4" x14ac:dyDescent="0.3">
      <c r="C2423"/>
    </row>
    <row r="2424" spans="3:3" ht="14.4" x14ac:dyDescent="0.3">
      <c r="C2424"/>
    </row>
    <row r="2425" spans="3:3" ht="14.4" x14ac:dyDescent="0.3">
      <c r="C2425"/>
    </row>
    <row r="2426" spans="3:3" ht="14.4" x14ac:dyDescent="0.3">
      <c r="C2426"/>
    </row>
    <row r="2427" spans="3:3" ht="14.4" x14ac:dyDescent="0.3">
      <c r="C2427"/>
    </row>
    <row r="2428" spans="3:3" ht="14.4" x14ac:dyDescent="0.3">
      <c r="C2428"/>
    </row>
    <row r="2429" spans="3:3" ht="14.4" x14ac:dyDescent="0.3">
      <c r="C2429"/>
    </row>
    <row r="2430" spans="3:3" ht="14.4" x14ac:dyDescent="0.3">
      <c r="C2430"/>
    </row>
    <row r="2431" spans="3:3" ht="14.4" x14ac:dyDescent="0.3">
      <c r="C2431"/>
    </row>
    <row r="2432" spans="3:3" ht="14.4" x14ac:dyDescent="0.3">
      <c r="C2432"/>
    </row>
    <row r="2433" spans="3:3" ht="14.4" x14ac:dyDescent="0.3">
      <c r="C2433"/>
    </row>
    <row r="2434" spans="3:3" ht="14.4" x14ac:dyDescent="0.3">
      <c r="C2434"/>
    </row>
    <row r="2435" spans="3:3" ht="14.4" x14ac:dyDescent="0.3">
      <c r="C2435"/>
    </row>
    <row r="2436" spans="3:3" ht="14.4" x14ac:dyDescent="0.3">
      <c r="C2436"/>
    </row>
    <row r="2437" spans="3:3" ht="14.4" x14ac:dyDescent="0.3">
      <c r="C2437"/>
    </row>
    <row r="2438" spans="3:3" ht="14.4" x14ac:dyDescent="0.3">
      <c r="C2438"/>
    </row>
    <row r="2439" spans="3:3" ht="14.4" x14ac:dyDescent="0.3">
      <c r="C2439"/>
    </row>
    <row r="2440" spans="3:3" ht="14.4" x14ac:dyDescent="0.3">
      <c r="C2440"/>
    </row>
    <row r="2441" spans="3:3" ht="14.4" x14ac:dyDescent="0.3">
      <c r="C2441"/>
    </row>
    <row r="2442" spans="3:3" ht="14.4" x14ac:dyDescent="0.3">
      <c r="C2442"/>
    </row>
    <row r="2443" spans="3:3" ht="14.4" x14ac:dyDescent="0.3">
      <c r="C2443"/>
    </row>
    <row r="2444" spans="3:3" ht="14.4" x14ac:dyDescent="0.3">
      <c r="C2444"/>
    </row>
    <row r="2445" spans="3:3" ht="14.4" x14ac:dyDescent="0.3">
      <c r="C2445"/>
    </row>
    <row r="2446" spans="3:3" ht="14.4" x14ac:dyDescent="0.3">
      <c r="C2446"/>
    </row>
    <row r="2447" spans="3:3" ht="14.4" x14ac:dyDescent="0.3">
      <c r="C2447"/>
    </row>
    <row r="2448" spans="3:3" ht="14.4" x14ac:dyDescent="0.3">
      <c r="C2448"/>
    </row>
    <row r="2449" spans="3:3" ht="14.4" x14ac:dyDescent="0.3">
      <c r="C2449"/>
    </row>
    <row r="2450" spans="3:3" ht="14.4" x14ac:dyDescent="0.3">
      <c r="C2450"/>
    </row>
    <row r="2451" spans="3:3" ht="14.4" x14ac:dyDescent="0.3">
      <c r="C2451"/>
    </row>
    <row r="2452" spans="3:3" ht="14.4" x14ac:dyDescent="0.3">
      <c r="C2452"/>
    </row>
    <row r="2453" spans="3:3" ht="14.4" x14ac:dyDescent="0.3">
      <c r="C2453"/>
    </row>
    <row r="2454" spans="3:3" ht="14.4" x14ac:dyDescent="0.3">
      <c r="C2454"/>
    </row>
    <row r="2455" spans="3:3" ht="14.4" x14ac:dyDescent="0.3">
      <c r="C2455"/>
    </row>
    <row r="2456" spans="3:3" ht="14.4" x14ac:dyDescent="0.3">
      <c r="C2456"/>
    </row>
    <row r="2457" spans="3:3" ht="14.4" x14ac:dyDescent="0.3">
      <c r="C2457"/>
    </row>
    <row r="2458" spans="3:3" ht="14.4" x14ac:dyDescent="0.3">
      <c r="C2458"/>
    </row>
    <row r="2459" spans="3:3" ht="14.4" x14ac:dyDescent="0.3">
      <c r="C2459"/>
    </row>
    <row r="2460" spans="3:3" ht="14.4" x14ac:dyDescent="0.3">
      <c r="C2460"/>
    </row>
    <row r="2461" spans="3:3" ht="14.4" x14ac:dyDescent="0.3">
      <c r="C2461"/>
    </row>
    <row r="2462" spans="3:3" ht="14.4" x14ac:dyDescent="0.3">
      <c r="C2462"/>
    </row>
    <row r="2463" spans="3:3" ht="14.4" x14ac:dyDescent="0.3">
      <c r="C2463"/>
    </row>
    <row r="2464" spans="3:3" ht="14.4" x14ac:dyDescent="0.3">
      <c r="C2464"/>
    </row>
    <row r="2465" spans="3:3" ht="14.4" x14ac:dyDescent="0.3">
      <c r="C2465"/>
    </row>
    <row r="2466" spans="3:3" ht="14.4" x14ac:dyDescent="0.3">
      <c r="C2466"/>
    </row>
    <row r="2467" spans="3:3" ht="14.4" x14ac:dyDescent="0.3">
      <c r="C2467"/>
    </row>
    <row r="2468" spans="3:3" ht="14.4" x14ac:dyDescent="0.3">
      <c r="C2468"/>
    </row>
    <row r="2469" spans="3:3" ht="14.4" x14ac:dyDescent="0.3">
      <c r="C2469"/>
    </row>
    <row r="2470" spans="3:3" ht="14.4" x14ac:dyDescent="0.3">
      <c r="C2470"/>
    </row>
    <row r="2471" spans="3:3" ht="14.4" x14ac:dyDescent="0.3">
      <c r="C2471"/>
    </row>
    <row r="2472" spans="3:3" ht="14.4" x14ac:dyDescent="0.3">
      <c r="C2472"/>
    </row>
    <row r="2473" spans="3:3" ht="14.4" x14ac:dyDescent="0.3">
      <c r="C2473"/>
    </row>
    <row r="2474" spans="3:3" ht="14.4" x14ac:dyDescent="0.3">
      <c r="C2474"/>
    </row>
    <row r="2475" spans="3:3" ht="14.4" x14ac:dyDescent="0.3">
      <c r="C2475"/>
    </row>
    <row r="2476" spans="3:3" ht="14.4" x14ac:dyDescent="0.3">
      <c r="C2476"/>
    </row>
    <row r="2477" spans="3:3" ht="14.4" x14ac:dyDescent="0.3">
      <c r="C2477"/>
    </row>
    <row r="2478" spans="3:3" ht="14.4" x14ac:dyDescent="0.3">
      <c r="C2478"/>
    </row>
    <row r="2479" spans="3:3" ht="14.4" x14ac:dyDescent="0.3">
      <c r="C2479"/>
    </row>
    <row r="2480" spans="3:3" ht="14.4" x14ac:dyDescent="0.3">
      <c r="C2480"/>
    </row>
    <row r="2481" spans="3:3" ht="14.4" x14ac:dyDescent="0.3">
      <c r="C2481"/>
    </row>
    <row r="2482" spans="3:3" ht="14.4" x14ac:dyDescent="0.3">
      <c r="C2482"/>
    </row>
    <row r="2483" spans="3:3" ht="14.4" x14ac:dyDescent="0.3">
      <c r="C2483"/>
    </row>
    <row r="2484" spans="3:3" ht="14.4" x14ac:dyDescent="0.3">
      <c r="C2484"/>
    </row>
    <row r="2485" spans="3:3" ht="14.4" x14ac:dyDescent="0.3">
      <c r="C2485"/>
    </row>
    <row r="2486" spans="3:3" ht="14.4" x14ac:dyDescent="0.3">
      <c r="C2486"/>
    </row>
    <row r="2487" spans="3:3" ht="14.4" x14ac:dyDescent="0.3">
      <c r="C2487"/>
    </row>
    <row r="2488" spans="3:3" ht="14.4" x14ac:dyDescent="0.3">
      <c r="C2488"/>
    </row>
    <row r="2489" spans="3:3" ht="14.4" x14ac:dyDescent="0.3">
      <c r="C2489"/>
    </row>
    <row r="2490" spans="3:3" ht="14.4" x14ac:dyDescent="0.3">
      <c r="C2490"/>
    </row>
    <row r="2491" spans="3:3" ht="14.4" x14ac:dyDescent="0.3">
      <c r="C2491"/>
    </row>
    <row r="2492" spans="3:3" ht="14.4" x14ac:dyDescent="0.3">
      <c r="C2492"/>
    </row>
    <row r="2493" spans="3:3" ht="14.4" x14ac:dyDescent="0.3">
      <c r="C2493"/>
    </row>
    <row r="2494" spans="3:3" ht="14.4" x14ac:dyDescent="0.3">
      <c r="C2494"/>
    </row>
    <row r="2495" spans="3:3" ht="14.4" x14ac:dyDescent="0.3">
      <c r="C2495"/>
    </row>
    <row r="2496" spans="3:3" ht="14.4" x14ac:dyDescent="0.3">
      <c r="C2496"/>
    </row>
    <row r="2497" spans="3:3" ht="14.4" x14ac:dyDescent="0.3">
      <c r="C2497"/>
    </row>
    <row r="2498" spans="3:3" ht="14.4" x14ac:dyDescent="0.3">
      <c r="C2498"/>
    </row>
    <row r="2499" spans="3:3" ht="14.4" x14ac:dyDescent="0.3">
      <c r="C2499"/>
    </row>
    <row r="2500" spans="3:3" ht="14.4" x14ac:dyDescent="0.3">
      <c r="C2500"/>
    </row>
    <row r="2501" spans="3:3" ht="14.4" x14ac:dyDescent="0.3">
      <c r="C2501"/>
    </row>
    <row r="2502" spans="3:3" ht="14.4" x14ac:dyDescent="0.3">
      <c r="C2502"/>
    </row>
    <row r="2503" spans="3:3" ht="14.4" x14ac:dyDescent="0.3">
      <c r="C2503"/>
    </row>
    <row r="2504" spans="3:3" ht="14.4" x14ac:dyDescent="0.3">
      <c r="C2504"/>
    </row>
    <row r="2505" spans="3:3" ht="14.4" x14ac:dyDescent="0.3">
      <c r="C2505"/>
    </row>
    <row r="2506" spans="3:3" ht="14.4" x14ac:dyDescent="0.3">
      <c r="C2506"/>
    </row>
    <row r="2507" spans="3:3" ht="14.4" x14ac:dyDescent="0.3">
      <c r="C2507"/>
    </row>
    <row r="2508" spans="3:3" ht="14.4" x14ac:dyDescent="0.3">
      <c r="C2508"/>
    </row>
    <row r="2509" spans="3:3" ht="14.4" x14ac:dyDescent="0.3">
      <c r="C2509"/>
    </row>
    <row r="2510" spans="3:3" ht="14.4" x14ac:dyDescent="0.3">
      <c r="C2510"/>
    </row>
    <row r="2511" spans="3:3" ht="14.4" x14ac:dyDescent="0.3">
      <c r="C2511"/>
    </row>
    <row r="2512" spans="3:3" ht="14.4" x14ac:dyDescent="0.3">
      <c r="C2512"/>
    </row>
    <row r="2513" spans="3:3" ht="14.4" x14ac:dyDescent="0.3">
      <c r="C2513"/>
    </row>
    <row r="2514" spans="3:3" ht="14.4" x14ac:dyDescent="0.3">
      <c r="C2514"/>
    </row>
    <row r="2515" spans="3:3" ht="14.4" x14ac:dyDescent="0.3">
      <c r="C2515"/>
    </row>
    <row r="2516" spans="3:3" ht="14.4" x14ac:dyDescent="0.3">
      <c r="C2516"/>
    </row>
    <row r="2517" spans="3:3" ht="14.4" x14ac:dyDescent="0.3">
      <c r="C2517"/>
    </row>
    <row r="2518" spans="3:3" ht="14.4" x14ac:dyDescent="0.3">
      <c r="C2518"/>
    </row>
    <row r="2519" spans="3:3" ht="14.4" x14ac:dyDescent="0.3">
      <c r="C2519"/>
    </row>
    <row r="2520" spans="3:3" ht="14.4" x14ac:dyDescent="0.3">
      <c r="C2520"/>
    </row>
    <row r="2521" spans="3:3" ht="14.4" x14ac:dyDescent="0.3">
      <c r="C2521"/>
    </row>
    <row r="2522" spans="3:3" ht="14.4" x14ac:dyDescent="0.3">
      <c r="C2522"/>
    </row>
    <row r="2523" spans="3:3" ht="14.4" x14ac:dyDescent="0.3">
      <c r="C2523"/>
    </row>
    <row r="2524" spans="3:3" ht="14.4" x14ac:dyDescent="0.3">
      <c r="C2524"/>
    </row>
    <row r="2525" spans="3:3" ht="14.4" x14ac:dyDescent="0.3">
      <c r="C2525"/>
    </row>
    <row r="2526" spans="3:3" ht="14.4" x14ac:dyDescent="0.3">
      <c r="C2526"/>
    </row>
    <row r="2527" spans="3:3" ht="14.4" x14ac:dyDescent="0.3">
      <c r="C2527"/>
    </row>
    <row r="2528" spans="3:3" ht="14.4" x14ac:dyDescent="0.3">
      <c r="C2528"/>
    </row>
    <row r="2529" spans="3:3" ht="14.4" x14ac:dyDescent="0.3">
      <c r="C2529"/>
    </row>
    <row r="2530" spans="3:3" ht="14.4" x14ac:dyDescent="0.3">
      <c r="C2530"/>
    </row>
    <row r="2531" spans="3:3" ht="14.4" x14ac:dyDescent="0.3">
      <c r="C2531"/>
    </row>
    <row r="2532" spans="3:3" ht="14.4" x14ac:dyDescent="0.3">
      <c r="C2532"/>
    </row>
    <row r="2533" spans="3:3" ht="14.4" x14ac:dyDescent="0.3">
      <c r="C2533"/>
    </row>
    <row r="2534" spans="3:3" ht="14.4" x14ac:dyDescent="0.3">
      <c r="C2534"/>
    </row>
    <row r="2535" spans="3:3" ht="14.4" x14ac:dyDescent="0.3">
      <c r="C2535"/>
    </row>
    <row r="2536" spans="3:3" ht="14.4" x14ac:dyDescent="0.3">
      <c r="C2536"/>
    </row>
    <row r="2537" spans="3:3" ht="14.4" x14ac:dyDescent="0.3">
      <c r="C2537"/>
    </row>
    <row r="2538" spans="3:3" ht="14.4" x14ac:dyDescent="0.3">
      <c r="C2538"/>
    </row>
    <row r="2539" spans="3:3" ht="14.4" x14ac:dyDescent="0.3">
      <c r="C2539"/>
    </row>
    <row r="2540" spans="3:3" ht="14.4" x14ac:dyDescent="0.3">
      <c r="C2540"/>
    </row>
    <row r="2541" spans="3:3" ht="14.4" x14ac:dyDescent="0.3">
      <c r="C2541"/>
    </row>
    <row r="2542" spans="3:3" ht="14.4" x14ac:dyDescent="0.3">
      <c r="C2542"/>
    </row>
    <row r="2543" spans="3:3" ht="14.4" x14ac:dyDescent="0.3">
      <c r="C2543"/>
    </row>
    <row r="2544" spans="3:3" ht="14.4" x14ac:dyDescent="0.3">
      <c r="C2544"/>
    </row>
    <row r="2545" spans="3:3" ht="14.4" x14ac:dyDescent="0.3">
      <c r="C2545"/>
    </row>
    <row r="2546" spans="3:3" ht="14.4" x14ac:dyDescent="0.3">
      <c r="C2546"/>
    </row>
    <row r="2547" spans="3:3" ht="14.4" x14ac:dyDescent="0.3">
      <c r="C2547"/>
    </row>
    <row r="2548" spans="3:3" ht="14.4" x14ac:dyDescent="0.3">
      <c r="C2548"/>
    </row>
    <row r="2549" spans="3:3" ht="14.4" x14ac:dyDescent="0.3">
      <c r="C2549"/>
    </row>
    <row r="2550" spans="3:3" ht="14.4" x14ac:dyDescent="0.3">
      <c r="C2550"/>
    </row>
    <row r="2551" spans="3:3" ht="14.4" x14ac:dyDescent="0.3">
      <c r="C2551"/>
    </row>
    <row r="2552" spans="3:3" ht="14.4" x14ac:dyDescent="0.3">
      <c r="C2552"/>
    </row>
    <row r="2553" spans="3:3" ht="14.4" x14ac:dyDescent="0.3">
      <c r="C2553"/>
    </row>
    <row r="2554" spans="3:3" ht="14.4" x14ac:dyDescent="0.3">
      <c r="C2554"/>
    </row>
    <row r="2555" spans="3:3" ht="14.4" x14ac:dyDescent="0.3">
      <c r="C2555"/>
    </row>
    <row r="2556" spans="3:3" ht="14.4" x14ac:dyDescent="0.3">
      <c r="C2556"/>
    </row>
    <row r="2557" spans="3:3" ht="14.4" x14ac:dyDescent="0.3">
      <c r="C2557"/>
    </row>
    <row r="2558" spans="3:3" ht="14.4" x14ac:dyDescent="0.3">
      <c r="C2558"/>
    </row>
    <row r="2559" spans="3:3" ht="14.4" x14ac:dyDescent="0.3">
      <c r="C2559"/>
    </row>
    <row r="2560" spans="3:3" ht="14.4" x14ac:dyDescent="0.3">
      <c r="C2560"/>
    </row>
    <row r="2561" spans="3:3" ht="14.4" x14ac:dyDescent="0.3">
      <c r="C2561"/>
    </row>
    <row r="2562" spans="3:3" ht="14.4" x14ac:dyDescent="0.3">
      <c r="C2562"/>
    </row>
    <row r="2563" spans="3:3" ht="14.4" x14ac:dyDescent="0.3">
      <c r="C2563"/>
    </row>
    <row r="2564" spans="3:3" ht="14.4" x14ac:dyDescent="0.3">
      <c r="C2564"/>
    </row>
    <row r="2565" spans="3:3" ht="14.4" x14ac:dyDescent="0.3">
      <c r="C2565"/>
    </row>
    <row r="2566" spans="3:3" ht="14.4" x14ac:dyDescent="0.3">
      <c r="C2566"/>
    </row>
    <row r="2567" spans="3:3" ht="14.4" x14ac:dyDescent="0.3">
      <c r="C2567"/>
    </row>
    <row r="2568" spans="3:3" ht="14.4" x14ac:dyDescent="0.3">
      <c r="C2568"/>
    </row>
    <row r="2569" spans="3:3" ht="14.4" x14ac:dyDescent="0.3">
      <c r="C2569"/>
    </row>
    <row r="2570" spans="3:3" ht="14.4" x14ac:dyDescent="0.3">
      <c r="C2570"/>
    </row>
    <row r="2571" spans="3:3" ht="14.4" x14ac:dyDescent="0.3">
      <c r="C2571"/>
    </row>
    <row r="2572" spans="3:3" ht="14.4" x14ac:dyDescent="0.3">
      <c r="C2572"/>
    </row>
    <row r="2573" spans="3:3" ht="14.4" x14ac:dyDescent="0.3">
      <c r="C2573"/>
    </row>
    <row r="2574" spans="3:3" ht="14.4" x14ac:dyDescent="0.3">
      <c r="C2574"/>
    </row>
    <row r="2575" spans="3:3" ht="14.4" x14ac:dyDescent="0.3">
      <c r="C2575"/>
    </row>
    <row r="2576" spans="3:3" ht="14.4" x14ac:dyDescent="0.3">
      <c r="C2576"/>
    </row>
    <row r="2577" spans="3:3" ht="14.4" x14ac:dyDescent="0.3">
      <c r="C2577"/>
    </row>
    <row r="2578" spans="3:3" ht="14.4" x14ac:dyDescent="0.3">
      <c r="C2578"/>
    </row>
    <row r="2579" spans="3:3" ht="14.4" x14ac:dyDescent="0.3">
      <c r="C2579"/>
    </row>
    <row r="2580" spans="3:3" ht="14.4" x14ac:dyDescent="0.3">
      <c r="C2580"/>
    </row>
    <row r="2581" spans="3:3" ht="14.4" x14ac:dyDescent="0.3">
      <c r="C2581"/>
    </row>
    <row r="2582" spans="3:3" ht="14.4" x14ac:dyDescent="0.3">
      <c r="C2582"/>
    </row>
    <row r="2583" spans="3:3" ht="14.4" x14ac:dyDescent="0.3">
      <c r="C2583"/>
    </row>
    <row r="2584" spans="3:3" ht="14.4" x14ac:dyDescent="0.3">
      <c r="C2584"/>
    </row>
    <row r="2585" spans="3:3" ht="14.4" x14ac:dyDescent="0.3">
      <c r="C2585"/>
    </row>
    <row r="2586" spans="3:3" ht="14.4" x14ac:dyDescent="0.3">
      <c r="C2586"/>
    </row>
    <row r="2587" spans="3:3" ht="14.4" x14ac:dyDescent="0.3">
      <c r="C2587"/>
    </row>
    <row r="2588" spans="3:3" ht="14.4" x14ac:dyDescent="0.3">
      <c r="C2588"/>
    </row>
    <row r="2589" spans="3:3" ht="14.4" x14ac:dyDescent="0.3">
      <c r="C2589"/>
    </row>
    <row r="2590" spans="3:3" ht="14.4" x14ac:dyDescent="0.3">
      <c r="C2590"/>
    </row>
    <row r="2591" spans="3:3" ht="14.4" x14ac:dyDescent="0.3">
      <c r="C2591"/>
    </row>
    <row r="2592" spans="3:3" ht="14.4" x14ac:dyDescent="0.3">
      <c r="C2592"/>
    </row>
    <row r="2593" spans="3:3" ht="14.4" x14ac:dyDescent="0.3">
      <c r="C2593"/>
    </row>
    <row r="2594" spans="3:3" ht="14.4" x14ac:dyDescent="0.3">
      <c r="C2594"/>
    </row>
    <row r="2595" spans="3:3" ht="14.4" x14ac:dyDescent="0.3">
      <c r="C2595"/>
    </row>
    <row r="2596" spans="3:3" ht="14.4" x14ac:dyDescent="0.3">
      <c r="C2596"/>
    </row>
    <row r="2597" spans="3:3" ht="14.4" x14ac:dyDescent="0.3">
      <c r="C2597"/>
    </row>
    <row r="2598" spans="3:3" ht="14.4" x14ac:dyDescent="0.3">
      <c r="C2598"/>
    </row>
    <row r="2599" spans="3:3" ht="14.4" x14ac:dyDescent="0.3">
      <c r="C2599"/>
    </row>
    <row r="2600" spans="3:3" ht="14.4" x14ac:dyDescent="0.3">
      <c r="C2600"/>
    </row>
    <row r="2601" spans="3:3" ht="14.4" x14ac:dyDescent="0.3">
      <c r="C2601"/>
    </row>
    <row r="2602" spans="3:3" ht="14.4" x14ac:dyDescent="0.3">
      <c r="C2602"/>
    </row>
    <row r="2603" spans="3:3" ht="14.4" x14ac:dyDescent="0.3">
      <c r="C2603"/>
    </row>
    <row r="2604" spans="3:3" ht="14.4" x14ac:dyDescent="0.3">
      <c r="C2604"/>
    </row>
    <row r="2605" spans="3:3" ht="14.4" x14ac:dyDescent="0.3">
      <c r="C2605"/>
    </row>
    <row r="2606" spans="3:3" ht="14.4" x14ac:dyDescent="0.3">
      <c r="C2606"/>
    </row>
    <row r="2607" spans="3:3" ht="14.4" x14ac:dyDescent="0.3">
      <c r="C2607"/>
    </row>
    <row r="2608" spans="3:3" ht="14.4" x14ac:dyDescent="0.3">
      <c r="C2608"/>
    </row>
    <row r="2609" spans="3:3" ht="14.4" x14ac:dyDescent="0.3">
      <c r="C2609"/>
    </row>
    <row r="2610" spans="3:3" ht="14.4" x14ac:dyDescent="0.3">
      <c r="C2610"/>
    </row>
    <row r="2611" spans="3:3" ht="14.4" x14ac:dyDescent="0.3">
      <c r="C2611"/>
    </row>
    <row r="2612" spans="3:3" ht="14.4" x14ac:dyDescent="0.3">
      <c r="C2612"/>
    </row>
    <row r="2613" spans="3:3" ht="14.4" x14ac:dyDescent="0.3">
      <c r="C2613"/>
    </row>
    <row r="2614" spans="3:3" ht="14.4" x14ac:dyDescent="0.3">
      <c r="C2614"/>
    </row>
    <row r="2615" spans="3:3" ht="14.4" x14ac:dyDescent="0.3">
      <c r="C2615"/>
    </row>
    <row r="2616" spans="3:3" ht="14.4" x14ac:dyDescent="0.3">
      <c r="C2616"/>
    </row>
    <row r="2617" spans="3:3" ht="14.4" x14ac:dyDescent="0.3">
      <c r="C2617"/>
    </row>
    <row r="2618" spans="3:3" ht="14.4" x14ac:dyDescent="0.3">
      <c r="C2618"/>
    </row>
    <row r="2619" spans="3:3" ht="14.4" x14ac:dyDescent="0.3">
      <c r="C2619"/>
    </row>
    <row r="2620" spans="3:3" ht="14.4" x14ac:dyDescent="0.3">
      <c r="C2620"/>
    </row>
    <row r="2621" spans="3:3" ht="14.4" x14ac:dyDescent="0.3">
      <c r="C2621"/>
    </row>
    <row r="2622" spans="3:3" ht="14.4" x14ac:dyDescent="0.3">
      <c r="C2622"/>
    </row>
    <row r="2623" spans="3:3" ht="14.4" x14ac:dyDescent="0.3">
      <c r="C2623"/>
    </row>
    <row r="2624" spans="3:3" ht="14.4" x14ac:dyDescent="0.3">
      <c r="C2624"/>
    </row>
    <row r="2625" spans="3:3" ht="14.4" x14ac:dyDescent="0.3">
      <c r="C2625"/>
    </row>
    <row r="2626" spans="3:3" ht="14.4" x14ac:dyDescent="0.3">
      <c r="C2626"/>
    </row>
    <row r="2627" spans="3:3" ht="14.4" x14ac:dyDescent="0.3">
      <c r="C2627"/>
    </row>
    <row r="2628" spans="3:3" ht="14.4" x14ac:dyDescent="0.3">
      <c r="C2628"/>
    </row>
    <row r="2629" spans="3:3" ht="14.4" x14ac:dyDescent="0.3">
      <c r="C2629"/>
    </row>
    <row r="2630" spans="3:3" ht="14.4" x14ac:dyDescent="0.3">
      <c r="C2630"/>
    </row>
    <row r="2631" spans="3:3" ht="14.4" x14ac:dyDescent="0.3">
      <c r="C2631"/>
    </row>
    <row r="2632" spans="3:3" ht="14.4" x14ac:dyDescent="0.3">
      <c r="C2632"/>
    </row>
    <row r="2633" spans="3:3" ht="14.4" x14ac:dyDescent="0.3">
      <c r="C2633"/>
    </row>
    <row r="2634" spans="3:3" ht="14.4" x14ac:dyDescent="0.3">
      <c r="C2634"/>
    </row>
    <row r="2635" spans="3:3" ht="14.4" x14ac:dyDescent="0.3">
      <c r="C2635"/>
    </row>
    <row r="2636" spans="3:3" ht="14.4" x14ac:dyDescent="0.3">
      <c r="C2636"/>
    </row>
    <row r="2637" spans="3:3" ht="14.4" x14ac:dyDescent="0.3">
      <c r="C2637"/>
    </row>
    <row r="2638" spans="3:3" ht="14.4" x14ac:dyDescent="0.3">
      <c r="C2638"/>
    </row>
    <row r="2639" spans="3:3" ht="14.4" x14ac:dyDescent="0.3">
      <c r="C2639"/>
    </row>
    <row r="2640" spans="3:3" ht="14.4" x14ac:dyDescent="0.3">
      <c r="C2640"/>
    </row>
    <row r="2641" spans="3:3" ht="14.4" x14ac:dyDescent="0.3">
      <c r="C2641"/>
    </row>
    <row r="2642" spans="3:3" ht="14.4" x14ac:dyDescent="0.3">
      <c r="C2642"/>
    </row>
    <row r="2643" spans="3:3" ht="14.4" x14ac:dyDescent="0.3">
      <c r="C2643"/>
    </row>
    <row r="2644" spans="3:3" ht="14.4" x14ac:dyDescent="0.3">
      <c r="C2644"/>
    </row>
    <row r="2645" spans="3:3" ht="14.4" x14ac:dyDescent="0.3">
      <c r="C2645"/>
    </row>
    <row r="2646" spans="3:3" ht="14.4" x14ac:dyDescent="0.3">
      <c r="C2646"/>
    </row>
    <row r="2647" spans="3:3" ht="14.4" x14ac:dyDescent="0.3">
      <c r="C2647"/>
    </row>
    <row r="2648" spans="3:3" ht="14.4" x14ac:dyDescent="0.3">
      <c r="C2648"/>
    </row>
    <row r="2649" spans="3:3" ht="14.4" x14ac:dyDescent="0.3">
      <c r="C2649"/>
    </row>
    <row r="2650" spans="3:3" ht="14.4" x14ac:dyDescent="0.3">
      <c r="C2650"/>
    </row>
    <row r="2651" spans="3:3" ht="14.4" x14ac:dyDescent="0.3">
      <c r="C2651"/>
    </row>
    <row r="2652" spans="3:3" ht="14.4" x14ac:dyDescent="0.3">
      <c r="C2652"/>
    </row>
    <row r="2653" spans="3:3" ht="14.4" x14ac:dyDescent="0.3">
      <c r="C2653"/>
    </row>
    <row r="2654" spans="3:3" ht="14.4" x14ac:dyDescent="0.3">
      <c r="C2654"/>
    </row>
    <row r="2655" spans="3:3" ht="14.4" x14ac:dyDescent="0.3">
      <c r="C2655"/>
    </row>
    <row r="2656" spans="3:3" ht="14.4" x14ac:dyDescent="0.3">
      <c r="C2656"/>
    </row>
    <row r="2657" spans="3:3" ht="14.4" x14ac:dyDescent="0.3">
      <c r="C2657"/>
    </row>
    <row r="2658" spans="3:3" ht="14.4" x14ac:dyDescent="0.3">
      <c r="C2658"/>
    </row>
    <row r="2659" spans="3:3" ht="14.4" x14ac:dyDescent="0.3">
      <c r="C2659"/>
    </row>
    <row r="2660" spans="3:3" ht="14.4" x14ac:dyDescent="0.3">
      <c r="C2660"/>
    </row>
    <row r="2661" spans="3:3" ht="14.4" x14ac:dyDescent="0.3">
      <c r="C2661"/>
    </row>
    <row r="2662" spans="3:3" ht="14.4" x14ac:dyDescent="0.3">
      <c r="C2662"/>
    </row>
    <row r="2663" spans="3:3" ht="14.4" x14ac:dyDescent="0.3">
      <c r="C2663"/>
    </row>
    <row r="2664" spans="3:3" ht="14.4" x14ac:dyDescent="0.3">
      <c r="C2664"/>
    </row>
    <row r="2665" spans="3:3" ht="14.4" x14ac:dyDescent="0.3">
      <c r="C2665"/>
    </row>
    <row r="2666" spans="3:3" ht="14.4" x14ac:dyDescent="0.3">
      <c r="C2666"/>
    </row>
    <row r="2667" spans="3:3" ht="14.4" x14ac:dyDescent="0.3">
      <c r="C2667"/>
    </row>
    <row r="2668" spans="3:3" ht="14.4" x14ac:dyDescent="0.3">
      <c r="C2668"/>
    </row>
    <row r="2669" spans="3:3" ht="14.4" x14ac:dyDescent="0.3">
      <c r="C2669"/>
    </row>
    <row r="2670" spans="3:3" ht="14.4" x14ac:dyDescent="0.3">
      <c r="C2670"/>
    </row>
    <row r="2671" spans="3:3" ht="14.4" x14ac:dyDescent="0.3">
      <c r="C2671"/>
    </row>
    <row r="2672" spans="3:3" ht="14.4" x14ac:dyDescent="0.3">
      <c r="C2672"/>
    </row>
    <row r="2673" spans="3:3" ht="14.4" x14ac:dyDescent="0.3">
      <c r="C2673"/>
    </row>
    <row r="2674" spans="3:3" ht="14.4" x14ac:dyDescent="0.3">
      <c r="C2674"/>
    </row>
    <row r="2675" spans="3:3" ht="14.4" x14ac:dyDescent="0.3">
      <c r="C2675"/>
    </row>
    <row r="2676" spans="3:3" ht="14.4" x14ac:dyDescent="0.3">
      <c r="C2676"/>
    </row>
    <row r="2677" spans="3:3" ht="14.4" x14ac:dyDescent="0.3">
      <c r="C2677"/>
    </row>
    <row r="2678" spans="3:3" ht="14.4" x14ac:dyDescent="0.3">
      <c r="C2678"/>
    </row>
    <row r="2679" spans="3:3" ht="14.4" x14ac:dyDescent="0.3">
      <c r="C2679"/>
    </row>
    <row r="2680" spans="3:3" ht="14.4" x14ac:dyDescent="0.3">
      <c r="C2680"/>
    </row>
    <row r="2681" spans="3:3" ht="14.4" x14ac:dyDescent="0.3">
      <c r="C2681"/>
    </row>
    <row r="2682" spans="3:3" ht="14.4" x14ac:dyDescent="0.3">
      <c r="C2682"/>
    </row>
    <row r="2683" spans="3:3" ht="14.4" x14ac:dyDescent="0.3">
      <c r="C2683"/>
    </row>
    <row r="2684" spans="3:3" ht="14.4" x14ac:dyDescent="0.3">
      <c r="C2684"/>
    </row>
    <row r="2685" spans="3:3" ht="14.4" x14ac:dyDescent="0.3">
      <c r="C2685"/>
    </row>
    <row r="2686" spans="3:3" ht="14.4" x14ac:dyDescent="0.3">
      <c r="C2686"/>
    </row>
    <row r="2687" spans="3:3" ht="14.4" x14ac:dyDescent="0.3">
      <c r="C2687"/>
    </row>
    <row r="2688" spans="3:3" ht="14.4" x14ac:dyDescent="0.3">
      <c r="C2688"/>
    </row>
    <row r="2689" spans="3:3" ht="14.4" x14ac:dyDescent="0.3">
      <c r="C2689"/>
    </row>
    <row r="2690" spans="3:3" ht="14.4" x14ac:dyDescent="0.3">
      <c r="C2690"/>
    </row>
    <row r="2691" spans="3:3" ht="14.4" x14ac:dyDescent="0.3">
      <c r="C2691"/>
    </row>
    <row r="2692" spans="3:3" ht="14.4" x14ac:dyDescent="0.3">
      <c r="C2692"/>
    </row>
    <row r="2693" spans="3:3" ht="14.4" x14ac:dyDescent="0.3">
      <c r="C2693"/>
    </row>
    <row r="2694" spans="3:3" ht="14.4" x14ac:dyDescent="0.3">
      <c r="C2694"/>
    </row>
    <row r="2695" spans="3:3" ht="14.4" x14ac:dyDescent="0.3">
      <c r="C2695"/>
    </row>
    <row r="2696" spans="3:3" ht="14.4" x14ac:dyDescent="0.3">
      <c r="C2696"/>
    </row>
    <row r="2697" spans="3:3" ht="14.4" x14ac:dyDescent="0.3">
      <c r="C2697"/>
    </row>
    <row r="2698" spans="3:3" ht="14.4" x14ac:dyDescent="0.3">
      <c r="C2698"/>
    </row>
    <row r="2699" spans="3:3" ht="14.4" x14ac:dyDescent="0.3">
      <c r="C2699"/>
    </row>
    <row r="2700" spans="3:3" ht="14.4" x14ac:dyDescent="0.3">
      <c r="C2700"/>
    </row>
    <row r="2701" spans="3:3" ht="14.4" x14ac:dyDescent="0.3">
      <c r="C2701"/>
    </row>
    <row r="2702" spans="3:3" ht="14.4" x14ac:dyDescent="0.3">
      <c r="C2702"/>
    </row>
    <row r="2703" spans="3:3" ht="14.4" x14ac:dyDescent="0.3">
      <c r="C2703"/>
    </row>
    <row r="2704" spans="3:3" ht="14.4" x14ac:dyDescent="0.3">
      <c r="C2704"/>
    </row>
    <row r="2705" spans="3:3" ht="14.4" x14ac:dyDescent="0.3">
      <c r="C2705"/>
    </row>
    <row r="2706" spans="3:3" ht="14.4" x14ac:dyDescent="0.3">
      <c r="C2706"/>
    </row>
    <row r="2707" spans="3:3" ht="14.4" x14ac:dyDescent="0.3">
      <c r="C2707"/>
    </row>
    <row r="2708" spans="3:3" ht="14.4" x14ac:dyDescent="0.3">
      <c r="C2708"/>
    </row>
    <row r="2709" spans="3:3" ht="14.4" x14ac:dyDescent="0.3">
      <c r="C2709"/>
    </row>
    <row r="2710" spans="3:3" ht="14.4" x14ac:dyDescent="0.3">
      <c r="C2710"/>
    </row>
    <row r="2711" spans="3:3" ht="14.4" x14ac:dyDescent="0.3">
      <c r="C2711"/>
    </row>
    <row r="2712" spans="3:3" ht="14.4" x14ac:dyDescent="0.3">
      <c r="C2712"/>
    </row>
    <row r="2713" spans="3:3" ht="14.4" x14ac:dyDescent="0.3">
      <c r="C2713"/>
    </row>
    <row r="2714" spans="3:3" ht="14.4" x14ac:dyDescent="0.3">
      <c r="C2714"/>
    </row>
    <row r="2715" spans="3:3" ht="14.4" x14ac:dyDescent="0.3">
      <c r="C2715"/>
    </row>
    <row r="2716" spans="3:3" ht="14.4" x14ac:dyDescent="0.3">
      <c r="C2716"/>
    </row>
    <row r="2717" spans="3:3" ht="14.4" x14ac:dyDescent="0.3">
      <c r="C2717"/>
    </row>
    <row r="2718" spans="3:3" ht="14.4" x14ac:dyDescent="0.3">
      <c r="C2718"/>
    </row>
    <row r="2719" spans="3:3" ht="14.4" x14ac:dyDescent="0.3">
      <c r="C2719"/>
    </row>
    <row r="2720" spans="3:3" ht="14.4" x14ac:dyDescent="0.3">
      <c r="C2720"/>
    </row>
    <row r="2721" spans="3:3" ht="14.4" x14ac:dyDescent="0.3">
      <c r="C2721"/>
    </row>
    <row r="2722" spans="3:3" ht="14.4" x14ac:dyDescent="0.3">
      <c r="C2722"/>
    </row>
    <row r="2723" spans="3:3" ht="14.4" x14ac:dyDescent="0.3">
      <c r="C2723"/>
    </row>
    <row r="2724" spans="3:3" ht="14.4" x14ac:dyDescent="0.3">
      <c r="C2724"/>
    </row>
    <row r="2725" spans="3:3" ht="14.4" x14ac:dyDescent="0.3">
      <c r="C2725"/>
    </row>
    <row r="2726" spans="3:3" ht="14.4" x14ac:dyDescent="0.3">
      <c r="C2726"/>
    </row>
    <row r="2727" spans="3:3" ht="14.4" x14ac:dyDescent="0.3">
      <c r="C2727"/>
    </row>
    <row r="2728" spans="3:3" ht="14.4" x14ac:dyDescent="0.3">
      <c r="C2728"/>
    </row>
    <row r="2729" spans="3:3" ht="14.4" x14ac:dyDescent="0.3">
      <c r="C2729"/>
    </row>
    <row r="2730" spans="3:3" ht="14.4" x14ac:dyDescent="0.3">
      <c r="C2730"/>
    </row>
    <row r="2731" spans="3:3" ht="14.4" x14ac:dyDescent="0.3">
      <c r="C2731"/>
    </row>
    <row r="2732" spans="3:3" ht="14.4" x14ac:dyDescent="0.3">
      <c r="C2732"/>
    </row>
    <row r="2733" spans="3:3" ht="14.4" x14ac:dyDescent="0.3">
      <c r="C2733"/>
    </row>
    <row r="2734" spans="3:3" ht="14.4" x14ac:dyDescent="0.3">
      <c r="C2734"/>
    </row>
    <row r="2735" spans="3:3" ht="14.4" x14ac:dyDescent="0.3">
      <c r="C2735"/>
    </row>
    <row r="2736" spans="3:3" ht="14.4" x14ac:dyDescent="0.3">
      <c r="C2736"/>
    </row>
    <row r="2737" spans="3:3" ht="14.4" x14ac:dyDescent="0.3">
      <c r="C2737"/>
    </row>
    <row r="2738" spans="3:3" ht="14.4" x14ac:dyDescent="0.3">
      <c r="C2738"/>
    </row>
    <row r="2739" spans="3:3" ht="14.4" x14ac:dyDescent="0.3">
      <c r="C2739"/>
    </row>
    <row r="2740" spans="3:3" ht="14.4" x14ac:dyDescent="0.3">
      <c r="C2740"/>
    </row>
    <row r="2741" spans="3:3" ht="14.4" x14ac:dyDescent="0.3">
      <c r="C2741"/>
    </row>
    <row r="2742" spans="3:3" ht="14.4" x14ac:dyDescent="0.3">
      <c r="C2742"/>
    </row>
    <row r="2743" spans="3:3" ht="14.4" x14ac:dyDescent="0.3">
      <c r="C2743"/>
    </row>
    <row r="2744" spans="3:3" ht="14.4" x14ac:dyDescent="0.3">
      <c r="C2744"/>
    </row>
    <row r="2745" spans="3:3" ht="14.4" x14ac:dyDescent="0.3">
      <c r="C2745"/>
    </row>
    <row r="2746" spans="3:3" ht="14.4" x14ac:dyDescent="0.3">
      <c r="C2746"/>
    </row>
    <row r="2747" spans="3:3" ht="14.4" x14ac:dyDescent="0.3">
      <c r="C2747"/>
    </row>
    <row r="2748" spans="3:3" ht="14.4" x14ac:dyDescent="0.3">
      <c r="C2748"/>
    </row>
    <row r="2749" spans="3:3" ht="14.4" x14ac:dyDescent="0.3">
      <c r="C2749"/>
    </row>
    <row r="2750" spans="3:3" ht="14.4" x14ac:dyDescent="0.3">
      <c r="C2750"/>
    </row>
    <row r="2751" spans="3:3" ht="14.4" x14ac:dyDescent="0.3">
      <c r="C2751"/>
    </row>
    <row r="2752" spans="3:3" ht="14.4" x14ac:dyDescent="0.3">
      <c r="C2752"/>
    </row>
    <row r="2753" spans="3:3" ht="14.4" x14ac:dyDescent="0.3">
      <c r="C2753"/>
    </row>
    <row r="2754" spans="3:3" ht="14.4" x14ac:dyDescent="0.3">
      <c r="C2754"/>
    </row>
    <row r="2755" spans="3:3" ht="14.4" x14ac:dyDescent="0.3">
      <c r="C2755"/>
    </row>
    <row r="2756" spans="3:3" ht="14.4" x14ac:dyDescent="0.3">
      <c r="C2756"/>
    </row>
    <row r="2757" spans="3:3" ht="14.4" x14ac:dyDescent="0.3">
      <c r="C2757"/>
    </row>
    <row r="2758" spans="3:3" ht="14.4" x14ac:dyDescent="0.3">
      <c r="C2758"/>
    </row>
    <row r="2759" spans="3:3" ht="14.4" x14ac:dyDescent="0.3">
      <c r="C2759"/>
    </row>
    <row r="2760" spans="3:3" ht="14.4" x14ac:dyDescent="0.3">
      <c r="C2760"/>
    </row>
    <row r="2761" spans="3:3" ht="14.4" x14ac:dyDescent="0.3">
      <c r="C2761"/>
    </row>
    <row r="2762" spans="3:3" ht="14.4" x14ac:dyDescent="0.3">
      <c r="C2762"/>
    </row>
    <row r="2763" spans="3:3" ht="14.4" x14ac:dyDescent="0.3">
      <c r="C2763"/>
    </row>
    <row r="2764" spans="3:3" ht="14.4" x14ac:dyDescent="0.3">
      <c r="C2764"/>
    </row>
    <row r="2765" spans="3:3" ht="14.4" x14ac:dyDescent="0.3">
      <c r="C2765"/>
    </row>
    <row r="2766" spans="3:3" ht="14.4" x14ac:dyDescent="0.3">
      <c r="C2766"/>
    </row>
    <row r="2767" spans="3:3" ht="14.4" x14ac:dyDescent="0.3">
      <c r="C2767"/>
    </row>
    <row r="2768" spans="3:3" ht="14.4" x14ac:dyDescent="0.3">
      <c r="C2768"/>
    </row>
    <row r="2769" spans="3:3" ht="14.4" x14ac:dyDescent="0.3">
      <c r="C2769"/>
    </row>
    <row r="2770" spans="3:3" ht="14.4" x14ac:dyDescent="0.3">
      <c r="C2770"/>
    </row>
    <row r="2771" spans="3:3" ht="14.4" x14ac:dyDescent="0.3">
      <c r="C2771"/>
    </row>
    <row r="2772" spans="3:3" ht="14.4" x14ac:dyDescent="0.3">
      <c r="C2772"/>
    </row>
    <row r="2773" spans="3:3" ht="14.4" x14ac:dyDescent="0.3">
      <c r="C2773"/>
    </row>
    <row r="2774" spans="3:3" ht="14.4" x14ac:dyDescent="0.3">
      <c r="C2774"/>
    </row>
    <row r="2775" spans="3:3" ht="14.4" x14ac:dyDescent="0.3">
      <c r="C2775"/>
    </row>
    <row r="2776" spans="3:3" ht="14.4" x14ac:dyDescent="0.3">
      <c r="C2776"/>
    </row>
    <row r="2777" spans="3:3" ht="14.4" x14ac:dyDescent="0.3">
      <c r="C2777"/>
    </row>
    <row r="2778" spans="3:3" ht="14.4" x14ac:dyDescent="0.3">
      <c r="C2778"/>
    </row>
    <row r="2779" spans="3:3" ht="14.4" x14ac:dyDescent="0.3">
      <c r="C2779"/>
    </row>
    <row r="2780" spans="3:3" ht="14.4" x14ac:dyDescent="0.3">
      <c r="C2780"/>
    </row>
    <row r="2781" spans="3:3" ht="14.4" x14ac:dyDescent="0.3">
      <c r="C2781"/>
    </row>
    <row r="2782" spans="3:3" ht="14.4" x14ac:dyDescent="0.3">
      <c r="C2782"/>
    </row>
    <row r="2783" spans="3:3" ht="14.4" x14ac:dyDescent="0.3">
      <c r="C2783"/>
    </row>
    <row r="2784" spans="3:3" ht="14.4" x14ac:dyDescent="0.3">
      <c r="C2784"/>
    </row>
    <row r="2785" spans="3:3" ht="14.4" x14ac:dyDescent="0.3">
      <c r="C2785"/>
    </row>
    <row r="2786" spans="3:3" ht="14.4" x14ac:dyDescent="0.3">
      <c r="C2786"/>
    </row>
    <row r="2787" spans="3:3" ht="14.4" x14ac:dyDescent="0.3">
      <c r="C2787"/>
    </row>
    <row r="2788" spans="3:3" ht="14.4" x14ac:dyDescent="0.3">
      <c r="C2788"/>
    </row>
    <row r="2789" spans="3:3" ht="14.4" x14ac:dyDescent="0.3">
      <c r="C2789"/>
    </row>
    <row r="2790" spans="3:3" ht="14.4" x14ac:dyDescent="0.3">
      <c r="C2790"/>
    </row>
    <row r="2791" spans="3:3" ht="14.4" x14ac:dyDescent="0.3">
      <c r="C2791"/>
    </row>
    <row r="2792" spans="3:3" ht="14.4" x14ac:dyDescent="0.3">
      <c r="C2792"/>
    </row>
    <row r="2793" spans="3:3" ht="14.4" x14ac:dyDescent="0.3">
      <c r="C2793"/>
    </row>
    <row r="2794" spans="3:3" ht="14.4" x14ac:dyDescent="0.3">
      <c r="C2794"/>
    </row>
    <row r="2795" spans="3:3" ht="14.4" x14ac:dyDescent="0.3">
      <c r="C2795"/>
    </row>
    <row r="2796" spans="3:3" ht="14.4" x14ac:dyDescent="0.3">
      <c r="C2796"/>
    </row>
    <row r="2797" spans="3:3" ht="14.4" x14ac:dyDescent="0.3">
      <c r="C2797"/>
    </row>
    <row r="2798" spans="3:3" ht="14.4" x14ac:dyDescent="0.3">
      <c r="C2798"/>
    </row>
    <row r="2799" spans="3:3" ht="14.4" x14ac:dyDescent="0.3">
      <c r="C2799"/>
    </row>
    <row r="2800" spans="3:3" ht="14.4" x14ac:dyDescent="0.3">
      <c r="C2800"/>
    </row>
    <row r="2801" spans="3:3" ht="14.4" x14ac:dyDescent="0.3">
      <c r="C2801"/>
    </row>
    <row r="2802" spans="3:3" ht="14.4" x14ac:dyDescent="0.3">
      <c r="C2802"/>
    </row>
    <row r="2803" spans="3:3" ht="14.4" x14ac:dyDescent="0.3">
      <c r="C2803"/>
    </row>
    <row r="2804" spans="3:3" ht="14.4" x14ac:dyDescent="0.3">
      <c r="C2804"/>
    </row>
    <row r="2805" spans="3:3" ht="14.4" x14ac:dyDescent="0.3">
      <c r="C2805"/>
    </row>
    <row r="2806" spans="3:3" ht="14.4" x14ac:dyDescent="0.3">
      <c r="C2806"/>
    </row>
    <row r="2807" spans="3:3" ht="14.4" x14ac:dyDescent="0.3">
      <c r="C2807"/>
    </row>
    <row r="2808" spans="3:3" ht="14.4" x14ac:dyDescent="0.3">
      <c r="C2808"/>
    </row>
    <row r="2809" spans="3:3" ht="14.4" x14ac:dyDescent="0.3">
      <c r="C2809"/>
    </row>
    <row r="2810" spans="3:3" ht="14.4" x14ac:dyDescent="0.3">
      <c r="C2810"/>
    </row>
    <row r="2811" spans="3:3" ht="14.4" x14ac:dyDescent="0.3">
      <c r="C2811"/>
    </row>
    <row r="2812" spans="3:3" ht="14.4" x14ac:dyDescent="0.3">
      <c r="C2812"/>
    </row>
    <row r="2813" spans="3:3" ht="14.4" x14ac:dyDescent="0.3">
      <c r="C2813"/>
    </row>
    <row r="2814" spans="3:3" ht="14.4" x14ac:dyDescent="0.3">
      <c r="C2814"/>
    </row>
    <row r="2815" spans="3:3" ht="14.4" x14ac:dyDescent="0.3">
      <c r="C2815"/>
    </row>
    <row r="2816" spans="3:3" ht="14.4" x14ac:dyDescent="0.3">
      <c r="C2816"/>
    </row>
    <row r="2817" spans="3:3" ht="14.4" x14ac:dyDescent="0.3">
      <c r="C2817"/>
    </row>
    <row r="2818" spans="3:3" ht="14.4" x14ac:dyDescent="0.3">
      <c r="C2818"/>
    </row>
    <row r="2819" spans="3:3" ht="14.4" x14ac:dyDescent="0.3">
      <c r="C2819"/>
    </row>
    <row r="2820" spans="3:3" ht="14.4" x14ac:dyDescent="0.3">
      <c r="C2820"/>
    </row>
    <row r="2821" spans="3:3" ht="14.4" x14ac:dyDescent="0.3">
      <c r="C2821"/>
    </row>
    <row r="2822" spans="3:3" ht="14.4" x14ac:dyDescent="0.3">
      <c r="C2822"/>
    </row>
    <row r="2823" spans="3:3" ht="14.4" x14ac:dyDescent="0.3">
      <c r="C2823"/>
    </row>
    <row r="2824" spans="3:3" ht="14.4" x14ac:dyDescent="0.3">
      <c r="C2824"/>
    </row>
    <row r="2825" spans="3:3" ht="14.4" x14ac:dyDescent="0.3">
      <c r="C2825"/>
    </row>
    <row r="2826" spans="3:3" ht="14.4" x14ac:dyDescent="0.3">
      <c r="C2826"/>
    </row>
    <row r="2827" spans="3:3" ht="14.4" x14ac:dyDescent="0.3">
      <c r="C2827"/>
    </row>
    <row r="2828" spans="3:3" ht="14.4" x14ac:dyDescent="0.3">
      <c r="C2828"/>
    </row>
    <row r="2829" spans="3:3" ht="14.4" x14ac:dyDescent="0.3">
      <c r="C2829"/>
    </row>
    <row r="2830" spans="3:3" ht="14.4" x14ac:dyDescent="0.3">
      <c r="C2830"/>
    </row>
    <row r="2831" spans="3:3" ht="14.4" x14ac:dyDescent="0.3">
      <c r="C2831"/>
    </row>
    <row r="2832" spans="3:3" ht="14.4" x14ac:dyDescent="0.3">
      <c r="C2832"/>
    </row>
    <row r="2833" spans="3:3" ht="14.4" x14ac:dyDescent="0.3">
      <c r="C2833"/>
    </row>
    <row r="2834" spans="3:3" ht="14.4" x14ac:dyDescent="0.3">
      <c r="C2834"/>
    </row>
    <row r="2835" spans="3:3" ht="14.4" x14ac:dyDescent="0.3">
      <c r="C2835"/>
    </row>
    <row r="2836" spans="3:3" ht="14.4" x14ac:dyDescent="0.3">
      <c r="C2836"/>
    </row>
    <row r="2837" spans="3:3" ht="14.4" x14ac:dyDescent="0.3">
      <c r="C2837"/>
    </row>
    <row r="2838" spans="3:3" ht="14.4" x14ac:dyDescent="0.3">
      <c r="C2838"/>
    </row>
    <row r="2839" spans="3:3" ht="14.4" x14ac:dyDescent="0.3">
      <c r="C2839"/>
    </row>
    <row r="2840" spans="3:3" ht="14.4" x14ac:dyDescent="0.3">
      <c r="C2840"/>
    </row>
    <row r="2841" spans="3:3" ht="14.4" x14ac:dyDescent="0.3">
      <c r="C2841"/>
    </row>
    <row r="2842" spans="3:3" ht="14.4" x14ac:dyDescent="0.3">
      <c r="C2842"/>
    </row>
    <row r="2843" spans="3:3" ht="14.4" x14ac:dyDescent="0.3">
      <c r="C2843"/>
    </row>
    <row r="2844" spans="3:3" ht="14.4" x14ac:dyDescent="0.3">
      <c r="C2844"/>
    </row>
    <row r="2845" spans="3:3" ht="14.4" x14ac:dyDescent="0.3">
      <c r="C2845"/>
    </row>
    <row r="2846" spans="3:3" ht="14.4" x14ac:dyDescent="0.3">
      <c r="C2846"/>
    </row>
    <row r="2847" spans="3:3" ht="14.4" x14ac:dyDescent="0.3">
      <c r="C2847"/>
    </row>
    <row r="2848" spans="3:3" ht="14.4" x14ac:dyDescent="0.3">
      <c r="C2848"/>
    </row>
    <row r="2849" spans="3:3" ht="14.4" x14ac:dyDescent="0.3">
      <c r="C2849"/>
    </row>
    <row r="2850" spans="3:3" ht="14.4" x14ac:dyDescent="0.3">
      <c r="C2850"/>
    </row>
    <row r="2851" spans="3:3" ht="14.4" x14ac:dyDescent="0.3">
      <c r="C2851"/>
    </row>
    <row r="2852" spans="3:3" ht="14.4" x14ac:dyDescent="0.3">
      <c r="C2852"/>
    </row>
    <row r="2853" spans="3:3" ht="14.4" x14ac:dyDescent="0.3">
      <c r="C2853"/>
    </row>
    <row r="2854" spans="3:3" ht="14.4" x14ac:dyDescent="0.3">
      <c r="C2854"/>
    </row>
    <row r="2855" spans="3:3" ht="14.4" x14ac:dyDescent="0.3">
      <c r="C2855"/>
    </row>
    <row r="2856" spans="3:3" ht="14.4" x14ac:dyDescent="0.3">
      <c r="C2856"/>
    </row>
    <row r="2857" spans="3:3" ht="14.4" x14ac:dyDescent="0.3">
      <c r="C2857"/>
    </row>
    <row r="2858" spans="3:3" ht="14.4" x14ac:dyDescent="0.3">
      <c r="C2858"/>
    </row>
    <row r="2859" spans="3:3" ht="14.4" x14ac:dyDescent="0.3">
      <c r="C2859"/>
    </row>
    <row r="2860" spans="3:3" ht="14.4" x14ac:dyDescent="0.3">
      <c r="C2860"/>
    </row>
    <row r="2861" spans="3:3" ht="14.4" x14ac:dyDescent="0.3">
      <c r="C2861"/>
    </row>
    <row r="2862" spans="3:3" ht="14.4" x14ac:dyDescent="0.3">
      <c r="C2862"/>
    </row>
    <row r="2863" spans="3:3" ht="14.4" x14ac:dyDescent="0.3">
      <c r="C2863"/>
    </row>
    <row r="2864" spans="3:3" ht="14.4" x14ac:dyDescent="0.3">
      <c r="C2864"/>
    </row>
    <row r="2865" spans="3:3" ht="14.4" x14ac:dyDescent="0.3">
      <c r="C2865"/>
    </row>
    <row r="2866" spans="3:3" ht="14.4" x14ac:dyDescent="0.3">
      <c r="C2866"/>
    </row>
    <row r="2867" spans="3:3" ht="14.4" x14ac:dyDescent="0.3">
      <c r="C2867"/>
    </row>
    <row r="2868" spans="3:3" ht="14.4" x14ac:dyDescent="0.3">
      <c r="C2868"/>
    </row>
    <row r="2869" spans="3:3" ht="14.4" x14ac:dyDescent="0.3">
      <c r="C2869"/>
    </row>
    <row r="2870" spans="3:3" ht="14.4" x14ac:dyDescent="0.3">
      <c r="C2870"/>
    </row>
    <row r="2871" spans="3:3" ht="14.4" x14ac:dyDescent="0.3">
      <c r="C2871"/>
    </row>
    <row r="2872" spans="3:3" ht="14.4" x14ac:dyDescent="0.3">
      <c r="C2872"/>
    </row>
    <row r="2873" spans="3:3" ht="14.4" x14ac:dyDescent="0.3">
      <c r="C2873"/>
    </row>
    <row r="2874" spans="3:3" ht="14.4" x14ac:dyDescent="0.3">
      <c r="C2874"/>
    </row>
    <row r="2875" spans="3:3" ht="14.4" x14ac:dyDescent="0.3">
      <c r="C2875"/>
    </row>
    <row r="2876" spans="3:3" ht="14.4" x14ac:dyDescent="0.3">
      <c r="C2876"/>
    </row>
    <row r="2877" spans="3:3" ht="14.4" x14ac:dyDescent="0.3">
      <c r="C2877"/>
    </row>
    <row r="2878" spans="3:3" ht="14.4" x14ac:dyDescent="0.3">
      <c r="C2878"/>
    </row>
    <row r="2879" spans="3:3" ht="14.4" x14ac:dyDescent="0.3">
      <c r="C2879"/>
    </row>
    <row r="2880" spans="3:3" ht="14.4" x14ac:dyDescent="0.3">
      <c r="C2880"/>
    </row>
    <row r="2881" spans="3:3" ht="14.4" x14ac:dyDescent="0.3">
      <c r="C2881"/>
    </row>
    <row r="2882" spans="3:3" ht="14.4" x14ac:dyDescent="0.3">
      <c r="C2882"/>
    </row>
    <row r="2883" spans="3:3" ht="14.4" x14ac:dyDescent="0.3">
      <c r="C2883"/>
    </row>
    <row r="2884" spans="3:3" ht="14.4" x14ac:dyDescent="0.3">
      <c r="C2884"/>
    </row>
    <row r="2885" spans="3:3" ht="14.4" x14ac:dyDescent="0.3">
      <c r="C2885"/>
    </row>
    <row r="2886" spans="3:3" ht="14.4" x14ac:dyDescent="0.3">
      <c r="C2886"/>
    </row>
    <row r="2887" spans="3:3" ht="14.4" x14ac:dyDescent="0.3">
      <c r="C2887"/>
    </row>
    <row r="2888" spans="3:3" ht="14.4" x14ac:dyDescent="0.3">
      <c r="C2888"/>
    </row>
    <row r="2889" spans="3:3" ht="14.4" x14ac:dyDescent="0.3">
      <c r="C2889"/>
    </row>
    <row r="2890" spans="3:3" ht="14.4" x14ac:dyDescent="0.3">
      <c r="C2890"/>
    </row>
    <row r="2891" spans="3:3" ht="14.4" x14ac:dyDescent="0.3">
      <c r="C2891"/>
    </row>
    <row r="2892" spans="3:3" ht="14.4" x14ac:dyDescent="0.3">
      <c r="C2892"/>
    </row>
    <row r="2893" spans="3:3" ht="14.4" x14ac:dyDescent="0.3">
      <c r="C2893"/>
    </row>
    <row r="2894" spans="3:3" ht="14.4" x14ac:dyDescent="0.3">
      <c r="C2894"/>
    </row>
    <row r="2895" spans="3:3" ht="14.4" x14ac:dyDescent="0.3">
      <c r="C2895"/>
    </row>
    <row r="2896" spans="3:3" ht="14.4" x14ac:dyDescent="0.3">
      <c r="C2896"/>
    </row>
    <row r="2897" spans="3:3" ht="14.4" x14ac:dyDescent="0.3">
      <c r="C2897"/>
    </row>
    <row r="2898" spans="3:3" ht="14.4" x14ac:dyDescent="0.3">
      <c r="C2898"/>
    </row>
    <row r="2899" spans="3:3" ht="14.4" x14ac:dyDescent="0.3">
      <c r="C2899"/>
    </row>
    <row r="2900" spans="3:3" ht="14.4" x14ac:dyDescent="0.3">
      <c r="C2900"/>
    </row>
    <row r="2901" spans="3:3" ht="14.4" x14ac:dyDescent="0.3">
      <c r="C2901"/>
    </row>
    <row r="2902" spans="3:3" ht="14.4" x14ac:dyDescent="0.3">
      <c r="C2902"/>
    </row>
    <row r="2903" spans="3:3" ht="14.4" x14ac:dyDescent="0.3">
      <c r="C2903"/>
    </row>
    <row r="2904" spans="3:3" ht="14.4" x14ac:dyDescent="0.3">
      <c r="C2904"/>
    </row>
    <row r="2905" spans="3:3" ht="14.4" x14ac:dyDescent="0.3">
      <c r="C2905"/>
    </row>
    <row r="2906" spans="3:3" ht="14.4" x14ac:dyDescent="0.3">
      <c r="C2906"/>
    </row>
    <row r="2907" spans="3:3" ht="14.4" x14ac:dyDescent="0.3">
      <c r="C2907"/>
    </row>
    <row r="2908" spans="3:3" ht="14.4" x14ac:dyDescent="0.3">
      <c r="C2908"/>
    </row>
    <row r="2909" spans="3:3" ht="14.4" x14ac:dyDescent="0.3">
      <c r="C2909"/>
    </row>
    <row r="2910" spans="3:3" ht="14.4" x14ac:dyDescent="0.3">
      <c r="C2910"/>
    </row>
    <row r="2911" spans="3:3" ht="14.4" x14ac:dyDescent="0.3">
      <c r="C2911"/>
    </row>
    <row r="2912" spans="3:3" ht="14.4" x14ac:dyDescent="0.3">
      <c r="C2912"/>
    </row>
    <row r="2913" spans="3:3" ht="14.4" x14ac:dyDescent="0.3">
      <c r="C2913"/>
    </row>
    <row r="2914" spans="3:3" ht="14.4" x14ac:dyDescent="0.3">
      <c r="C2914"/>
    </row>
    <row r="2915" spans="3:3" ht="14.4" x14ac:dyDescent="0.3">
      <c r="C2915"/>
    </row>
    <row r="2916" spans="3:3" ht="14.4" x14ac:dyDescent="0.3">
      <c r="C2916"/>
    </row>
    <row r="2917" spans="3:3" ht="14.4" x14ac:dyDescent="0.3">
      <c r="C2917"/>
    </row>
    <row r="2918" spans="3:3" ht="14.4" x14ac:dyDescent="0.3">
      <c r="C2918"/>
    </row>
    <row r="2919" spans="3:3" ht="14.4" x14ac:dyDescent="0.3">
      <c r="C2919"/>
    </row>
    <row r="2920" spans="3:3" ht="14.4" x14ac:dyDescent="0.3">
      <c r="C2920"/>
    </row>
    <row r="2921" spans="3:3" ht="14.4" x14ac:dyDescent="0.3">
      <c r="C2921"/>
    </row>
    <row r="2922" spans="3:3" ht="14.4" x14ac:dyDescent="0.3">
      <c r="C2922"/>
    </row>
    <row r="2923" spans="3:3" ht="14.4" x14ac:dyDescent="0.3">
      <c r="C2923"/>
    </row>
    <row r="2924" spans="3:3" ht="14.4" x14ac:dyDescent="0.3">
      <c r="C2924"/>
    </row>
    <row r="2925" spans="3:3" ht="14.4" x14ac:dyDescent="0.3">
      <c r="C2925"/>
    </row>
    <row r="2926" spans="3:3" ht="14.4" x14ac:dyDescent="0.3">
      <c r="C2926"/>
    </row>
    <row r="2927" spans="3:3" ht="14.4" x14ac:dyDescent="0.3">
      <c r="C2927"/>
    </row>
    <row r="2928" spans="3:3" ht="14.4" x14ac:dyDescent="0.3">
      <c r="C2928"/>
    </row>
    <row r="2929" spans="3:3" ht="14.4" x14ac:dyDescent="0.3">
      <c r="C2929"/>
    </row>
    <row r="2930" spans="3:3" ht="14.4" x14ac:dyDescent="0.3">
      <c r="C2930"/>
    </row>
    <row r="2931" spans="3:3" ht="14.4" x14ac:dyDescent="0.3">
      <c r="C2931"/>
    </row>
    <row r="2932" spans="3:3" ht="14.4" x14ac:dyDescent="0.3">
      <c r="C2932"/>
    </row>
    <row r="2933" spans="3:3" ht="14.4" x14ac:dyDescent="0.3">
      <c r="C2933"/>
    </row>
    <row r="2934" spans="3:3" ht="14.4" x14ac:dyDescent="0.3">
      <c r="C2934"/>
    </row>
    <row r="2935" spans="3:3" ht="14.4" x14ac:dyDescent="0.3">
      <c r="C2935"/>
    </row>
    <row r="2936" spans="3:3" ht="14.4" x14ac:dyDescent="0.3">
      <c r="C2936"/>
    </row>
    <row r="2937" spans="3:3" ht="14.4" x14ac:dyDescent="0.3">
      <c r="C2937"/>
    </row>
    <row r="2938" spans="3:3" ht="14.4" x14ac:dyDescent="0.3">
      <c r="C2938"/>
    </row>
    <row r="2939" spans="3:3" ht="14.4" x14ac:dyDescent="0.3">
      <c r="C2939"/>
    </row>
    <row r="2940" spans="3:3" ht="14.4" x14ac:dyDescent="0.3">
      <c r="C2940"/>
    </row>
    <row r="2941" spans="3:3" ht="14.4" x14ac:dyDescent="0.3">
      <c r="C2941"/>
    </row>
    <row r="2942" spans="3:3" ht="14.4" x14ac:dyDescent="0.3">
      <c r="C2942"/>
    </row>
    <row r="2943" spans="3:3" ht="14.4" x14ac:dyDescent="0.3">
      <c r="C2943"/>
    </row>
    <row r="2944" spans="3:3" ht="14.4" x14ac:dyDescent="0.3">
      <c r="C2944"/>
    </row>
    <row r="2945" spans="3:3" ht="14.4" x14ac:dyDescent="0.3">
      <c r="C2945"/>
    </row>
    <row r="2946" spans="3:3" ht="14.4" x14ac:dyDescent="0.3">
      <c r="C2946"/>
    </row>
    <row r="2947" spans="3:3" ht="14.4" x14ac:dyDescent="0.3">
      <c r="C2947"/>
    </row>
    <row r="2948" spans="3:3" ht="14.4" x14ac:dyDescent="0.3">
      <c r="C2948"/>
    </row>
    <row r="2949" spans="3:3" ht="14.4" x14ac:dyDescent="0.3">
      <c r="C2949"/>
    </row>
    <row r="2950" spans="3:3" ht="14.4" x14ac:dyDescent="0.3">
      <c r="C2950"/>
    </row>
    <row r="2951" spans="3:3" ht="14.4" x14ac:dyDescent="0.3">
      <c r="C2951"/>
    </row>
    <row r="2952" spans="3:3" ht="14.4" x14ac:dyDescent="0.3">
      <c r="C2952"/>
    </row>
    <row r="2953" spans="3:3" ht="14.4" x14ac:dyDescent="0.3">
      <c r="C2953"/>
    </row>
    <row r="2954" spans="3:3" ht="14.4" x14ac:dyDescent="0.3">
      <c r="C2954"/>
    </row>
    <row r="2955" spans="3:3" ht="14.4" x14ac:dyDescent="0.3">
      <c r="C2955"/>
    </row>
    <row r="2956" spans="3:3" ht="14.4" x14ac:dyDescent="0.3">
      <c r="C2956"/>
    </row>
    <row r="2957" spans="3:3" ht="14.4" x14ac:dyDescent="0.3">
      <c r="C2957"/>
    </row>
    <row r="2958" spans="3:3" ht="14.4" x14ac:dyDescent="0.3">
      <c r="C2958"/>
    </row>
    <row r="2959" spans="3:3" ht="14.4" x14ac:dyDescent="0.3">
      <c r="C2959"/>
    </row>
    <row r="2960" spans="3:3" ht="14.4" x14ac:dyDescent="0.3">
      <c r="C2960"/>
    </row>
    <row r="2961" spans="3:3" ht="14.4" x14ac:dyDescent="0.3">
      <c r="C2961"/>
    </row>
    <row r="2962" spans="3:3" ht="14.4" x14ac:dyDescent="0.3">
      <c r="C2962"/>
    </row>
    <row r="2963" spans="3:3" ht="14.4" x14ac:dyDescent="0.3">
      <c r="C2963"/>
    </row>
    <row r="2964" spans="3:3" ht="14.4" x14ac:dyDescent="0.3">
      <c r="C2964"/>
    </row>
    <row r="2965" spans="3:3" ht="14.4" x14ac:dyDescent="0.3">
      <c r="C2965"/>
    </row>
    <row r="2966" spans="3:3" ht="14.4" x14ac:dyDescent="0.3">
      <c r="C2966"/>
    </row>
    <row r="2967" spans="3:3" ht="14.4" x14ac:dyDescent="0.3">
      <c r="C2967"/>
    </row>
    <row r="2968" spans="3:3" ht="14.4" x14ac:dyDescent="0.3">
      <c r="C2968"/>
    </row>
    <row r="2969" spans="3:3" ht="14.4" x14ac:dyDescent="0.3">
      <c r="C2969"/>
    </row>
    <row r="2970" spans="3:3" ht="14.4" x14ac:dyDescent="0.3">
      <c r="C2970"/>
    </row>
    <row r="2971" spans="3:3" ht="14.4" x14ac:dyDescent="0.3">
      <c r="C2971"/>
    </row>
    <row r="2972" spans="3:3" ht="14.4" x14ac:dyDescent="0.3">
      <c r="C2972"/>
    </row>
    <row r="2973" spans="3:3" ht="14.4" x14ac:dyDescent="0.3">
      <c r="C2973"/>
    </row>
    <row r="2974" spans="3:3" ht="14.4" x14ac:dyDescent="0.3">
      <c r="C2974"/>
    </row>
    <row r="2975" spans="3:3" ht="14.4" x14ac:dyDescent="0.3">
      <c r="C2975"/>
    </row>
    <row r="2976" spans="3:3" ht="14.4" x14ac:dyDescent="0.3">
      <c r="C2976"/>
    </row>
    <row r="2977" spans="3:3" ht="14.4" x14ac:dyDescent="0.3">
      <c r="C2977"/>
    </row>
    <row r="2978" spans="3:3" ht="14.4" x14ac:dyDescent="0.3">
      <c r="C2978"/>
    </row>
    <row r="2979" spans="3:3" ht="14.4" x14ac:dyDescent="0.3">
      <c r="C2979"/>
    </row>
    <row r="2980" spans="3:3" ht="14.4" x14ac:dyDescent="0.3">
      <c r="C2980"/>
    </row>
    <row r="2981" spans="3:3" ht="14.4" x14ac:dyDescent="0.3">
      <c r="C2981"/>
    </row>
    <row r="2982" spans="3:3" ht="14.4" x14ac:dyDescent="0.3">
      <c r="C2982"/>
    </row>
    <row r="2983" spans="3:3" ht="14.4" x14ac:dyDescent="0.3">
      <c r="C2983"/>
    </row>
    <row r="2984" spans="3:3" ht="14.4" x14ac:dyDescent="0.3">
      <c r="C2984"/>
    </row>
    <row r="2985" spans="3:3" ht="14.4" x14ac:dyDescent="0.3">
      <c r="C2985"/>
    </row>
    <row r="2986" spans="3:3" ht="14.4" x14ac:dyDescent="0.3">
      <c r="C2986"/>
    </row>
    <row r="2987" spans="3:3" ht="14.4" x14ac:dyDescent="0.3">
      <c r="C2987"/>
    </row>
    <row r="2988" spans="3:3" ht="14.4" x14ac:dyDescent="0.3">
      <c r="C2988"/>
    </row>
    <row r="2989" spans="3:3" ht="14.4" x14ac:dyDescent="0.3">
      <c r="C2989"/>
    </row>
    <row r="2990" spans="3:3" ht="14.4" x14ac:dyDescent="0.3">
      <c r="C2990"/>
    </row>
    <row r="2991" spans="3:3" ht="14.4" x14ac:dyDescent="0.3">
      <c r="C2991"/>
    </row>
    <row r="2992" spans="3:3" ht="14.4" x14ac:dyDescent="0.3">
      <c r="C2992"/>
    </row>
    <row r="2993" spans="3:3" ht="14.4" x14ac:dyDescent="0.3">
      <c r="C2993"/>
    </row>
    <row r="2994" spans="3:3" ht="14.4" x14ac:dyDescent="0.3">
      <c r="C2994"/>
    </row>
    <row r="2995" spans="3:3" ht="14.4" x14ac:dyDescent="0.3">
      <c r="C2995"/>
    </row>
    <row r="2996" spans="3:3" ht="14.4" x14ac:dyDescent="0.3">
      <c r="C2996"/>
    </row>
    <row r="2997" spans="3:3" ht="14.4" x14ac:dyDescent="0.3">
      <c r="C2997"/>
    </row>
    <row r="2998" spans="3:3" ht="14.4" x14ac:dyDescent="0.3">
      <c r="C2998"/>
    </row>
    <row r="2999" spans="3:3" ht="14.4" x14ac:dyDescent="0.3">
      <c r="C2999"/>
    </row>
    <row r="3000" spans="3:3" ht="14.4" x14ac:dyDescent="0.3">
      <c r="C3000"/>
    </row>
    <row r="3001" spans="3:3" ht="14.4" x14ac:dyDescent="0.3">
      <c r="C3001"/>
    </row>
    <row r="3002" spans="3:3" ht="14.4" x14ac:dyDescent="0.3">
      <c r="C3002"/>
    </row>
    <row r="3003" spans="3:3" ht="14.4" x14ac:dyDescent="0.3">
      <c r="C3003"/>
    </row>
    <row r="3004" spans="3:3" ht="14.4" x14ac:dyDescent="0.3">
      <c r="C3004"/>
    </row>
    <row r="3005" spans="3:3" ht="14.4" x14ac:dyDescent="0.3">
      <c r="C3005"/>
    </row>
    <row r="3006" spans="3:3" ht="14.4" x14ac:dyDescent="0.3">
      <c r="C3006"/>
    </row>
    <row r="3007" spans="3:3" ht="14.4" x14ac:dyDescent="0.3">
      <c r="C3007"/>
    </row>
    <row r="3008" spans="3:3" ht="14.4" x14ac:dyDescent="0.3">
      <c r="C3008"/>
    </row>
    <row r="3009" spans="3:3" ht="14.4" x14ac:dyDescent="0.3">
      <c r="C3009"/>
    </row>
    <row r="3010" spans="3:3" ht="14.4" x14ac:dyDescent="0.3">
      <c r="C3010"/>
    </row>
    <row r="3011" spans="3:3" ht="14.4" x14ac:dyDescent="0.3">
      <c r="C3011"/>
    </row>
    <row r="3012" spans="3:3" ht="14.4" x14ac:dyDescent="0.3">
      <c r="C3012"/>
    </row>
    <row r="3013" spans="3:3" ht="14.4" x14ac:dyDescent="0.3">
      <c r="C3013"/>
    </row>
    <row r="3014" spans="3:3" ht="14.4" x14ac:dyDescent="0.3">
      <c r="C3014"/>
    </row>
    <row r="3015" spans="3:3" ht="14.4" x14ac:dyDescent="0.3">
      <c r="C3015"/>
    </row>
    <row r="3016" spans="3:3" ht="14.4" x14ac:dyDescent="0.3">
      <c r="C3016"/>
    </row>
    <row r="3017" spans="3:3" ht="14.4" x14ac:dyDescent="0.3">
      <c r="C3017"/>
    </row>
    <row r="3018" spans="3:3" ht="14.4" x14ac:dyDescent="0.3">
      <c r="C3018"/>
    </row>
    <row r="3019" spans="3:3" ht="14.4" x14ac:dyDescent="0.3">
      <c r="C3019"/>
    </row>
    <row r="3020" spans="3:3" ht="14.4" x14ac:dyDescent="0.3">
      <c r="C3020"/>
    </row>
    <row r="3021" spans="3:3" ht="14.4" x14ac:dyDescent="0.3">
      <c r="C3021"/>
    </row>
    <row r="3022" spans="3:3" ht="14.4" x14ac:dyDescent="0.3">
      <c r="C3022"/>
    </row>
    <row r="3023" spans="3:3" ht="14.4" x14ac:dyDescent="0.3">
      <c r="C3023"/>
    </row>
    <row r="3024" spans="3:3" ht="14.4" x14ac:dyDescent="0.3">
      <c r="C3024"/>
    </row>
    <row r="3025" spans="3:3" ht="14.4" x14ac:dyDescent="0.3">
      <c r="C3025"/>
    </row>
    <row r="3026" spans="3:3" ht="14.4" x14ac:dyDescent="0.3">
      <c r="C3026"/>
    </row>
    <row r="3027" spans="3:3" ht="14.4" x14ac:dyDescent="0.3">
      <c r="C3027"/>
    </row>
    <row r="3028" spans="3:3" ht="14.4" x14ac:dyDescent="0.3">
      <c r="C3028"/>
    </row>
    <row r="3029" spans="3:3" ht="14.4" x14ac:dyDescent="0.3">
      <c r="C3029"/>
    </row>
    <row r="3030" spans="3:3" ht="14.4" x14ac:dyDescent="0.3">
      <c r="C3030"/>
    </row>
    <row r="3031" spans="3:3" ht="14.4" x14ac:dyDescent="0.3">
      <c r="C3031"/>
    </row>
    <row r="3032" spans="3:3" ht="14.4" x14ac:dyDescent="0.3">
      <c r="C3032"/>
    </row>
    <row r="3033" spans="3:3" ht="14.4" x14ac:dyDescent="0.3">
      <c r="C3033"/>
    </row>
    <row r="3034" spans="3:3" ht="14.4" x14ac:dyDescent="0.3">
      <c r="C3034"/>
    </row>
    <row r="3035" spans="3:3" ht="14.4" x14ac:dyDescent="0.3">
      <c r="C3035"/>
    </row>
    <row r="3036" spans="3:3" ht="14.4" x14ac:dyDescent="0.3">
      <c r="C3036"/>
    </row>
    <row r="3037" spans="3:3" ht="14.4" x14ac:dyDescent="0.3">
      <c r="C3037"/>
    </row>
    <row r="3038" spans="3:3" ht="14.4" x14ac:dyDescent="0.3">
      <c r="C3038"/>
    </row>
    <row r="3039" spans="3:3" ht="14.4" x14ac:dyDescent="0.3">
      <c r="C3039"/>
    </row>
    <row r="3040" spans="3:3" ht="14.4" x14ac:dyDescent="0.3">
      <c r="C3040"/>
    </row>
    <row r="3041" spans="3:3" ht="14.4" x14ac:dyDescent="0.3">
      <c r="C3041"/>
    </row>
    <row r="3042" spans="3:3" ht="14.4" x14ac:dyDescent="0.3">
      <c r="C3042"/>
    </row>
    <row r="3043" spans="3:3" ht="14.4" x14ac:dyDescent="0.3">
      <c r="C3043"/>
    </row>
    <row r="3044" spans="3:3" ht="14.4" x14ac:dyDescent="0.3">
      <c r="C3044"/>
    </row>
    <row r="3045" spans="3:3" ht="14.4" x14ac:dyDescent="0.3">
      <c r="C3045"/>
    </row>
    <row r="3046" spans="3:3" ht="14.4" x14ac:dyDescent="0.3">
      <c r="C3046"/>
    </row>
    <row r="3047" spans="3:3" ht="14.4" x14ac:dyDescent="0.3">
      <c r="C3047"/>
    </row>
    <row r="3048" spans="3:3" ht="14.4" x14ac:dyDescent="0.3">
      <c r="C3048"/>
    </row>
    <row r="3049" spans="3:3" ht="14.4" x14ac:dyDescent="0.3">
      <c r="C3049"/>
    </row>
    <row r="3050" spans="3:3" ht="14.4" x14ac:dyDescent="0.3">
      <c r="C3050"/>
    </row>
    <row r="3051" spans="3:3" ht="14.4" x14ac:dyDescent="0.3">
      <c r="C3051"/>
    </row>
    <row r="3052" spans="3:3" ht="14.4" x14ac:dyDescent="0.3">
      <c r="C3052"/>
    </row>
    <row r="3053" spans="3:3" ht="14.4" x14ac:dyDescent="0.3">
      <c r="C3053"/>
    </row>
    <row r="3054" spans="3:3" ht="14.4" x14ac:dyDescent="0.3">
      <c r="C3054"/>
    </row>
    <row r="3055" spans="3:3" ht="14.4" x14ac:dyDescent="0.3">
      <c r="C3055"/>
    </row>
    <row r="3056" spans="3:3" ht="14.4" x14ac:dyDescent="0.3">
      <c r="C3056"/>
    </row>
    <row r="3057" spans="3:3" ht="14.4" x14ac:dyDescent="0.3">
      <c r="C3057"/>
    </row>
    <row r="3058" spans="3:3" ht="14.4" x14ac:dyDescent="0.3">
      <c r="C3058"/>
    </row>
    <row r="3059" spans="3:3" ht="14.4" x14ac:dyDescent="0.3">
      <c r="C3059"/>
    </row>
    <row r="3060" spans="3:3" ht="14.4" x14ac:dyDescent="0.3">
      <c r="C3060"/>
    </row>
    <row r="3061" spans="3:3" ht="14.4" x14ac:dyDescent="0.3">
      <c r="C3061"/>
    </row>
    <row r="3062" spans="3:3" ht="14.4" x14ac:dyDescent="0.3">
      <c r="C3062"/>
    </row>
    <row r="3063" spans="3:3" ht="14.4" x14ac:dyDescent="0.3">
      <c r="C3063"/>
    </row>
    <row r="3064" spans="3:3" ht="14.4" x14ac:dyDescent="0.3">
      <c r="C3064"/>
    </row>
    <row r="3065" spans="3:3" ht="14.4" x14ac:dyDescent="0.3">
      <c r="C3065"/>
    </row>
    <row r="3066" spans="3:3" ht="14.4" x14ac:dyDescent="0.3">
      <c r="C3066"/>
    </row>
    <row r="3067" spans="3:3" ht="14.4" x14ac:dyDescent="0.3">
      <c r="C3067"/>
    </row>
    <row r="3068" spans="3:3" ht="14.4" x14ac:dyDescent="0.3">
      <c r="C3068"/>
    </row>
    <row r="3069" spans="3:3" ht="14.4" x14ac:dyDescent="0.3">
      <c r="C3069"/>
    </row>
    <row r="3070" spans="3:3" ht="14.4" x14ac:dyDescent="0.3">
      <c r="C3070"/>
    </row>
    <row r="3071" spans="3:3" ht="14.4" x14ac:dyDescent="0.3">
      <c r="C3071"/>
    </row>
    <row r="3072" spans="3:3" ht="14.4" x14ac:dyDescent="0.3">
      <c r="C3072"/>
    </row>
    <row r="3073" spans="3:3" ht="14.4" x14ac:dyDescent="0.3">
      <c r="C3073"/>
    </row>
    <row r="3074" spans="3:3" ht="14.4" x14ac:dyDescent="0.3">
      <c r="C3074"/>
    </row>
    <row r="3075" spans="3:3" ht="14.4" x14ac:dyDescent="0.3">
      <c r="C3075"/>
    </row>
    <row r="3076" spans="3:3" ht="14.4" x14ac:dyDescent="0.3">
      <c r="C3076"/>
    </row>
    <row r="3077" spans="3:3" ht="14.4" x14ac:dyDescent="0.3">
      <c r="C3077"/>
    </row>
    <row r="3078" spans="3:3" ht="14.4" x14ac:dyDescent="0.3">
      <c r="C3078"/>
    </row>
    <row r="3079" spans="3:3" ht="14.4" x14ac:dyDescent="0.3">
      <c r="C3079"/>
    </row>
    <row r="3080" spans="3:3" ht="14.4" x14ac:dyDescent="0.3">
      <c r="C3080"/>
    </row>
    <row r="3081" spans="3:3" ht="14.4" x14ac:dyDescent="0.3">
      <c r="C3081"/>
    </row>
    <row r="3082" spans="3:3" ht="14.4" x14ac:dyDescent="0.3">
      <c r="C3082"/>
    </row>
    <row r="3083" spans="3:3" ht="14.4" x14ac:dyDescent="0.3">
      <c r="C3083"/>
    </row>
    <row r="3084" spans="3:3" ht="14.4" x14ac:dyDescent="0.3">
      <c r="C3084"/>
    </row>
    <row r="3085" spans="3:3" ht="14.4" x14ac:dyDescent="0.3">
      <c r="C3085"/>
    </row>
    <row r="3086" spans="3:3" ht="14.4" x14ac:dyDescent="0.3">
      <c r="C3086"/>
    </row>
    <row r="3087" spans="3:3" ht="14.4" x14ac:dyDescent="0.3">
      <c r="C3087"/>
    </row>
    <row r="3088" spans="3:3" ht="14.4" x14ac:dyDescent="0.3">
      <c r="C3088"/>
    </row>
    <row r="3089" spans="3:3" ht="14.4" x14ac:dyDescent="0.3">
      <c r="C3089"/>
    </row>
    <row r="3090" spans="3:3" ht="14.4" x14ac:dyDescent="0.3">
      <c r="C3090"/>
    </row>
    <row r="3091" spans="3:3" ht="14.4" x14ac:dyDescent="0.3">
      <c r="C3091"/>
    </row>
    <row r="3092" spans="3:3" ht="14.4" x14ac:dyDescent="0.3">
      <c r="C3092"/>
    </row>
    <row r="3093" spans="3:3" ht="14.4" x14ac:dyDescent="0.3">
      <c r="C3093"/>
    </row>
    <row r="3094" spans="3:3" ht="14.4" x14ac:dyDescent="0.3">
      <c r="C3094"/>
    </row>
    <row r="3095" spans="3:3" ht="14.4" x14ac:dyDescent="0.3">
      <c r="C3095"/>
    </row>
    <row r="3096" spans="3:3" ht="14.4" x14ac:dyDescent="0.3">
      <c r="C3096"/>
    </row>
    <row r="3097" spans="3:3" ht="14.4" x14ac:dyDescent="0.3">
      <c r="C3097"/>
    </row>
    <row r="3098" spans="3:3" ht="14.4" x14ac:dyDescent="0.3">
      <c r="C3098"/>
    </row>
    <row r="3099" spans="3:3" ht="14.4" x14ac:dyDescent="0.3">
      <c r="C3099"/>
    </row>
    <row r="3100" spans="3:3" ht="14.4" x14ac:dyDescent="0.3">
      <c r="C3100"/>
    </row>
    <row r="3101" spans="3:3" ht="14.4" x14ac:dyDescent="0.3">
      <c r="C3101"/>
    </row>
    <row r="3102" spans="3:3" ht="14.4" x14ac:dyDescent="0.3">
      <c r="C3102"/>
    </row>
    <row r="3103" spans="3:3" ht="14.4" x14ac:dyDescent="0.3">
      <c r="C3103"/>
    </row>
    <row r="3104" spans="3:3" ht="14.4" x14ac:dyDescent="0.3">
      <c r="C3104"/>
    </row>
    <row r="3105" spans="3:3" ht="14.4" x14ac:dyDescent="0.3">
      <c r="C3105"/>
    </row>
    <row r="3106" spans="3:3" ht="14.4" x14ac:dyDescent="0.3">
      <c r="C3106"/>
    </row>
    <row r="3107" spans="3:3" ht="14.4" x14ac:dyDescent="0.3">
      <c r="C3107"/>
    </row>
    <row r="3108" spans="3:3" ht="14.4" x14ac:dyDescent="0.3">
      <c r="C3108"/>
    </row>
    <row r="3109" spans="3:3" ht="14.4" x14ac:dyDescent="0.3">
      <c r="C3109"/>
    </row>
    <row r="3110" spans="3:3" ht="14.4" x14ac:dyDescent="0.3">
      <c r="C3110"/>
    </row>
    <row r="3111" spans="3:3" ht="14.4" x14ac:dyDescent="0.3">
      <c r="C3111"/>
    </row>
    <row r="3112" spans="3:3" ht="14.4" x14ac:dyDescent="0.3">
      <c r="C3112"/>
    </row>
    <row r="3113" spans="3:3" ht="14.4" x14ac:dyDescent="0.3">
      <c r="C3113"/>
    </row>
    <row r="3114" spans="3:3" ht="14.4" x14ac:dyDescent="0.3">
      <c r="C3114"/>
    </row>
    <row r="3115" spans="3:3" ht="14.4" x14ac:dyDescent="0.3">
      <c r="C3115"/>
    </row>
    <row r="3116" spans="3:3" ht="14.4" x14ac:dyDescent="0.3">
      <c r="C3116"/>
    </row>
    <row r="3117" spans="3:3" ht="14.4" x14ac:dyDescent="0.3">
      <c r="C3117"/>
    </row>
    <row r="3118" spans="3:3" ht="14.4" x14ac:dyDescent="0.3">
      <c r="C3118"/>
    </row>
    <row r="3119" spans="3:3" ht="14.4" x14ac:dyDescent="0.3">
      <c r="C3119"/>
    </row>
    <row r="3120" spans="3:3" ht="14.4" x14ac:dyDescent="0.3">
      <c r="C3120"/>
    </row>
    <row r="3121" spans="3:3" ht="14.4" x14ac:dyDescent="0.3">
      <c r="C3121"/>
    </row>
    <row r="3122" spans="3:3" ht="14.4" x14ac:dyDescent="0.3">
      <c r="C3122"/>
    </row>
    <row r="3123" spans="3:3" ht="14.4" x14ac:dyDescent="0.3">
      <c r="C3123"/>
    </row>
    <row r="3124" spans="3:3" ht="14.4" x14ac:dyDescent="0.3">
      <c r="C3124"/>
    </row>
    <row r="3125" spans="3:3" ht="14.4" x14ac:dyDescent="0.3">
      <c r="C3125"/>
    </row>
    <row r="3126" spans="3:3" ht="14.4" x14ac:dyDescent="0.3">
      <c r="C3126"/>
    </row>
    <row r="3127" spans="3:3" ht="14.4" x14ac:dyDescent="0.3">
      <c r="C3127"/>
    </row>
    <row r="3128" spans="3:3" ht="14.4" x14ac:dyDescent="0.3">
      <c r="C3128"/>
    </row>
    <row r="3129" spans="3:3" ht="14.4" x14ac:dyDescent="0.3">
      <c r="C3129"/>
    </row>
    <row r="3130" spans="3:3" ht="14.4" x14ac:dyDescent="0.3">
      <c r="C3130"/>
    </row>
    <row r="3131" spans="3:3" ht="14.4" x14ac:dyDescent="0.3">
      <c r="C3131"/>
    </row>
    <row r="3132" spans="3:3" ht="14.4" x14ac:dyDescent="0.3">
      <c r="C3132"/>
    </row>
    <row r="3133" spans="3:3" ht="14.4" x14ac:dyDescent="0.3">
      <c r="C3133"/>
    </row>
    <row r="3134" spans="3:3" ht="14.4" x14ac:dyDescent="0.3">
      <c r="C3134"/>
    </row>
    <row r="3135" spans="3:3" ht="14.4" x14ac:dyDescent="0.3">
      <c r="C3135"/>
    </row>
    <row r="3136" spans="3:3" ht="14.4" x14ac:dyDescent="0.3">
      <c r="C3136"/>
    </row>
    <row r="3137" spans="3:3" ht="14.4" x14ac:dyDescent="0.3">
      <c r="C3137"/>
    </row>
    <row r="3138" spans="3:3" ht="14.4" x14ac:dyDescent="0.3">
      <c r="C3138"/>
    </row>
    <row r="3139" spans="3:3" ht="14.4" x14ac:dyDescent="0.3">
      <c r="C3139"/>
    </row>
    <row r="3140" spans="3:3" ht="14.4" x14ac:dyDescent="0.3">
      <c r="C3140"/>
    </row>
    <row r="3141" spans="3:3" ht="14.4" x14ac:dyDescent="0.3">
      <c r="C3141"/>
    </row>
    <row r="3142" spans="3:3" ht="14.4" x14ac:dyDescent="0.3">
      <c r="C3142"/>
    </row>
    <row r="3143" spans="3:3" ht="14.4" x14ac:dyDescent="0.3">
      <c r="C3143"/>
    </row>
    <row r="3144" spans="3:3" ht="14.4" x14ac:dyDescent="0.3">
      <c r="C3144"/>
    </row>
    <row r="3145" spans="3:3" ht="14.4" x14ac:dyDescent="0.3">
      <c r="C3145"/>
    </row>
    <row r="3146" spans="3:3" ht="14.4" x14ac:dyDescent="0.3">
      <c r="C3146"/>
    </row>
    <row r="3147" spans="3:3" ht="14.4" x14ac:dyDescent="0.3">
      <c r="C3147"/>
    </row>
    <row r="3148" spans="3:3" ht="14.4" x14ac:dyDescent="0.3">
      <c r="C3148"/>
    </row>
    <row r="3149" spans="3:3" ht="14.4" x14ac:dyDescent="0.3">
      <c r="C3149"/>
    </row>
    <row r="3150" spans="3:3" ht="14.4" x14ac:dyDescent="0.3">
      <c r="C3150"/>
    </row>
    <row r="3151" spans="3:3" ht="14.4" x14ac:dyDescent="0.3">
      <c r="C3151"/>
    </row>
    <row r="3152" spans="3:3" ht="14.4" x14ac:dyDescent="0.3">
      <c r="C3152"/>
    </row>
    <row r="3153" spans="3:3" ht="14.4" x14ac:dyDescent="0.3">
      <c r="C3153"/>
    </row>
    <row r="3154" spans="3:3" ht="14.4" x14ac:dyDescent="0.3">
      <c r="C3154"/>
    </row>
    <row r="3155" spans="3:3" ht="14.4" x14ac:dyDescent="0.3">
      <c r="C3155"/>
    </row>
    <row r="3156" spans="3:3" ht="14.4" x14ac:dyDescent="0.3">
      <c r="C3156"/>
    </row>
    <row r="3157" spans="3:3" ht="14.4" x14ac:dyDescent="0.3">
      <c r="C3157"/>
    </row>
    <row r="3158" spans="3:3" ht="14.4" x14ac:dyDescent="0.3">
      <c r="C3158"/>
    </row>
    <row r="3159" spans="3:3" ht="14.4" x14ac:dyDescent="0.3">
      <c r="C3159"/>
    </row>
    <row r="3160" spans="3:3" ht="14.4" x14ac:dyDescent="0.3">
      <c r="C3160"/>
    </row>
    <row r="3161" spans="3:3" ht="14.4" x14ac:dyDescent="0.3">
      <c r="C3161"/>
    </row>
    <row r="3162" spans="3:3" ht="14.4" x14ac:dyDescent="0.3">
      <c r="C3162"/>
    </row>
    <row r="3163" spans="3:3" ht="14.4" x14ac:dyDescent="0.3">
      <c r="C3163"/>
    </row>
    <row r="3164" spans="3:3" ht="14.4" x14ac:dyDescent="0.3">
      <c r="C3164"/>
    </row>
    <row r="3165" spans="3:3" ht="14.4" x14ac:dyDescent="0.3">
      <c r="C3165"/>
    </row>
    <row r="3166" spans="3:3" ht="14.4" x14ac:dyDescent="0.3">
      <c r="C3166"/>
    </row>
    <row r="3167" spans="3:3" ht="14.4" x14ac:dyDescent="0.3">
      <c r="C3167"/>
    </row>
    <row r="3168" spans="3:3" ht="14.4" x14ac:dyDescent="0.3">
      <c r="C3168"/>
    </row>
    <row r="3169" spans="3:3" ht="14.4" x14ac:dyDescent="0.3">
      <c r="C3169"/>
    </row>
    <row r="3170" spans="3:3" ht="14.4" x14ac:dyDescent="0.3">
      <c r="C3170"/>
    </row>
    <row r="3171" spans="3:3" ht="14.4" x14ac:dyDescent="0.3">
      <c r="C3171"/>
    </row>
    <row r="3172" spans="3:3" ht="14.4" x14ac:dyDescent="0.3">
      <c r="C3172"/>
    </row>
    <row r="3173" spans="3:3" ht="14.4" x14ac:dyDescent="0.3">
      <c r="C3173"/>
    </row>
    <row r="3174" spans="3:3" ht="14.4" x14ac:dyDescent="0.3">
      <c r="C3174"/>
    </row>
    <row r="3175" spans="3:3" ht="14.4" x14ac:dyDescent="0.3">
      <c r="C3175"/>
    </row>
    <row r="3176" spans="3:3" ht="14.4" x14ac:dyDescent="0.3">
      <c r="C3176"/>
    </row>
    <row r="3177" spans="3:3" ht="14.4" x14ac:dyDescent="0.3">
      <c r="C3177"/>
    </row>
    <row r="3178" spans="3:3" ht="14.4" x14ac:dyDescent="0.3">
      <c r="C3178"/>
    </row>
    <row r="3179" spans="3:3" ht="14.4" x14ac:dyDescent="0.3">
      <c r="C3179"/>
    </row>
    <row r="3180" spans="3:3" ht="14.4" x14ac:dyDescent="0.3">
      <c r="C3180"/>
    </row>
    <row r="3181" spans="3:3" ht="14.4" x14ac:dyDescent="0.3">
      <c r="C3181"/>
    </row>
    <row r="3182" spans="3:3" ht="14.4" x14ac:dyDescent="0.3">
      <c r="C3182"/>
    </row>
    <row r="3183" spans="3:3" ht="14.4" x14ac:dyDescent="0.3">
      <c r="C3183"/>
    </row>
    <row r="3184" spans="3:3" ht="14.4" x14ac:dyDescent="0.3">
      <c r="C3184"/>
    </row>
    <row r="3185" spans="3:3" ht="14.4" x14ac:dyDescent="0.3">
      <c r="C3185"/>
    </row>
    <row r="3186" spans="3:3" ht="14.4" x14ac:dyDescent="0.3">
      <c r="C3186"/>
    </row>
    <row r="3187" spans="3:3" ht="14.4" x14ac:dyDescent="0.3">
      <c r="C3187"/>
    </row>
    <row r="3188" spans="3:3" ht="14.4" x14ac:dyDescent="0.3">
      <c r="C3188"/>
    </row>
    <row r="3189" spans="3:3" ht="14.4" x14ac:dyDescent="0.3">
      <c r="C3189"/>
    </row>
    <row r="3190" spans="3:3" ht="14.4" x14ac:dyDescent="0.3">
      <c r="C3190"/>
    </row>
    <row r="3191" spans="3:3" ht="14.4" x14ac:dyDescent="0.3">
      <c r="C3191"/>
    </row>
    <row r="3192" spans="3:3" ht="14.4" x14ac:dyDescent="0.3">
      <c r="C3192"/>
    </row>
    <row r="3193" spans="3:3" ht="14.4" x14ac:dyDescent="0.3">
      <c r="C3193"/>
    </row>
    <row r="3194" spans="3:3" ht="14.4" x14ac:dyDescent="0.3">
      <c r="C3194"/>
    </row>
    <row r="3195" spans="3:3" ht="14.4" x14ac:dyDescent="0.3">
      <c r="C3195"/>
    </row>
    <row r="3196" spans="3:3" ht="14.4" x14ac:dyDescent="0.3">
      <c r="C3196"/>
    </row>
    <row r="3197" spans="3:3" ht="14.4" x14ac:dyDescent="0.3">
      <c r="C3197"/>
    </row>
    <row r="3198" spans="3:3" ht="14.4" x14ac:dyDescent="0.3">
      <c r="C3198"/>
    </row>
    <row r="3199" spans="3:3" ht="14.4" x14ac:dyDescent="0.3">
      <c r="C3199"/>
    </row>
    <row r="3200" spans="3:3" ht="14.4" x14ac:dyDescent="0.3">
      <c r="C3200"/>
    </row>
    <row r="3201" spans="3:3" ht="14.4" x14ac:dyDescent="0.3">
      <c r="C3201"/>
    </row>
    <row r="3202" spans="3:3" ht="14.4" x14ac:dyDescent="0.3">
      <c r="C3202"/>
    </row>
    <row r="3203" spans="3:3" ht="14.4" x14ac:dyDescent="0.3">
      <c r="C3203"/>
    </row>
    <row r="3204" spans="3:3" ht="14.4" x14ac:dyDescent="0.3">
      <c r="C3204"/>
    </row>
    <row r="3205" spans="3:3" ht="14.4" x14ac:dyDescent="0.3">
      <c r="C3205"/>
    </row>
    <row r="3206" spans="3:3" ht="14.4" x14ac:dyDescent="0.3">
      <c r="C3206"/>
    </row>
    <row r="3207" spans="3:3" ht="14.4" x14ac:dyDescent="0.3">
      <c r="C3207"/>
    </row>
    <row r="3208" spans="3:3" ht="14.4" x14ac:dyDescent="0.3">
      <c r="C3208"/>
    </row>
    <row r="3209" spans="3:3" ht="14.4" x14ac:dyDescent="0.3">
      <c r="C3209"/>
    </row>
    <row r="3210" spans="3:3" ht="14.4" x14ac:dyDescent="0.3">
      <c r="C3210"/>
    </row>
    <row r="3211" spans="3:3" ht="14.4" x14ac:dyDescent="0.3">
      <c r="C3211"/>
    </row>
    <row r="3212" spans="3:3" ht="14.4" x14ac:dyDescent="0.3">
      <c r="C3212"/>
    </row>
    <row r="3213" spans="3:3" ht="14.4" x14ac:dyDescent="0.3">
      <c r="C3213"/>
    </row>
    <row r="3214" spans="3:3" ht="14.4" x14ac:dyDescent="0.3">
      <c r="C3214"/>
    </row>
    <row r="3215" spans="3:3" ht="14.4" x14ac:dyDescent="0.3">
      <c r="C3215"/>
    </row>
    <row r="3216" spans="3:3" ht="14.4" x14ac:dyDescent="0.3">
      <c r="C3216"/>
    </row>
    <row r="3217" spans="3:3" ht="14.4" x14ac:dyDescent="0.3">
      <c r="C3217"/>
    </row>
    <row r="3218" spans="3:3" ht="14.4" x14ac:dyDescent="0.3">
      <c r="C3218"/>
    </row>
    <row r="3219" spans="3:3" ht="14.4" x14ac:dyDescent="0.3">
      <c r="C3219"/>
    </row>
    <row r="3220" spans="3:3" ht="14.4" x14ac:dyDescent="0.3">
      <c r="C3220"/>
    </row>
    <row r="3221" spans="3:3" ht="14.4" x14ac:dyDescent="0.3">
      <c r="C3221"/>
    </row>
    <row r="3222" spans="3:3" ht="14.4" x14ac:dyDescent="0.3">
      <c r="C3222"/>
    </row>
    <row r="3223" spans="3:3" ht="14.4" x14ac:dyDescent="0.3">
      <c r="C3223"/>
    </row>
    <row r="3224" spans="3:3" ht="14.4" x14ac:dyDescent="0.3">
      <c r="C3224"/>
    </row>
    <row r="3225" spans="3:3" ht="14.4" x14ac:dyDescent="0.3">
      <c r="C3225"/>
    </row>
    <row r="3226" spans="3:3" ht="14.4" x14ac:dyDescent="0.3">
      <c r="C3226"/>
    </row>
    <row r="3227" spans="3:3" ht="14.4" x14ac:dyDescent="0.3">
      <c r="C3227"/>
    </row>
    <row r="3228" spans="3:3" ht="14.4" x14ac:dyDescent="0.3">
      <c r="C3228"/>
    </row>
    <row r="3229" spans="3:3" ht="14.4" x14ac:dyDescent="0.3">
      <c r="C3229"/>
    </row>
    <row r="3230" spans="3:3" ht="14.4" x14ac:dyDescent="0.3">
      <c r="C3230"/>
    </row>
    <row r="3231" spans="3:3" ht="14.4" x14ac:dyDescent="0.3">
      <c r="C3231"/>
    </row>
    <row r="3232" spans="3:3" ht="14.4" x14ac:dyDescent="0.3">
      <c r="C3232"/>
    </row>
    <row r="3233" spans="3:3" ht="14.4" x14ac:dyDescent="0.3">
      <c r="C3233"/>
    </row>
    <row r="3234" spans="3:3" ht="14.4" x14ac:dyDescent="0.3">
      <c r="C3234"/>
    </row>
    <row r="3235" spans="3:3" ht="14.4" x14ac:dyDescent="0.3">
      <c r="C3235"/>
    </row>
    <row r="3236" spans="3:3" ht="14.4" x14ac:dyDescent="0.3">
      <c r="C3236"/>
    </row>
    <row r="3237" spans="3:3" ht="14.4" x14ac:dyDescent="0.3">
      <c r="C3237"/>
    </row>
    <row r="3238" spans="3:3" ht="14.4" x14ac:dyDescent="0.3">
      <c r="C3238"/>
    </row>
    <row r="3239" spans="3:3" ht="14.4" x14ac:dyDescent="0.3">
      <c r="C3239"/>
    </row>
    <row r="3240" spans="3:3" ht="14.4" x14ac:dyDescent="0.3">
      <c r="C3240"/>
    </row>
    <row r="3241" spans="3:3" ht="14.4" x14ac:dyDescent="0.3">
      <c r="C3241"/>
    </row>
    <row r="3242" spans="3:3" ht="14.4" x14ac:dyDescent="0.3">
      <c r="C3242"/>
    </row>
    <row r="3243" spans="3:3" ht="14.4" x14ac:dyDescent="0.3">
      <c r="C3243"/>
    </row>
    <row r="3244" spans="3:3" ht="14.4" x14ac:dyDescent="0.3">
      <c r="C3244"/>
    </row>
    <row r="3245" spans="3:3" ht="14.4" x14ac:dyDescent="0.3">
      <c r="C3245"/>
    </row>
    <row r="3246" spans="3:3" ht="14.4" x14ac:dyDescent="0.3">
      <c r="C3246"/>
    </row>
    <row r="3247" spans="3:3" ht="14.4" x14ac:dyDescent="0.3">
      <c r="C3247"/>
    </row>
    <row r="3248" spans="3:3" ht="14.4" x14ac:dyDescent="0.3">
      <c r="C3248"/>
    </row>
    <row r="3249" spans="3:3" ht="14.4" x14ac:dyDescent="0.3">
      <c r="C3249"/>
    </row>
    <row r="3250" spans="3:3" ht="14.4" x14ac:dyDescent="0.3">
      <c r="C3250"/>
    </row>
    <row r="3251" spans="3:3" ht="14.4" x14ac:dyDescent="0.3">
      <c r="C3251"/>
    </row>
    <row r="3252" spans="3:3" ht="14.4" x14ac:dyDescent="0.3">
      <c r="C3252"/>
    </row>
    <row r="3253" spans="3:3" ht="14.4" x14ac:dyDescent="0.3">
      <c r="C3253"/>
    </row>
    <row r="3254" spans="3:3" ht="14.4" x14ac:dyDescent="0.3">
      <c r="C3254"/>
    </row>
    <row r="3255" spans="3:3" ht="14.4" x14ac:dyDescent="0.3">
      <c r="C3255"/>
    </row>
    <row r="3256" spans="3:3" ht="14.4" x14ac:dyDescent="0.3">
      <c r="C3256"/>
    </row>
    <row r="3257" spans="3:3" ht="14.4" x14ac:dyDescent="0.3">
      <c r="C3257"/>
    </row>
    <row r="3258" spans="3:3" ht="14.4" x14ac:dyDescent="0.3">
      <c r="C3258"/>
    </row>
    <row r="3259" spans="3:3" ht="14.4" x14ac:dyDescent="0.3">
      <c r="C3259"/>
    </row>
    <row r="3260" spans="3:3" ht="14.4" x14ac:dyDescent="0.3">
      <c r="C3260"/>
    </row>
    <row r="3261" spans="3:3" ht="14.4" x14ac:dyDescent="0.3">
      <c r="C3261"/>
    </row>
    <row r="3262" spans="3:3" ht="14.4" x14ac:dyDescent="0.3">
      <c r="C3262"/>
    </row>
    <row r="3263" spans="3:3" ht="14.4" x14ac:dyDescent="0.3">
      <c r="C3263"/>
    </row>
    <row r="3264" spans="3:3" ht="14.4" x14ac:dyDescent="0.3">
      <c r="C3264"/>
    </row>
    <row r="3265" spans="3:3" ht="14.4" x14ac:dyDescent="0.3">
      <c r="C3265"/>
    </row>
    <row r="3266" spans="3:3" ht="14.4" x14ac:dyDescent="0.3">
      <c r="C3266"/>
    </row>
    <row r="3267" spans="3:3" ht="14.4" x14ac:dyDescent="0.3">
      <c r="C3267"/>
    </row>
    <row r="3268" spans="3:3" ht="14.4" x14ac:dyDescent="0.3">
      <c r="C3268"/>
    </row>
    <row r="3269" spans="3:3" ht="14.4" x14ac:dyDescent="0.3">
      <c r="C3269"/>
    </row>
    <row r="3270" spans="3:3" ht="14.4" x14ac:dyDescent="0.3">
      <c r="C3270"/>
    </row>
    <row r="3271" spans="3:3" ht="14.4" x14ac:dyDescent="0.3">
      <c r="C3271"/>
    </row>
    <row r="3272" spans="3:3" ht="14.4" x14ac:dyDescent="0.3">
      <c r="C3272"/>
    </row>
    <row r="3273" spans="3:3" ht="14.4" x14ac:dyDescent="0.3">
      <c r="C3273"/>
    </row>
    <row r="3274" spans="3:3" ht="14.4" x14ac:dyDescent="0.3">
      <c r="C3274"/>
    </row>
    <row r="3275" spans="3:3" ht="14.4" x14ac:dyDescent="0.3">
      <c r="C3275"/>
    </row>
    <row r="3276" spans="3:3" ht="14.4" x14ac:dyDescent="0.3">
      <c r="C3276"/>
    </row>
    <row r="3277" spans="3:3" ht="14.4" x14ac:dyDescent="0.3">
      <c r="C3277"/>
    </row>
    <row r="3278" spans="3:3" ht="14.4" x14ac:dyDescent="0.3">
      <c r="C3278"/>
    </row>
    <row r="3279" spans="3:3" ht="14.4" x14ac:dyDescent="0.3">
      <c r="C3279"/>
    </row>
    <row r="3280" spans="3:3" ht="14.4" x14ac:dyDescent="0.3">
      <c r="C3280"/>
    </row>
    <row r="3281" spans="3:3" ht="14.4" x14ac:dyDescent="0.3">
      <c r="C3281"/>
    </row>
    <row r="3282" spans="3:3" ht="14.4" x14ac:dyDescent="0.3">
      <c r="C3282"/>
    </row>
    <row r="3283" spans="3:3" ht="14.4" x14ac:dyDescent="0.3">
      <c r="C3283"/>
    </row>
    <row r="3284" spans="3:3" ht="14.4" x14ac:dyDescent="0.3">
      <c r="C3284"/>
    </row>
    <row r="3285" spans="3:3" ht="14.4" x14ac:dyDescent="0.3">
      <c r="C3285"/>
    </row>
    <row r="3286" spans="3:3" ht="14.4" x14ac:dyDescent="0.3">
      <c r="C3286"/>
    </row>
    <row r="3287" spans="3:3" ht="14.4" x14ac:dyDescent="0.3">
      <c r="C3287"/>
    </row>
    <row r="3288" spans="3:3" ht="14.4" x14ac:dyDescent="0.3">
      <c r="C3288"/>
    </row>
    <row r="3289" spans="3:3" ht="14.4" x14ac:dyDescent="0.3">
      <c r="C3289"/>
    </row>
    <row r="3290" spans="3:3" ht="14.4" x14ac:dyDescent="0.3">
      <c r="C3290"/>
    </row>
    <row r="3291" spans="3:3" ht="14.4" x14ac:dyDescent="0.3">
      <c r="C3291"/>
    </row>
    <row r="3292" spans="3:3" ht="14.4" x14ac:dyDescent="0.3">
      <c r="C3292"/>
    </row>
    <row r="3293" spans="3:3" ht="14.4" x14ac:dyDescent="0.3">
      <c r="C3293"/>
    </row>
    <row r="3294" spans="3:3" ht="14.4" x14ac:dyDescent="0.3">
      <c r="C3294"/>
    </row>
    <row r="3295" spans="3:3" ht="14.4" x14ac:dyDescent="0.3">
      <c r="C3295"/>
    </row>
    <row r="3296" spans="3:3" ht="14.4" x14ac:dyDescent="0.3">
      <c r="C3296"/>
    </row>
    <row r="3297" spans="3:3" ht="14.4" x14ac:dyDescent="0.3">
      <c r="C3297"/>
    </row>
    <row r="3298" spans="3:3" ht="14.4" x14ac:dyDescent="0.3">
      <c r="C3298"/>
    </row>
    <row r="3299" spans="3:3" ht="14.4" x14ac:dyDescent="0.3">
      <c r="C3299"/>
    </row>
    <row r="3300" spans="3:3" ht="14.4" x14ac:dyDescent="0.3">
      <c r="C3300"/>
    </row>
    <row r="3301" spans="3:3" ht="14.4" x14ac:dyDescent="0.3">
      <c r="C3301"/>
    </row>
    <row r="3302" spans="3:3" ht="14.4" x14ac:dyDescent="0.3">
      <c r="C3302"/>
    </row>
    <row r="3303" spans="3:3" ht="14.4" x14ac:dyDescent="0.3">
      <c r="C3303"/>
    </row>
    <row r="3304" spans="3:3" ht="14.4" x14ac:dyDescent="0.3">
      <c r="C3304"/>
    </row>
    <row r="3305" spans="3:3" ht="14.4" x14ac:dyDescent="0.3">
      <c r="C3305"/>
    </row>
    <row r="3306" spans="3:3" ht="14.4" x14ac:dyDescent="0.3">
      <c r="C3306"/>
    </row>
    <row r="3307" spans="3:3" ht="14.4" x14ac:dyDescent="0.3">
      <c r="C3307"/>
    </row>
    <row r="3308" spans="3:3" ht="14.4" x14ac:dyDescent="0.3">
      <c r="C3308"/>
    </row>
    <row r="3309" spans="3:3" ht="14.4" x14ac:dyDescent="0.3">
      <c r="C3309"/>
    </row>
    <row r="3310" spans="3:3" ht="14.4" x14ac:dyDescent="0.3">
      <c r="C3310"/>
    </row>
    <row r="3311" spans="3:3" ht="14.4" x14ac:dyDescent="0.3">
      <c r="C3311"/>
    </row>
    <row r="3312" spans="3:3" ht="14.4" x14ac:dyDescent="0.3">
      <c r="C3312"/>
    </row>
    <row r="3313" spans="3:3" ht="14.4" x14ac:dyDescent="0.3">
      <c r="C3313"/>
    </row>
    <row r="3314" spans="3:3" ht="14.4" x14ac:dyDescent="0.3">
      <c r="C3314"/>
    </row>
    <row r="3315" spans="3:3" ht="14.4" x14ac:dyDescent="0.3">
      <c r="C3315"/>
    </row>
    <row r="3316" spans="3:3" ht="14.4" x14ac:dyDescent="0.3">
      <c r="C3316"/>
    </row>
    <row r="3317" spans="3:3" ht="14.4" x14ac:dyDescent="0.3">
      <c r="C3317"/>
    </row>
    <row r="3318" spans="3:3" ht="14.4" x14ac:dyDescent="0.3">
      <c r="C3318"/>
    </row>
    <row r="3319" spans="3:3" ht="14.4" x14ac:dyDescent="0.3">
      <c r="C3319"/>
    </row>
    <row r="3320" spans="3:3" ht="14.4" x14ac:dyDescent="0.3">
      <c r="C3320"/>
    </row>
    <row r="3321" spans="3:3" ht="14.4" x14ac:dyDescent="0.3">
      <c r="C3321"/>
    </row>
    <row r="3322" spans="3:3" ht="14.4" x14ac:dyDescent="0.3">
      <c r="C3322"/>
    </row>
    <row r="3323" spans="3:3" ht="14.4" x14ac:dyDescent="0.3">
      <c r="C3323"/>
    </row>
    <row r="3324" spans="3:3" ht="14.4" x14ac:dyDescent="0.3">
      <c r="C3324"/>
    </row>
    <row r="3325" spans="3:3" ht="14.4" x14ac:dyDescent="0.3">
      <c r="C3325"/>
    </row>
    <row r="3326" spans="3:3" ht="14.4" x14ac:dyDescent="0.3">
      <c r="C3326"/>
    </row>
    <row r="3327" spans="3:3" ht="14.4" x14ac:dyDescent="0.3">
      <c r="C3327"/>
    </row>
    <row r="3328" spans="3:3" ht="14.4" x14ac:dyDescent="0.3">
      <c r="C3328"/>
    </row>
    <row r="3329" spans="3:3" ht="14.4" x14ac:dyDescent="0.3">
      <c r="C3329"/>
    </row>
    <row r="3330" spans="3:3" ht="14.4" x14ac:dyDescent="0.3">
      <c r="C3330"/>
    </row>
    <row r="3331" spans="3:3" ht="14.4" x14ac:dyDescent="0.3">
      <c r="C3331"/>
    </row>
    <row r="3332" spans="3:3" ht="14.4" x14ac:dyDescent="0.3">
      <c r="C3332"/>
    </row>
    <row r="3333" spans="3:3" ht="14.4" x14ac:dyDescent="0.3">
      <c r="C3333"/>
    </row>
    <row r="3334" spans="3:3" ht="14.4" x14ac:dyDescent="0.3">
      <c r="C3334"/>
    </row>
    <row r="3335" spans="3:3" ht="14.4" x14ac:dyDescent="0.3">
      <c r="C3335"/>
    </row>
    <row r="3336" spans="3:3" ht="14.4" x14ac:dyDescent="0.3">
      <c r="C3336"/>
    </row>
    <row r="3337" spans="3:3" ht="14.4" x14ac:dyDescent="0.3">
      <c r="C3337"/>
    </row>
    <row r="3338" spans="3:3" ht="14.4" x14ac:dyDescent="0.3">
      <c r="C3338"/>
    </row>
    <row r="3339" spans="3:3" ht="14.4" x14ac:dyDescent="0.3">
      <c r="C3339"/>
    </row>
    <row r="3340" spans="3:3" ht="14.4" x14ac:dyDescent="0.3">
      <c r="C3340"/>
    </row>
    <row r="3341" spans="3:3" ht="14.4" x14ac:dyDescent="0.3">
      <c r="C3341"/>
    </row>
    <row r="3342" spans="3:3" ht="14.4" x14ac:dyDescent="0.3">
      <c r="C3342"/>
    </row>
    <row r="3343" spans="3:3" ht="14.4" x14ac:dyDescent="0.3">
      <c r="C3343"/>
    </row>
    <row r="3344" spans="3:3" ht="14.4" x14ac:dyDescent="0.3">
      <c r="C3344"/>
    </row>
    <row r="3345" spans="3:3" ht="14.4" x14ac:dyDescent="0.3">
      <c r="C3345"/>
    </row>
    <row r="3346" spans="3:3" ht="14.4" x14ac:dyDescent="0.3">
      <c r="C3346"/>
    </row>
    <row r="3347" spans="3:3" ht="14.4" x14ac:dyDescent="0.3">
      <c r="C3347"/>
    </row>
    <row r="3348" spans="3:3" ht="14.4" x14ac:dyDescent="0.3">
      <c r="C3348"/>
    </row>
    <row r="3349" spans="3:3" ht="14.4" x14ac:dyDescent="0.3">
      <c r="C3349"/>
    </row>
    <row r="3350" spans="3:3" ht="14.4" x14ac:dyDescent="0.3">
      <c r="C3350"/>
    </row>
    <row r="3351" spans="3:3" ht="14.4" x14ac:dyDescent="0.3">
      <c r="C3351"/>
    </row>
    <row r="3352" spans="3:3" ht="14.4" x14ac:dyDescent="0.3">
      <c r="C3352"/>
    </row>
    <row r="3353" spans="3:3" ht="14.4" x14ac:dyDescent="0.3">
      <c r="C3353"/>
    </row>
    <row r="3354" spans="3:3" ht="14.4" x14ac:dyDescent="0.3">
      <c r="C3354"/>
    </row>
    <row r="3355" spans="3:3" ht="14.4" x14ac:dyDescent="0.3">
      <c r="C3355"/>
    </row>
    <row r="3356" spans="3:3" ht="14.4" x14ac:dyDescent="0.3">
      <c r="C3356"/>
    </row>
    <row r="3357" spans="3:3" ht="14.4" x14ac:dyDescent="0.3">
      <c r="C3357"/>
    </row>
    <row r="3358" spans="3:3" ht="14.4" x14ac:dyDescent="0.3">
      <c r="C3358"/>
    </row>
    <row r="3359" spans="3:3" ht="14.4" x14ac:dyDescent="0.3">
      <c r="C3359"/>
    </row>
    <row r="3360" spans="3:3" ht="14.4" x14ac:dyDescent="0.3">
      <c r="C3360"/>
    </row>
    <row r="3361" spans="3:3" ht="14.4" x14ac:dyDescent="0.3">
      <c r="C3361"/>
    </row>
    <row r="3362" spans="3:3" ht="14.4" x14ac:dyDescent="0.3">
      <c r="C3362"/>
    </row>
    <row r="3363" spans="3:3" ht="14.4" x14ac:dyDescent="0.3">
      <c r="C3363"/>
    </row>
    <row r="3364" spans="3:3" ht="14.4" x14ac:dyDescent="0.3">
      <c r="C3364"/>
    </row>
    <row r="3365" spans="3:3" ht="14.4" x14ac:dyDescent="0.3">
      <c r="C3365"/>
    </row>
    <row r="3366" spans="3:3" ht="14.4" x14ac:dyDescent="0.3">
      <c r="C3366"/>
    </row>
    <row r="3367" spans="3:3" ht="14.4" x14ac:dyDescent="0.3">
      <c r="C3367"/>
    </row>
    <row r="3368" spans="3:3" ht="14.4" x14ac:dyDescent="0.3">
      <c r="C3368"/>
    </row>
    <row r="3369" spans="3:3" ht="14.4" x14ac:dyDescent="0.3">
      <c r="C3369"/>
    </row>
    <row r="3370" spans="3:3" ht="14.4" x14ac:dyDescent="0.3">
      <c r="C3370"/>
    </row>
    <row r="3371" spans="3:3" ht="14.4" x14ac:dyDescent="0.3">
      <c r="C3371"/>
    </row>
    <row r="3372" spans="3:3" ht="14.4" x14ac:dyDescent="0.3">
      <c r="C3372"/>
    </row>
    <row r="3373" spans="3:3" ht="14.4" x14ac:dyDescent="0.3">
      <c r="C3373"/>
    </row>
    <row r="3374" spans="3:3" ht="14.4" x14ac:dyDescent="0.3">
      <c r="C3374"/>
    </row>
    <row r="3375" spans="3:3" ht="14.4" x14ac:dyDescent="0.3">
      <c r="C3375"/>
    </row>
    <row r="3376" spans="3:3" ht="14.4" x14ac:dyDescent="0.3">
      <c r="C3376"/>
    </row>
    <row r="3377" spans="3:3" ht="14.4" x14ac:dyDescent="0.3">
      <c r="C3377"/>
    </row>
    <row r="3378" spans="3:3" ht="14.4" x14ac:dyDescent="0.3">
      <c r="C3378"/>
    </row>
    <row r="3379" spans="3:3" ht="14.4" x14ac:dyDescent="0.3">
      <c r="C3379"/>
    </row>
    <row r="3380" spans="3:3" ht="14.4" x14ac:dyDescent="0.3">
      <c r="C3380"/>
    </row>
    <row r="3381" spans="3:3" ht="14.4" x14ac:dyDescent="0.3">
      <c r="C3381"/>
    </row>
    <row r="3382" spans="3:3" ht="14.4" x14ac:dyDescent="0.3">
      <c r="C3382"/>
    </row>
    <row r="3383" spans="3:3" ht="14.4" x14ac:dyDescent="0.3">
      <c r="C3383"/>
    </row>
    <row r="3384" spans="3:3" ht="14.4" x14ac:dyDescent="0.3">
      <c r="C3384"/>
    </row>
    <row r="3385" spans="3:3" ht="14.4" x14ac:dyDescent="0.3">
      <c r="C3385"/>
    </row>
    <row r="3386" spans="3:3" ht="14.4" x14ac:dyDescent="0.3">
      <c r="C3386"/>
    </row>
    <row r="3387" spans="3:3" ht="14.4" x14ac:dyDescent="0.3">
      <c r="C3387"/>
    </row>
    <row r="3388" spans="3:3" ht="14.4" x14ac:dyDescent="0.3">
      <c r="C3388"/>
    </row>
    <row r="3389" spans="3:3" ht="14.4" x14ac:dyDescent="0.3">
      <c r="C3389"/>
    </row>
    <row r="3390" spans="3:3" ht="14.4" x14ac:dyDescent="0.3">
      <c r="C3390"/>
    </row>
    <row r="3391" spans="3:3" ht="14.4" x14ac:dyDescent="0.3">
      <c r="C3391"/>
    </row>
    <row r="3392" spans="3:3" ht="14.4" x14ac:dyDescent="0.3">
      <c r="C3392"/>
    </row>
    <row r="3393" spans="3:3" ht="14.4" x14ac:dyDescent="0.3">
      <c r="C3393"/>
    </row>
    <row r="3394" spans="3:3" ht="14.4" x14ac:dyDescent="0.3">
      <c r="C3394"/>
    </row>
    <row r="3395" spans="3:3" ht="14.4" x14ac:dyDescent="0.3">
      <c r="C3395"/>
    </row>
    <row r="3396" spans="3:3" ht="14.4" x14ac:dyDescent="0.3">
      <c r="C3396"/>
    </row>
    <row r="3397" spans="3:3" ht="14.4" x14ac:dyDescent="0.3">
      <c r="C3397"/>
    </row>
    <row r="3398" spans="3:3" ht="14.4" x14ac:dyDescent="0.3">
      <c r="C3398"/>
    </row>
    <row r="3399" spans="3:3" ht="14.4" x14ac:dyDescent="0.3">
      <c r="C3399"/>
    </row>
    <row r="3400" spans="3:3" ht="14.4" x14ac:dyDescent="0.3">
      <c r="C3400"/>
    </row>
    <row r="3401" spans="3:3" ht="14.4" x14ac:dyDescent="0.3">
      <c r="C3401"/>
    </row>
    <row r="3402" spans="3:3" ht="14.4" x14ac:dyDescent="0.3">
      <c r="C3402"/>
    </row>
    <row r="3403" spans="3:3" ht="14.4" x14ac:dyDescent="0.3">
      <c r="C3403"/>
    </row>
    <row r="3404" spans="3:3" ht="14.4" x14ac:dyDescent="0.3">
      <c r="C3404"/>
    </row>
    <row r="3405" spans="3:3" ht="14.4" x14ac:dyDescent="0.3">
      <c r="C3405"/>
    </row>
    <row r="3406" spans="3:3" ht="14.4" x14ac:dyDescent="0.3">
      <c r="C3406"/>
    </row>
    <row r="3407" spans="3:3" ht="14.4" x14ac:dyDescent="0.3">
      <c r="C3407"/>
    </row>
    <row r="3408" spans="3:3" ht="14.4" x14ac:dyDescent="0.3">
      <c r="C3408"/>
    </row>
    <row r="3409" spans="3:3" ht="14.4" x14ac:dyDescent="0.3">
      <c r="C3409"/>
    </row>
    <row r="3410" spans="3:3" ht="14.4" x14ac:dyDescent="0.3">
      <c r="C3410"/>
    </row>
    <row r="3411" spans="3:3" ht="14.4" x14ac:dyDescent="0.3">
      <c r="C3411"/>
    </row>
    <row r="3412" spans="3:3" ht="14.4" x14ac:dyDescent="0.3">
      <c r="C3412"/>
    </row>
    <row r="3413" spans="3:3" ht="14.4" x14ac:dyDescent="0.3">
      <c r="C3413"/>
    </row>
    <row r="3414" spans="3:3" ht="14.4" x14ac:dyDescent="0.3">
      <c r="C3414"/>
    </row>
    <row r="3415" spans="3:3" ht="14.4" x14ac:dyDescent="0.3">
      <c r="C3415"/>
    </row>
    <row r="3416" spans="3:3" ht="14.4" x14ac:dyDescent="0.3">
      <c r="C3416"/>
    </row>
    <row r="3417" spans="3:3" ht="14.4" x14ac:dyDescent="0.3">
      <c r="C3417"/>
    </row>
    <row r="3418" spans="3:3" ht="14.4" x14ac:dyDescent="0.3">
      <c r="C3418"/>
    </row>
    <row r="3419" spans="3:3" ht="14.4" x14ac:dyDescent="0.3">
      <c r="C3419"/>
    </row>
    <row r="3420" spans="3:3" ht="14.4" x14ac:dyDescent="0.3">
      <c r="C3420"/>
    </row>
    <row r="3421" spans="3:3" ht="14.4" x14ac:dyDescent="0.3">
      <c r="C3421"/>
    </row>
    <row r="3422" spans="3:3" ht="14.4" x14ac:dyDescent="0.3">
      <c r="C3422"/>
    </row>
    <row r="3423" spans="3:3" ht="14.4" x14ac:dyDescent="0.3">
      <c r="C3423"/>
    </row>
    <row r="3424" spans="3:3" ht="14.4" x14ac:dyDescent="0.3">
      <c r="C3424"/>
    </row>
    <row r="3425" spans="3:3" ht="14.4" x14ac:dyDescent="0.3">
      <c r="C3425"/>
    </row>
    <row r="3426" spans="3:3" ht="14.4" x14ac:dyDescent="0.3">
      <c r="C3426"/>
    </row>
    <row r="3427" spans="3:3" ht="14.4" x14ac:dyDescent="0.3">
      <c r="C3427"/>
    </row>
    <row r="3428" spans="3:3" ht="14.4" x14ac:dyDescent="0.3">
      <c r="C3428"/>
    </row>
    <row r="3429" spans="3:3" ht="14.4" x14ac:dyDescent="0.3">
      <c r="C3429"/>
    </row>
    <row r="3430" spans="3:3" ht="14.4" x14ac:dyDescent="0.3">
      <c r="C3430"/>
    </row>
    <row r="3431" spans="3:3" ht="14.4" x14ac:dyDescent="0.3">
      <c r="C3431"/>
    </row>
    <row r="3432" spans="3:3" ht="14.4" x14ac:dyDescent="0.3">
      <c r="C3432"/>
    </row>
    <row r="3433" spans="3:3" ht="14.4" x14ac:dyDescent="0.3">
      <c r="C3433"/>
    </row>
    <row r="3434" spans="3:3" ht="14.4" x14ac:dyDescent="0.3">
      <c r="C3434"/>
    </row>
    <row r="3435" spans="3:3" ht="14.4" x14ac:dyDescent="0.3">
      <c r="C3435"/>
    </row>
    <row r="3436" spans="3:3" ht="14.4" x14ac:dyDescent="0.3">
      <c r="C3436"/>
    </row>
    <row r="3437" spans="3:3" ht="14.4" x14ac:dyDescent="0.3">
      <c r="C3437"/>
    </row>
    <row r="3438" spans="3:3" ht="14.4" x14ac:dyDescent="0.3">
      <c r="C3438"/>
    </row>
    <row r="3439" spans="3:3" ht="14.4" x14ac:dyDescent="0.3">
      <c r="C3439"/>
    </row>
    <row r="3440" spans="3:3" ht="14.4" x14ac:dyDescent="0.3">
      <c r="C3440"/>
    </row>
    <row r="3441" spans="3:3" ht="14.4" x14ac:dyDescent="0.3">
      <c r="C3441"/>
    </row>
    <row r="3442" spans="3:3" ht="14.4" x14ac:dyDescent="0.3">
      <c r="C3442"/>
    </row>
    <row r="3443" spans="3:3" ht="14.4" x14ac:dyDescent="0.3">
      <c r="C3443"/>
    </row>
    <row r="3444" spans="3:3" ht="14.4" x14ac:dyDescent="0.3">
      <c r="C3444"/>
    </row>
    <row r="3445" spans="3:3" ht="14.4" x14ac:dyDescent="0.3">
      <c r="C3445"/>
    </row>
    <row r="3446" spans="3:3" ht="14.4" x14ac:dyDescent="0.3">
      <c r="C3446"/>
    </row>
    <row r="3447" spans="3:3" ht="14.4" x14ac:dyDescent="0.3">
      <c r="C3447"/>
    </row>
    <row r="3448" spans="3:3" ht="14.4" x14ac:dyDescent="0.3">
      <c r="C3448"/>
    </row>
    <row r="3449" spans="3:3" ht="14.4" x14ac:dyDescent="0.3">
      <c r="C3449"/>
    </row>
    <row r="3450" spans="3:3" ht="14.4" x14ac:dyDescent="0.3">
      <c r="C3450"/>
    </row>
    <row r="3451" spans="3:3" ht="14.4" x14ac:dyDescent="0.3">
      <c r="C3451"/>
    </row>
    <row r="3452" spans="3:3" ht="14.4" x14ac:dyDescent="0.3">
      <c r="C3452"/>
    </row>
    <row r="3453" spans="3:3" ht="14.4" x14ac:dyDescent="0.3">
      <c r="C3453"/>
    </row>
    <row r="3454" spans="3:3" ht="14.4" x14ac:dyDescent="0.3">
      <c r="C3454"/>
    </row>
    <row r="3455" spans="3:3" ht="14.4" x14ac:dyDescent="0.3">
      <c r="C3455"/>
    </row>
    <row r="3456" spans="3:3" ht="14.4" x14ac:dyDescent="0.3">
      <c r="C3456"/>
    </row>
    <row r="3457" spans="3:3" ht="14.4" x14ac:dyDescent="0.3">
      <c r="C3457"/>
    </row>
    <row r="3458" spans="3:3" ht="14.4" x14ac:dyDescent="0.3">
      <c r="C3458"/>
    </row>
    <row r="3459" spans="3:3" ht="14.4" x14ac:dyDescent="0.3">
      <c r="C3459"/>
    </row>
    <row r="3460" spans="3:3" ht="14.4" x14ac:dyDescent="0.3">
      <c r="C3460"/>
    </row>
    <row r="3461" spans="3:3" ht="14.4" x14ac:dyDescent="0.3">
      <c r="C3461"/>
    </row>
    <row r="3462" spans="3:3" ht="14.4" x14ac:dyDescent="0.3">
      <c r="C3462"/>
    </row>
    <row r="3463" spans="3:3" ht="14.4" x14ac:dyDescent="0.3">
      <c r="C3463"/>
    </row>
    <row r="3464" spans="3:3" ht="14.4" x14ac:dyDescent="0.3">
      <c r="C3464"/>
    </row>
    <row r="3465" spans="3:3" ht="14.4" x14ac:dyDescent="0.3">
      <c r="C3465"/>
    </row>
    <row r="3466" spans="3:3" ht="14.4" x14ac:dyDescent="0.3">
      <c r="C3466"/>
    </row>
    <row r="3467" spans="3:3" ht="14.4" x14ac:dyDescent="0.3">
      <c r="C3467"/>
    </row>
    <row r="3468" spans="3:3" ht="14.4" x14ac:dyDescent="0.3">
      <c r="C3468"/>
    </row>
    <row r="3469" spans="3:3" ht="14.4" x14ac:dyDescent="0.3">
      <c r="C3469"/>
    </row>
    <row r="3470" spans="3:3" ht="14.4" x14ac:dyDescent="0.3">
      <c r="C3470"/>
    </row>
    <row r="3471" spans="3:3" ht="14.4" x14ac:dyDescent="0.3">
      <c r="C3471"/>
    </row>
    <row r="3472" spans="3:3" ht="14.4" x14ac:dyDescent="0.3">
      <c r="C3472"/>
    </row>
    <row r="3473" spans="3:3" ht="14.4" x14ac:dyDescent="0.3">
      <c r="C3473"/>
    </row>
    <row r="3474" spans="3:3" ht="14.4" x14ac:dyDescent="0.3">
      <c r="C3474"/>
    </row>
    <row r="3475" spans="3:3" ht="14.4" x14ac:dyDescent="0.3">
      <c r="C3475"/>
    </row>
    <row r="3476" spans="3:3" ht="14.4" x14ac:dyDescent="0.3">
      <c r="C3476"/>
    </row>
    <row r="3477" spans="3:3" ht="14.4" x14ac:dyDescent="0.3">
      <c r="C3477"/>
    </row>
    <row r="3478" spans="3:3" ht="14.4" x14ac:dyDescent="0.3">
      <c r="C3478"/>
    </row>
    <row r="3479" spans="3:3" ht="14.4" x14ac:dyDescent="0.3">
      <c r="C3479"/>
    </row>
    <row r="3480" spans="3:3" ht="14.4" x14ac:dyDescent="0.3">
      <c r="C3480"/>
    </row>
    <row r="3481" spans="3:3" ht="14.4" x14ac:dyDescent="0.3">
      <c r="C3481"/>
    </row>
    <row r="3482" spans="3:3" ht="14.4" x14ac:dyDescent="0.3">
      <c r="C3482"/>
    </row>
    <row r="3483" spans="3:3" ht="14.4" x14ac:dyDescent="0.3">
      <c r="C3483"/>
    </row>
    <row r="3484" spans="3:3" ht="14.4" x14ac:dyDescent="0.3">
      <c r="C3484"/>
    </row>
    <row r="3485" spans="3:3" ht="14.4" x14ac:dyDescent="0.3">
      <c r="C3485"/>
    </row>
    <row r="3486" spans="3:3" ht="14.4" x14ac:dyDescent="0.3">
      <c r="C3486"/>
    </row>
    <row r="3487" spans="3:3" ht="14.4" x14ac:dyDescent="0.3">
      <c r="C3487"/>
    </row>
    <row r="3488" spans="3:3" ht="14.4" x14ac:dyDescent="0.3">
      <c r="C3488"/>
    </row>
    <row r="3489" spans="3:3" ht="14.4" x14ac:dyDescent="0.3">
      <c r="C3489"/>
    </row>
    <row r="3490" spans="3:3" ht="14.4" x14ac:dyDescent="0.3">
      <c r="C3490"/>
    </row>
    <row r="3491" spans="3:3" ht="14.4" x14ac:dyDescent="0.3">
      <c r="C3491"/>
    </row>
    <row r="3492" spans="3:3" ht="14.4" x14ac:dyDescent="0.3">
      <c r="C3492"/>
    </row>
    <row r="3493" spans="3:3" ht="14.4" x14ac:dyDescent="0.3">
      <c r="C3493"/>
    </row>
    <row r="3494" spans="3:3" ht="14.4" x14ac:dyDescent="0.3">
      <c r="C3494"/>
    </row>
    <row r="3495" spans="3:3" ht="14.4" x14ac:dyDescent="0.3">
      <c r="C3495"/>
    </row>
    <row r="3496" spans="3:3" ht="14.4" x14ac:dyDescent="0.3">
      <c r="C3496"/>
    </row>
    <row r="3497" spans="3:3" ht="14.4" x14ac:dyDescent="0.3">
      <c r="C3497"/>
    </row>
    <row r="3498" spans="3:3" ht="14.4" x14ac:dyDescent="0.3">
      <c r="C3498"/>
    </row>
    <row r="3499" spans="3:3" ht="14.4" x14ac:dyDescent="0.3">
      <c r="C3499"/>
    </row>
    <row r="3500" spans="3:3" ht="14.4" x14ac:dyDescent="0.3">
      <c r="C3500"/>
    </row>
    <row r="3501" spans="3:3" ht="14.4" x14ac:dyDescent="0.3">
      <c r="C3501"/>
    </row>
    <row r="3502" spans="3:3" ht="14.4" x14ac:dyDescent="0.3">
      <c r="C3502"/>
    </row>
    <row r="3503" spans="3:3" ht="14.4" x14ac:dyDescent="0.3">
      <c r="C3503"/>
    </row>
    <row r="3504" spans="3:3" ht="14.4" x14ac:dyDescent="0.3">
      <c r="C3504"/>
    </row>
    <row r="3505" spans="3:3" ht="14.4" x14ac:dyDescent="0.3">
      <c r="C3505"/>
    </row>
    <row r="3506" spans="3:3" ht="14.4" x14ac:dyDescent="0.3">
      <c r="C3506"/>
    </row>
    <row r="3507" spans="3:3" ht="14.4" x14ac:dyDescent="0.3">
      <c r="C3507"/>
    </row>
    <row r="3508" spans="3:3" ht="14.4" x14ac:dyDescent="0.3">
      <c r="C3508"/>
    </row>
    <row r="3509" spans="3:3" ht="14.4" x14ac:dyDescent="0.3">
      <c r="C3509"/>
    </row>
    <row r="3510" spans="3:3" ht="14.4" x14ac:dyDescent="0.3">
      <c r="C3510"/>
    </row>
    <row r="3511" spans="3:3" ht="14.4" x14ac:dyDescent="0.3">
      <c r="C3511"/>
    </row>
    <row r="3512" spans="3:3" ht="14.4" x14ac:dyDescent="0.3">
      <c r="C3512"/>
    </row>
    <row r="3513" spans="3:3" ht="14.4" x14ac:dyDescent="0.3">
      <c r="C3513"/>
    </row>
    <row r="3514" spans="3:3" ht="14.4" x14ac:dyDescent="0.3">
      <c r="C3514"/>
    </row>
    <row r="3515" spans="3:3" ht="14.4" x14ac:dyDescent="0.3">
      <c r="C3515"/>
    </row>
    <row r="3516" spans="3:3" ht="14.4" x14ac:dyDescent="0.3">
      <c r="C3516"/>
    </row>
    <row r="3517" spans="3:3" ht="14.4" x14ac:dyDescent="0.3">
      <c r="C3517"/>
    </row>
    <row r="3518" spans="3:3" ht="14.4" x14ac:dyDescent="0.3">
      <c r="C3518"/>
    </row>
    <row r="3519" spans="3:3" ht="14.4" x14ac:dyDescent="0.3">
      <c r="C3519"/>
    </row>
    <row r="3520" spans="3:3" ht="14.4" x14ac:dyDescent="0.3">
      <c r="C3520"/>
    </row>
    <row r="3521" spans="3:3" ht="14.4" x14ac:dyDescent="0.3">
      <c r="C3521"/>
    </row>
    <row r="3522" spans="3:3" ht="14.4" x14ac:dyDescent="0.3">
      <c r="C3522"/>
    </row>
    <row r="3523" spans="3:3" ht="14.4" x14ac:dyDescent="0.3">
      <c r="C3523"/>
    </row>
    <row r="3524" spans="3:3" ht="14.4" x14ac:dyDescent="0.3">
      <c r="C3524"/>
    </row>
    <row r="3525" spans="3:3" ht="14.4" x14ac:dyDescent="0.3">
      <c r="C3525"/>
    </row>
    <row r="3526" spans="3:3" ht="14.4" x14ac:dyDescent="0.3">
      <c r="C3526"/>
    </row>
    <row r="3527" spans="3:3" ht="14.4" x14ac:dyDescent="0.3">
      <c r="C3527"/>
    </row>
    <row r="3528" spans="3:3" ht="14.4" x14ac:dyDescent="0.3">
      <c r="C3528"/>
    </row>
    <row r="3529" spans="3:3" ht="14.4" x14ac:dyDescent="0.3">
      <c r="C3529"/>
    </row>
    <row r="3530" spans="3:3" ht="14.4" x14ac:dyDescent="0.3">
      <c r="C3530"/>
    </row>
    <row r="3531" spans="3:3" ht="14.4" x14ac:dyDescent="0.3">
      <c r="C3531"/>
    </row>
    <row r="3532" spans="3:3" ht="14.4" x14ac:dyDescent="0.3">
      <c r="C3532"/>
    </row>
    <row r="3533" spans="3:3" ht="14.4" x14ac:dyDescent="0.3">
      <c r="C3533"/>
    </row>
    <row r="3534" spans="3:3" ht="14.4" x14ac:dyDescent="0.3">
      <c r="C3534"/>
    </row>
    <row r="3535" spans="3:3" ht="14.4" x14ac:dyDescent="0.3">
      <c r="C3535"/>
    </row>
    <row r="3536" spans="3:3" ht="14.4" x14ac:dyDescent="0.3">
      <c r="C3536"/>
    </row>
    <row r="3537" spans="3:3" ht="14.4" x14ac:dyDescent="0.3">
      <c r="C3537"/>
    </row>
    <row r="3538" spans="3:3" ht="14.4" x14ac:dyDescent="0.3">
      <c r="C3538"/>
    </row>
    <row r="3539" spans="3:3" ht="14.4" x14ac:dyDescent="0.3">
      <c r="C3539"/>
    </row>
    <row r="3540" spans="3:3" ht="14.4" x14ac:dyDescent="0.3">
      <c r="C3540"/>
    </row>
    <row r="3541" spans="3:3" ht="14.4" x14ac:dyDescent="0.3">
      <c r="C3541"/>
    </row>
    <row r="3542" spans="3:3" ht="14.4" x14ac:dyDescent="0.3">
      <c r="C3542"/>
    </row>
    <row r="3543" spans="3:3" ht="14.4" x14ac:dyDescent="0.3">
      <c r="C3543"/>
    </row>
    <row r="3544" spans="3:3" ht="14.4" x14ac:dyDescent="0.3">
      <c r="C3544"/>
    </row>
    <row r="3545" spans="3:3" ht="14.4" x14ac:dyDescent="0.3">
      <c r="C3545"/>
    </row>
    <row r="3546" spans="3:3" ht="14.4" x14ac:dyDescent="0.3">
      <c r="C3546"/>
    </row>
    <row r="3547" spans="3:3" ht="14.4" x14ac:dyDescent="0.3">
      <c r="C3547"/>
    </row>
    <row r="3548" spans="3:3" ht="14.4" x14ac:dyDescent="0.3">
      <c r="C3548"/>
    </row>
    <row r="3549" spans="3:3" ht="14.4" x14ac:dyDescent="0.3">
      <c r="C3549"/>
    </row>
    <row r="3550" spans="3:3" ht="14.4" x14ac:dyDescent="0.3">
      <c r="C3550"/>
    </row>
    <row r="3551" spans="3:3" ht="14.4" x14ac:dyDescent="0.3">
      <c r="C3551"/>
    </row>
    <row r="3552" spans="3:3" ht="14.4" x14ac:dyDescent="0.3">
      <c r="C3552"/>
    </row>
    <row r="3553" spans="3:3" ht="14.4" x14ac:dyDescent="0.3">
      <c r="C3553"/>
    </row>
    <row r="3554" spans="3:3" ht="14.4" x14ac:dyDescent="0.3">
      <c r="C3554"/>
    </row>
    <row r="3555" spans="3:3" ht="14.4" x14ac:dyDescent="0.3">
      <c r="C3555"/>
    </row>
    <row r="3556" spans="3:3" ht="14.4" x14ac:dyDescent="0.3">
      <c r="C3556"/>
    </row>
    <row r="3557" spans="3:3" ht="14.4" x14ac:dyDescent="0.3">
      <c r="C3557"/>
    </row>
    <row r="3558" spans="3:3" ht="14.4" x14ac:dyDescent="0.3">
      <c r="C3558"/>
    </row>
    <row r="3559" spans="3:3" ht="14.4" x14ac:dyDescent="0.3">
      <c r="C3559"/>
    </row>
    <row r="3560" spans="3:3" ht="14.4" x14ac:dyDescent="0.3">
      <c r="C3560"/>
    </row>
    <row r="3561" spans="3:3" ht="14.4" x14ac:dyDescent="0.3">
      <c r="C3561"/>
    </row>
    <row r="3562" spans="3:3" ht="14.4" x14ac:dyDescent="0.3">
      <c r="C3562"/>
    </row>
    <row r="3563" spans="3:3" ht="14.4" x14ac:dyDescent="0.3">
      <c r="C3563"/>
    </row>
    <row r="3564" spans="3:3" ht="14.4" x14ac:dyDescent="0.3">
      <c r="C3564"/>
    </row>
    <row r="3565" spans="3:3" ht="14.4" x14ac:dyDescent="0.3">
      <c r="C3565"/>
    </row>
    <row r="3566" spans="3:3" ht="14.4" x14ac:dyDescent="0.3">
      <c r="C3566"/>
    </row>
    <row r="3567" spans="3:3" ht="14.4" x14ac:dyDescent="0.3">
      <c r="C3567"/>
    </row>
    <row r="3568" spans="3:3" ht="14.4" x14ac:dyDescent="0.3">
      <c r="C3568"/>
    </row>
    <row r="3569" spans="3:3" ht="14.4" x14ac:dyDescent="0.3">
      <c r="C3569"/>
    </row>
    <row r="3570" spans="3:3" ht="14.4" x14ac:dyDescent="0.3">
      <c r="C3570"/>
    </row>
    <row r="3571" spans="3:3" ht="14.4" x14ac:dyDescent="0.3">
      <c r="C3571"/>
    </row>
    <row r="3572" spans="3:3" ht="14.4" x14ac:dyDescent="0.3">
      <c r="C3572"/>
    </row>
    <row r="3573" spans="3:3" ht="14.4" x14ac:dyDescent="0.3">
      <c r="C3573"/>
    </row>
    <row r="3574" spans="3:3" ht="14.4" x14ac:dyDescent="0.3">
      <c r="C3574"/>
    </row>
    <row r="3575" spans="3:3" ht="14.4" x14ac:dyDescent="0.3">
      <c r="C3575"/>
    </row>
    <row r="3576" spans="3:3" ht="14.4" x14ac:dyDescent="0.3">
      <c r="C3576"/>
    </row>
    <row r="3577" spans="3:3" ht="14.4" x14ac:dyDescent="0.3">
      <c r="C3577"/>
    </row>
    <row r="3578" spans="3:3" ht="14.4" x14ac:dyDescent="0.3">
      <c r="C3578"/>
    </row>
    <row r="3579" spans="3:3" ht="14.4" x14ac:dyDescent="0.3">
      <c r="C3579"/>
    </row>
    <row r="3580" spans="3:3" ht="14.4" x14ac:dyDescent="0.3">
      <c r="C3580"/>
    </row>
    <row r="3581" spans="3:3" ht="14.4" x14ac:dyDescent="0.3">
      <c r="C3581"/>
    </row>
    <row r="3582" spans="3:3" ht="14.4" x14ac:dyDescent="0.3">
      <c r="C3582"/>
    </row>
    <row r="3583" spans="3:3" ht="14.4" x14ac:dyDescent="0.3">
      <c r="C3583"/>
    </row>
    <row r="3584" spans="3:3" ht="14.4" x14ac:dyDescent="0.3">
      <c r="C3584"/>
    </row>
    <row r="3585" spans="3:3" ht="14.4" x14ac:dyDescent="0.3">
      <c r="C3585"/>
    </row>
    <row r="3586" spans="3:3" ht="14.4" x14ac:dyDescent="0.3">
      <c r="C3586"/>
    </row>
    <row r="3587" spans="3:3" ht="14.4" x14ac:dyDescent="0.3">
      <c r="C3587"/>
    </row>
    <row r="3588" spans="3:3" ht="14.4" x14ac:dyDescent="0.3">
      <c r="C3588"/>
    </row>
    <row r="3589" spans="3:3" ht="14.4" x14ac:dyDescent="0.3">
      <c r="C3589"/>
    </row>
    <row r="3590" spans="3:3" ht="14.4" x14ac:dyDescent="0.3">
      <c r="C3590"/>
    </row>
    <row r="3591" spans="3:3" ht="14.4" x14ac:dyDescent="0.3">
      <c r="C3591"/>
    </row>
    <row r="3592" spans="3:3" ht="14.4" x14ac:dyDescent="0.3">
      <c r="C3592"/>
    </row>
    <row r="3593" spans="3:3" ht="14.4" x14ac:dyDescent="0.3">
      <c r="C3593"/>
    </row>
    <row r="3594" spans="3:3" ht="14.4" x14ac:dyDescent="0.3">
      <c r="C3594"/>
    </row>
    <row r="3595" spans="3:3" ht="14.4" x14ac:dyDescent="0.3">
      <c r="C3595"/>
    </row>
    <row r="3596" spans="3:3" ht="14.4" x14ac:dyDescent="0.3">
      <c r="C3596"/>
    </row>
    <row r="3597" spans="3:3" ht="14.4" x14ac:dyDescent="0.3">
      <c r="C3597"/>
    </row>
    <row r="3598" spans="3:3" ht="14.4" x14ac:dyDescent="0.3">
      <c r="C3598"/>
    </row>
    <row r="3599" spans="3:3" ht="14.4" x14ac:dyDescent="0.3">
      <c r="C3599"/>
    </row>
    <row r="3600" spans="3:3" ht="14.4" x14ac:dyDescent="0.3">
      <c r="C3600"/>
    </row>
    <row r="3601" spans="3:3" ht="14.4" x14ac:dyDescent="0.3">
      <c r="C3601"/>
    </row>
    <row r="3602" spans="3:3" ht="14.4" x14ac:dyDescent="0.3">
      <c r="C3602"/>
    </row>
    <row r="3603" spans="3:3" ht="14.4" x14ac:dyDescent="0.3">
      <c r="C3603"/>
    </row>
    <row r="3604" spans="3:3" ht="14.4" x14ac:dyDescent="0.3">
      <c r="C3604"/>
    </row>
    <row r="3605" spans="3:3" ht="14.4" x14ac:dyDescent="0.3">
      <c r="C3605"/>
    </row>
    <row r="3606" spans="3:3" ht="14.4" x14ac:dyDescent="0.3">
      <c r="C3606"/>
    </row>
    <row r="3607" spans="3:3" ht="14.4" x14ac:dyDescent="0.3">
      <c r="C3607"/>
    </row>
    <row r="3608" spans="3:3" ht="14.4" x14ac:dyDescent="0.3">
      <c r="C3608"/>
    </row>
    <row r="3609" spans="3:3" ht="14.4" x14ac:dyDescent="0.3">
      <c r="C3609"/>
    </row>
    <row r="3610" spans="3:3" ht="14.4" x14ac:dyDescent="0.3">
      <c r="C3610"/>
    </row>
    <row r="3611" spans="3:3" ht="14.4" x14ac:dyDescent="0.3">
      <c r="C3611"/>
    </row>
    <row r="3612" spans="3:3" ht="14.4" x14ac:dyDescent="0.3">
      <c r="C3612"/>
    </row>
    <row r="3613" spans="3:3" ht="14.4" x14ac:dyDescent="0.3">
      <c r="C3613"/>
    </row>
    <row r="3614" spans="3:3" ht="14.4" x14ac:dyDescent="0.3">
      <c r="C3614"/>
    </row>
    <row r="3615" spans="3:3" ht="14.4" x14ac:dyDescent="0.3">
      <c r="C3615"/>
    </row>
    <row r="3616" spans="3:3" ht="14.4" x14ac:dyDescent="0.3">
      <c r="C3616"/>
    </row>
    <row r="3617" spans="3:3" ht="14.4" x14ac:dyDescent="0.3">
      <c r="C3617"/>
    </row>
    <row r="3618" spans="3:3" ht="14.4" x14ac:dyDescent="0.3">
      <c r="C3618"/>
    </row>
    <row r="3619" spans="3:3" ht="14.4" x14ac:dyDescent="0.3">
      <c r="C3619"/>
    </row>
    <row r="3620" spans="3:3" ht="14.4" x14ac:dyDescent="0.3">
      <c r="C3620"/>
    </row>
    <row r="3621" spans="3:3" ht="14.4" x14ac:dyDescent="0.3">
      <c r="C3621"/>
    </row>
    <row r="3622" spans="3:3" ht="14.4" x14ac:dyDescent="0.3">
      <c r="C3622"/>
    </row>
    <row r="3623" spans="3:3" ht="14.4" x14ac:dyDescent="0.3">
      <c r="C3623"/>
    </row>
    <row r="3624" spans="3:3" ht="14.4" x14ac:dyDescent="0.3">
      <c r="C3624"/>
    </row>
    <row r="3625" spans="3:3" ht="14.4" x14ac:dyDescent="0.3">
      <c r="C3625"/>
    </row>
    <row r="3626" spans="3:3" ht="14.4" x14ac:dyDescent="0.3">
      <c r="C3626"/>
    </row>
    <row r="3627" spans="3:3" ht="14.4" x14ac:dyDescent="0.3">
      <c r="C3627"/>
    </row>
    <row r="3628" spans="3:3" ht="14.4" x14ac:dyDescent="0.3">
      <c r="C3628"/>
    </row>
    <row r="3629" spans="3:3" ht="14.4" x14ac:dyDescent="0.3">
      <c r="C3629"/>
    </row>
    <row r="3630" spans="3:3" ht="14.4" x14ac:dyDescent="0.3">
      <c r="C3630"/>
    </row>
    <row r="3631" spans="3:3" ht="14.4" x14ac:dyDescent="0.3">
      <c r="C3631"/>
    </row>
    <row r="3632" spans="3:3" ht="14.4" x14ac:dyDescent="0.3">
      <c r="C3632"/>
    </row>
    <row r="3633" spans="3:3" ht="14.4" x14ac:dyDescent="0.3">
      <c r="C3633"/>
    </row>
    <row r="3634" spans="3:3" ht="14.4" x14ac:dyDescent="0.3">
      <c r="C3634"/>
    </row>
    <row r="3635" spans="3:3" ht="14.4" x14ac:dyDescent="0.3">
      <c r="C3635"/>
    </row>
    <row r="3636" spans="3:3" ht="14.4" x14ac:dyDescent="0.3">
      <c r="C3636"/>
    </row>
    <row r="3637" spans="3:3" ht="14.4" x14ac:dyDescent="0.3">
      <c r="C3637"/>
    </row>
    <row r="3638" spans="3:3" ht="14.4" x14ac:dyDescent="0.3">
      <c r="C3638"/>
    </row>
    <row r="3639" spans="3:3" ht="14.4" x14ac:dyDescent="0.3">
      <c r="C3639"/>
    </row>
    <row r="3640" spans="3:3" ht="14.4" x14ac:dyDescent="0.3">
      <c r="C3640"/>
    </row>
    <row r="3641" spans="3:3" ht="14.4" x14ac:dyDescent="0.3">
      <c r="C3641"/>
    </row>
    <row r="3642" spans="3:3" ht="14.4" x14ac:dyDescent="0.3">
      <c r="C3642"/>
    </row>
    <row r="3643" spans="3:3" ht="14.4" x14ac:dyDescent="0.3">
      <c r="C3643"/>
    </row>
    <row r="3644" spans="3:3" ht="14.4" x14ac:dyDescent="0.3">
      <c r="C3644"/>
    </row>
    <row r="3645" spans="3:3" ht="14.4" x14ac:dyDescent="0.3">
      <c r="C3645"/>
    </row>
    <row r="3646" spans="3:3" ht="14.4" x14ac:dyDescent="0.3">
      <c r="C3646"/>
    </row>
    <row r="3647" spans="3:3" ht="14.4" x14ac:dyDescent="0.3">
      <c r="C3647"/>
    </row>
    <row r="3648" spans="3:3" ht="14.4" x14ac:dyDescent="0.3">
      <c r="C3648"/>
    </row>
    <row r="3649" spans="3:3" ht="14.4" x14ac:dyDescent="0.3">
      <c r="C3649"/>
    </row>
    <row r="3650" spans="3:3" ht="14.4" x14ac:dyDescent="0.3">
      <c r="C3650"/>
    </row>
    <row r="3651" spans="3:3" ht="14.4" x14ac:dyDescent="0.3">
      <c r="C3651"/>
    </row>
    <row r="3652" spans="3:3" ht="14.4" x14ac:dyDescent="0.3">
      <c r="C3652"/>
    </row>
    <row r="3653" spans="3:3" ht="14.4" x14ac:dyDescent="0.3">
      <c r="C3653"/>
    </row>
    <row r="3654" spans="3:3" ht="14.4" x14ac:dyDescent="0.3">
      <c r="C3654"/>
    </row>
    <row r="3655" spans="3:3" ht="14.4" x14ac:dyDescent="0.3">
      <c r="C3655"/>
    </row>
    <row r="3656" spans="3:3" ht="14.4" x14ac:dyDescent="0.3">
      <c r="C3656"/>
    </row>
    <row r="3657" spans="3:3" ht="14.4" x14ac:dyDescent="0.3">
      <c r="C3657"/>
    </row>
    <row r="3658" spans="3:3" ht="14.4" x14ac:dyDescent="0.3">
      <c r="C3658"/>
    </row>
    <row r="3659" spans="3:3" ht="14.4" x14ac:dyDescent="0.3">
      <c r="C3659"/>
    </row>
    <row r="3660" spans="3:3" ht="14.4" x14ac:dyDescent="0.3">
      <c r="C3660"/>
    </row>
    <row r="3661" spans="3:3" ht="14.4" x14ac:dyDescent="0.3">
      <c r="C3661"/>
    </row>
    <row r="3662" spans="3:3" ht="14.4" x14ac:dyDescent="0.3">
      <c r="C3662"/>
    </row>
    <row r="3663" spans="3:3" ht="14.4" x14ac:dyDescent="0.3">
      <c r="C3663"/>
    </row>
    <row r="3664" spans="3:3" ht="14.4" x14ac:dyDescent="0.3">
      <c r="C3664"/>
    </row>
    <row r="3665" spans="3:3" ht="14.4" x14ac:dyDescent="0.3">
      <c r="C3665"/>
    </row>
    <row r="3666" spans="3:3" ht="14.4" x14ac:dyDescent="0.3">
      <c r="C3666"/>
    </row>
    <row r="3667" spans="3:3" ht="14.4" x14ac:dyDescent="0.3">
      <c r="C3667"/>
    </row>
    <row r="3668" spans="3:3" ht="14.4" x14ac:dyDescent="0.3">
      <c r="C3668"/>
    </row>
    <row r="3669" spans="3:3" ht="14.4" x14ac:dyDescent="0.3">
      <c r="C3669"/>
    </row>
    <row r="3670" spans="3:3" ht="14.4" x14ac:dyDescent="0.3">
      <c r="C3670"/>
    </row>
    <row r="3671" spans="3:3" ht="14.4" x14ac:dyDescent="0.3">
      <c r="C3671"/>
    </row>
    <row r="3672" spans="3:3" ht="14.4" x14ac:dyDescent="0.3">
      <c r="C3672"/>
    </row>
    <row r="3673" spans="3:3" ht="14.4" x14ac:dyDescent="0.3">
      <c r="C3673"/>
    </row>
    <row r="3674" spans="3:3" ht="14.4" x14ac:dyDescent="0.3">
      <c r="C3674"/>
    </row>
    <row r="3675" spans="3:3" ht="14.4" x14ac:dyDescent="0.3">
      <c r="C3675"/>
    </row>
    <row r="3676" spans="3:3" ht="14.4" x14ac:dyDescent="0.3">
      <c r="C3676"/>
    </row>
    <row r="3677" spans="3:3" ht="14.4" x14ac:dyDescent="0.3">
      <c r="C3677"/>
    </row>
    <row r="3678" spans="3:3" ht="14.4" x14ac:dyDescent="0.3">
      <c r="C3678"/>
    </row>
    <row r="3679" spans="3:3" ht="14.4" x14ac:dyDescent="0.3">
      <c r="C3679"/>
    </row>
    <row r="3680" spans="3:3" ht="14.4" x14ac:dyDescent="0.3">
      <c r="C3680"/>
    </row>
    <row r="3681" spans="3:3" ht="14.4" x14ac:dyDescent="0.3">
      <c r="C3681"/>
    </row>
    <row r="3682" spans="3:3" ht="14.4" x14ac:dyDescent="0.3">
      <c r="C3682"/>
    </row>
    <row r="3683" spans="3:3" ht="14.4" x14ac:dyDescent="0.3">
      <c r="C3683"/>
    </row>
    <row r="3684" spans="3:3" ht="14.4" x14ac:dyDescent="0.3">
      <c r="C3684"/>
    </row>
    <row r="3685" spans="3:3" ht="14.4" x14ac:dyDescent="0.3">
      <c r="C3685"/>
    </row>
    <row r="3686" spans="3:3" ht="14.4" x14ac:dyDescent="0.3">
      <c r="C3686"/>
    </row>
    <row r="3687" spans="3:3" ht="14.4" x14ac:dyDescent="0.3">
      <c r="C3687"/>
    </row>
    <row r="3688" spans="3:3" ht="14.4" x14ac:dyDescent="0.3">
      <c r="C3688"/>
    </row>
    <row r="3689" spans="3:3" ht="14.4" x14ac:dyDescent="0.3">
      <c r="C3689"/>
    </row>
    <row r="3690" spans="3:3" ht="14.4" x14ac:dyDescent="0.3">
      <c r="C3690"/>
    </row>
    <row r="3691" spans="3:3" ht="14.4" x14ac:dyDescent="0.3">
      <c r="C3691"/>
    </row>
    <row r="3692" spans="3:3" ht="14.4" x14ac:dyDescent="0.3">
      <c r="C3692"/>
    </row>
    <row r="3693" spans="3:3" ht="14.4" x14ac:dyDescent="0.3">
      <c r="C3693"/>
    </row>
    <row r="3694" spans="3:3" ht="14.4" x14ac:dyDescent="0.3">
      <c r="C3694"/>
    </row>
    <row r="3695" spans="3:3" ht="14.4" x14ac:dyDescent="0.3">
      <c r="C3695"/>
    </row>
    <row r="3696" spans="3:3" ht="14.4" x14ac:dyDescent="0.3">
      <c r="C3696"/>
    </row>
    <row r="3697" spans="3:3" ht="14.4" x14ac:dyDescent="0.3">
      <c r="C3697"/>
    </row>
    <row r="3698" spans="3:3" ht="14.4" x14ac:dyDescent="0.3">
      <c r="C3698"/>
    </row>
    <row r="3699" spans="3:3" ht="14.4" x14ac:dyDescent="0.3">
      <c r="C3699"/>
    </row>
    <row r="3700" spans="3:3" ht="14.4" x14ac:dyDescent="0.3">
      <c r="C3700"/>
    </row>
    <row r="3701" spans="3:3" ht="14.4" x14ac:dyDescent="0.3">
      <c r="C3701"/>
    </row>
    <row r="3702" spans="3:3" ht="14.4" x14ac:dyDescent="0.3">
      <c r="C3702"/>
    </row>
    <row r="3703" spans="3:3" ht="14.4" x14ac:dyDescent="0.3">
      <c r="C3703"/>
    </row>
    <row r="3704" spans="3:3" ht="14.4" x14ac:dyDescent="0.3">
      <c r="C3704"/>
    </row>
    <row r="3705" spans="3:3" ht="14.4" x14ac:dyDescent="0.3">
      <c r="C3705"/>
    </row>
    <row r="3706" spans="3:3" ht="14.4" x14ac:dyDescent="0.3">
      <c r="C3706"/>
    </row>
    <row r="3707" spans="3:3" ht="14.4" x14ac:dyDescent="0.3">
      <c r="C3707"/>
    </row>
    <row r="3708" spans="3:3" ht="14.4" x14ac:dyDescent="0.3">
      <c r="C3708"/>
    </row>
    <row r="3709" spans="3:3" ht="14.4" x14ac:dyDescent="0.3">
      <c r="C3709"/>
    </row>
    <row r="3710" spans="3:3" ht="14.4" x14ac:dyDescent="0.3">
      <c r="C3710"/>
    </row>
    <row r="3711" spans="3:3" ht="14.4" x14ac:dyDescent="0.3">
      <c r="C3711"/>
    </row>
    <row r="3712" spans="3:3" ht="14.4" x14ac:dyDescent="0.3">
      <c r="C3712"/>
    </row>
    <row r="3713" spans="3:3" ht="14.4" x14ac:dyDescent="0.3">
      <c r="C3713"/>
    </row>
    <row r="3714" spans="3:3" ht="14.4" x14ac:dyDescent="0.3">
      <c r="C3714"/>
    </row>
    <row r="3715" spans="3:3" ht="14.4" x14ac:dyDescent="0.3">
      <c r="C3715"/>
    </row>
    <row r="3716" spans="3:3" ht="14.4" x14ac:dyDescent="0.3">
      <c r="C3716"/>
    </row>
    <row r="3717" spans="3:3" ht="14.4" x14ac:dyDescent="0.3">
      <c r="C3717"/>
    </row>
    <row r="3718" spans="3:3" ht="14.4" x14ac:dyDescent="0.3">
      <c r="C3718"/>
    </row>
    <row r="3719" spans="3:3" ht="14.4" x14ac:dyDescent="0.3">
      <c r="C3719"/>
    </row>
    <row r="3720" spans="3:3" ht="14.4" x14ac:dyDescent="0.3">
      <c r="C3720"/>
    </row>
    <row r="3721" spans="3:3" ht="14.4" x14ac:dyDescent="0.3">
      <c r="C3721"/>
    </row>
    <row r="3722" spans="3:3" ht="14.4" x14ac:dyDescent="0.3">
      <c r="C3722"/>
    </row>
    <row r="3723" spans="3:3" ht="14.4" x14ac:dyDescent="0.3">
      <c r="C3723"/>
    </row>
    <row r="3724" spans="3:3" ht="14.4" x14ac:dyDescent="0.3">
      <c r="C3724"/>
    </row>
    <row r="3725" spans="3:3" ht="14.4" x14ac:dyDescent="0.3">
      <c r="C3725"/>
    </row>
    <row r="3726" spans="3:3" ht="14.4" x14ac:dyDescent="0.3">
      <c r="C3726"/>
    </row>
    <row r="3727" spans="3:3" ht="14.4" x14ac:dyDescent="0.3">
      <c r="C3727"/>
    </row>
    <row r="3728" spans="3:3" ht="14.4" x14ac:dyDescent="0.3">
      <c r="C3728"/>
    </row>
    <row r="3729" spans="3:3" ht="14.4" x14ac:dyDescent="0.3">
      <c r="C3729"/>
    </row>
    <row r="3730" spans="3:3" ht="14.4" x14ac:dyDescent="0.3">
      <c r="C3730"/>
    </row>
    <row r="3731" spans="3:3" ht="14.4" x14ac:dyDescent="0.3">
      <c r="C3731"/>
    </row>
    <row r="3732" spans="3:3" ht="14.4" x14ac:dyDescent="0.3">
      <c r="C3732"/>
    </row>
    <row r="3733" spans="3:3" ht="14.4" x14ac:dyDescent="0.3">
      <c r="C3733"/>
    </row>
    <row r="3734" spans="3:3" ht="14.4" x14ac:dyDescent="0.3">
      <c r="C3734"/>
    </row>
    <row r="3735" spans="3:3" ht="14.4" x14ac:dyDescent="0.3">
      <c r="C3735"/>
    </row>
    <row r="3736" spans="3:3" ht="14.4" x14ac:dyDescent="0.3">
      <c r="C3736"/>
    </row>
    <row r="3737" spans="3:3" ht="14.4" x14ac:dyDescent="0.3">
      <c r="C3737"/>
    </row>
    <row r="3738" spans="3:3" ht="14.4" x14ac:dyDescent="0.3">
      <c r="C3738"/>
    </row>
    <row r="3739" spans="3:3" ht="14.4" x14ac:dyDescent="0.3">
      <c r="C3739"/>
    </row>
    <row r="3740" spans="3:3" ht="14.4" x14ac:dyDescent="0.3">
      <c r="C3740"/>
    </row>
    <row r="3741" spans="3:3" ht="14.4" x14ac:dyDescent="0.3">
      <c r="C3741"/>
    </row>
    <row r="3742" spans="3:3" ht="14.4" x14ac:dyDescent="0.3">
      <c r="C3742"/>
    </row>
    <row r="3743" spans="3:3" ht="14.4" x14ac:dyDescent="0.3">
      <c r="C3743"/>
    </row>
    <row r="3744" spans="3:3" ht="14.4" x14ac:dyDescent="0.3">
      <c r="C3744"/>
    </row>
    <row r="3745" spans="3:3" ht="14.4" x14ac:dyDescent="0.3">
      <c r="C3745"/>
    </row>
    <row r="3746" spans="3:3" ht="14.4" x14ac:dyDescent="0.3">
      <c r="C3746"/>
    </row>
    <row r="3747" spans="3:3" ht="14.4" x14ac:dyDescent="0.3">
      <c r="C3747"/>
    </row>
    <row r="3748" spans="3:3" ht="14.4" x14ac:dyDescent="0.3">
      <c r="C3748"/>
    </row>
    <row r="3749" spans="3:3" ht="14.4" x14ac:dyDescent="0.3">
      <c r="C3749"/>
    </row>
    <row r="3750" spans="3:3" ht="14.4" x14ac:dyDescent="0.3">
      <c r="C3750"/>
    </row>
    <row r="3751" spans="3:3" ht="14.4" x14ac:dyDescent="0.3">
      <c r="C3751"/>
    </row>
    <row r="3752" spans="3:3" ht="14.4" x14ac:dyDescent="0.3">
      <c r="C3752"/>
    </row>
    <row r="3753" spans="3:3" ht="14.4" x14ac:dyDescent="0.3">
      <c r="C3753"/>
    </row>
    <row r="3754" spans="3:3" ht="14.4" x14ac:dyDescent="0.3">
      <c r="C3754"/>
    </row>
    <row r="3755" spans="3:3" ht="14.4" x14ac:dyDescent="0.3">
      <c r="C3755"/>
    </row>
    <row r="3756" spans="3:3" ht="14.4" x14ac:dyDescent="0.3">
      <c r="C3756"/>
    </row>
    <row r="3757" spans="3:3" ht="14.4" x14ac:dyDescent="0.3">
      <c r="C3757"/>
    </row>
    <row r="3758" spans="3:3" ht="14.4" x14ac:dyDescent="0.3">
      <c r="C3758"/>
    </row>
    <row r="3759" spans="3:3" ht="14.4" x14ac:dyDescent="0.3">
      <c r="C3759"/>
    </row>
    <row r="3760" spans="3:3" ht="14.4" x14ac:dyDescent="0.3">
      <c r="C3760"/>
    </row>
    <row r="3761" spans="3:3" ht="14.4" x14ac:dyDescent="0.3">
      <c r="C3761"/>
    </row>
    <row r="3762" spans="3:3" ht="14.4" x14ac:dyDescent="0.3">
      <c r="C3762"/>
    </row>
    <row r="3763" spans="3:3" ht="14.4" x14ac:dyDescent="0.3">
      <c r="C3763"/>
    </row>
    <row r="3764" spans="3:3" ht="14.4" x14ac:dyDescent="0.3">
      <c r="C3764"/>
    </row>
    <row r="3765" spans="3:3" ht="14.4" x14ac:dyDescent="0.3">
      <c r="C3765"/>
    </row>
    <row r="3766" spans="3:3" ht="14.4" x14ac:dyDescent="0.3">
      <c r="C3766"/>
    </row>
    <row r="3767" spans="3:3" ht="14.4" x14ac:dyDescent="0.3">
      <c r="C3767"/>
    </row>
    <row r="3768" spans="3:3" ht="14.4" x14ac:dyDescent="0.3">
      <c r="C3768"/>
    </row>
    <row r="3769" spans="3:3" ht="14.4" x14ac:dyDescent="0.3">
      <c r="C3769"/>
    </row>
    <row r="3770" spans="3:3" ht="14.4" x14ac:dyDescent="0.3">
      <c r="C3770"/>
    </row>
    <row r="3771" spans="3:3" ht="14.4" x14ac:dyDescent="0.3">
      <c r="C3771"/>
    </row>
    <row r="3772" spans="3:3" ht="14.4" x14ac:dyDescent="0.3">
      <c r="C3772"/>
    </row>
    <row r="3773" spans="3:3" ht="14.4" x14ac:dyDescent="0.3">
      <c r="C3773"/>
    </row>
    <row r="3774" spans="3:3" ht="14.4" x14ac:dyDescent="0.3">
      <c r="C3774"/>
    </row>
    <row r="3775" spans="3:3" ht="14.4" x14ac:dyDescent="0.3">
      <c r="C3775"/>
    </row>
    <row r="3776" spans="3:3" ht="14.4" x14ac:dyDescent="0.3">
      <c r="C3776"/>
    </row>
    <row r="3777" spans="3:3" ht="14.4" x14ac:dyDescent="0.3">
      <c r="C3777"/>
    </row>
    <row r="3778" spans="3:3" ht="14.4" x14ac:dyDescent="0.3">
      <c r="C3778"/>
    </row>
    <row r="3779" spans="3:3" ht="14.4" x14ac:dyDescent="0.3">
      <c r="C3779"/>
    </row>
    <row r="3780" spans="3:3" ht="14.4" x14ac:dyDescent="0.3">
      <c r="C3780"/>
    </row>
    <row r="3781" spans="3:3" ht="14.4" x14ac:dyDescent="0.3">
      <c r="C3781"/>
    </row>
    <row r="3782" spans="3:3" ht="14.4" x14ac:dyDescent="0.3">
      <c r="C3782"/>
    </row>
    <row r="3783" spans="3:3" ht="14.4" x14ac:dyDescent="0.3">
      <c r="C3783"/>
    </row>
    <row r="3784" spans="3:3" ht="14.4" x14ac:dyDescent="0.3">
      <c r="C3784"/>
    </row>
    <row r="3785" spans="3:3" ht="14.4" x14ac:dyDescent="0.3">
      <c r="C3785"/>
    </row>
    <row r="3786" spans="3:3" ht="14.4" x14ac:dyDescent="0.3">
      <c r="C3786"/>
    </row>
    <row r="3787" spans="3:3" ht="14.4" x14ac:dyDescent="0.3">
      <c r="C3787"/>
    </row>
    <row r="3788" spans="3:3" ht="14.4" x14ac:dyDescent="0.3">
      <c r="C3788"/>
    </row>
    <row r="3789" spans="3:3" ht="14.4" x14ac:dyDescent="0.3">
      <c r="C3789"/>
    </row>
    <row r="3790" spans="3:3" ht="14.4" x14ac:dyDescent="0.3">
      <c r="C3790"/>
    </row>
    <row r="3791" spans="3:3" ht="14.4" x14ac:dyDescent="0.3">
      <c r="C3791"/>
    </row>
    <row r="3792" spans="3:3" ht="14.4" x14ac:dyDescent="0.3">
      <c r="C3792"/>
    </row>
    <row r="3793" spans="3:3" ht="14.4" x14ac:dyDescent="0.3">
      <c r="C3793"/>
    </row>
    <row r="3794" spans="3:3" ht="14.4" x14ac:dyDescent="0.3">
      <c r="C3794"/>
    </row>
    <row r="3795" spans="3:3" ht="14.4" x14ac:dyDescent="0.3">
      <c r="C3795"/>
    </row>
    <row r="3796" spans="3:3" ht="14.4" x14ac:dyDescent="0.3">
      <c r="C3796"/>
    </row>
    <row r="3797" spans="3:3" ht="14.4" x14ac:dyDescent="0.3">
      <c r="C3797"/>
    </row>
    <row r="3798" spans="3:3" ht="14.4" x14ac:dyDescent="0.3">
      <c r="C3798"/>
    </row>
    <row r="3799" spans="3:3" ht="14.4" x14ac:dyDescent="0.3">
      <c r="C3799"/>
    </row>
    <row r="3800" spans="3:3" ht="14.4" x14ac:dyDescent="0.3">
      <c r="C3800"/>
    </row>
    <row r="3801" spans="3:3" ht="14.4" x14ac:dyDescent="0.3">
      <c r="C3801"/>
    </row>
    <row r="3802" spans="3:3" ht="14.4" x14ac:dyDescent="0.3">
      <c r="C3802"/>
    </row>
    <row r="3803" spans="3:3" ht="14.4" x14ac:dyDescent="0.3">
      <c r="C3803"/>
    </row>
    <row r="3804" spans="3:3" ht="14.4" x14ac:dyDescent="0.3">
      <c r="C3804"/>
    </row>
    <row r="3805" spans="3:3" ht="14.4" x14ac:dyDescent="0.3">
      <c r="C3805"/>
    </row>
    <row r="3806" spans="3:3" ht="14.4" x14ac:dyDescent="0.3">
      <c r="C3806"/>
    </row>
    <row r="3807" spans="3:3" ht="14.4" x14ac:dyDescent="0.3">
      <c r="C3807"/>
    </row>
    <row r="3808" spans="3:3" ht="14.4" x14ac:dyDescent="0.3">
      <c r="C3808"/>
    </row>
    <row r="3809" spans="3:3" ht="14.4" x14ac:dyDescent="0.3">
      <c r="C3809"/>
    </row>
    <row r="3810" spans="3:3" ht="14.4" x14ac:dyDescent="0.3">
      <c r="C3810"/>
    </row>
    <row r="3811" spans="3:3" ht="14.4" x14ac:dyDescent="0.3">
      <c r="C3811"/>
    </row>
    <row r="3812" spans="3:3" ht="14.4" x14ac:dyDescent="0.3">
      <c r="C3812"/>
    </row>
    <row r="3813" spans="3:3" ht="14.4" x14ac:dyDescent="0.3">
      <c r="C3813"/>
    </row>
    <row r="3814" spans="3:3" ht="14.4" x14ac:dyDescent="0.3">
      <c r="C3814"/>
    </row>
    <row r="3815" spans="3:3" ht="14.4" x14ac:dyDescent="0.3">
      <c r="C3815"/>
    </row>
    <row r="3816" spans="3:3" ht="14.4" x14ac:dyDescent="0.3">
      <c r="C3816"/>
    </row>
    <row r="3817" spans="3:3" ht="14.4" x14ac:dyDescent="0.3">
      <c r="C3817"/>
    </row>
    <row r="3818" spans="3:3" ht="14.4" x14ac:dyDescent="0.3">
      <c r="C3818"/>
    </row>
    <row r="3819" spans="3:3" ht="14.4" x14ac:dyDescent="0.3">
      <c r="C3819"/>
    </row>
    <row r="3820" spans="3:3" ht="14.4" x14ac:dyDescent="0.3">
      <c r="C3820"/>
    </row>
    <row r="3821" spans="3:3" ht="14.4" x14ac:dyDescent="0.3">
      <c r="C3821"/>
    </row>
    <row r="3822" spans="3:3" ht="14.4" x14ac:dyDescent="0.3">
      <c r="C3822"/>
    </row>
    <row r="3823" spans="3:3" ht="14.4" x14ac:dyDescent="0.3">
      <c r="C3823"/>
    </row>
    <row r="3824" spans="3:3" ht="14.4" x14ac:dyDescent="0.3">
      <c r="C3824"/>
    </row>
    <row r="3825" spans="3:3" ht="14.4" x14ac:dyDescent="0.3">
      <c r="C3825"/>
    </row>
    <row r="3826" spans="3:3" ht="14.4" x14ac:dyDescent="0.3">
      <c r="C3826"/>
    </row>
    <row r="3827" spans="3:3" ht="14.4" x14ac:dyDescent="0.3">
      <c r="C3827"/>
    </row>
    <row r="3828" spans="3:3" ht="14.4" x14ac:dyDescent="0.3">
      <c r="C3828"/>
    </row>
    <row r="3829" spans="3:3" ht="14.4" x14ac:dyDescent="0.3">
      <c r="C3829"/>
    </row>
    <row r="3830" spans="3:3" ht="14.4" x14ac:dyDescent="0.3">
      <c r="C3830"/>
    </row>
    <row r="3831" spans="3:3" ht="14.4" x14ac:dyDescent="0.3">
      <c r="C3831"/>
    </row>
    <row r="3832" spans="3:3" ht="14.4" x14ac:dyDescent="0.3">
      <c r="C3832"/>
    </row>
    <row r="3833" spans="3:3" ht="14.4" x14ac:dyDescent="0.3">
      <c r="C3833"/>
    </row>
    <row r="3834" spans="3:3" ht="14.4" x14ac:dyDescent="0.3">
      <c r="C3834"/>
    </row>
    <row r="3835" spans="3:3" ht="14.4" x14ac:dyDescent="0.3">
      <c r="C3835"/>
    </row>
    <row r="3836" spans="3:3" ht="14.4" x14ac:dyDescent="0.3">
      <c r="C3836"/>
    </row>
    <row r="3837" spans="3:3" ht="14.4" x14ac:dyDescent="0.3">
      <c r="C3837"/>
    </row>
    <row r="3838" spans="3:3" ht="14.4" x14ac:dyDescent="0.3">
      <c r="C3838"/>
    </row>
    <row r="3839" spans="3:3" ht="14.4" x14ac:dyDescent="0.3">
      <c r="C3839"/>
    </row>
    <row r="3840" spans="3:3" ht="14.4" x14ac:dyDescent="0.3">
      <c r="C3840"/>
    </row>
    <row r="3841" spans="3:3" ht="14.4" x14ac:dyDescent="0.3">
      <c r="C3841"/>
    </row>
    <row r="3842" spans="3:3" ht="14.4" x14ac:dyDescent="0.3">
      <c r="C3842"/>
    </row>
    <row r="3843" spans="3:3" ht="14.4" x14ac:dyDescent="0.3">
      <c r="C3843"/>
    </row>
    <row r="3844" spans="3:3" ht="14.4" x14ac:dyDescent="0.3">
      <c r="C3844"/>
    </row>
    <row r="3845" spans="3:3" ht="14.4" x14ac:dyDescent="0.3">
      <c r="C3845"/>
    </row>
    <row r="3846" spans="3:3" ht="14.4" x14ac:dyDescent="0.3">
      <c r="C3846"/>
    </row>
    <row r="3847" spans="3:3" ht="14.4" x14ac:dyDescent="0.3">
      <c r="C3847"/>
    </row>
    <row r="3848" spans="3:3" ht="14.4" x14ac:dyDescent="0.3">
      <c r="C3848"/>
    </row>
    <row r="3849" spans="3:3" ht="14.4" x14ac:dyDescent="0.3">
      <c r="C3849"/>
    </row>
    <row r="3850" spans="3:3" ht="14.4" x14ac:dyDescent="0.3">
      <c r="C3850"/>
    </row>
    <row r="3851" spans="3:3" ht="14.4" x14ac:dyDescent="0.3">
      <c r="C3851"/>
    </row>
    <row r="3852" spans="3:3" ht="14.4" x14ac:dyDescent="0.3">
      <c r="C3852"/>
    </row>
    <row r="3853" spans="3:3" ht="14.4" x14ac:dyDescent="0.3">
      <c r="C3853"/>
    </row>
    <row r="3854" spans="3:3" ht="14.4" x14ac:dyDescent="0.3">
      <c r="C3854"/>
    </row>
    <row r="3855" spans="3:3" ht="14.4" x14ac:dyDescent="0.3">
      <c r="C3855"/>
    </row>
    <row r="3856" spans="3:3" ht="14.4" x14ac:dyDescent="0.3">
      <c r="C3856"/>
    </row>
    <row r="3857" spans="3:3" ht="14.4" x14ac:dyDescent="0.3">
      <c r="C3857"/>
    </row>
    <row r="3858" spans="3:3" ht="14.4" x14ac:dyDescent="0.3">
      <c r="C3858"/>
    </row>
    <row r="3859" spans="3:3" ht="14.4" x14ac:dyDescent="0.3">
      <c r="C3859"/>
    </row>
    <row r="3860" spans="3:3" ht="14.4" x14ac:dyDescent="0.3">
      <c r="C3860"/>
    </row>
    <row r="3861" spans="3:3" ht="14.4" x14ac:dyDescent="0.3">
      <c r="C3861"/>
    </row>
    <row r="3862" spans="3:3" ht="14.4" x14ac:dyDescent="0.3">
      <c r="C3862"/>
    </row>
    <row r="3863" spans="3:3" ht="14.4" x14ac:dyDescent="0.3">
      <c r="C3863"/>
    </row>
    <row r="3864" spans="3:3" ht="14.4" x14ac:dyDescent="0.3">
      <c r="C3864"/>
    </row>
    <row r="3865" spans="3:3" ht="14.4" x14ac:dyDescent="0.3">
      <c r="C3865"/>
    </row>
    <row r="3866" spans="3:3" ht="14.4" x14ac:dyDescent="0.3">
      <c r="C3866"/>
    </row>
    <row r="3867" spans="3:3" ht="14.4" x14ac:dyDescent="0.3">
      <c r="C3867"/>
    </row>
    <row r="3868" spans="3:3" ht="14.4" x14ac:dyDescent="0.3">
      <c r="C3868"/>
    </row>
    <row r="3869" spans="3:3" ht="14.4" x14ac:dyDescent="0.3">
      <c r="C3869"/>
    </row>
    <row r="3870" spans="3:3" ht="14.4" x14ac:dyDescent="0.3">
      <c r="C3870"/>
    </row>
    <row r="3871" spans="3:3" ht="14.4" x14ac:dyDescent="0.3">
      <c r="C3871"/>
    </row>
    <row r="3872" spans="3:3" ht="14.4" x14ac:dyDescent="0.3">
      <c r="C3872"/>
    </row>
    <row r="3873" spans="3:3" ht="14.4" x14ac:dyDescent="0.3">
      <c r="C3873"/>
    </row>
    <row r="3874" spans="3:3" ht="14.4" x14ac:dyDescent="0.3">
      <c r="C3874"/>
    </row>
    <row r="3875" spans="3:3" ht="14.4" x14ac:dyDescent="0.3">
      <c r="C3875"/>
    </row>
    <row r="3876" spans="3:3" ht="14.4" x14ac:dyDescent="0.3">
      <c r="C3876"/>
    </row>
    <row r="3877" spans="3:3" ht="14.4" x14ac:dyDescent="0.3">
      <c r="C3877"/>
    </row>
    <row r="3878" spans="3:3" ht="14.4" x14ac:dyDescent="0.3">
      <c r="C3878"/>
    </row>
    <row r="3879" spans="3:3" ht="14.4" x14ac:dyDescent="0.3">
      <c r="C3879"/>
    </row>
    <row r="3880" spans="3:3" ht="14.4" x14ac:dyDescent="0.3">
      <c r="C3880"/>
    </row>
    <row r="3881" spans="3:3" ht="14.4" x14ac:dyDescent="0.3">
      <c r="C3881"/>
    </row>
    <row r="3882" spans="3:3" ht="14.4" x14ac:dyDescent="0.3">
      <c r="C3882"/>
    </row>
    <row r="3883" spans="3:3" ht="14.4" x14ac:dyDescent="0.3">
      <c r="C3883"/>
    </row>
    <row r="3884" spans="3:3" ht="14.4" x14ac:dyDescent="0.3">
      <c r="C3884"/>
    </row>
    <row r="3885" spans="3:3" ht="14.4" x14ac:dyDescent="0.3">
      <c r="C3885"/>
    </row>
    <row r="3886" spans="3:3" ht="14.4" x14ac:dyDescent="0.3">
      <c r="C3886"/>
    </row>
    <row r="3887" spans="3:3" ht="14.4" x14ac:dyDescent="0.3">
      <c r="C3887"/>
    </row>
    <row r="3888" spans="3:3" ht="14.4" x14ac:dyDescent="0.3">
      <c r="C3888"/>
    </row>
    <row r="3889" spans="3:3" ht="14.4" x14ac:dyDescent="0.3">
      <c r="C3889"/>
    </row>
    <row r="3890" spans="3:3" ht="14.4" x14ac:dyDescent="0.3">
      <c r="C3890"/>
    </row>
    <row r="3891" spans="3:3" ht="14.4" x14ac:dyDescent="0.3">
      <c r="C3891"/>
    </row>
    <row r="3892" spans="3:3" ht="14.4" x14ac:dyDescent="0.3">
      <c r="C3892"/>
    </row>
    <row r="3893" spans="3:3" ht="14.4" x14ac:dyDescent="0.3">
      <c r="C3893"/>
    </row>
    <row r="3894" spans="3:3" ht="14.4" x14ac:dyDescent="0.3">
      <c r="C3894"/>
    </row>
    <row r="3895" spans="3:3" ht="14.4" x14ac:dyDescent="0.3">
      <c r="C3895"/>
    </row>
    <row r="3896" spans="3:3" ht="14.4" x14ac:dyDescent="0.3">
      <c r="C3896"/>
    </row>
    <row r="3897" spans="3:3" ht="14.4" x14ac:dyDescent="0.3">
      <c r="C3897"/>
    </row>
    <row r="3898" spans="3:3" ht="14.4" x14ac:dyDescent="0.3">
      <c r="C3898"/>
    </row>
    <row r="3899" spans="3:3" ht="14.4" x14ac:dyDescent="0.3">
      <c r="C3899"/>
    </row>
    <row r="3900" spans="3:3" ht="14.4" x14ac:dyDescent="0.3">
      <c r="C3900"/>
    </row>
    <row r="3901" spans="3:3" ht="14.4" x14ac:dyDescent="0.3">
      <c r="C3901"/>
    </row>
    <row r="3902" spans="3:3" ht="14.4" x14ac:dyDescent="0.3">
      <c r="C3902"/>
    </row>
    <row r="3903" spans="3:3" ht="14.4" x14ac:dyDescent="0.3">
      <c r="C3903"/>
    </row>
    <row r="3904" spans="3:3" ht="14.4" x14ac:dyDescent="0.3">
      <c r="C3904"/>
    </row>
    <row r="3905" spans="3:3" ht="14.4" x14ac:dyDescent="0.3">
      <c r="C3905"/>
    </row>
    <row r="3906" spans="3:3" ht="14.4" x14ac:dyDescent="0.3">
      <c r="C3906"/>
    </row>
    <row r="3907" spans="3:3" ht="14.4" x14ac:dyDescent="0.3">
      <c r="C3907"/>
    </row>
    <row r="3908" spans="3:3" ht="14.4" x14ac:dyDescent="0.3">
      <c r="C3908"/>
    </row>
    <row r="3909" spans="3:3" ht="14.4" x14ac:dyDescent="0.3">
      <c r="C3909"/>
    </row>
    <row r="3910" spans="3:3" ht="14.4" x14ac:dyDescent="0.3">
      <c r="C3910"/>
    </row>
    <row r="3911" spans="3:3" ht="14.4" x14ac:dyDescent="0.3">
      <c r="C3911"/>
    </row>
    <row r="3912" spans="3:3" ht="14.4" x14ac:dyDescent="0.3">
      <c r="C3912"/>
    </row>
    <row r="3913" spans="3:3" ht="14.4" x14ac:dyDescent="0.3">
      <c r="C3913"/>
    </row>
    <row r="3914" spans="3:3" ht="14.4" x14ac:dyDescent="0.3">
      <c r="C3914"/>
    </row>
    <row r="3915" spans="3:3" ht="14.4" x14ac:dyDescent="0.3">
      <c r="C3915"/>
    </row>
    <row r="3916" spans="3:3" ht="14.4" x14ac:dyDescent="0.3">
      <c r="C3916"/>
    </row>
    <row r="3917" spans="3:3" ht="14.4" x14ac:dyDescent="0.3">
      <c r="C3917"/>
    </row>
    <row r="3918" spans="3:3" ht="14.4" x14ac:dyDescent="0.3">
      <c r="C3918"/>
    </row>
    <row r="3919" spans="3:3" ht="14.4" x14ac:dyDescent="0.3">
      <c r="C3919"/>
    </row>
    <row r="3920" spans="3:3" ht="14.4" x14ac:dyDescent="0.3">
      <c r="C3920"/>
    </row>
    <row r="3921" spans="3:3" ht="14.4" x14ac:dyDescent="0.3">
      <c r="C3921"/>
    </row>
    <row r="3922" spans="3:3" ht="14.4" x14ac:dyDescent="0.3">
      <c r="C3922"/>
    </row>
    <row r="3923" spans="3:3" ht="14.4" x14ac:dyDescent="0.3">
      <c r="C3923"/>
    </row>
    <row r="3924" spans="3:3" ht="14.4" x14ac:dyDescent="0.3">
      <c r="C3924"/>
    </row>
    <row r="3925" spans="3:3" ht="14.4" x14ac:dyDescent="0.3">
      <c r="C3925"/>
    </row>
    <row r="3926" spans="3:3" ht="14.4" x14ac:dyDescent="0.3">
      <c r="C3926"/>
    </row>
    <row r="3927" spans="3:3" ht="14.4" x14ac:dyDescent="0.3">
      <c r="C3927"/>
    </row>
    <row r="3928" spans="3:3" ht="14.4" x14ac:dyDescent="0.3">
      <c r="C3928"/>
    </row>
    <row r="3929" spans="3:3" ht="14.4" x14ac:dyDescent="0.3">
      <c r="C3929"/>
    </row>
    <row r="3930" spans="3:3" ht="14.4" x14ac:dyDescent="0.3">
      <c r="C3930"/>
    </row>
    <row r="3931" spans="3:3" ht="14.4" x14ac:dyDescent="0.3">
      <c r="C3931"/>
    </row>
    <row r="3932" spans="3:3" ht="14.4" x14ac:dyDescent="0.3">
      <c r="C3932"/>
    </row>
    <row r="3933" spans="3:3" ht="14.4" x14ac:dyDescent="0.3">
      <c r="C3933"/>
    </row>
    <row r="3934" spans="3:3" ht="14.4" x14ac:dyDescent="0.3">
      <c r="C3934"/>
    </row>
    <row r="3935" spans="3:3" ht="14.4" x14ac:dyDescent="0.3">
      <c r="C3935"/>
    </row>
    <row r="3936" spans="3:3" ht="14.4" x14ac:dyDescent="0.3">
      <c r="C3936"/>
    </row>
    <row r="3937" spans="3:3" ht="14.4" x14ac:dyDescent="0.3">
      <c r="C3937"/>
    </row>
    <row r="3938" spans="3:3" ht="14.4" x14ac:dyDescent="0.3">
      <c r="C3938"/>
    </row>
    <row r="3939" spans="3:3" ht="14.4" x14ac:dyDescent="0.3">
      <c r="C3939"/>
    </row>
    <row r="3940" spans="3:3" ht="14.4" x14ac:dyDescent="0.3">
      <c r="C3940"/>
    </row>
    <row r="3941" spans="3:3" ht="14.4" x14ac:dyDescent="0.3">
      <c r="C3941"/>
    </row>
    <row r="3942" spans="3:3" ht="14.4" x14ac:dyDescent="0.3">
      <c r="C3942"/>
    </row>
    <row r="3943" spans="3:3" ht="14.4" x14ac:dyDescent="0.3">
      <c r="C3943"/>
    </row>
    <row r="3944" spans="3:3" ht="14.4" x14ac:dyDescent="0.3">
      <c r="C3944"/>
    </row>
    <row r="3945" spans="3:3" ht="14.4" x14ac:dyDescent="0.3">
      <c r="C3945"/>
    </row>
    <row r="3946" spans="3:3" ht="14.4" x14ac:dyDescent="0.3">
      <c r="C3946"/>
    </row>
    <row r="3947" spans="3:3" ht="14.4" x14ac:dyDescent="0.3">
      <c r="C3947"/>
    </row>
    <row r="3948" spans="3:3" ht="14.4" x14ac:dyDescent="0.3">
      <c r="C3948"/>
    </row>
    <row r="3949" spans="3:3" ht="14.4" x14ac:dyDescent="0.3">
      <c r="C3949"/>
    </row>
    <row r="3950" spans="3:3" ht="14.4" x14ac:dyDescent="0.3">
      <c r="C3950"/>
    </row>
    <row r="3951" spans="3:3" ht="14.4" x14ac:dyDescent="0.3">
      <c r="C3951"/>
    </row>
    <row r="3952" spans="3:3" ht="14.4" x14ac:dyDescent="0.3">
      <c r="C3952"/>
    </row>
    <row r="3953" spans="3:3" ht="14.4" x14ac:dyDescent="0.3">
      <c r="C3953"/>
    </row>
    <row r="3954" spans="3:3" ht="14.4" x14ac:dyDescent="0.3">
      <c r="C3954"/>
    </row>
    <row r="3955" spans="3:3" ht="14.4" x14ac:dyDescent="0.3">
      <c r="C3955"/>
    </row>
    <row r="3956" spans="3:3" ht="14.4" x14ac:dyDescent="0.3">
      <c r="C3956"/>
    </row>
    <row r="3957" spans="3:3" ht="14.4" x14ac:dyDescent="0.3">
      <c r="C3957"/>
    </row>
    <row r="3958" spans="3:3" ht="14.4" x14ac:dyDescent="0.3">
      <c r="C3958"/>
    </row>
    <row r="3959" spans="3:3" ht="14.4" x14ac:dyDescent="0.3">
      <c r="C3959"/>
    </row>
    <row r="3960" spans="3:3" ht="14.4" x14ac:dyDescent="0.3">
      <c r="C3960"/>
    </row>
    <row r="3961" spans="3:3" ht="14.4" x14ac:dyDescent="0.3">
      <c r="C3961"/>
    </row>
    <row r="3962" spans="3:3" ht="14.4" x14ac:dyDescent="0.3">
      <c r="C3962"/>
    </row>
    <row r="3963" spans="3:3" ht="14.4" x14ac:dyDescent="0.3">
      <c r="C3963"/>
    </row>
    <row r="3964" spans="3:3" ht="14.4" x14ac:dyDescent="0.3">
      <c r="C3964"/>
    </row>
    <row r="3965" spans="3:3" ht="14.4" x14ac:dyDescent="0.3">
      <c r="C3965"/>
    </row>
    <row r="3966" spans="3:3" ht="14.4" x14ac:dyDescent="0.3">
      <c r="C3966"/>
    </row>
    <row r="3967" spans="3:3" ht="14.4" x14ac:dyDescent="0.3">
      <c r="C3967"/>
    </row>
    <row r="3968" spans="3:3" ht="14.4" x14ac:dyDescent="0.3">
      <c r="C3968"/>
    </row>
    <row r="3969" spans="3:3" ht="14.4" x14ac:dyDescent="0.3">
      <c r="C3969"/>
    </row>
    <row r="3970" spans="3:3" ht="14.4" x14ac:dyDescent="0.3">
      <c r="C3970"/>
    </row>
    <row r="3971" spans="3:3" ht="14.4" x14ac:dyDescent="0.3">
      <c r="C3971"/>
    </row>
    <row r="3972" spans="3:3" ht="14.4" x14ac:dyDescent="0.3">
      <c r="C3972"/>
    </row>
    <row r="3973" spans="3:3" ht="14.4" x14ac:dyDescent="0.3">
      <c r="C3973"/>
    </row>
    <row r="3974" spans="3:3" ht="14.4" x14ac:dyDescent="0.3">
      <c r="C3974"/>
    </row>
    <row r="3975" spans="3:3" ht="14.4" x14ac:dyDescent="0.3">
      <c r="C3975"/>
    </row>
    <row r="3976" spans="3:3" ht="14.4" x14ac:dyDescent="0.3">
      <c r="C3976"/>
    </row>
    <row r="3977" spans="3:3" ht="14.4" x14ac:dyDescent="0.3">
      <c r="C3977"/>
    </row>
    <row r="3978" spans="3:3" ht="14.4" x14ac:dyDescent="0.3">
      <c r="C3978"/>
    </row>
    <row r="3979" spans="3:3" ht="14.4" x14ac:dyDescent="0.3">
      <c r="C3979"/>
    </row>
    <row r="3980" spans="3:3" ht="14.4" x14ac:dyDescent="0.3">
      <c r="C3980"/>
    </row>
    <row r="3981" spans="3:3" ht="14.4" x14ac:dyDescent="0.3">
      <c r="C3981"/>
    </row>
    <row r="3982" spans="3:3" ht="14.4" x14ac:dyDescent="0.3">
      <c r="C3982"/>
    </row>
    <row r="3983" spans="3:3" ht="14.4" x14ac:dyDescent="0.3">
      <c r="C3983"/>
    </row>
    <row r="3984" spans="3:3" ht="14.4" x14ac:dyDescent="0.3">
      <c r="C3984"/>
    </row>
    <row r="3985" spans="3:3" ht="14.4" x14ac:dyDescent="0.3">
      <c r="C3985"/>
    </row>
    <row r="3986" spans="3:3" ht="14.4" x14ac:dyDescent="0.3">
      <c r="C3986"/>
    </row>
    <row r="3987" spans="3:3" ht="14.4" x14ac:dyDescent="0.3">
      <c r="C3987"/>
    </row>
    <row r="3988" spans="3:3" ht="14.4" x14ac:dyDescent="0.3">
      <c r="C3988"/>
    </row>
    <row r="3989" spans="3:3" ht="14.4" x14ac:dyDescent="0.3">
      <c r="C3989"/>
    </row>
    <row r="3990" spans="3:3" ht="14.4" x14ac:dyDescent="0.3">
      <c r="C3990"/>
    </row>
    <row r="3991" spans="3:3" ht="14.4" x14ac:dyDescent="0.3">
      <c r="C3991"/>
    </row>
    <row r="3992" spans="3:3" ht="14.4" x14ac:dyDescent="0.3">
      <c r="C3992"/>
    </row>
    <row r="3993" spans="3:3" ht="14.4" x14ac:dyDescent="0.3">
      <c r="C3993"/>
    </row>
    <row r="3994" spans="3:3" ht="14.4" x14ac:dyDescent="0.3">
      <c r="C3994"/>
    </row>
    <row r="3995" spans="3:3" ht="14.4" x14ac:dyDescent="0.3">
      <c r="C3995"/>
    </row>
    <row r="3996" spans="3:3" ht="14.4" x14ac:dyDescent="0.3">
      <c r="C3996"/>
    </row>
    <row r="3997" spans="3:3" ht="14.4" x14ac:dyDescent="0.3">
      <c r="C3997"/>
    </row>
    <row r="3998" spans="3:3" ht="14.4" x14ac:dyDescent="0.3">
      <c r="C3998"/>
    </row>
    <row r="3999" spans="3:3" ht="14.4" x14ac:dyDescent="0.3">
      <c r="C3999"/>
    </row>
    <row r="4000" spans="3:3" ht="14.4" x14ac:dyDescent="0.3">
      <c r="C4000"/>
    </row>
    <row r="4001" spans="3:3" ht="14.4" x14ac:dyDescent="0.3">
      <c r="C4001"/>
    </row>
    <row r="4002" spans="3:3" ht="14.4" x14ac:dyDescent="0.3">
      <c r="C4002"/>
    </row>
    <row r="4003" spans="3:3" ht="14.4" x14ac:dyDescent="0.3">
      <c r="C4003"/>
    </row>
    <row r="4004" spans="3:3" ht="14.4" x14ac:dyDescent="0.3">
      <c r="C4004"/>
    </row>
    <row r="4005" spans="3:3" ht="14.4" x14ac:dyDescent="0.3">
      <c r="C4005"/>
    </row>
    <row r="4006" spans="3:3" ht="14.4" x14ac:dyDescent="0.3">
      <c r="C4006"/>
    </row>
    <row r="4007" spans="3:3" ht="14.4" x14ac:dyDescent="0.3">
      <c r="C4007"/>
    </row>
    <row r="4008" spans="3:3" ht="14.4" x14ac:dyDescent="0.3">
      <c r="C4008"/>
    </row>
    <row r="4009" spans="3:3" ht="14.4" x14ac:dyDescent="0.3">
      <c r="C4009"/>
    </row>
    <row r="4010" spans="3:3" ht="14.4" x14ac:dyDescent="0.3">
      <c r="C4010"/>
    </row>
    <row r="4011" spans="3:3" ht="14.4" x14ac:dyDescent="0.3">
      <c r="C4011"/>
    </row>
    <row r="4012" spans="3:3" ht="14.4" x14ac:dyDescent="0.3">
      <c r="C4012"/>
    </row>
    <row r="4013" spans="3:3" ht="14.4" x14ac:dyDescent="0.3">
      <c r="C4013"/>
    </row>
    <row r="4014" spans="3:3" ht="14.4" x14ac:dyDescent="0.3">
      <c r="C4014"/>
    </row>
    <row r="4015" spans="3:3" ht="14.4" x14ac:dyDescent="0.3">
      <c r="C4015"/>
    </row>
    <row r="4016" spans="3:3" ht="14.4" x14ac:dyDescent="0.3">
      <c r="C4016"/>
    </row>
    <row r="4017" spans="3:3" ht="14.4" x14ac:dyDescent="0.3">
      <c r="C4017"/>
    </row>
    <row r="4018" spans="3:3" ht="14.4" x14ac:dyDescent="0.3">
      <c r="C4018"/>
    </row>
    <row r="4019" spans="3:3" ht="14.4" x14ac:dyDescent="0.3">
      <c r="C4019"/>
    </row>
    <row r="4020" spans="3:3" ht="14.4" x14ac:dyDescent="0.3">
      <c r="C4020"/>
    </row>
    <row r="4021" spans="3:3" ht="14.4" x14ac:dyDescent="0.3">
      <c r="C4021"/>
    </row>
    <row r="4022" spans="3:3" ht="14.4" x14ac:dyDescent="0.3">
      <c r="C4022"/>
    </row>
    <row r="4023" spans="3:3" ht="14.4" x14ac:dyDescent="0.3">
      <c r="C4023"/>
    </row>
    <row r="4024" spans="3:3" ht="14.4" x14ac:dyDescent="0.3">
      <c r="C4024"/>
    </row>
    <row r="4025" spans="3:3" ht="14.4" x14ac:dyDescent="0.3">
      <c r="C4025"/>
    </row>
    <row r="4026" spans="3:3" ht="14.4" x14ac:dyDescent="0.3">
      <c r="C4026"/>
    </row>
    <row r="4027" spans="3:3" ht="14.4" x14ac:dyDescent="0.3">
      <c r="C4027"/>
    </row>
    <row r="4028" spans="3:3" ht="14.4" x14ac:dyDescent="0.3">
      <c r="C4028"/>
    </row>
    <row r="4029" spans="3:3" ht="14.4" x14ac:dyDescent="0.3">
      <c r="C4029"/>
    </row>
    <row r="4030" spans="3:3" ht="14.4" x14ac:dyDescent="0.3">
      <c r="C4030"/>
    </row>
    <row r="4031" spans="3:3" ht="14.4" x14ac:dyDescent="0.3">
      <c r="C4031"/>
    </row>
    <row r="4032" spans="3:3" ht="14.4" x14ac:dyDescent="0.3">
      <c r="C4032"/>
    </row>
    <row r="4033" spans="3:3" ht="14.4" x14ac:dyDescent="0.3">
      <c r="C4033"/>
    </row>
    <row r="4034" spans="3:3" ht="14.4" x14ac:dyDescent="0.3">
      <c r="C4034"/>
    </row>
    <row r="4035" spans="3:3" ht="14.4" x14ac:dyDescent="0.3">
      <c r="C4035"/>
    </row>
    <row r="4036" spans="3:3" ht="14.4" x14ac:dyDescent="0.3">
      <c r="C4036"/>
    </row>
    <row r="4037" spans="3:3" ht="14.4" x14ac:dyDescent="0.3">
      <c r="C4037"/>
    </row>
    <row r="4038" spans="3:3" ht="14.4" x14ac:dyDescent="0.3">
      <c r="C4038"/>
    </row>
    <row r="4039" spans="3:3" ht="14.4" x14ac:dyDescent="0.3">
      <c r="C4039"/>
    </row>
    <row r="4040" spans="3:3" ht="14.4" x14ac:dyDescent="0.3">
      <c r="C4040"/>
    </row>
    <row r="4041" spans="3:3" ht="14.4" x14ac:dyDescent="0.3">
      <c r="C4041"/>
    </row>
    <row r="4042" spans="3:3" ht="14.4" x14ac:dyDescent="0.3">
      <c r="C4042"/>
    </row>
    <row r="4043" spans="3:3" ht="14.4" x14ac:dyDescent="0.3">
      <c r="C4043"/>
    </row>
    <row r="4044" spans="3:3" ht="14.4" x14ac:dyDescent="0.3">
      <c r="C4044"/>
    </row>
    <row r="4045" spans="3:3" ht="14.4" x14ac:dyDescent="0.3">
      <c r="C4045"/>
    </row>
    <row r="4046" spans="3:3" ht="14.4" x14ac:dyDescent="0.3">
      <c r="C4046"/>
    </row>
    <row r="4047" spans="3:3" ht="14.4" x14ac:dyDescent="0.3">
      <c r="C4047"/>
    </row>
    <row r="4048" spans="3:3" ht="14.4" x14ac:dyDescent="0.3">
      <c r="C4048"/>
    </row>
    <row r="4049" spans="3:3" ht="14.4" x14ac:dyDescent="0.3">
      <c r="C4049"/>
    </row>
    <row r="4050" spans="3:3" ht="14.4" x14ac:dyDescent="0.3">
      <c r="C4050"/>
    </row>
    <row r="4051" spans="3:3" ht="14.4" x14ac:dyDescent="0.3">
      <c r="C4051"/>
    </row>
    <row r="4052" spans="3:3" ht="14.4" x14ac:dyDescent="0.3">
      <c r="C4052"/>
    </row>
    <row r="4053" spans="3:3" ht="14.4" x14ac:dyDescent="0.3">
      <c r="C4053"/>
    </row>
    <row r="4054" spans="3:3" ht="14.4" x14ac:dyDescent="0.3">
      <c r="C4054"/>
    </row>
    <row r="4055" spans="3:3" ht="14.4" x14ac:dyDescent="0.3">
      <c r="C4055"/>
    </row>
    <row r="4056" spans="3:3" ht="14.4" x14ac:dyDescent="0.3">
      <c r="C4056"/>
    </row>
    <row r="4057" spans="3:3" ht="14.4" x14ac:dyDescent="0.3">
      <c r="C4057"/>
    </row>
    <row r="4058" spans="3:3" ht="14.4" x14ac:dyDescent="0.3">
      <c r="C4058"/>
    </row>
    <row r="4059" spans="3:3" ht="14.4" x14ac:dyDescent="0.3">
      <c r="C4059"/>
    </row>
    <row r="4060" spans="3:3" ht="14.4" x14ac:dyDescent="0.3">
      <c r="C4060"/>
    </row>
    <row r="4061" spans="3:3" ht="14.4" x14ac:dyDescent="0.3">
      <c r="C4061"/>
    </row>
    <row r="4062" spans="3:3" ht="14.4" x14ac:dyDescent="0.3">
      <c r="C4062"/>
    </row>
    <row r="4063" spans="3:3" ht="14.4" x14ac:dyDescent="0.3">
      <c r="C4063"/>
    </row>
    <row r="4064" spans="3:3" ht="14.4" x14ac:dyDescent="0.3">
      <c r="C4064"/>
    </row>
    <row r="4065" spans="3:3" ht="14.4" x14ac:dyDescent="0.3">
      <c r="C4065"/>
    </row>
    <row r="4066" spans="3:3" ht="14.4" x14ac:dyDescent="0.3">
      <c r="C4066"/>
    </row>
    <row r="4067" spans="3:3" ht="14.4" x14ac:dyDescent="0.3">
      <c r="C4067"/>
    </row>
    <row r="4068" spans="3:3" ht="14.4" x14ac:dyDescent="0.3">
      <c r="C4068"/>
    </row>
    <row r="4069" spans="3:3" ht="14.4" x14ac:dyDescent="0.3">
      <c r="C4069"/>
    </row>
    <row r="4070" spans="3:3" ht="14.4" x14ac:dyDescent="0.3">
      <c r="C4070"/>
    </row>
    <row r="4071" spans="3:3" ht="14.4" x14ac:dyDescent="0.3">
      <c r="C4071"/>
    </row>
    <row r="4072" spans="3:3" ht="14.4" x14ac:dyDescent="0.3">
      <c r="C4072"/>
    </row>
    <row r="4073" spans="3:3" ht="14.4" x14ac:dyDescent="0.3">
      <c r="C4073"/>
    </row>
    <row r="4074" spans="3:3" ht="14.4" x14ac:dyDescent="0.3">
      <c r="C4074"/>
    </row>
    <row r="4075" spans="3:3" ht="14.4" x14ac:dyDescent="0.3">
      <c r="C4075"/>
    </row>
    <row r="4076" spans="3:3" ht="14.4" x14ac:dyDescent="0.3">
      <c r="C4076"/>
    </row>
    <row r="4077" spans="3:3" ht="14.4" x14ac:dyDescent="0.3">
      <c r="C4077"/>
    </row>
    <row r="4078" spans="3:3" ht="14.4" x14ac:dyDescent="0.3">
      <c r="C4078"/>
    </row>
    <row r="4079" spans="3:3" ht="14.4" x14ac:dyDescent="0.3">
      <c r="C4079"/>
    </row>
    <row r="4080" spans="3:3" ht="14.4" x14ac:dyDescent="0.3">
      <c r="C4080"/>
    </row>
    <row r="4081" spans="3:3" ht="14.4" x14ac:dyDescent="0.3">
      <c r="C4081"/>
    </row>
    <row r="4082" spans="3:3" ht="14.4" x14ac:dyDescent="0.3">
      <c r="C4082"/>
    </row>
    <row r="4083" spans="3:3" ht="14.4" x14ac:dyDescent="0.3">
      <c r="C4083"/>
    </row>
    <row r="4084" spans="3:3" ht="14.4" x14ac:dyDescent="0.3">
      <c r="C4084"/>
    </row>
    <row r="4085" spans="3:3" ht="14.4" x14ac:dyDescent="0.3">
      <c r="C4085"/>
    </row>
    <row r="4086" spans="3:3" ht="14.4" x14ac:dyDescent="0.3">
      <c r="C4086"/>
    </row>
    <row r="4087" spans="3:3" ht="14.4" x14ac:dyDescent="0.3">
      <c r="C4087"/>
    </row>
    <row r="4088" spans="3:3" ht="14.4" x14ac:dyDescent="0.3">
      <c r="C4088"/>
    </row>
    <row r="4089" spans="3:3" ht="14.4" x14ac:dyDescent="0.3">
      <c r="C4089"/>
    </row>
    <row r="4090" spans="3:3" ht="14.4" x14ac:dyDescent="0.3">
      <c r="C4090"/>
    </row>
    <row r="4091" spans="3:3" ht="14.4" x14ac:dyDescent="0.3">
      <c r="C4091"/>
    </row>
    <row r="4092" spans="3:3" ht="14.4" x14ac:dyDescent="0.3">
      <c r="C4092"/>
    </row>
    <row r="4093" spans="3:3" ht="14.4" x14ac:dyDescent="0.3">
      <c r="C4093"/>
    </row>
    <row r="4094" spans="3:3" ht="14.4" x14ac:dyDescent="0.3">
      <c r="C4094"/>
    </row>
    <row r="4095" spans="3:3" ht="14.4" x14ac:dyDescent="0.3">
      <c r="C4095"/>
    </row>
    <row r="4096" spans="3:3" ht="14.4" x14ac:dyDescent="0.3">
      <c r="C4096"/>
    </row>
    <row r="4097" spans="3:3" ht="14.4" x14ac:dyDescent="0.3">
      <c r="C4097"/>
    </row>
    <row r="4098" spans="3:3" ht="14.4" x14ac:dyDescent="0.3">
      <c r="C4098"/>
    </row>
    <row r="4099" spans="3:3" ht="14.4" x14ac:dyDescent="0.3">
      <c r="C4099"/>
    </row>
    <row r="4100" spans="3:3" ht="14.4" x14ac:dyDescent="0.3">
      <c r="C4100"/>
    </row>
    <row r="4101" spans="3:3" ht="14.4" x14ac:dyDescent="0.3">
      <c r="C4101"/>
    </row>
    <row r="4102" spans="3:3" ht="14.4" x14ac:dyDescent="0.3">
      <c r="C4102"/>
    </row>
    <row r="4103" spans="3:3" ht="14.4" x14ac:dyDescent="0.3">
      <c r="C4103"/>
    </row>
    <row r="4104" spans="3:3" ht="14.4" x14ac:dyDescent="0.3">
      <c r="C4104"/>
    </row>
    <row r="4105" spans="3:3" ht="14.4" x14ac:dyDescent="0.3">
      <c r="C4105"/>
    </row>
    <row r="4106" spans="3:3" ht="14.4" x14ac:dyDescent="0.3">
      <c r="C4106"/>
    </row>
    <row r="4107" spans="3:3" ht="14.4" x14ac:dyDescent="0.3">
      <c r="C4107"/>
    </row>
    <row r="4108" spans="3:3" ht="14.4" x14ac:dyDescent="0.3">
      <c r="C4108"/>
    </row>
    <row r="4109" spans="3:3" ht="14.4" x14ac:dyDescent="0.3">
      <c r="C4109"/>
    </row>
    <row r="4110" spans="3:3" ht="14.4" x14ac:dyDescent="0.3">
      <c r="C4110"/>
    </row>
    <row r="4111" spans="3:3" ht="14.4" x14ac:dyDescent="0.3">
      <c r="C4111"/>
    </row>
    <row r="4112" spans="3:3" ht="14.4" x14ac:dyDescent="0.3">
      <c r="C4112"/>
    </row>
    <row r="4113" spans="3:3" ht="14.4" x14ac:dyDescent="0.3">
      <c r="C4113"/>
    </row>
    <row r="4114" spans="3:3" ht="14.4" x14ac:dyDescent="0.3">
      <c r="C4114"/>
    </row>
    <row r="4115" spans="3:3" ht="14.4" x14ac:dyDescent="0.3">
      <c r="C4115"/>
    </row>
    <row r="4116" spans="3:3" ht="14.4" x14ac:dyDescent="0.3">
      <c r="C4116"/>
    </row>
    <row r="4117" spans="3:3" ht="14.4" x14ac:dyDescent="0.3">
      <c r="C4117"/>
    </row>
    <row r="4118" spans="3:3" ht="14.4" x14ac:dyDescent="0.3">
      <c r="C4118"/>
    </row>
    <row r="4119" spans="3:3" ht="14.4" x14ac:dyDescent="0.3">
      <c r="C4119"/>
    </row>
    <row r="4120" spans="3:3" ht="14.4" x14ac:dyDescent="0.3">
      <c r="C4120"/>
    </row>
    <row r="4121" spans="3:3" ht="14.4" x14ac:dyDescent="0.3">
      <c r="C4121"/>
    </row>
    <row r="4122" spans="3:3" ht="14.4" x14ac:dyDescent="0.3">
      <c r="C4122"/>
    </row>
    <row r="4123" spans="3:3" ht="14.4" x14ac:dyDescent="0.3">
      <c r="C4123"/>
    </row>
    <row r="4124" spans="3:3" ht="14.4" x14ac:dyDescent="0.3">
      <c r="C4124"/>
    </row>
    <row r="4125" spans="3:3" ht="14.4" x14ac:dyDescent="0.3">
      <c r="C4125"/>
    </row>
    <row r="4126" spans="3:3" ht="14.4" x14ac:dyDescent="0.3">
      <c r="C4126"/>
    </row>
    <row r="4127" spans="3:3" ht="14.4" x14ac:dyDescent="0.3">
      <c r="C4127"/>
    </row>
    <row r="4128" spans="3:3" ht="14.4" x14ac:dyDescent="0.3">
      <c r="C4128"/>
    </row>
    <row r="4129" spans="3:3" ht="14.4" x14ac:dyDescent="0.3">
      <c r="C4129"/>
    </row>
    <row r="4130" spans="3:3" ht="14.4" x14ac:dyDescent="0.3">
      <c r="C4130"/>
    </row>
    <row r="4131" spans="3:3" ht="14.4" x14ac:dyDescent="0.3">
      <c r="C4131"/>
    </row>
    <row r="4132" spans="3:3" ht="14.4" x14ac:dyDescent="0.3">
      <c r="C4132"/>
    </row>
    <row r="4133" spans="3:3" ht="14.4" x14ac:dyDescent="0.3">
      <c r="C4133"/>
    </row>
    <row r="4134" spans="3:3" ht="14.4" x14ac:dyDescent="0.3">
      <c r="C4134"/>
    </row>
    <row r="4135" spans="3:3" ht="14.4" x14ac:dyDescent="0.3">
      <c r="C4135"/>
    </row>
    <row r="4136" spans="3:3" ht="14.4" x14ac:dyDescent="0.3">
      <c r="C4136"/>
    </row>
    <row r="4137" spans="3:3" ht="14.4" x14ac:dyDescent="0.3">
      <c r="C4137"/>
    </row>
    <row r="4138" spans="3:3" ht="14.4" x14ac:dyDescent="0.3">
      <c r="C4138"/>
    </row>
    <row r="4139" spans="3:3" ht="14.4" x14ac:dyDescent="0.3">
      <c r="C4139"/>
    </row>
    <row r="4140" spans="3:3" ht="14.4" x14ac:dyDescent="0.3">
      <c r="C4140"/>
    </row>
    <row r="4141" spans="3:3" ht="14.4" x14ac:dyDescent="0.3">
      <c r="C4141"/>
    </row>
    <row r="4142" spans="3:3" ht="14.4" x14ac:dyDescent="0.3">
      <c r="C4142"/>
    </row>
    <row r="4143" spans="3:3" ht="14.4" x14ac:dyDescent="0.3">
      <c r="C4143"/>
    </row>
    <row r="4144" spans="3:3" ht="14.4" x14ac:dyDescent="0.3">
      <c r="C4144"/>
    </row>
    <row r="4145" spans="3:3" ht="14.4" x14ac:dyDescent="0.3">
      <c r="C4145"/>
    </row>
    <row r="4146" spans="3:3" ht="14.4" x14ac:dyDescent="0.3">
      <c r="C4146"/>
    </row>
    <row r="4147" spans="3:3" ht="14.4" x14ac:dyDescent="0.3">
      <c r="C4147"/>
    </row>
    <row r="4148" spans="3:3" ht="14.4" x14ac:dyDescent="0.3">
      <c r="C4148"/>
    </row>
    <row r="4149" spans="3:3" ht="14.4" x14ac:dyDescent="0.3">
      <c r="C4149"/>
    </row>
    <row r="4150" spans="3:3" ht="14.4" x14ac:dyDescent="0.3">
      <c r="C4150"/>
    </row>
    <row r="4151" spans="3:3" ht="14.4" x14ac:dyDescent="0.3">
      <c r="C4151"/>
    </row>
    <row r="4152" spans="3:3" ht="14.4" x14ac:dyDescent="0.3">
      <c r="C4152"/>
    </row>
    <row r="4153" spans="3:3" ht="14.4" x14ac:dyDescent="0.3">
      <c r="C4153"/>
    </row>
    <row r="4154" spans="3:3" ht="14.4" x14ac:dyDescent="0.3">
      <c r="C4154"/>
    </row>
    <row r="4155" spans="3:3" ht="14.4" x14ac:dyDescent="0.3">
      <c r="C4155"/>
    </row>
    <row r="4156" spans="3:3" ht="14.4" x14ac:dyDescent="0.3">
      <c r="C4156"/>
    </row>
    <row r="4157" spans="3:3" ht="14.4" x14ac:dyDescent="0.3">
      <c r="C4157"/>
    </row>
    <row r="4158" spans="3:3" ht="14.4" x14ac:dyDescent="0.3">
      <c r="C4158"/>
    </row>
    <row r="4159" spans="3:3" ht="14.4" x14ac:dyDescent="0.3">
      <c r="C4159"/>
    </row>
    <row r="4160" spans="3:3" ht="14.4" x14ac:dyDescent="0.3">
      <c r="C4160"/>
    </row>
    <row r="4161" spans="3:3" ht="14.4" x14ac:dyDescent="0.3">
      <c r="C4161"/>
    </row>
    <row r="4162" spans="3:3" ht="14.4" x14ac:dyDescent="0.3">
      <c r="C4162"/>
    </row>
    <row r="4163" spans="3:3" ht="14.4" x14ac:dyDescent="0.3">
      <c r="C4163"/>
    </row>
    <row r="4164" spans="3:3" ht="14.4" x14ac:dyDescent="0.3">
      <c r="C4164"/>
    </row>
    <row r="4165" spans="3:3" ht="14.4" x14ac:dyDescent="0.3">
      <c r="C4165"/>
    </row>
    <row r="4166" spans="3:3" ht="14.4" x14ac:dyDescent="0.3">
      <c r="C4166"/>
    </row>
    <row r="4167" spans="3:3" ht="14.4" x14ac:dyDescent="0.3">
      <c r="C4167"/>
    </row>
    <row r="4168" spans="3:3" ht="14.4" x14ac:dyDescent="0.3">
      <c r="C4168"/>
    </row>
    <row r="4169" spans="3:3" ht="14.4" x14ac:dyDescent="0.3">
      <c r="C4169"/>
    </row>
    <row r="4170" spans="3:3" ht="14.4" x14ac:dyDescent="0.3">
      <c r="C4170"/>
    </row>
    <row r="4171" spans="3:3" ht="14.4" x14ac:dyDescent="0.3">
      <c r="C4171"/>
    </row>
    <row r="4172" spans="3:3" ht="14.4" x14ac:dyDescent="0.3">
      <c r="C4172"/>
    </row>
    <row r="4173" spans="3:3" ht="14.4" x14ac:dyDescent="0.3">
      <c r="C4173"/>
    </row>
    <row r="4174" spans="3:3" ht="14.4" x14ac:dyDescent="0.3">
      <c r="C4174"/>
    </row>
    <row r="4175" spans="3:3" ht="14.4" x14ac:dyDescent="0.3">
      <c r="C4175"/>
    </row>
    <row r="4176" spans="3:3" ht="14.4" x14ac:dyDescent="0.3">
      <c r="C4176"/>
    </row>
    <row r="4177" spans="3:3" ht="14.4" x14ac:dyDescent="0.3">
      <c r="C4177"/>
    </row>
    <row r="4178" spans="3:3" ht="14.4" x14ac:dyDescent="0.3">
      <c r="C4178"/>
    </row>
    <row r="4179" spans="3:3" ht="14.4" x14ac:dyDescent="0.3">
      <c r="C4179"/>
    </row>
    <row r="4180" spans="3:3" ht="14.4" x14ac:dyDescent="0.3">
      <c r="C4180"/>
    </row>
    <row r="4181" spans="3:3" ht="14.4" x14ac:dyDescent="0.3">
      <c r="C4181"/>
    </row>
    <row r="4182" spans="3:3" ht="14.4" x14ac:dyDescent="0.3">
      <c r="C4182"/>
    </row>
    <row r="4183" spans="3:3" ht="14.4" x14ac:dyDescent="0.3">
      <c r="C4183"/>
    </row>
    <row r="4184" spans="3:3" ht="14.4" x14ac:dyDescent="0.3">
      <c r="C4184"/>
    </row>
    <row r="4185" spans="3:3" ht="14.4" x14ac:dyDescent="0.3">
      <c r="C4185"/>
    </row>
    <row r="4186" spans="3:3" ht="14.4" x14ac:dyDescent="0.3">
      <c r="C4186"/>
    </row>
    <row r="4187" spans="3:3" ht="14.4" x14ac:dyDescent="0.3">
      <c r="C4187"/>
    </row>
    <row r="4188" spans="3:3" ht="14.4" x14ac:dyDescent="0.3">
      <c r="C4188"/>
    </row>
    <row r="4189" spans="3:3" ht="14.4" x14ac:dyDescent="0.3">
      <c r="C4189"/>
    </row>
    <row r="4190" spans="3:3" ht="14.4" x14ac:dyDescent="0.3">
      <c r="C4190"/>
    </row>
    <row r="4191" spans="3:3" ht="14.4" x14ac:dyDescent="0.3">
      <c r="C4191"/>
    </row>
    <row r="4192" spans="3:3" ht="14.4" x14ac:dyDescent="0.3">
      <c r="C4192"/>
    </row>
    <row r="4193" spans="3:3" ht="14.4" x14ac:dyDescent="0.3">
      <c r="C4193"/>
    </row>
    <row r="4194" spans="3:3" ht="14.4" x14ac:dyDescent="0.3">
      <c r="C4194"/>
    </row>
    <row r="4195" spans="3:3" ht="14.4" x14ac:dyDescent="0.3">
      <c r="C4195"/>
    </row>
    <row r="4196" spans="3:3" ht="14.4" x14ac:dyDescent="0.3">
      <c r="C4196"/>
    </row>
    <row r="4197" spans="3:3" ht="14.4" x14ac:dyDescent="0.3">
      <c r="C4197"/>
    </row>
    <row r="4198" spans="3:3" ht="14.4" x14ac:dyDescent="0.3">
      <c r="C4198"/>
    </row>
    <row r="4199" spans="3:3" ht="14.4" x14ac:dyDescent="0.3">
      <c r="C4199"/>
    </row>
    <row r="4200" spans="3:3" ht="14.4" x14ac:dyDescent="0.3">
      <c r="C4200"/>
    </row>
    <row r="4201" spans="3:3" ht="14.4" x14ac:dyDescent="0.3">
      <c r="C4201"/>
    </row>
    <row r="4202" spans="3:3" ht="14.4" x14ac:dyDescent="0.3">
      <c r="C4202"/>
    </row>
    <row r="4203" spans="3:3" ht="14.4" x14ac:dyDescent="0.3">
      <c r="C4203"/>
    </row>
    <row r="4204" spans="3:3" ht="14.4" x14ac:dyDescent="0.3">
      <c r="C4204"/>
    </row>
    <row r="4205" spans="3:3" ht="14.4" x14ac:dyDescent="0.3">
      <c r="C4205"/>
    </row>
    <row r="4206" spans="3:3" ht="14.4" x14ac:dyDescent="0.3">
      <c r="C4206"/>
    </row>
    <row r="4207" spans="3:3" ht="14.4" x14ac:dyDescent="0.3">
      <c r="C4207"/>
    </row>
    <row r="4208" spans="3:3" ht="14.4" x14ac:dyDescent="0.3">
      <c r="C4208"/>
    </row>
    <row r="4209" spans="3:3" ht="14.4" x14ac:dyDescent="0.3">
      <c r="C4209"/>
    </row>
    <row r="4210" spans="3:3" ht="14.4" x14ac:dyDescent="0.3">
      <c r="C4210"/>
    </row>
    <row r="4211" spans="3:3" ht="14.4" x14ac:dyDescent="0.3">
      <c r="C4211"/>
    </row>
    <row r="4212" spans="3:3" ht="14.4" x14ac:dyDescent="0.3">
      <c r="C4212"/>
    </row>
    <row r="4213" spans="3:3" ht="14.4" x14ac:dyDescent="0.3">
      <c r="C4213"/>
    </row>
    <row r="4214" spans="3:3" ht="14.4" x14ac:dyDescent="0.3">
      <c r="C4214"/>
    </row>
    <row r="4215" spans="3:3" ht="14.4" x14ac:dyDescent="0.3">
      <c r="C4215"/>
    </row>
    <row r="4216" spans="3:3" ht="14.4" x14ac:dyDescent="0.3">
      <c r="C4216"/>
    </row>
    <row r="4217" spans="3:3" ht="14.4" x14ac:dyDescent="0.3">
      <c r="C4217"/>
    </row>
    <row r="4218" spans="3:3" ht="14.4" x14ac:dyDescent="0.3">
      <c r="C4218"/>
    </row>
    <row r="4219" spans="3:3" ht="14.4" x14ac:dyDescent="0.3">
      <c r="C4219"/>
    </row>
    <row r="4220" spans="3:3" ht="14.4" x14ac:dyDescent="0.3">
      <c r="C4220"/>
    </row>
    <row r="4221" spans="3:3" ht="14.4" x14ac:dyDescent="0.3">
      <c r="C4221"/>
    </row>
    <row r="4222" spans="3:3" ht="14.4" x14ac:dyDescent="0.3">
      <c r="C4222"/>
    </row>
    <row r="4223" spans="3:3" ht="14.4" x14ac:dyDescent="0.3">
      <c r="C4223"/>
    </row>
    <row r="4224" spans="3:3" ht="14.4" x14ac:dyDescent="0.3">
      <c r="C4224"/>
    </row>
    <row r="4225" spans="3:3" ht="14.4" x14ac:dyDescent="0.3">
      <c r="C4225"/>
    </row>
    <row r="4226" spans="3:3" ht="14.4" x14ac:dyDescent="0.3">
      <c r="C4226"/>
    </row>
    <row r="4227" spans="3:3" ht="14.4" x14ac:dyDescent="0.3">
      <c r="C4227"/>
    </row>
    <row r="4228" spans="3:3" ht="14.4" x14ac:dyDescent="0.3">
      <c r="C4228"/>
    </row>
    <row r="4229" spans="3:3" ht="14.4" x14ac:dyDescent="0.3">
      <c r="C4229"/>
    </row>
    <row r="4230" spans="3:3" ht="14.4" x14ac:dyDescent="0.3">
      <c r="C4230"/>
    </row>
    <row r="4231" spans="3:3" ht="14.4" x14ac:dyDescent="0.3">
      <c r="C4231"/>
    </row>
    <row r="4232" spans="3:3" ht="14.4" x14ac:dyDescent="0.3">
      <c r="C4232"/>
    </row>
    <row r="4233" spans="3:3" ht="14.4" x14ac:dyDescent="0.3">
      <c r="C4233"/>
    </row>
    <row r="4234" spans="3:3" ht="14.4" x14ac:dyDescent="0.3">
      <c r="C4234"/>
    </row>
    <row r="4235" spans="3:3" ht="14.4" x14ac:dyDescent="0.3">
      <c r="C4235"/>
    </row>
    <row r="4236" spans="3:3" ht="14.4" x14ac:dyDescent="0.3">
      <c r="C4236"/>
    </row>
    <row r="4237" spans="3:3" ht="14.4" x14ac:dyDescent="0.3">
      <c r="C4237"/>
    </row>
    <row r="4238" spans="3:3" ht="14.4" x14ac:dyDescent="0.3">
      <c r="C4238"/>
    </row>
    <row r="4239" spans="3:3" ht="14.4" x14ac:dyDescent="0.3">
      <c r="C4239"/>
    </row>
    <row r="4240" spans="3:3" ht="14.4" x14ac:dyDescent="0.3">
      <c r="C4240"/>
    </row>
    <row r="4241" spans="3:3" ht="14.4" x14ac:dyDescent="0.3">
      <c r="C4241"/>
    </row>
    <row r="4242" spans="3:3" ht="14.4" x14ac:dyDescent="0.3">
      <c r="C4242"/>
    </row>
    <row r="4243" spans="3:3" ht="14.4" x14ac:dyDescent="0.3">
      <c r="C4243"/>
    </row>
    <row r="4244" spans="3:3" ht="14.4" x14ac:dyDescent="0.3">
      <c r="C4244"/>
    </row>
    <row r="4245" spans="3:3" ht="14.4" x14ac:dyDescent="0.3">
      <c r="C4245"/>
    </row>
    <row r="4246" spans="3:3" ht="14.4" x14ac:dyDescent="0.3">
      <c r="C4246"/>
    </row>
    <row r="4247" spans="3:3" ht="14.4" x14ac:dyDescent="0.3">
      <c r="C4247"/>
    </row>
    <row r="4248" spans="3:3" ht="14.4" x14ac:dyDescent="0.3">
      <c r="C4248"/>
    </row>
    <row r="4249" spans="3:3" ht="14.4" x14ac:dyDescent="0.3">
      <c r="C4249"/>
    </row>
    <row r="4250" spans="3:3" ht="14.4" x14ac:dyDescent="0.3">
      <c r="C4250"/>
    </row>
    <row r="4251" spans="3:3" ht="14.4" x14ac:dyDescent="0.3">
      <c r="C4251"/>
    </row>
    <row r="4252" spans="3:3" ht="14.4" x14ac:dyDescent="0.3">
      <c r="C4252"/>
    </row>
    <row r="4253" spans="3:3" ht="14.4" x14ac:dyDescent="0.3">
      <c r="C4253"/>
    </row>
    <row r="4254" spans="3:3" ht="14.4" x14ac:dyDescent="0.3">
      <c r="C4254"/>
    </row>
    <row r="4255" spans="3:3" ht="14.4" x14ac:dyDescent="0.3">
      <c r="C4255"/>
    </row>
    <row r="4256" spans="3:3" ht="14.4" x14ac:dyDescent="0.3">
      <c r="C4256"/>
    </row>
    <row r="4257" spans="3:3" ht="14.4" x14ac:dyDescent="0.3">
      <c r="C4257"/>
    </row>
    <row r="4258" spans="3:3" ht="14.4" x14ac:dyDescent="0.3">
      <c r="C4258"/>
    </row>
    <row r="4259" spans="3:3" ht="14.4" x14ac:dyDescent="0.3">
      <c r="C4259"/>
    </row>
    <row r="4260" spans="3:3" ht="14.4" x14ac:dyDescent="0.3">
      <c r="C4260"/>
    </row>
    <row r="4261" spans="3:3" ht="14.4" x14ac:dyDescent="0.3">
      <c r="C4261"/>
    </row>
    <row r="4262" spans="3:3" ht="14.4" x14ac:dyDescent="0.3">
      <c r="C4262"/>
    </row>
    <row r="4263" spans="3:3" ht="14.4" x14ac:dyDescent="0.3">
      <c r="C4263"/>
    </row>
    <row r="4264" spans="3:3" ht="14.4" x14ac:dyDescent="0.3">
      <c r="C4264"/>
    </row>
    <row r="4265" spans="3:3" ht="14.4" x14ac:dyDescent="0.3">
      <c r="C4265"/>
    </row>
    <row r="4266" spans="3:3" ht="14.4" x14ac:dyDescent="0.3">
      <c r="C4266"/>
    </row>
    <row r="4267" spans="3:3" ht="14.4" x14ac:dyDescent="0.3">
      <c r="C4267"/>
    </row>
    <row r="4268" spans="3:3" ht="14.4" x14ac:dyDescent="0.3">
      <c r="C4268"/>
    </row>
    <row r="4269" spans="3:3" ht="14.4" x14ac:dyDescent="0.3">
      <c r="C4269"/>
    </row>
    <row r="4270" spans="3:3" ht="14.4" x14ac:dyDescent="0.3">
      <c r="C4270"/>
    </row>
    <row r="4271" spans="3:3" ht="14.4" x14ac:dyDescent="0.3">
      <c r="C4271"/>
    </row>
    <row r="4272" spans="3:3" ht="14.4" x14ac:dyDescent="0.3">
      <c r="C4272"/>
    </row>
    <row r="4273" spans="3:3" ht="14.4" x14ac:dyDescent="0.3">
      <c r="C4273"/>
    </row>
    <row r="4274" spans="3:3" ht="14.4" x14ac:dyDescent="0.3">
      <c r="C4274"/>
    </row>
    <row r="4275" spans="3:3" ht="14.4" x14ac:dyDescent="0.3">
      <c r="C4275"/>
    </row>
    <row r="4276" spans="3:3" ht="14.4" x14ac:dyDescent="0.3">
      <c r="C4276"/>
    </row>
    <row r="4277" spans="3:3" ht="14.4" x14ac:dyDescent="0.3">
      <c r="C4277"/>
    </row>
    <row r="4278" spans="3:3" ht="14.4" x14ac:dyDescent="0.3">
      <c r="C4278"/>
    </row>
    <row r="4279" spans="3:3" ht="14.4" x14ac:dyDescent="0.3">
      <c r="C4279"/>
    </row>
    <row r="4280" spans="3:3" ht="14.4" x14ac:dyDescent="0.3">
      <c r="C4280"/>
    </row>
    <row r="4281" spans="3:3" ht="14.4" x14ac:dyDescent="0.3">
      <c r="C4281"/>
    </row>
    <row r="4282" spans="3:3" ht="14.4" x14ac:dyDescent="0.3">
      <c r="C4282"/>
    </row>
    <row r="4283" spans="3:3" ht="14.4" x14ac:dyDescent="0.3">
      <c r="C4283"/>
    </row>
    <row r="4284" spans="3:3" ht="14.4" x14ac:dyDescent="0.3">
      <c r="C4284"/>
    </row>
    <row r="4285" spans="3:3" ht="14.4" x14ac:dyDescent="0.3">
      <c r="C4285"/>
    </row>
    <row r="4286" spans="3:3" ht="14.4" x14ac:dyDescent="0.3">
      <c r="C4286"/>
    </row>
    <row r="4287" spans="3:3" ht="14.4" x14ac:dyDescent="0.3">
      <c r="C4287"/>
    </row>
    <row r="4288" spans="3:3" ht="14.4" x14ac:dyDescent="0.3">
      <c r="C4288"/>
    </row>
    <row r="4289" spans="3:3" ht="14.4" x14ac:dyDescent="0.3">
      <c r="C4289"/>
    </row>
    <row r="4290" spans="3:3" ht="14.4" x14ac:dyDescent="0.3">
      <c r="C4290"/>
    </row>
    <row r="4291" spans="3:3" ht="14.4" x14ac:dyDescent="0.3">
      <c r="C4291"/>
    </row>
    <row r="4292" spans="3:3" ht="14.4" x14ac:dyDescent="0.3">
      <c r="C4292"/>
    </row>
    <row r="4293" spans="3:3" ht="14.4" x14ac:dyDescent="0.3">
      <c r="C4293"/>
    </row>
    <row r="4294" spans="3:3" ht="14.4" x14ac:dyDescent="0.3">
      <c r="C4294"/>
    </row>
    <row r="4295" spans="3:3" ht="14.4" x14ac:dyDescent="0.3">
      <c r="C4295"/>
    </row>
    <row r="4296" spans="3:3" ht="14.4" x14ac:dyDescent="0.3">
      <c r="C4296"/>
    </row>
    <row r="4297" spans="3:3" ht="14.4" x14ac:dyDescent="0.3">
      <c r="C4297"/>
    </row>
    <row r="4298" spans="3:3" ht="14.4" x14ac:dyDescent="0.3">
      <c r="C4298"/>
    </row>
    <row r="4299" spans="3:3" ht="14.4" x14ac:dyDescent="0.3">
      <c r="C4299"/>
    </row>
    <row r="4300" spans="3:3" ht="14.4" x14ac:dyDescent="0.3">
      <c r="C4300"/>
    </row>
    <row r="4301" spans="3:3" ht="14.4" x14ac:dyDescent="0.3">
      <c r="C4301"/>
    </row>
    <row r="4302" spans="3:3" ht="14.4" x14ac:dyDescent="0.3">
      <c r="C4302"/>
    </row>
    <row r="4303" spans="3:3" ht="14.4" x14ac:dyDescent="0.3">
      <c r="C4303"/>
    </row>
    <row r="4304" spans="3:3" ht="14.4" x14ac:dyDescent="0.3">
      <c r="C4304"/>
    </row>
    <row r="4305" spans="3:3" ht="14.4" x14ac:dyDescent="0.3">
      <c r="C4305"/>
    </row>
    <row r="4306" spans="3:3" ht="14.4" x14ac:dyDescent="0.3">
      <c r="C4306"/>
    </row>
    <row r="4307" spans="3:3" ht="14.4" x14ac:dyDescent="0.3">
      <c r="C4307"/>
    </row>
    <row r="4308" spans="3:3" ht="14.4" x14ac:dyDescent="0.3">
      <c r="C4308"/>
    </row>
    <row r="4309" spans="3:3" ht="14.4" x14ac:dyDescent="0.3">
      <c r="C4309"/>
    </row>
    <row r="4310" spans="3:3" ht="14.4" x14ac:dyDescent="0.3">
      <c r="C4310"/>
    </row>
    <row r="4311" spans="3:3" ht="14.4" x14ac:dyDescent="0.3">
      <c r="C4311"/>
    </row>
    <row r="4312" spans="3:3" ht="14.4" x14ac:dyDescent="0.3">
      <c r="C4312"/>
    </row>
    <row r="4313" spans="3:3" ht="14.4" x14ac:dyDescent="0.3">
      <c r="C4313"/>
    </row>
    <row r="4314" spans="3:3" ht="14.4" x14ac:dyDescent="0.3">
      <c r="C4314"/>
    </row>
    <row r="4315" spans="3:3" ht="14.4" x14ac:dyDescent="0.3">
      <c r="C4315"/>
    </row>
    <row r="4316" spans="3:3" ht="14.4" x14ac:dyDescent="0.3">
      <c r="C4316"/>
    </row>
    <row r="4317" spans="3:3" ht="14.4" x14ac:dyDescent="0.3">
      <c r="C4317"/>
    </row>
    <row r="4318" spans="3:3" ht="14.4" x14ac:dyDescent="0.3">
      <c r="C4318"/>
    </row>
    <row r="4319" spans="3:3" ht="14.4" x14ac:dyDescent="0.3">
      <c r="C4319"/>
    </row>
    <row r="4320" spans="3:3" ht="14.4" x14ac:dyDescent="0.3">
      <c r="C4320"/>
    </row>
    <row r="4321" spans="3:3" ht="14.4" x14ac:dyDescent="0.3">
      <c r="C4321"/>
    </row>
    <row r="4322" spans="3:3" ht="14.4" x14ac:dyDescent="0.3">
      <c r="C4322"/>
    </row>
    <row r="4323" spans="3:3" ht="14.4" x14ac:dyDescent="0.3">
      <c r="C4323"/>
    </row>
    <row r="4324" spans="3:3" ht="14.4" x14ac:dyDescent="0.3">
      <c r="C4324"/>
    </row>
    <row r="4325" spans="3:3" ht="14.4" x14ac:dyDescent="0.3">
      <c r="C4325"/>
    </row>
    <row r="4326" spans="3:3" ht="14.4" x14ac:dyDescent="0.3">
      <c r="C4326"/>
    </row>
    <row r="4327" spans="3:3" ht="14.4" x14ac:dyDescent="0.3">
      <c r="C4327"/>
    </row>
    <row r="4328" spans="3:3" ht="14.4" x14ac:dyDescent="0.3">
      <c r="C4328"/>
    </row>
    <row r="4329" spans="3:3" ht="14.4" x14ac:dyDescent="0.3">
      <c r="C4329"/>
    </row>
    <row r="4330" spans="3:3" ht="14.4" x14ac:dyDescent="0.3">
      <c r="C4330"/>
    </row>
    <row r="4331" spans="3:3" ht="14.4" x14ac:dyDescent="0.3">
      <c r="C4331"/>
    </row>
    <row r="4332" spans="3:3" ht="14.4" x14ac:dyDescent="0.3">
      <c r="C4332"/>
    </row>
    <row r="4333" spans="3:3" ht="14.4" x14ac:dyDescent="0.3">
      <c r="C4333"/>
    </row>
    <row r="4334" spans="3:3" ht="14.4" x14ac:dyDescent="0.3">
      <c r="C4334"/>
    </row>
    <row r="4335" spans="3:3" ht="14.4" x14ac:dyDescent="0.3">
      <c r="C4335"/>
    </row>
    <row r="4336" spans="3:3" ht="14.4" x14ac:dyDescent="0.3">
      <c r="C4336"/>
    </row>
    <row r="4337" spans="3:3" ht="14.4" x14ac:dyDescent="0.3">
      <c r="C4337"/>
    </row>
    <row r="4338" spans="3:3" ht="14.4" x14ac:dyDescent="0.3">
      <c r="C4338"/>
    </row>
    <row r="4339" spans="3:3" ht="14.4" x14ac:dyDescent="0.3">
      <c r="C4339"/>
    </row>
    <row r="4340" spans="3:3" ht="14.4" x14ac:dyDescent="0.3">
      <c r="C4340"/>
    </row>
    <row r="4341" spans="3:3" ht="14.4" x14ac:dyDescent="0.3">
      <c r="C4341"/>
    </row>
    <row r="4342" spans="3:3" ht="14.4" x14ac:dyDescent="0.3">
      <c r="C4342"/>
    </row>
    <row r="4343" spans="3:3" ht="14.4" x14ac:dyDescent="0.3">
      <c r="C4343"/>
    </row>
    <row r="4344" spans="3:3" ht="14.4" x14ac:dyDescent="0.3">
      <c r="C4344"/>
    </row>
    <row r="4345" spans="3:3" ht="14.4" x14ac:dyDescent="0.3">
      <c r="C4345"/>
    </row>
    <row r="4346" spans="3:3" ht="14.4" x14ac:dyDescent="0.3">
      <c r="C4346"/>
    </row>
    <row r="4347" spans="3:3" ht="14.4" x14ac:dyDescent="0.3">
      <c r="C4347"/>
    </row>
    <row r="4348" spans="3:3" ht="14.4" x14ac:dyDescent="0.3">
      <c r="C4348"/>
    </row>
    <row r="4349" spans="3:3" ht="14.4" x14ac:dyDescent="0.3">
      <c r="C4349"/>
    </row>
    <row r="4350" spans="3:3" ht="14.4" x14ac:dyDescent="0.3">
      <c r="C4350"/>
    </row>
    <row r="4351" spans="3:3" ht="14.4" x14ac:dyDescent="0.3">
      <c r="C4351"/>
    </row>
    <row r="4352" spans="3:3" ht="14.4" x14ac:dyDescent="0.3">
      <c r="C4352"/>
    </row>
    <row r="4353" spans="3:3" ht="14.4" x14ac:dyDescent="0.3">
      <c r="C4353"/>
    </row>
    <row r="4354" spans="3:3" ht="14.4" x14ac:dyDescent="0.3">
      <c r="C4354"/>
    </row>
    <row r="4355" spans="3:3" ht="14.4" x14ac:dyDescent="0.3">
      <c r="C4355"/>
    </row>
    <row r="4356" spans="3:3" ht="14.4" x14ac:dyDescent="0.3">
      <c r="C4356"/>
    </row>
    <row r="4357" spans="3:3" ht="14.4" x14ac:dyDescent="0.3">
      <c r="C4357"/>
    </row>
    <row r="4358" spans="3:3" ht="14.4" x14ac:dyDescent="0.3">
      <c r="C4358"/>
    </row>
    <row r="4359" spans="3:3" ht="14.4" x14ac:dyDescent="0.3">
      <c r="C4359"/>
    </row>
    <row r="4360" spans="3:3" ht="14.4" x14ac:dyDescent="0.3">
      <c r="C4360"/>
    </row>
    <row r="4361" spans="3:3" ht="14.4" x14ac:dyDescent="0.3">
      <c r="C4361"/>
    </row>
    <row r="4362" spans="3:3" ht="14.4" x14ac:dyDescent="0.3">
      <c r="C4362"/>
    </row>
    <row r="4363" spans="3:3" ht="14.4" x14ac:dyDescent="0.3">
      <c r="C4363"/>
    </row>
    <row r="4364" spans="3:3" ht="14.4" x14ac:dyDescent="0.3">
      <c r="C4364"/>
    </row>
    <row r="4365" spans="3:3" ht="14.4" x14ac:dyDescent="0.3">
      <c r="C4365"/>
    </row>
    <row r="4366" spans="3:3" ht="14.4" x14ac:dyDescent="0.3">
      <c r="C4366"/>
    </row>
    <row r="4367" spans="3:3" ht="14.4" x14ac:dyDescent="0.3">
      <c r="C4367"/>
    </row>
    <row r="4368" spans="3:3" ht="14.4" x14ac:dyDescent="0.3">
      <c r="C4368"/>
    </row>
    <row r="4369" spans="3:3" ht="14.4" x14ac:dyDescent="0.3">
      <c r="C4369"/>
    </row>
    <row r="4370" spans="3:3" ht="14.4" x14ac:dyDescent="0.3">
      <c r="C4370"/>
    </row>
    <row r="4371" spans="3:3" ht="14.4" x14ac:dyDescent="0.3">
      <c r="C4371"/>
    </row>
    <row r="4372" spans="3:3" ht="14.4" x14ac:dyDescent="0.3">
      <c r="C4372"/>
    </row>
    <row r="4373" spans="3:3" ht="14.4" x14ac:dyDescent="0.3">
      <c r="C4373"/>
    </row>
    <row r="4374" spans="3:3" ht="14.4" x14ac:dyDescent="0.3">
      <c r="C4374"/>
    </row>
    <row r="4375" spans="3:3" ht="14.4" x14ac:dyDescent="0.3">
      <c r="C4375"/>
    </row>
    <row r="4376" spans="3:3" ht="14.4" x14ac:dyDescent="0.3">
      <c r="C4376"/>
    </row>
    <row r="4377" spans="3:3" ht="14.4" x14ac:dyDescent="0.3">
      <c r="C4377"/>
    </row>
    <row r="4378" spans="3:3" ht="14.4" x14ac:dyDescent="0.3">
      <c r="C4378"/>
    </row>
    <row r="4379" spans="3:3" ht="14.4" x14ac:dyDescent="0.3">
      <c r="C4379"/>
    </row>
    <row r="4380" spans="3:3" ht="14.4" x14ac:dyDescent="0.3">
      <c r="C4380"/>
    </row>
    <row r="4381" spans="3:3" ht="14.4" x14ac:dyDescent="0.3">
      <c r="C4381"/>
    </row>
    <row r="4382" spans="3:3" ht="14.4" x14ac:dyDescent="0.3">
      <c r="C4382"/>
    </row>
    <row r="4383" spans="3:3" ht="14.4" x14ac:dyDescent="0.3">
      <c r="C4383"/>
    </row>
    <row r="4384" spans="3:3" ht="14.4" x14ac:dyDescent="0.3">
      <c r="C4384"/>
    </row>
    <row r="4385" spans="3:3" ht="14.4" x14ac:dyDescent="0.3">
      <c r="C4385"/>
    </row>
    <row r="4386" spans="3:3" ht="14.4" x14ac:dyDescent="0.3">
      <c r="C4386"/>
    </row>
    <row r="4387" spans="3:3" ht="14.4" x14ac:dyDescent="0.3">
      <c r="C4387"/>
    </row>
    <row r="4388" spans="3:3" ht="14.4" x14ac:dyDescent="0.3">
      <c r="C4388"/>
    </row>
    <row r="4389" spans="3:3" ht="14.4" x14ac:dyDescent="0.3">
      <c r="C4389"/>
    </row>
    <row r="4390" spans="3:3" ht="14.4" x14ac:dyDescent="0.3">
      <c r="C4390"/>
    </row>
    <row r="4391" spans="3:3" ht="14.4" x14ac:dyDescent="0.3">
      <c r="C4391"/>
    </row>
    <row r="4392" spans="3:3" ht="14.4" x14ac:dyDescent="0.3">
      <c r="C4392"/>
    </row>
    <row r="4393" spans="3:3" ht="14.4" x14ac:dyDescent="0.3">
      <c r="C4393"/>
    </row>
    <row r="4394" spans="3:3" ht="14.4" x14ac:dyDescent="0.3">
      <c r="C4394"/>
    </row>
    <row r="4395" spans="3:3" ht="14.4" x14ac:dyDescent="0.3">
      <c r="C4395"/>
    </row>
    <row r="4396" spans="3:3" ht="14.4" x14ac:dyDescent="0.3">
      <c r="C4396"/>
    </row>
    <row r="4397" spans="3:3" ht="14.4" x14ac:dyDescent="0.3">
      <c r="C4397"/>
    </row>
    <row r="4398" spans="3:3" ht="14.4" x14ac:dyDescent="0.3">
      <c r="C4398"/>
    </row>
    <row r="4399" spans="3:3" ht="14.4" x14ac:dyDescent="0.3">
      <c r="C4399"/>
    </row>
    <row r="4400" spans="3:3" ht="14.4" x14ac:dyDescent="0.3">
      <c r="C4400"/>
    </row>
    <row r="4401" spans="3:3" ht="14.4" x14ac:dyDescent="0.3">
      <c r="C4401"/>
    </row>
    <row r="4402" spans="3:3" ht="14.4" x14ac:dyDescent="0.3">
      <c r="C4402"/>
    </row>
    <row r="4403" spans="3:3" ht="14.4" x14ac:dyDescent="0.3">
      <c r="C4403"/>
    </row>
    <row r="4404" spans="3:3" ht="14.4" x14ac:dyDescent="0.3">
      <c r="C4404"/>
    </row>
    <row r="4405" spans="3:3" ht="14.4" x14ac:dyDescent="0.3">
      <c r="C4405"/>
    </row>
    <row r="4406" spans="3:3" ht="14.4" x14ac:dyDescent="0.3">
      <c r="C4406"/>
    </row>
    <row r="4407" spans="3:3" ht="14.4" x14ac:dyDescent="0.3">
      <c r="C4407"/>
    </row>
    <row r="4408" spans="3:3" ht="14.4" x14ac:dyDescent="0.3">
      <c r="C4408"/>
    </row>
    <row r="4409" spans="3:3" ht="14.4" x14ac:dyDescent="0.3">
      <c r="C4409"/>
    </row>
    <row r="4410" spans="3:3" ht="14.4" x14ac:dyDescent="0.3">
      <c r="C4410"/>
    </row>
    <row r="4411" spans="3:3" ht="14.4" x14ac:dyDescent="0.3">
      <c r="C4411"/>
    </row>
    <row r="4412" spans="3:3" ht="14.4" x14ac:dyDescent="0.3">
      <c r="C4412"/>
    </row>
    <row r="4413" spans="3:3" ht="14.4" x14ac:dyDescent="0.3">
      <c r="C4413"/>
    </row>
    <row r="4414" spans="3:3" ht="14.4" x14ac:dyDescent="0.3">
      <c r="C4414"/>
    </row>
    <row r="4415" spans="3:3" ht="14.4" x14ac:dyDescent="0.3">
      <c r="C4415"/>
    </row>
    <row r="4416" spans="3:3" ht="14.4" x14ac:dyDescent="0.3">
      <c r="C4416"/>
    </row>
    <row r="4417" spans="3:3" ht="14.4" x14ac:dyDescent="0.3">
      <c r="C4417"/>
    </row>
    <row r="4418" spans="3:3" ht="14.4" x14ac:dyDescent="0.3">
      <c r="C4418"/>
    </row>
    <row r="4419" spans="3:3" ht="14.4" x14ac:dyDescent="0.3">
      <c r="C4419"/>
    </row>
    <row r="4420" spans="3:3" ht="14.4" x14ac:dyDescent="0.3">
      <c r="C4420"/>
    </row>
    <row r="4421" spans="3:3" ht="14.4" x14ac:dyDescent="0.3">
      <c r="C4421"/>
    </row>
    <row r="4422" spans="3:3" ht="14.4" x14ac:dyDescent="0.3">
      <c r="C4422"/>
    </row>
    <row r="4423" spans="3:3" ht="14.4" x14ac:dyDescent="0.3">
      <c r="C4423"/>
    </row>
    <row r="4424" spans="3:3" ht="14.4" x14ac:dyDescent="0.3">
      <c r="C4424"/>
    </row>
    <row r="4425" spans="3:3" ht="14.4" x14ac:dyDescent="0.3">
      <c r="C4425"/>
    </row>
    <row r="4426" spans="3:3" ht="14.4" x14ac:dyDescent="0.3">
      <c r="C4426"/>
    </row>
    <row r="4427" spans="3:3" ht="14.4" x14ac:dyDescent="0.3">
      <c r="C4427"/>
    </row>
    <row r="4428" spans="3:3" ht="14.4" x14ac:dyDescent="0.3">
      <c r="C4428"/>
    </row>
    <row r="4429" spans="3:3" ht="14.4" x14ac:dyDescent="0.3">
      <c r="C4429"/>
    </row>
    <row r="4430" spans="3:3" ht="14.4" x14ac:dyDescent="0.3">
      <c r="C4430"/>
    </row>
    <row r="4431" spans="3:3" ht="14.4" x14ac:dyDescent="0.3">
      <c r="C4431"/>
    </row>
    <row r="4432" spans="3:3" ht="14.4" x14ac:dyDescent="0.3">
      <c r="C4432"/>
    </row>
    <row r="4433" spans="3:3" ht="14.4" x14ac:dyDescent="0.3">
      <c r="C4433"/>
    </row>
    <row r="4434" spans="3:3" ht="14.4" x14ac:dyDescent="0.3">
      <c r="C4434"/>
    </row>
    <row r="4435" spans="3:3" ht="14.4" x14ac:dyDescent="0.3">
      <c r="C4435"/>
    </row>
    <row r="4436" spans="3:3" ht="14.4" x14ac:dyDescent="0.3">
      <c r="C4436"/>
    </row>
    <row r="4437" spans="3:3" ht="14.4" x14ac:dyDescent="0.3">
      <c r="C4437"/>
    </row>
    <row r="4438" spans="3:3" ht="14.4" x14ac:dyDescent="0.3">
      <c r="C4438"/>
    </row>
    <row r="4439" spans="3:3" ht="14.4" x14ac:dyDescent="0.3">
      <c r="C4439"/>
    </row>
    <row r="4440" spans="3:3" ht="14.4" x14ac:dyDescent="0.3">
      <c r="C4440"/>
    </row>
    <row r="4441" spans="3:3" ht="14.4" x14ac:dyDescent="0.3">
      <c r="C4441"/>
    </row>
    <row r="4442" spans="3:3" ht="14.4" x14ac:dyDescent="0.3">
      <c r="C4442"/>
    </row>
    <row r="4443" spans="3:3" ht="14.4" x14ac:dyDescent="0.3">
      <c r="C4443"/>
    </row>
    <row r="4444" spans="3:3" ht="14.4" x14ac:dyDescent="0.3">
      <c r="C4444"/>
    </row>
    <row r="4445" spans="3:3" ht="14.4" x14ac:dyDescent="0.3">
      <c r="C4445"/>
    </row>
    <row r="4446" spans="3:3" ht="14.4" x14ac:dyDescent="0.3">
      <c r="C4446"/>
    </row>
    <row r="4447" spans="3:3" ht="14.4" x14ac:dyDescent="0.3">
      <c r="C4447"/>
    </row>
    <row r="4448" spans="3:3" ht="14.4" x14ac:dyDescent="0.3">
      <c r="C4448"/>
    </row>
    <row r="4449" spans="3:3" ht="14.4" x14ac:dyDescent="0.3">
      <c r="C4449"/>
    </row>
    <row r="4450" spans="3:3" ht="14.4" x14ac:dyDescent="0.3">
      <c r="C4450"/>
    </row>
    <row r="4451" spans="3:3" ht="14.4" x14ac:dyDescent="0.3">
      <c r="C4451"/>
    </row>
    <row r="4452" spans="3:3" ht="14.4" x14ac:dyDescent="0.3">
      <c r="C4452"/>
    </row>
    <row r="4453" spans="3:3" ht="14.4" x14ac:dyDescent="0.3">
      <c r="C4453"/>
    </row>
    <row r="4454" spans="3:3" ht="14.4" x14ac:dyDescent="0.3">
      <c r="C4454"/>
    </row>
    <row r="4455" spans="3:3" ht="14.4" x14ac:dyDescent="0.3">
      <c r="C4455"/>
    </row>
    <row r="4456" spans="3:3" ht="14.4" x14ac:dyDescent="0.3">
      <c r="C4456"/>
    </row>
    <row r="4457" spans="3:3" ht="14.4" x14ac:dyDescent="0.3">
      <c r="C4457"/>
    </row>
    <row r="4458" spans="3:3" ht="14.4" x14ac:dyDescent="0.3">
      <c r="C4458"/>
    </row>
    <row r="4459" spans="3:3" ht="14.4" x14ac:dyDescent="0.3">
      <c r="C4459"/>
    </row>
    <row r="4460" spans="3:3" ht="14.4" x14ac:dyDescent="0.3">
      <c r="C4460"/>
    </row>
    <row r="4461" spans="3:3" ht="14.4" x14ac:dyDescent="0.3">
      <c r="C4461"/>
    </row>
    <row r="4462" spans="3:3" ht="14.4" x14ac:dyDescent="0.3">
      <c r="C4462"/>
    </row>
    <row r="4463" spans="3:3" ht="14.4" x14ac:dyDescent="0.3">
      <c r="C4463"/>
    </row>
    <row r="4464" spans="3:3" ht="14.4" x14ac:dyDescent="0.3">
      <c r="C4464"/>
    </row>
    <row r="4465" spans="3:3" ht="14.4" x14ac:dyDescent="0.3">
      <c r="C4465"/>
    </row>
    <row r="4466" spans="3:3" ht="14.4" x14ac:dyDescent="0.3">
      <c r="C4466"/>
    </row>
    <row r="4467" spans="3:3" ht="14.4" x14ac:dyDescent="0.3">
      <c r="C4467"/>
    </row>
    <row r="4468" spans="3:3" ht="14.4" x14ac:dyDescent="0.3">
      <c r="C4468"/>
    </row>
    <row r="4469" spans="3:3" ht="14.4" x14ac:dyDescent="0.3">
      <c r="C4469"/>
    </row>
    <row r="4470" spans="3:3" ht="14.4" x14ac:dyDescent="0.3">
      <c r="C4470"/>
    </row>
    <row r="4471" spans="3:3" ht="14.4" x14ac:dyDescent="0.3">
      <c r="C4471"/>
    </row>
    <row r="4472" spans="3:3" ht="14.4" x14ac:dyDescent="0.3">
      <c r="C4472"/>
    </row>
    <row r="4473" spans="3:3" ht="14.4" x14ac:dyDescent="0.3">
      <c r="C4473"/>
    </row>
    <row r="4474" spans="3:3" ht="14.4" x14ac:dyDescent="0.3">
      <c r="C4474"/>
    </row>
    <row r="4475" spans="3:3" ht="14.4" x14ac:dyDescent="0.3">
      <c r="C4475"/>
    </row>
    <row r="4476" spans="3:3" ht="14.4" x14ac:dyDescent="0.3">
      <c r="C4476"/>
    </row>
    <row r="4477" spans="3:3" ht="14.4" x14ac:dyDescent="0.3">
      <c r="C4477"/>
    </row>
    <row r="4478" spans="3:3" ht="14.4" x14ac:dyDescent="0.3">
      <c r="C4478"/>
    </row>
    <row r="4479" spans="3:3" ht="14.4" x14ac:dyDescent="0.3">
      <c r="C4479"/>
    </row>
    <row r="4480" spans="3:3" ht="14.4" x14ac:dyDescent="0.3">
      <c r="C4480"/>
    </row>
    <row r="4481" spans="3:3" ht="14.4" x14ac:dyDescent="0.3">
      <c r="C4481"/>
    </row>
    <row r="4482" spans="3:3" ht="14.4" x14ac:dyDescent="0.3">
      <c r="C4482"/>
    </row>
    <row r="4483" spans="3:3" ht="14.4" x14ac:dyDescent="0.3">
      <c r="C4483"/>
    </row>
    <row r="4484" spans="3:3" ht="14.4" x14ac:dyDescent="0.3">
      <c r="C4484"/>
    </row>
    <row r="4485" spans="3:3" ht="14.4" x14ac:dyDescent="0.3">
      <c r="C4485"/>
    </row>
    <row r="4486" spans="3:3" ht="14.4" x14ac:dyDescent="0.3">
      <c r="C4486"/>
    </row>
    <row r="4487" spans="3:3" ht="14.4" x14ac:dyDescent="0.3">
      <c r="C4487"/>
    </row>
    <row r="4488" spans="3:3" ht="14.4" x14ac:dyDescent="0.3">
      <c r="C4488"/>
    </row>
    <row r="4489" spans="3:3" ht="14.4" x14ac:dyDescent="0.3">
      <c r="C4489"/>
    </row>
    <row r="4490" spans="3:3" ht="14.4" x14ac:dyDescent="0.3">
      <c r="C4490"/>
    </row>
    <row r="4491" spans="3:3" ht="14.4" x14ac:dyDescent="0.3">
      <c r="C4491"/>
    </row>
    <row r="4492" spans="3:3" ht="14.4" x14ac:dyDescent="0.3">
      <c r="C4492"/>
    </row>
    <row r="4493" spans="3:3" ht="14.4" x14ac:dyDescent="0.3">
      <c r="C4493"/>
    </row>
    <row r="4494" spans="3:3" ht="14.4" x14ac:dyDescent="0.3">
      <c r="C4494"/>
    </row>
    <row r="4495" spans="3:3" ht="14.4" x14ac:dyDescent="0.3">
      <c r="C4495"/>
    </row>
    <row r="4496" spans="3:3" ht="14.4" x14ac:dyDescent="0.3">
      <c r="C4496"/>
    </row>
    <row r="4497" spans="3:3" ht="14.4" x14ac:dyDescent="0.3">
      <c r="C4497"/>
    </row>
    <row r="4498" spans="3:3" ht="14.4" x14ac:dyDescent="0.3">
      <c r="C4498"/>
    </row>
    <row r="4499" spans="3:3" ht="14.4" x14ac:dyDescent="0.3">
      <c r="C4499"/>
    </row>
    <row r="4500" spans="3:3" ht="14.4" x14ac:dyDescent="0.3">
      <c r="C4500"/>
    </row>
    <row r="4501" spans="3:3" ht="14.4" x14ac:dyDescent="0.3">
      <c r="C4501"/>
    </row>
    <row r="4502" spans="3:3" ht="14.4" x14ac:dyDescent="0.3">
      <c r="C4502"/>
    </row>
    <row r="4503" spans="3:3" ht="14.4" x14ac:dyDescent="0.3">
      <c r="C4503"/>
    </row>
    <row r="4504" spans="3:3" ht="14.4" x14ac:dyDescent="0.3">
      <c r="C4504"/>
    </row>
    <row r="4505" spans="3:3" ht="14.4" x14ac:dyDescent="0.3">
      <c r="C4505"/>
    </row>
    <row r="4506" spans="3:3" ht="14.4" x14ac:dyDescent="0.3">
      <c r="C4506"/>
    </row>
    <row r="4507" spans="3:3" ht="14.4" x14ac:dyDescent="0.3">
      <c r="C4507"/>
    </row>
    <row r="4508" spans="3:3" ht="14.4" x14ac:dyDescent="0.3">
      <c r="C4508"/>
    </row>
    <row r="4509" spans="3:3" ht="14.4" x14ac:dyDescent="0.3">
      <c r="C4509"/>
    </row>
    <row r="4510" spans="3:3" ht="14.4" x14ac:dyDescent="0.3">
      <c r="C4510"/>
    </row>
    <row r="4511" spans="3:3" ht="14.4" x14ac:dyDescent="0.3">
      <c r="C4511"/>
    </row>
    <row r="4512" spans="3:3" ht="14.4" x14ac:dyDescent="0.3">
      <c r="C4512"/>
    </row>
    <row r="4513" spans="3:3" ht="14.4" x14ac:dyDescent="0.3">
      <c r="C4513"/>
    </row>
    <row r="4514" spans="3:3" ht="14.4" x14ac:dyDescent="0.3">
      <c r="C4514"/>
    </row>
    <row r="4515" spans="3:3" ht="14.4" x14ac:dyDescent="0.3">
      <c r="C4515"/>
    </row>
    <row r="4516" spans="3:3" ht="14.4" x14ac:dyDescent="0.3">
      <c r="C4516"/>
    </row>
    <row r="4517" spans="3:3" ht="14.4" x14ac:dyDescent="0.3">
      <c r="C4517"/>
    </row>
    <row r="4518" spans="3:3" ht="14.4" x14ac:dyDescent="0.3">
      <c r="C4518"/>
    </row>
    <row r="4519" spans="3:3" ht="14.4" x14ac:dyDescent="0.3">
      <c r="C4519"/>
    </row>
    <row r="4520" spans="3:3" ht="14.4" x14ac:dyDescent="0.3">
      <c r="C4520"/>
    </row>
    <row r="4521" spans="3:3" ht="14.4" x14ac:dyDescent="0.3">
      <c r="C4521"/>
    </row>
    <row r="4522" spans="3:3" ht="14.4" x14ac:dyDescent="0.3">
      <c r="C4522"/>
    </row>
    <row r="4523" spans="3:3" ht="14.4" x14ac:dyDescent="0.3">
      <c r="C4523"/>
    </row>
    <row r="4524" spans="3:3" ht="14.4" x14ac:dyDescent="0.3">
      <c r="C4524"/>
    </row>
    <row r="4525" spans="3:3" ht="14.4" x14ac:dyDescent="0.3">
      <c r="C4525"/>
    </row>
    <row r="4526" spans="3:3" ht="14.4" x14ac:dyDescent="0.3">
      <c r="C4526"/>
    </row>
    <row r="4527" spans="3:3" ht="14.4" x14ac:dyDescent="0.3">
      <c r="C4527"/>
    </row>
    <row r="4528" spans="3:3" ht="14.4" x14ac:dyDescent="0.3">
      <c r="C4528"/>
    </row>
    <row r="4529" spans="3:3" ht="14.4" x14ac:dyDescent="0.3">
      <c r="C4529"/>
    </row>
    <row r="4530" spans="3:3" ht="14.4" x14ac:dyDescent="0.3">
      <c r="C4530"/>
    </row>
    <row r="4531" spans="3:3" ht="14.4" x14ac:dyDescent="0.3">
      <c r="C4531"/>
    </row>
    <row r="4532" spans="3:3" ht="14.4" x14ac:dyDescent="0.3">
      <c r="C4532"/>
    </row>
    <row r="4533" spans="3:3" ht="14.4" x14ac:dyDescent="0.3">
      <c r="C4533"/>
    </row>
    <row r="4534" spans="3:3" ht="14.4" x14ac:dyDescent="0.3">
      <c r="C4534"/>
    </row>
    <row r="4535" spans="3:3" ht="14.4" x14ac:dyDescent="0.3">
      <c r="C4535"/>
    </row>
    <row r="4536" spans="3:3" ht="14.4" x14ac:dyDescent="0.3">
      <c r="C4536"/>
    </row>
    <row r="4537" spans="3:3" ht="14.4" x14ac:dyDescent="0.3">
      <c r="C4537"/>
    </row>
    <row r="4538" spans="3:3" ht="14.4" x14ac:dyDescent="0.3">
      <c r="C4538"/>
    </row>
    <row r="4539" spans="3:3" ht="14.4" x14ac:dyDescent="0.3">
      <c r="C4539"/>
    </row>
    <row r="4540" spans="3:3" ht="14.4" x14ac:dyDescent="0.3">
      <c r="C4540"/>
    </row>
    <row r="4541" spans="3:3" ht="14.4" x14ac:dyDescent="0.3">
      <c r="C4541"/>
    </row>
    <row r="4542" spans="3:3" ht="14.4" x14ac:dyDescent="0.3">
      <c r="C4542"/>
    </row>
    <row r="4543" spans="3:3" ht="14.4" x14ac:dyDescent="0.3">
      <c r="C4543"/>
    </row>
    <row r="4544" spans="3:3" ht="14.4" x14ac:dyDescent="0.3">
      <c r="C4544"/>
    </row>
    <row r="4545" spans="3:3" ht="14.4" x14ac:dyDescent="0.3">
      <c r="C4545"/>
    </row>
    <row r="4546" spans="3:3" ht="14.4" x14ac:dyDescent="0.3">
      <c r="C4546"/>
    </row>
    <row r="4547" spans="3:3" ht="14.4" x14ac:dyDescent="0.3">
      <c r="C4547"/>
    </row>
    <row r="4548" spans="3:3" ht="14.4" x14ac:dyDescent="0.3">
      <c r="C4548"/>
    </row>
    <row r="4549" spans="3:3" ht="14.4" x14ac:dyDescent="0.3">
      <c r="C4549"/>
    </row>
    <row r="4550" spans="3:3" ht="14.4" x14ac:dyDescent="0.3">
      <c r="C4550"/>
    </row>
    <row r="4551" spans="3:3" ht="14.4" x14ac:dyDescent="0.3">
      <c r="C4551"/>
    </row>
    <row r="4552" spans="3:3" ht="14.4" x14ac:dyDescent="0.3">
      <c r="C4552"/>
    </row>
    <row r="4553" spans="3:3" ht="14.4" x14ac:dyDescent="0.3">
      <c r="C4553"/>
    </row>
    <row r="4554" spans="3:3" ht="14.4" x14ac:dyDescent="0.3">
      <c r="C4554"/>
    </row>
    <row r="4555" spans="3:3" ht="14.4" x14ac:dyDescent="0.3">
      <c r="C4555"/>
    </row>
    <row r="4556" spans="3:3" ht="14.4" x14ac:dyDescent="0.3">
      <c r="C4556"/>
    </row>
    <row r="4557" spans="3:3" ht="14.4" x14ac:dyDescent="0.3">
      <c r="C4557"/>
    </row>
    <row r="4558" spans="3:3" ht="14.4" x14ac:dyDescent="0.3">
      <c r="C4558"/>
    </row>
    <row r="4559" spans="3:3" ht="14.4" x14ac:dyDescent="0.3">
      <c r="C4559"/>
    </row>
    <row r="4560" spans="3:3" ht="14.4" x14ac:dyDescent="0.3">
      <c r="C4560"/>
    </row>
    <row r="4561" spans="3:3" ht="14.4" x14ac:dyDescent="0.3">
      <c r="C4561"/>
    </row>
    <row r="4562" spans="3:3" ht="14.4" x14ac:dyDescent="0.3">
      <c r="C4562"/>
    </row>
    <row r="4563" spans="3:3" ht="14.4" x14ac:dyDescent="0.3">
      <c r="C4563"/>
    </row>
    <row r="4564" spans="3:3" ht="14.4" x14ac:dyDescent="0.3">
      <c r="C4564"/>
    </row>
    <row r="4565" spans="3:3" ht="14.4" x14ac:dyDescent="0.3">
      <c r="C4565"/>
    </row>
    <row r="4566" spans="3:3" ht="14.4" x14ac:dyDescent="0.3">
      <c r="C4566"/>
    </row>
    <row r="4567" spans="3:3" ht="14.4" x14ac:dyDescent="0.3">
      <c r="C4567"/>
    </row>
    <row r="4568" spans="3:3" ht="14.4" x14ac:dyDescent="0.3">
      <c r="C4568"/>
    </row>
    <row r="4569" spans="3:3" ht="14.4" x14ac:dyDescent="0.3">
      <c r="C4569"/>
    </row>
    <row r="4570" spans="3:3" ht="14.4" x14ac:dyDescent="0.3">
      <c r="C4570"/>
    </row>
    <row r="4571" spans="3:3" ht="14.4" x14ac:dyDescent="0.3">
      <c r="C4571"/>
    </row>
    <row r="4572" spans="3:3" ht="14.4" x14ac:dyDescent="0.3">
      <c r="C4572"/>
    </row>
    <row r="4573" spans="3:3" ht="14.4" x14ac:dyDescent="0.3">
      <c r="C4573"/>
    </row>
    <row r="4574" spans="3:3" ht="14.4" x14ac:dyDescent="0.3">
      <c r="C4574"/>
    </row>
    <row r="4575" spans="3:3" ht="14.4" x14ac:dyDescent="0.3">
      <c r="C4575"/>
    </row>
    <row r="4576" spans="3:3" ht="14.4" x14ac:dyDescent="0.3">
      <c r="C4576"/>
    </row>
    <row r="4577" spans="3:3" ht="14.4" x14ac:dyDescent="0.3">
      <c r="C4577"/>
    </row>
    <row r="4578" spans="3:3" ht="14.4" x14ac:dyDescent="0.3">
      <c r="C4578"/>
    </row>
    <row r="4579" spans="3:3" ht="14.4" x14ac:dyDescent="0.3">
      <c r="C4579"/>
    </row>
    <row r="4580" spans="3:3" ht="14.4" x14ac:dyDescent="0.3">
      <c r="C4580"/>
    </row>
    <row r="4581" spans="3:3" ht="14.4" x14ac:dyDescent="0.3">
      <c r="C4581"/>
    </row>
    <row r="4582" spans="3:3" ht="14.4" x14ac:dyDescent="0.3">
      <c r="C4582"/>
    </row>
    <row r="4583" spans="3:3" ht="14.4" x14ac:dyDescent="0.3">
      <c r="C4583"/>
    </row>
    <row r="4584" spans="3:3" ht="14.4" x14ac:dyDescent="0.3">
      <c r="C4584"/>
    </row>
    <row r="4585" spans="3:3" ht="14.4" x14ac:dyDescent="0.3">
      <c r="C4585"/>
    </row>
    <row r="4586" spans="3:3" ht="14.4" x14ac:dyDescent="0.3">
      <c r="C4586"/>
    </row>
    <row r="4587" spans="3:3" ht="14.4" x14ac:dyDescent="0.3">
      <c r="C4587"/>
    </row>
    <row r="4588" spans="3:3" ht="14.4" x14ac:dyDescent="0.3">
      <c r="C4588"/>
    </row>
    <row r="4589" spans="3:3" ht="14.4" x14ac:dyDescent="0.3">
      <c r="C4589"/>
    </row>
    <row r="4590" spans="3:3" ht="14.4" x14ac:dyDescent="0.3">
      <c r="C4590"/>
    </row>
    <row r="4591" spans="3:3" ht="14.4" x14ac:dyDescent="0.3">
      <c r="C4591"/>
    </row>
    <row r="4592" spans="3:3" ht="14.4" x14ac:dyDescent="0.3">
      <c r="C4592"/>
    </row>
    <row r="4593" spans="3:3" ht="14.4" x14ac:dyDescent="0.3">
      <c r="C4593"/>
    </row>
    <row r="4594" spans="3:3" ht="14.4" x14ac:dyDescent="0.3">
      <c r="C4594"/>
    </row>
    <row r="4595" spans="3:3" ht="14.4" x14ac:dyDescent="0.3">
      <c r="C4595"/>
    </row>
    <row r="4596" spans="3:3" ht="14.4" x14ac:dyDescent="0.3">
      <c r="C4596"/>
    </row>
    <row r="4597" spans="3:3" ht="14.4" x14ac:dyDescent="0.3">
      <c r="C4597"/>
    </row>
    <row r="4598" spans="3:3" ht="14.4" x14ac:dyDescent="0.3">
      <c r="C4598"/>
    </row>
    <row r="4599" spans="3:3" ht="14.4" x14ac:dyDescent="0.3">
      <c r="C4599"/>
    </row>
    <row r="4600" spans="3:3" ht="14.4" x14ac:dyDescent="0.3">
      <c r="C4600"/>
    </row>
    <row r="4601" spans="3:3" ht="14.4" x14ac:dyDescent="0.3">
      <c r="C4601"/>
    </row>
    <row r="4602" spans="3:3" ht="14.4" x14ac:dyDescent="0.3">
      <c r="C4602"/>
    </row>
    <row r="4603" spans="3:3" ht="14.4" x14ac:dyDescent="0.3">
      <c r="C4603"/>
    </row>
    <row r="4604" spans="3:3" ht="14.4" x14ac:dyDescent="0.3">
      <c r="C4604"/>
    </row>
    <row r="4605" spans="3:3" ht="14.4" x14ac:dyDescent="0.3">
      <c r="C4605"/>
    </row>
    <row r="4606" spans="3:3" ht="14.4" x14ac:dyDescent="0.3">
      <c r="C4606"/>
    </row>
    <row r="4607" spans="3:3" ht="14.4" x14ac:dyDescent="0.3">
      <c r="C4607"/>
    </row>
    <row r="4608" spans="3:3" ht="14.4" x14ac:dyDescent="0.3">
      <c r="C4608"/>
    </row>
    <row r="4609" spans="3:3" ht="14.4" x14ac:dyDescent="0.3">
      <c r="C4609"/>
    </row>
    <row r="4610" spans="3:3" ht="14.4" x14ac:dyDescent="0.3">
      <c r="C4610"/>
    </row>
    <row r="4611" spans="3:3" ht="14.4" x14ac:dyDescent="0.3">
      <c r="C4611"/>
    </row>
    <row r="4612" spans="3:3" ht="14.4" x14ac:dyDescent="0.3">
      <c r="C4612"/>
    </row>
    <row r="4613" spans="3:3" ht="14.4" x14ac:dyDescent="0.3">
      <c r="C4613"/>
    </row>
    <row r="4614" spans="3:3" ht="14.4" x14ac:dyDescent="0.3">
      <c r="C4614"/>
    </row>
    <row r="4615" spans="3:3" ht="14.4" x14ac:dyDescent="0.3">
      <c r="C4615"/>
    </row>
    <row r="4616" spans="3:3" ht="14.4" x14ac:dyDescent="0.3">
      <c r="C4616"/>
    </row>
    <row r="4617" spans="3:3" ht="14.4" x14ac:dyDescent="0.3">
      <c r="C4617"/>
    </row>
    <row r="4618" spans="3:3" ht="14.4" x14ac:dyDescent="0.3">
      <c r="C4618"/>
    </row>
    <row r="4619" spans="3:3" ht="14.4" x14ac:dyDescent="0.3">
      <c r="C4619"/>
    </row>
    <row r="4620" spans="3:3" ht="14.4" x14ac:dyDescent="0.3">
      <c r="C4620"/>
    </row>
    <row r="4621" spans="3:3" ht="14.4" x14ac:dyDescent="0.3">
      <c r="C4621"/>
    </row>
    <row r="4622" spans="3:3" ht="14.4" x14ac:dyDescent="0.3">
      <c r="C4622"/>
    </row>
    <row r="4623" spans="3:3" ht="14.4" x14ac:dyDescent="0.3">
      <c r="C4623"/>
    </row>
    <row r="4624" spans="3:3" ht="14.4" x14ac:dyDescent="0.3">
      <c r="C4624"/>
    </row>
    <row r="4625" spans="3:3" ht="14.4" x14ac:dyDescent="0.3">
      <c r="C4625"/>
    </row>
    <row r="4626" spans="3:3" ht="14.4" x14ac:dyDescent="0.3">
      <c r="C4626"/>
    </row>
    <row r="4627" spans="3:3" ht="14.4" x14ac:dyDescent="0.3">
      <c r="C4627"/>
    </row>
    <row r="4628" spans="3:3" ht="14.4" x14ac:dyDescent="0.3">
      <c r="C4628"/>
    </row>
    <row r="4629" spans="3:3" ht="14.4" x14ac:dyDescent="0.3">
      <c r="C4629"/>
    </row>
    <row r="4630" spans="3:3" ht="14.4" x14ac:dyDescent="0.3">
      <c r="C4630"/>
    </row>
    <row r="4631" spans="3:3" ht="14.4" x14ac:dyDescent="0.3">
      <c r="C4631"/>
    </row>
    <row r="4632" spans="3:3" ht="14.4" x14ac:dyDescent="0.3">
      <c r="C4632"/>
    </row>
    <row r="4633" spans="3:3" ht="14.4" x14ac:dyDescent="0.3">
      <c r="C4633"/>
    </row>
    <row r="4634" spans="3:3" ht="14.4" x14ac:dyDescent="0.3">
      <c r="C4634"/>
    </row>
    <row r="4635" spans="3:3" ht="14.4" x14ac:dyDescent="0.3">
      <c r="C4635"/>
    </row>
    <row r="4636" spans="3:3" ht="14.4" x14ac:dyDescent="0.3">
      <c r="C4636"/>
    </row>
    <row r="4637" spans="3:3" ht="14.4" x14ac:dyDescent="0.3">
      <c r="C4637"/>
    </row>
    <row r="4638" spans="3:3" ht="14.4" x14ac:dyDescent="0.3">
      <c r="C4638"/>
    </row>
    <row r="4639" spans="3:3" ht="14.4" x14ac:dyDescent="0.3">
      <c r="C4639"/>
    </row>
    <row r="4640" spans="3:3" ht="14.4" x14ac:dyDescent="0.3">
      <c r="C4640"/>
    </row>
    <row r="4641" spans="3:3" ht="14.4" x14ac:dyDescent="0.3">
      <c r="C4641"/>
    </row>
    <row r="4642" spans="3:3" ht="14.4" x14ac:dyDescent="0.3">
      <c r="C4642"/>
    </row>
    <row r="4643" spans="3:3" ht="14.4" x14ac:dyDescent="0.3">
      <c r="C4643"/>
    </row>
    <row r="4644" spans="3:3" ht="14.4" x14ac:dyDescent="0.3">
      <c r="C4644"/>
    </row>
    <row r="4645" spans="3:3" ht="14.4" x14ac:dyDescent="0.3">
      <c r="C4645"/>
    </row>
    <row r="4646" spans="3:3" ht="14.4" x14ac:dyDescent="0.3">
      <c r="C4646"/>
    </row>
    <row r="4647" spans="3:3" ht="14.4" x14ac:dyDescent="0.3">
      <c r="C4647"/>
    </row>
    <row r="4648" spans="3:3" ht="14.4" x14ac:dyDescent="0.3">
      <c r="C4648"/>
    </row>
    <row r="4649" spans="3:3" ht="14.4" x14ac:dyDescent="0.3">
      <c r="C4649"/>
    </row>
    <row r="4650" spans="3:3" ht="14.4" x14ac:dyDescent="0.3">
      <c r="C4650"/>
    </row>
    <row r="4651" spans="3:3" ht="14.4" x14ac:dyDescent="0.3">
      <c r="C4651"/>
    </row>
    <row r="4652" spans="3:3" ht="14.4" x14ac:dyDescent="0.3">
      <c r="C4652"/>
    </row>
    <row r="4653" spans="3:3" ht="14.4" x14ac:dyDescent="0.3">
      <c r="C4653"/>
    </row>
    <row r="4654" spans="3:3" ht="14.4" x14ac:dyDescent="0.3">
      <c r="C4654"/>
    </row>
    <row r="4655" spans="3:3" ht="14.4" x14ac:dyDescent="0.3">
      <c r="C4655"/>
    </row>
    <row r="4656" spans="3:3" ht="14.4" x14ac:dyDescent="0.3">
      <c r="C4656"/>
    </row>
    <row r="4657" spans="3:3" ht="14.4" x14ac:dyDescent="0.3">
      <c r="C4657"/>
    </row>
    <row r="4658" spans="3:3" ht="14.4" x14ac:dyDescent="0.3">
      <c r="C4658"/>
    </row>
    <row r="4659" spans="3:3" ht="14.4" x14ac:dyDescent="0.3">
      <c r="C4659"/>
    </row>
    <row r="4660" spans="3:3" ht="14.4" x14ac:dyDescent="0.3">
      <c r="C4660"/>
    </row>
    <row r="4661" spans="3:3" ht="14.4" x14ac:dyDescent="0.3">
      <c r="C4661"/>
    </row>
    <row r="4662" spans="3:3" ht="14.4" x14ac:dyDescent="0.3">
      <c r="C4662"/>
    </row>
    <row r="4663" spans="3:3" ht="14.4" x14ac:dyDescent="0.3">
      <c r="C4663"/>
    </row>
    <row r="4664" spans="3:3" ht="14.4" x14ac:dyDescent="0.3">
      <c r="C4664"/>
    </row>
    <row r="4665" spans="3:3" ht="14.4" x14ac:dyDescent="0.3">
      <c r="C4665"/>
    </row>
    <row r="4666" spans="3:3" ht="14.4" x14ac:dyDescent="0.3">
      <c r="C4666"/>
    </row>
    <row r="4667" spans="3:3" ht="14.4" x14ac:dyDescent="0.3">
      <c r="C4667"/>
    </row>
    <row r="4668" spans="3:3" ht="14.4" x14ac:dyDescent="0.3">
      <c r="C4668"/>
    </row>
    <row r="4669" spans="3:3" ht="14.4" x14ac:dyDescent="0.3">
      <c r="C4669"/>
    </row>
    <row r="4670" spans="3:3" ht="14.4" x14ac:dyDescent="0.3">
      <c r="C4670"/>
    </row>
    <row r="4671" spans="3:3" ht="14.4" x14ac:dyDescent="0.3">
      <c r="C4671"/>
    </row>
    <row r="4672" spans="3:3" ht="14.4" x14ac:dyDescent="0.3">
      <c r="C4672"/>
    </row>
    <row r="4673" spans="3:3" ht="14.4" x14ac:dyDescent="0.3">
      <c r="C4673"/>
    </row>
    <row r="4674" spans="3:3" ht="14.4" x14ac:dyDescent="0.3">
      <c r="C4674"/>
    </row>
    <row r="4675" spans="3:3" ht="14.4" x14ac:dyDescent="0.3">
      <c r="C4675"/>
    </row>
    <row r="4676" spans="3:3" ht="14.4" x14ac:dyDescent="0.3">
      <c r="C4676"/>
    </row>
    <row r="4677" spans="3:3" ht="14.4" x14ac:dyDescent="0.3">
      <c r="C4677"/>
    </row>
    <row r="4678" spans="3:3" ht="14.4" x14ac:dyDescent="0.3">
      <c r="C4678"/>
    </row>
    <row r="4679" spans="3:3" ht="14.4" x14ac:dyDescent="0.3">
      <c r="C4679"/>
    </row>
    <row r="4680" spans="3:3" ht="14.4" x14ac:dyDescent="0.3">
      <c r="C4680"/>
    </row>
    <row r="4681" spans="3:3" ht="14.4" x14ac:dyDescent="0.3">
      <c r="C4681"/>
    </row>
    <row r="4682" spans="3:3" ht="14.4" x14ac:dyDescent="0.3">
      <c r="C4682"/>
    </row>
    <row r="4683" spans="3:3" ht="14.4" x14ac:dyDescent="0.3">
      <c r="C4683"/>
    </row>
    <row r="4684" spans="3:3" ht="14.4" x14ac:dyDescent="0.3">
      <c r="C4684"/>
    </row>
    <row r="4685" spans="3:3" ht="14.4" x14ac:dyDescent="0.3">
      <c r="C4685"/>
    </row>
    <row r="4686" spans="3:3" ht="14.4" x14ac:dyDescent="0.3">
      <c r="C4686"/>
    </row>
    <row r="4687" spans="3:3" ht="14.4" x14ac:dyDescent="0.3">
      <c r="C4687"/>
    </row>
    <row r="4688" spans="3:3" ht="14.4" x14ac:dyDescent="0.3">
      <c r="C4688"/>
    </row>
    <row r="4689" spans="3:3" ht="14.4" x14ac:dyDescent="0.3">
      <c r="C4689"/>
    </row>
    <row r="4690" spans="3:3" ht="14.4" x14ac:dyDescent="0.3">
      <c r="C4690"/>
    </row>
    <row r="4691" spans="3:3" ht="14.4" x14ac:dyDescent="0.3">
      <c r="C4691"/>
    </row>
    <row r="4692" spans="3:3" ht="14.4" x14ac:dyDescent="0.3">
      <c r="C4692"/>
    </row>
    <row r="4693" spans="3:3" ht="14.4" x14ac:dyDescent="0.3">
      <c r="C4693"/>
    </row>
    <row r="4694" spans="3:3" ht="14.4" x14ac:dyDescent="0.3">
      <c r="C4694"/>
    </row>
    <row r="4695" spans="3:3" ht="14.4" x14ac:dyDescent="0.3">
      <c r="C4695"/>
    </row>
    <row r="4696" spans="3:3" ht="14.4" x14ac:dyDescent="0.3">
      <c r="C4696"/>
    </row>
    <row r="4697" spans="3:3" ht="14.4" x14ac:dyDescent="0.3">
      <c r="C4697"/>
    </row>
    <row r="4698" spans="3:3" ht="14.4" x14ac:dyDescent="0.3">
      <c r="C4698"/>
    </row>
    <row r="4699" spans="3:3" ht="14.4" x14ac:dyDescent="0.3">
      <c r="C4699"/>
    </row>
    <row r="4700" spans="3:3" ht="14.4" x14ac:dyDescent="0.3">
      <c r="C4700"/>
    </row>
    <row r="4701" spans="3:3" ht="14.4" x14ac:dyDescent="0.3">
      <c r="C4701"/>
    </row>
    <row r="4702" spans="3:3" ht="14.4" x14ac:dyDescent="0.3">
      <c r="C4702"/>
    </row>
    <row r="4703" spans="3:3" ht="14.4" x14ac:dyDescent="0.3">
      <c r="C4703"/>
    </row>
    <row r="4704" spans="3:3" ht="14.4" x14ac:dyDescent="0.3">
      <c r="C4704"/>
    </row>
    <row r="4705" spans="3:3" ht="14.4" x14ac:dyDescent="0.3">
      <c r="C4705"/>
    </row>
    <row r="4706" spans="3:3" ht="14.4" x14ac:dyDescent="0.3">
      <c r="C4706"/>
    </row>
    <row r="4707" spans="3:3" ht="14.4" x14ac:dyDescent="0.3">
      <c r="C4707"/>
    </row>
    <row r="4708" spans="3:3" ht="14.4" x14ac:dyDescent="0.3">
      <c r="C4708"/>
    </row>
    <row r="4709" spans="3:3" ht="14.4" x14ac:dyDescent="0.3">
      <c r="C4709"/>
    </row>
    <row r="4710" spans="3:3" ht="14.4" x14ac:dyDescent="0.3">
      <c r="C4710"/>
    </row>
    <row r="4711" spans="3:3" ht="14.4" x14ac:dyDescent="0.3">
      <c r="C4711"/>
    </row>
    <row r="4712" spans="3:3" ht="14.4" x14ac:dyDescent="0.3">
      <c r="C4712"/>
    </row>
    <row r="4713" spans="3:3" ht="14.4" x14ac:dyDescent="0.3">
      <c r="C4713"/>
    </row>
    <row r="4714" spans="3:3" ht="14.4" x14ac:dyDescent="0.3">
      <c r="C4714"/>
    </row>
    <row r="4715" spans="3:3" ht="14.4" x14ac:dyDescent="0.3">
      <c r="C4715"/>
    </row>
    <row r="4716" spans="3:3" ht="14.4" x14ac:dyDescent="0.3">
      <c r="C4716"/>
    </row>
    <row r="4717" spans="3:3" ht="14.4" x14ac:dyDescent="0.3">
      <c r="C4717"/>
    </row>
    <row r="4718" spans="3:3" ht="14.4" x14ac:dyDescent="0.3">
      <c r="C4718"/>
    </row>
    <row r="4719" spans="3:3" ht="14.4" x14ac:dyDescent="0.3">
      <c r="C4719"/>
    </row>
    <row r="4720" spans="3:3" ht="14.4" x14ac:dyDescent="0.3">
      <c r="C4720"/>
    </row>
    <row r="4721" spans="3:3" ht="14.4" x14ac:dyDescent="0.3">
      <c r="C4721"/>
    </row>
    <row r="4722" spans="3:3" ht="14.4" x14ac:dyDescent="0.3">
      <c r="C4722"/>
    </row>
    <row r="4723" spans="3:3" ht="14.4" x14ac:dyDescent="0.3">
      <c r="C4723"/>
    </row>
    <row r="4724" spans="3:3" ht="14.4" x14ac:dyDescent="0.3">
      <c r="C4724"/>
    </row>
    <row r="4725" spans="3:3" ht="14.4" x14ac:dyDescent="0.3">
      <c r="C4725"/>
    </row>
    <row r="4726" spans="3:3" ht="14.4" x14ac:dyDescent="0.3">
      <c r="C4726"/>
    </row>
    <row r="4727" spans="3:3" ht="14.4" x14ac:dyDescent="0.3">
      <c r="C4727"/>
    </row>
    <row r="4728" spans="3:3" ht="14.4" x14ac:dyDescent="0.3">
      <c r="C4728"/>
    </row>
    <row r="4729" spans="3:3" ht="14.4" x14ac:dyDescent="0.3">
      <c r="C4729"/>
    </row>
    <row r="4730" spans="3:3" ht="14.4" x14ac:dyDescent="0.3">
      <c r="C4730"/>
    </row>
    <row r="4731" spans="3:3" ht="14.4" x14ac:dyDescent="0.3">
      <c r="C4731"/>
    </row>
    <row r="4732" spans="3:3" ht="14.4" x14ac:dyDescent="0.3">
      <c r="C4732"/>
    </row>
    <row r="4733" spans="3:3" ht="14.4" x14ac:dyDescent="0.3">
      <c r="C4733"/>
    </row>
    <row r="4734" spans="3:3" ht="14.4" x14ac:dyDescent="0.3">
      <c r="C4734"/>
    </row>
    <row r="4735" spans="3:3" ht="14.4" x14ac:dyDescent="0.3">
      <c r="C4735"/>
    </row>
    <row r="4736" spans="3:3" ht="14.4" x14ac:dyDescent="0.3">
      <c r="C4736"/>
    </row>
    <row r="4737" spans="3:3" ht="14.4" x14ac:dyDescent="0.3">
      <c r="C4737"/>
    </row>
    <row r="4738" spans="3:3" ht="14.4" x14ac:dyDescent="0.3">
      <c r="C4738"/>
    </row>
    <row r="4739" spans="3:3" ht="14.4" x14ac:dyDescent="0.3">
      <c r="C4739"/>
    </row>
    <row r="4740" spans="3:3" ht="14.4" x14ac:dyDescent="0.3">
      <c r="C4740"/>
    </row>
    <row r="4741" spans="3:3" ht="14.4" x14ac:dyDescent="0.3">
      <c r="C4741"/>
    </row>
    <row r="4742" spans="3:3" ht="14.4" x14ac:dyDescent="0.3">
      <c r="C4742"/>
    </row>
    <row r="4743" spans="3:3" ht="14.4" x14ac:dyDescent="0.3">
      <c r="C4743"/>
    </row>
    <row r="4744" spans="3:3" ht="14.4" x14ac:dyDescent="0.3">
      <c r="C4744"/>
    </row>
    <row r="4745" spans="3:3" ht="14.4" x14ac:dyDescent="0.3">
      <c r="C4745"/>
    </row>
    <row r="4746" spans="3:3" ht="14.4" x14ac:dyDescent="0.3">
      <c r="C4746"/>
    </row>
    <row r="4747" spans="3:3" ht="14.4" x14ac:dyDescent="0.3">
      <c r="C4747"/>
    </row>
    <row r="4748" spans="3:3" ht="14.4" x14ac:dyDescent="0.3">
      <c r="C4748"/>
    </row>
    <row r="4749" spans="3:3" ht="14.4" x14ac:dyDescent="0.3">
      <c r="C4749"/>
    </row>
    <row r="4750" spans="3:3" ht="14.4" x14ac:dyDescent="0.3">
      <c r="C4750"/>
    </row>
    <row r="4751" spans="3:3" ht="14.4" x14ac:dyDescent="0.3">
      <c r="C4751"/>
    </row>
    <row r="4752" spans="3:3" ht="14.4" x14ac:dyDescent="0.3">
      <c r="C4752"/>
    </row>
    <row r="4753" spans="3:3" ht="14.4" x14ac:dyDescent="0.3">
      <c r="C4753"/>
    </row>
    <row r="4754" spans="3:3" ht="14.4" x14ac:dyDescent="0.3">
      <c r="C4754"/>
    </row>
    <row r="4755" spans="3:3" ht="14.4" x14ac:dyDescent="0.3">
      <c r="C4755"/>
    </row>
    <row r="4756" spans="3:3" ht="14.4" x14ac:dyDescent="0.3">
      <c r="C4756"/>
    </row>
    <row r="4757" spans="3:3" ht="14.4" x14ac:dyDescent="0.3">
      <c r="C4757"/>
    </row>
    <row r="4758" spans="3:3" ht="14.4" x14ac:dyDescent="0.3">
      <c r="C4758"/>
    </row>
    <row r="4759" spans="3:3" ht="14.4" x14ac:dyDescent="0.3">
      <c r="C4759"/>
    </row>
    <row r="4760" spans="3:3" ht="14.4" x14ac:dyDescent="0.3">
      <c r="C4760"/>
    </row>
    <row r="4761" spans="3:3" ht="14.4" x14ac:dyDescent="0.3">
      <c r="C4761"/>
    </row>
    <row r="4762" spans="3:3" ht="14.4" x14ac:dyDescent="0.3">
      <c r="C4762"/>
    </row>
    <row r="4763" spans="3:3" ht="14.4" x14ac:dyDescent="0.3">
      <c r="C4763"/>
    </row>
    <row r="4764" spans="3:3" ht="14.4" x14ac:dyDescent="0.3">
      <c r="C4764"/>
    </row>
    <row r="4765" spans="3:3" ht="14.4" x14ac:dyDescent="0.3">
      <c r="C4765"/>
    </row>
    <row r="4766" spans="3:3" ht="14.4" x14ac:dyDescent="0.3">
      <c r="C4766"/>
    </row>
    <row r="4767" spans="3:3" ht="14.4" x14ac:dyDescent="0.3">
      <c r="C4767"/>
    </row>
    <row r="4768" spans="3:3" ht="14.4" x14ac:dyDescent="0.3">
      <c r="C4768"/>
    </row>
    <row r="4769" spans="3:3" ht="14.4" x14ac:dyDescent="0.3">
      <c r="C4769"/>
    </row>
    <row r="4770" spans="3:3" ht="14.4" x14ac:dyDescent="0.3">
      <c r="C4770"/>
    </row>
    <row r="4771" spans="3:3" ht="14.4" x14ac:dyDescent="0.3">
      <c r="C4771"/>
    </row>
    <row r="4772" spans="3:3" ht="14.4" x14ac:dyDescent="0.3">
      <c r="C4772"/>
    </row>
    <row r="4773" spans="3:3" ht="14.4" x14ac:dyDescent="0.3">
      <c r="C4773"/>
    </row>
    <row r="4774" spans="3:3" ht="14.4" x14ac:dyDescent="0.3">
      <c r="C4774"/>
    </row>
    <row r="4775" spans="3:3" ht="14.4" x14ac:dyDescent="0.3">
      <c r="C4775"/>
    </row>
    <row r="4776" spans="3:3" ht="14.4" x14ac:dyDescent="0.3">
      <c r="C4776"/>
    </row>
    <row r="4777" spans="3:3" ht="14.4" x14ac:dyDescent="0.3">
      <c r="C4777"/>
    </row>
    <row r="4778" spans="3:3" ht="14.4" x14ac:dyDescent="0.3">
      <c r="C4778"/>
    </row>
    <row r="4779" spans="3:3" ht="14.4" x14ac:dyDescent="0.3">
      <c r="C4779"/>
    </row>
    <row r="4780" spans="3:3" ht="14.4" x14ac:dyDescent="0.3">
      <c r="C4780"/>
    </row>
    <row r="4781" spans="3:3" ht="14.4" x14ac:dyDescent="0.3">
      <c r="C4781"/>
    </row>
    <row r="4782" spans="3:3" ht="14.4" x14ac:dyDescent="0.3">
      <c r="C4782"/>
    </row>
    <row r="4783" spans="3:3" ht="14.4" x14ac:dyDescent="0.3">
      <c r="C4783"/>
    </row>
    <row r="4784" spans="3:3" ht="14.4" x14ac:dyDescent="0.3">
      <c r="C4784"/>
    </row>
    <row r="4785" spans="3:3" ht="14.4" x14ac:dyDescent="0.3">
      <c r="C4785"/>
    </row>
    <row r="4786" spans="3:3" ht="14.4" x14ac:dyDescent="0.3">
      <c r="C4786"/>
    </row>
    <row r="4787" spans="3:3" ht="14.4" x14ac:dyDescent="0.3">
      <c r="C4787"/>
    </row>
    <row r="4788" spans="3:3" ht="14.4" x14ac:dyDescent="0.3">
      <c r="C4788"/>
    </row>
    <row r="4789" spans="3:3" ht="14.4" x14ac:dyDescent="0.3">
      <c r="C4789"/>
    </row>
    <row r="4790" spans="3:3" ht="14.4" x14ac:dyDescent="0.3">
      <c r="C4790"/>
    </row>
    <row r="4791" spans="3:3" ht="14.4" x14ac:dyDescent="0.3">
      <c r="C4791"/>
    </row>
    <row r="4792" spans="3:3" ht="14.4" x14ac:dyDescent="0.3">
      <c r="C4792"/>
    </row>
    <row r="4793" spans="3:3" ht="14.4" x14ac:dyDescent="0.3">
      <c r="C4793"/>
    </row>
    <row r="4794" spans="3:3" ht="14.4" x14ac:dyDescent="0.3">
      <c r="C4794"/>
    </row>
    <row r="4795" spans="3:3" ht="14.4" x14ac:dyDescent="0.3">
      <c r="C4795"/>
    </row>
    <row r="4796" spans="3:3" ht="14.4" x14ac:dyDescent="0.3">
      <c r="C4796"/>
    </row>
    <row r="4797" spans="3:3" ht="14.4" x14ac:dyDescent="0.3">
      <c r="C4797"/>
    </row>
    <row r="4798" spans="3:3" ht="14.4" x14ac:dyDescent="0.3">
      <c r="C4798"/>
    </row>
    <row r="4799" spans="3:3" ht="14.4" x14ac:dyDescent="0.3">
      <c r="C4799"/>
    </row>
    <row r="4800" spans="3:3" ht="14.4" x14ac:dyDescent="0.3">
      <c r="C4800"/>
    </row>
    <row r="4801" spans="3:3" ht="14.4" x14ac:dyDescent="0.3">
      <c r="C4801"/>
    </row>
    <row r="4802" spans="3:3" ht="14.4" x14ac:dyDescent="0.3">
      <c r="C4802"/>
    </row>
    <row r="4803" spans="3:3" ht="14.4" x14ac:dyDescent="0.3">
      <c r="C4803"/>
    </row>
    <row r="4804" spans="3:3" ht="14.4" x14ac:dyDescent="0.3">
      <c r="C4804"/>
    </row>
    <row r="4805" spans="3:3" ht="14.4" x14ac:dyDescent="0.3">
      <c r="C4805"/>
    </row>
    <row r="4806" spans="3:3" ht="14.4" x14ac:dyDescent="0.3">
      <c r="C4806"/>
    </row>
    <row r="4807" spans="3:3" ht="14.4" x14ac:dyDescent="0.3">
      <c r="C4807"/>
    </row>
    <row r="4808" spans="3:3" ht="14.4" x14ac:dyDescent="0.3">
      <c r="C4808"/>
    </row>
    <row r="4809" spans="3:3" ht="14.4" x14ac:dyDescent="0.3">
      <c r="C4809"/>
    </row>
    <row r="4810" spans="3:3" ht="14.4" x14ac:dyDescent="0.3">
      <c r="C4810"/>
    </row>
    <row r="4811" spans="3:3" ht="14.4" x14ac:dyDescent="0.3">
      <c r="C4811"/>
    </row>
    <row r="4812" spans="3:3" ht="14.4" x14ac:dyDescent="0.3">
      <c r="C4812"/>
    </row>
    <row r="4813" spans="3:3" ht="14.4" x14ac:dyDescent="0.3">
      <c r="C4813"/>
    </row>
    <row r="4814" spans="3:3" ht="14.4" x14ac:dyDescent="0.3">
      <c r="C4814"/>
    </row>
    <row r="4815" spans="3:3" ht="14.4" x14ac:dyDescent="0.3">
      <c r="C4815"/>
    </row>
    <row r="4816" spans="3:3" ht="14.4" x14ac:dyDescent="0.3">
      <c r="C4816"/>
    </row>
    <row r="4817" spans="3:3" ht="14.4" x14ac:dyDescent="0.3">
      <c r="C4817"/>
    </row>
    <row r="4818" spans="3:3" ht="14.4" x14ac:dyDescent="0.3">
      <c r="C4818"/>
    </row>
    <row r="4819" spans="3:3" ht="14.4" x14ac:dyDescent="0.3">
      <c r="C4819"/>
    </row>
    <row r="4820" spans="3:3" ht="14.4" x14ac:dyDescent="0.3">
      <c r="C4820"/>
    </row>
    <row r="4821" spans="3:3" ht="14.4" x14ac:dyDescent="0.3">
      <c r="C4821"/>
    </row>
    <row r="4822" spans="3:3" ht="14.4" x14ac:dyDescent="0.3">
      <c r="C4822"/>
    </row>
    <row r="4823" spans="3:3" ht="14.4" x14ac:dyDescent="0.3">
      <c r="C4823"/>
    </row>
    <row r="4824" spans="3:3" ht="14.4" x14ac:dyDescent="0.3">
      <c r="C4824"/>
    </row>
    <row r="4825" spans="3:3" ht="14.4" x14ac:dyDescent="0.3">
      <c r="C4825"/>
    </row>
    <row r="4826" spans="3:3" ht="14.4" x14ac:dyDescent="0.3">
      <c r="C4826"/>
    </row>
    <row r="4827" spans="3:3" ht="14.4" x14ac:dyDescent="0.3">
      <c r="C4827"/>
    </row>
    <row r="4828" spans="3:3" ht="14.4" x14ac:dyDescent="0.3">
      <c r="C4828"/>
    </row>
    <row r="4829" spans="3:3" ht="14.4" x14ac:dyDescent="0.3">
      <c r="C4829"/>
    </row>
    <row r="4830" spans="3:3" ht="14.4" x14ac:dyDescent="0.3">
      <c r="C4830"/>
    </row>
    <row r="4831" spans="3:3" ht="14.4" x14ac:dyDescent="0.3">
      <c r="C4831"/>
    </row>
    <row r="4832" spans="3:3" ht="14.4" x14ac:dyDescent="0.3">
      <c r="C4832"/>
    </row>
    <row r="4833" spans="3:3" ht="14.4" x14ac:dyDescent="0.3">
      <c r="C4833"/>
    </row>
    <row r="4834" spans="3:3" ht="14.4" x14ac:dyDescent="0.3">
      <c r="C4834"/>
    </row>
    <row r="4835" spans="3:3" ht="14.4" x14ac:dyDescent="0.3">
      <c r="C4835"/>
    </row>
    <row r="4836" spans="3:3" ht="14.4" x14ac:dyDescent="0.3">
      <c r="C4836"/>
    </row>
    <row r="4837" spans="3:3" ht="14.4" x14ac:dyDescent="0.3">
      <c r="C4837"/>
    </row>
    <row r="4838" spans="3:3" ht="14.4" x14ac:dyDescent="0.3">
      <c r="C4838"/>
    </row>
    <row r="4839" spans="3:3" ht="14.4" x14ac:dyDescent="0.3">
      <c r="C4839"/>
    </row>
    <row r="4840" spans="3:3" ht="14.4" x14ac:dyDescent="0.3">
      <c r="C4840"/>
    </row>
    <row r="4841" spans="3:3" ht="14.4" x14ac:dyDescent="0.3">
      <c r="C4841"/>
    </row>
    <row r="4842" spans="3:3" ht="14.4" x14ac:dyDescent="0.3">
      <c r="C4842"/>
    </row>
    <row r="4843" spans="3:3" ht="14.4" x14ac:dyDescent="0.3">
      <c r="C4843"/>
    </row>
    <row r="4844" spans="3:3" ht="14.4" x14ac:dyDescent="0.3">
      <c r="C4844"/>
    </row>
    <row r="4845" spans="3:3" ht="14.4" x14ac:dyDescent="0.3">
      <c r="C4845"/>
    </row>
    <row r="4846" spans="3:3" ht="14.4" x14ac:dyDescent="0.3">
      <c r="C4846"/>
    </row>
    <row r="4847" spans="3:3" ht="14.4" x14ac:dyDescent="0.3">
      <c r="C4847"/>
    </row>
    <row r="4848" spans="3:3" ht="14.4" x14ac:dyDescent="0.3">
      <c r="C4848"/>
    </row>
    <row r="4849" spans="3:3" ht="14.4" x14ac:dyDescent="0.3">
      <c r="C4849"/>
    </row>
    <row r="4850" spans="3:3" ht="14.4" x14ac:dyDescent="0.3">
      <c r="C4850"/>
    </row>
    <row r="4851" spans="3:3" ht="14.4" x14ac:dyDescent="0.3">
      <c r="C4851"/>
    </row>
    <row r="4852" spans="3:3" ht="14.4" x14ac:dyDescent="0.3">
      <c r="C4852"/>
    </row>
    <row r="4853" spans="3:3" ht="14.4" x14ac:dyDescent="0.3">
      <c r="C4853"/>
    </row>
    <row r="4854" spans="3:3" ht="14.4" x14ac:dyDescent="0.3">
      <c r="C4854"/>
    </row>
    <row r="4855" spans="3:3" ht="14.4" x14ac:dyDescent="0.3">
      <c r="C4855"/>
    </row>
    <row r="4856" spans="3:3" ht="14.4" x14ac:dyDescent="0.3">
      <c r="C4856"/>
    </row>
    <row r="4857" spans="3:3" ht="14.4" x14ac:dyDescent="0.3">
      <c r="C4857"/>
    </row>
    <row r="4858" spans="3:3" ht="14.4" x14ac:dyDescent="0.3">
      <c r="C4858"/>
    </row>
    <row r="4859" spans="3:3" ht="14.4" x14ac:dyDescent="0.3">
      <c r="C4859"/>
    </row>
    <row r="4860" spans="3:3" ht="14.4" x14ac:dyDescent="0.3">
      <c r="C4860"/>
    </row>
    <row r="4861" spans="3:3" ht="14.4" x14ac:dyDescent="0.3">
      <c r="C4861"/>
    </row>
    <row r="4862" spans="3:3" ht="14.4" x14ac:dyDescent="0.3">
      <c r="C4862"/>
    </row>
    <row r="4863" spans="3:3" ht="14.4" x14ac:dyDescent="0.3">
      <c r="C4863"/>
    </row>
    <row r="4864" spans="3:3" ht="14.4" x14ac:dyDescent="0.3">
      <c r="C4864"/>
    </row>
    <row r="4865" spans="3:3" ht="14.4" x14ac:dyDescent="0.3">
      <c r="C4865"/>
    </row>
    <row r="4866" spans="3:3" ht="14.4" x14ac:dyDescent="0.3">
      <c r="C4866"/>
    </row>
    <row r="4867" spans="3:3" ht="14.4" x14ac:dyDescent="0.3">
      <c r="C4867"/>
    </row>
    <row r="4868" spans="3:3" ht="14.4" x14ac:dyDescent="0.3">
      <c r="C4868"/>
    </row>
    <row r="4869" spans="3:3" ht="14.4" x14ac:dyDescent="0.3">
      <c r="C4869"/>
    </row>
    <row r="4870" spans="3:3" ht="14.4" x14ac:dyDescent="0.3">
      <c r="C4870"/>
    </row>
    <row r="4871" spans="3:3" ht="14.4" x14ac:dyDescent="0.3">
      <c r="C4871"/>
    </row>
    <row r="4872" spans="3:3" ht="14.4" x14ac:dyDescent="0.3">
      <c r="C4872"/>
    </row>
    <row r="4873" spans="3:3" ht="14.4" x14ac:dyDescent="0.3">
      <c r="C4873"/>
    </row>
    <row r="4874" spans="3:3" ht="14.4" x14ac:dyDescent="0.3">
      <c r="C4874"/>
    </row>
    <row r="4875" spans="3:3" ht="14.4" x14ac:dyDescent="0.3">
      <c r="C4875"/>
    </row>
    <row r="4876" spans="3:3" ht="14.4" x14ac:dyDescent="0.3">
      <c r="C4876"/>
    </row>
    <row r="4877" spans="3:3" ht="14.4" x14ac:dyDescent="0.3">
      <c r="C4877"/>
    </row>
    <row r="4878" spans="3:3" ht="14.4" x14ac:dyDescent="0.3">
      <c r="C4878"/>
    </row>
    <row r="4879" spans="3:3" ht="14.4" x14ac:dyDescent="0.3">
      <c r="C4879"/>
    </row>
    <row r="4880" spans="3:3" ht="14.4" x14ac:dyDescent="0.3">
      <c r="C4880"/>
    </row>
    <row r="4881" spans="3:3" ht="14.4" x14ac:dyDescent="0.3">
      <c r="C4881"/>
    </row>
    <row r="4882" spans="3:3" ht="14.4" x14ac:dyDescent="0.3">
      <c r="C4882"/>
    </row>
    <row r="4883" spans="3:3" ht="14.4" x14ac:dyDescent="0.3">
      <c r="C4883"/>
    </row>
    <row r="4884" spans="3:3" ht="14.4" x14ac:dyDescent="0.3">
      <c r="C4884"/>
    </row>
    <row r="4885" spans="3:3" ht="14.4" x14ac:dyDescent="0.3">
      <c r="C4885"/>
    </row>
    <row r="4886" spans="3:3" ht="14.4" x14ac:dyDescent="0.3">
      <c r="C4886"/>
    </row>
    <row r="4887" spans="3:3" ht="14.4" x14ac:dyDescent="0.3">
      <c r="C4887"/>
    </row>
    <row r="4888" spans="3:3" ht="14.4" x14ac:dyDescent="0.3">
      <c r="C4888"/>
    </row>
    <row r="4889" spans="3:3" ht="14.4" x14ac:dyDescent="0.3">
      <c r="C4889"/>
    </row>
    <row r="4890" spans="3:3" ht="14.4" x14ac:dyDescent="0.3">
      <c r="C4890"/>
    </row>
    <row r="4891" spans="3:3" ht="14.4" x14ac:dyDescent="0.3">
      <c r="C4891"/>
    </row>
    <row r="4892" spans="3:3" ht="14.4" x14ac:dyDescent="0.3">
      <c r="C4892"/>
    </row>
    <row r="4893" spans="3:3" ht="14.4" x14ac:dyDescent="0.3">
      <c r="C4893"/>
    </row>
    <row r="4894" spans="3:3" ht="14.4" x14ac:dyDescent="0.3">
      <c r="C4894"/>
    </row>
    <row r="4895" spans="3:3" ht="14.4" x14ac:dyDescent="0.3">
      <c r="C4895"/>
    </row>
    <row r="4896" spans="3:3" ht="14.4" x14ac:dyDescent="0.3">
      <c r="C4896"/>
    </row>
    <row r="4897" spans="3:3" ht="14.4" x14ac:dyDescent="0.3">
      <c r="C4897"/>
    </row>
    <row r="4898" spans="3:3" ht="14.4" x14ac:dyDescent="0.3">
      <c r="C4898"/>
    </row>
    <row r="4899" spans="3:3" ht="14.4" x14ac:dyDescent="0.3">
      <c r="C4899"/>
    </row>
    <row r="4900" spans="3:3" ht="14.4" x14ac:dyDescent="0.3">
      <c r="C4900"/>
    </row>
    <row r="4901" spans="3:3" ht="14.4" x14ac:dyDescent="0.3">
      <c r="C4901"/>
    </row>
    <row r="4902" spans="3:3" ht="14.4" x14ac:dyDescent="0.3">
      <c r="C4902"/>
    </row>
    <row r="4903" spans="3:3" ht="14.4" x14ac:dyDescent="0.3">
      <c r="C4903"/>
    </row>
    <row r="4904" spans="3:3" ht="14.4" x14ac:dyDescent="0.3">
      <c r="C4904"/>
    </row>
    <row r="4905" spans="3:3" ht="14.4" x14ac:dyDescent="0.3">
      <c r="C4905"/>
    </row>
    <row r="4906" spans="3:3" ht="14.4" x14ac:dyDescent="0.3">
      <c r="C4906"/>
    </row>
    <row r="4907" spans="3:3" ht="14.4" x14ac:dyDescent="0.3">
      <c r="C4907"/>
    </row>
    <row r="4908" spans="3:3" ht="14.4" x14ac:dyDescent="0.3">
      <c r="C4908"/>
    </row>
    <row r="4909" spans="3:3" ht="14.4" x14ac:dyDescent="0.3">
      <c r="C4909"/>
    </row>
    <row r="4910" spans="3:3" ht="14.4" x14ac:dyDescent="0.3">
      <c r="C4910"/>
    </row>
    <row r="4911" spans="3:3" ht="14.4" x14ac:dyDescent="0.3">
      <c r="C4911"/>
    </row>
    <row r="4912" spans="3:3" ht="14.4" x14ac:dyDescent="0.3">
      <c r="C4912"/>
    </row>
    <row r="4913" spans="3:3" ht="14.4" x14ac:dyDescent="0.3">
      <c r="C4913"/>
    </row>
    <row r="4914" spans="3:3" ht="14.4" x14ac:dyDescent="0.3">
      <c r="C4914"/>
    </row>
    <row r="4915" spans="3:3" ht="14.4" x14ac:dyDescent="0.3">
      <c r="C4915"/>
    </row>
    <row r="4916" spans="3:3" ht="14.4" x14ac:dyDescent="0.3">
      <c r="C4916"/>
    </row>
    <row r="4917" spans="3:3" ht="14.4" x14ac:dyDescent="0.3">
      <c r="C4917"/>
    </row>
    <row r="4918" spans="3:3" ht="14.4" x14ac:dyDescent="0.3">
      <c r="C4918"/>
    </row>
    <row r="4919" spans="3:3" ht="14.4" x14ac:dyDescent="0.3">
      <c r="C4919"/>
    </row>
    <row r="4920" spans="3:3" ht="14.4" x14ac:dyDescent="0.3">
      <c r="C4920"/>
    </row>
    <row r="4921" spans="3:3" ht="14.4" x14ac:dyDescent="0.3">
      <c r="C4921"/>
    </row>
    <row r="4922" spans="3:3" ht="14.4" x14ac:dyDescent="0.3">
      <c r="C4922"/>
    </row>
    <row r="4923" spans="3:3" ht="14.4" x14ac:dyDescent="0.3">
      <c r="C4923"/>
    </row>
    <row r="4924" spans="3:3" ht="14.4" x14ac:dyDescent="0.3">
      <c r="C4924"/>
    </row>
    <row r="4925" spans="3:3" ht="14.4" x14ac:dyDescent="0.3">
      <c r="C4925"/>
    </row>
    <row r="4926" spans="3:3" ht="14.4" x14ac:dyDescent="0.3">
      <c r="C4926"/>
    </row>
    <row r="4927" spans="3:3" ht="14.4" x14ac:dyDescent="0.3">
      <c r="C4927"/>
    </row>
    <row r="4928" spans="3:3" ht="14.4" x14ac:dyDescent="0.3">
      <c r="C4928"/>
    </row>
    <row r="4929" spans="3:3" ht="14.4" x14ac:dyDescent="0.3">
      <c r="C4929"/>
    </row>
    <row r="4930" spans="3:3" ht="14.4" x14ac:dyDescent="0.3">
      <c r="C4930"/>
    </row>
    <row r="4931" spans="3:3" ht="14.4" x14ac:dyDescent="0.3">
      <c r="C4931"/>
    </row>
    <row r="4932" spans="3:3" ht="14.4" x14ac:dyDescent="0.3">
      <c r="C4932"/>
    </row>
    <row r="4933" spans="3:3" ht="14.4" x14ac:dyDescent="0.3">
      <c r="C4933"/>
    </row>
    <row r="4934" spans="3:3" ht="14.4" x14ac:dyDescent="0.3">
      <c r="C4934"/>
    </row>
    <row r="4935" spans="3:3" ht="14.4" x14ac:dyDescent="0.3">
      <c r="C4935"/>
    </row>
    <row r="4936" spans="3:3" ht="14.4" x14ac:dyDescent="0.3">
      <c r="C4936"/>
    </row>
    <row r="4937" spans="3:3" ht="14.4" x14ac:dyDescent="0.3">
      <c r="C4937"/>
    </row>
    <row r="4938" spans="3:3" ht="14.4" x14ac:dyDescent="0.3">
      <c r="C4938"/>
    </row>
    <row r="4939" spans="3:3" ht="14.4" x14ac:dyDescent="0.3">
      <c r="C4939"/>
    </row>
    <row r="4940" spans="3:3" ht="14.4" x14ac:dyDescent="0.3">
      <c r="C4940"/>
    </row>
    <row r="4941" spans="3:3" ht="14.4" x14ac:dyDescent="0.3">
      <c r="C4941"/>
    </row>
    <row r="4942" spans="3:3" ht="14.4" x14ac:dyDescent="0.3">
      <c r="C4942"/>
    </row>
    <row r="4943" spans="3:3" ht="14.4" x14ac:dyDescent="0.3">
      <c r="C4943"/>
    </row>
    <row r="4944" spans="3:3" ht="14.4" x14ac:dyDescent="0.3">
      <c r="C4944"/>
    </row>
    <row r="4945" spans="3:3" ht="14.4" x14ac:dyDescent="0.3">
      <c r="C4945"/>
    </row>
    <row r="4946" spans="3:3" ht="14.4" x14ac:dyDescent="0.3">
      <c r="C4946"/>
    </row>
    <row r="4947" spans="3:3" ht="14.4" x14ac:dyDescent="0.3">
      <c r="C4947"/>
    </row>
    <row r="4948" spans="3:3" ht="14.4" x14ac:dyDescent="0.3">
      <c r="C4948"/>
    </row>
    <row r="4949" spans="3:3" ht="14.4" x14ac:dyDescent="0.3">
      <c r="C4949"/>
    </row>
    <row r="4950" spans="3:3" ht="14.4" x14ac:dyDescent="0.3">
      <c r="C4950"/>
    </row>
    <row r="4951" spans="3:3" ht="14.4" x14ac:dyDescent="0.3">
      <c r="C4951"/>
    </row>
    <row r="4952" spans="3:3" ht="14.4" x14ac:dyDescent="0.3">
      <c r="C4952"/>
    </row>
    <row r="4953" spans="3:3" ht="14.4" x14ac:dyDescent="0.3">
      <c r="C4953"/>
    </row>
    <row r="4954" spans="3:3" ht="14.4" x14ac:dyDescent="0.3">
      <c r="C4954"/>
    </row>
    <row r="4955" spans="3:3" ht="14.4" x14ac:dyDescent="0.3">
      <c r="C4955"/>
    </row>
    <row r="4956" spans="3:3" ht="14.4" x14ac:dyDescent="0.3">
      <c r="C4956"/>
    </row>
    <row r="4957" spans="3:3" ht="14.4" x14ac:dyDescent="0.3">
      <c r="C4957"/>
    </row>
    <row r="4958" spans="3:3" ht="14.4" x14ac:dyDescent="0.3">
      <c r="C4958"/>
    </row>
    <row r="4959" spans="3:3" ht="14.4" x14ac:dyDescent="0.3">
      <c r="C4959"/>
    </row>
    <row r="4960" spans="3:3" ht="14.4" x14ac:dyDescent="0.3">
      <c r="C4960"/>
    </row>
    <row r="4961" spans="3:3" ht="14.4" x14ac:dyDescent="0.3">
      <c r="C4961"/>
    </row>
    <row r="4962" spans="3:3" ht="14.4" x14ac:dyDescent="0.3">
      <c r="C4962"/>
    </row>
    <row r="4963" spans="3:3" ht="14.4" x14ac:dyDescent="0.3">
      <c r="C4963"/>
    </row>
    <row r="4964" spans="3:3" ht="14.4" x14ac:dyDescent="0.3">
      <c r="C4964"/>
    </row>
    <row r="4965" spans="3:3" ht="14.4" x14ac:dyDescent="0.3">
      <c r="C4965"/>
    </row>
    <row r="4966" spans="3:3" ht="14.4" x14ac:dyDescent="0.3">
      <c r="C4966"/>
    </row>
    <row r="4967" spans="3:3" ht="14.4" x14ac:dyDescent="0.3">
      <c r="C4967"/>
    </row>
    <row r="4968" spans="3:3" ht="14.4" x14ac:dyDescent="0.3">
      <c r="C4968"/>
    </row>
    <row r="4969" spans="3:3" ht="14.4" x14ac:dyDescent="0.3">
      <c r="C4969"/>
    </row>
    <row r="4970" spans="3:3" ht="14.4" x14ac:dyDescent="0.3">
      <c r="C4970"/>
    </row>
    <row r="4971" spans="3:3" ht="14.4" x14ac:dyDescent="0.3">
      <c r="C4971"/>
    </row>
    <row r="4972" spans="3:3" ht="14.4" x14ac:dyDescent="0.3">
      <c r="C4972"/>
    </row>
    <row r="4973" spans="3:3" ht="14.4" x14ac:dyDescent="0.3">
      <c r="C4973"/>
    </row>
    <row r="4974" spans="3:3" ht="14.4" x14ac:dyDescent="0.3">
      <c r="C4974"/>
    </row>
    <row r="4975" spans="3:3" ht="14.4" x14ac:dyDescent="0.3">
      <c r="C4975"/>
    </row>
    <row r="4976" spans="3:3" ht="14.4" x14ac:dyDescent="0.3">
      <c r="C4976"/>
    </row>
    <row r="4977" spans="3:3" ht="14.4" x14ac:dyDescent="0.3">
      <c r="C4977"/>
    </row>
    <row r="4978" spans="3:3" ht="14.4" x14ac:dyDescent="0.3">
      <c r="C4978"/>
    </row>
    <row r="4979" spans="3:3" ht="14.4" x14ac:dyDescent="0.3">
      <c r="C4979"/>
    </row>
    <row r="4980" spans="3:3" ht="14.4" x14ac:dyDescent="0.3">
      <c r="C4980"/>
    </row>
    <row r="4981" spans="3:3" ht="14.4" x14ac:dyDescent="0.3">
      <c r="C4981"/>
    </row>
    <row r="4982" spans="3:3" ht="14.4" x14ac:dyDescent="0.3">
      <c r="C4982"/>
    </row>
    <row r="4983" spans="3:3" ht="14.4" x14ac:dyDescent="0.3">
      <c r="C4983"/>
    </row>
    <row r="4984" spans="3:3" ht="14.4" x14ac:dyDescent="0.3">
      <c r="C4984"/>
    </row>
    <row r="4985" spans="3:3" ht="14.4" x14ac:dyDescent="0.3">
      <c r="C4985"/>
    </row>
    <row r="4986" spans="3:3" ht="14.4" x14ac:dyDescent="0.3">
      <c r="C4986"/>
    </row>
    <row r="4987" spans="3:3" ht="14.4" x14ac:dyDescent="0.3">
      <c r="C4987"/>
    </row>
    <row r="4988" spans="3:3" ht="14.4" x14ac:dyDescent="0.3">
      <c r="C4988"/>
    </row>
    <row r="4989" spans="3:3" ht="14.4" x14ac:dyDescent="0.3">
      <c r="C4989"/>
    </row>
    <row r="4990" spans="3:3" ht="14.4" x14ac:dyDescent="0.3">
      <c r="C4990"/>
    </row>
    <row r="4991" spans="3:3" ht="14.4" x14ac:dyDescent="0.3">
      <c r="C4991"/>
    </row>
    <row r="4992" spans="3:3" ht="14.4" x14ac:dyDescent="0.3">
      <c r="C4992"/>
    </row>
    <row r="4993" spans="3:3" ht="14.4" x14ac:dyDescent="0.3">
      <c r="C4993"/>
    </row>
    <row r="4994" spans="3:3" ht="14.4" x14ac:dyDescent="0.3">
      <c r="C4994"/>
    </row>
    <row r="4995" spans="3:3" ht="14.4" x14ac:dyDescent="0.3">
      <c r="C4995"/>
    </row>
    <row r="4996" spans="3:3" ht="14.4" x14ac:dyDescent="0.3">
      <c r="C4996"/>
    </row>
    <row r="4997" spans="3:3" ht="14.4" x14ac:dyDescent="0.3">
      <c r="C4997"/>
    </row>
    <row r="4998" spans="3:3" ht="14.4" x14ac:dyDescent="0.3">
      <c r="C4998"/>
    </row>
    <row r="4999" spans="3:3" ht="14.4" x14ac:dyDescent="0.3">
      <c r="C4999"/>
    </row>
    <row r="5000" spans="3:3" ht="14.4" x14ac:dyDescent="0.3">
      <c r="C5000"/>
    </row>
    <row r="5001" spans="3:3" ht="14.4" x14ac:dyDescent="0.3">
      <c r="C5001"/>
    </row>
    <row r="5002" spans="3:3" ht="14.4" x14ac:dyDescent="0.3">
      <c r="C5002"/>
    </row>
    <row r="5003" spans="3:3" ht="14.4" x14ac:dyDescent="0.3">
      <c r="C5003"/>
    </row>
    <row r="5004" spans="3:3" ht="14.4" x14ac:dyDescent="0.3">
      <c r="C5004"/>
    </row>
    <row r="5005" spans="3:3" ht="14.4" x14ac:dyDescent="0.3">
      <c r="C5005"/>
    </row>
    <row r="5006" spans="3:3" ht="14.4" x14ac:dyDescent="0.3">
      <c r="C5006"/>
    </row>
    <row r="5007" spans="3:3" ht="14.4" x14ac:dyDescent="0.3">
      <c r="C5007"/>
    </row>
    <row r="5008" spans="3:3" ht="14.4" x14ac:dyDescent="0.3">
      <c r="C5008"/>
    </row>
    <row r="5009" spans="3:3" ht="14.4" x14ac:dyDescent="0.3">
      <c r="C5009"/>
    </row>
    <row r="5010" spans="3:3" ht="14.4" x14ac:dyDescent="0.3">
      <c r="C5010"/>
    </row>
    <row r="5011" spans="3:3" ht="14.4" x14ac:dyDescent="0.3">
      <c r="C5011"/>
    </row>
    <row r="5012" spans="3:3" ht="14.4" x14ac:dyDescent="0.3">
      <c r="C5012"/>
    </row>
    <row r="5013" spans="3:3" ht="14.4" x14ac:dyDescent="0.3">
      <c r="C5013"/>
    </row>
    <row r="5014" spans="3:3" ht="14.4" x14ac:dyDescent="0.3">
      <c r="C5014"/>
    </row>
    <row r="5015" spans="3:3" ht="14.4" x14ac:dyDescent="0.3">
      <c r="C5015"/>
    </row>
    <row r="5016" spans="3:3" ht="14.4" x14ac:dyDescent="0.3">
      <c r="C5016"/>
    </row>
    <row r="5017" spans="3:3" ht="14.4" x14ac:dyDescent="0.3">
      <c r="C5017"/>
    </row>
    <row r="5018" spans="3:3" ht="14.4" x14ac:dyDescent="0.3">
      <c r="C5018"/>
    </row>
    <row r="5019" spans="3:3" ht="14.4" x14ac:dyDescent="0.3">
      <c r="C5019"/>
    </row>
    <row r="5020" spans="3:3" ht="14.4" x14ac:dyDescent="0.3">
      <c r="C5020"/>
    </row>
    <row r="5021" spans="3:3" ht="14.4" x14ac:dyDescent="0.3">
      <c r="C5021"/>
    </row>
    <row r="5022" spans="3:3" ht="14.4" x14ac:dyDescent="0.3">
      <c r="C5022"/>
    </row>
    <row r="5023" spans="3:3" ht="14.4" x14ac:dyDescent="0.3">
      <c r="C5023"/>
    </row>
    <row r="5024" spans="3:3" ht="14.4" x14ac:dyDescent="0.3">
      <c r="C5024"/>
    </row>
    <row r="5025" spans="3:3" ht="14.4" x14ac:dyDescent="0.3">
      <c r="C5025"/>
    </row>
    <row r="5026" spans="3:3" ht="14.4" x14ac:dyDescent="0.3">
      <c r="C5026"/>
    </row>
    <row r="5027" spans="3:3" ht="14.4" x14ac:dyDescent="0.3">
      <c r="C5027"/>
    </row>
    <row r="5028" spans="3:3" ht="14.4" x14ac:dyDescent="0.3">
      <c r="C5028"/>
    </row>
    <row r="5029" spans="3:3" ht="14.4" x14ac:dyDescent="0.3">
      <c r="C5029"/>
    </row>
    <row r="5030" spans="3:3" ht="14.4" x14ac:dyDescent="0.3">
      <c r="C5030"/>
    </row>
    <row r="5031" spans="3:3" ht="14.4" x14ac:dyDescent="0.3">
      <c r="C5031"/>
    </row>
    <row r="5032" spans="3:3" ht="14.4" x14ac:dyDescent="0.3">
      <c r="C5032"/>
    </row>
    <row r="5033" spans="3:3" ht="14.4" x14ac:dyDescent="0.3">
      <c r="C5033"/>
    </row>
    <row r="5034" spans="3:3" ht="14.4" x14ac:dyDescent="0.3">
      <c r="C5034"/>
    </row>
    <row r="5035" spans="3:3" ht="14.4" x14ac:dyDescent="0.3">
      <c r="C5035"/>
    </row>
    <row r="5036" spans="3:3" ht="14.4" x14ac:dyDescent="0.3">
      <c r="C5036"/>
    </row>
    <row r="5037" spans="3:3" ht="14.4" x14ac:dyDescent="0.3">
      <c r="C5037"/>
    </row>
    <row r="5038" spans="3:3" ht="14.4" x14ac:dyDescent="0.3">
      <c r="C5038"/>
    </row>
    <row r="5039" spans="3:3" ht="14.4" x14ac:dyDescent="0.3">
      <c r="C5039"/>
    </row>
    <row r="5040" spans="3:3" ht="14.4" x14ac:dyDescent="0.3">
      <c r="C5040"/>
    </row>
    <row r="5041" spans="3:3" ht="14.4" x14ac:dyDescent="0.3">
      <c r="C5041"/>
    </row>
    <row r="5042" spans="3:3" ht="14.4" x14ac:dyDescent="0.3">
      <c r="C5042"/>
    </row>
    <row r="5043" spans="3:3" ht="14.4" x14ac:dyDescent="0.3">
      <c r="C5043"/>
    </row>
    <row r="5044" spans="3:3" ht="14.4" x14ac:dyDescent="0.3">
      <c r="C5044"/>
    </row>
    <row r="5045" spans="3:3" ht="14.4" x14ac:dyDescent="0.3">
      <c r="C5045"/>
    </row>
    <row r="5046" spans="3:3" ht="14.4" x14ac:dyDescent="0.3">
      <c r="C5046"/>
    </row>
    <row r="5047" spans="3:3" ht="14.4" x14ac:dyDescent="0.3">
      <c r="C5047"/>
    </row>
    <row r="5048" spans="3:3" ht="14.4" x14ac:dyDescent="0.3">
      <c r="C5048"/>
    </row>
    <row r="5049" spans="3:3" ht="14.4" x14ac:dyDescent="0.3">
      <c r="C5049"/>
    </row>
    <row r="5050" spans="3:3" ht="14.4" x14ac:dyDescent="0.3">
      <c r="C5050"/>
    </row>
    <row r="5051" spans="3:3" ht="14.4" x14ac:dyDescent="0.3">
      <c r="C5051"/>
    </row>
    <row r="5052" spans="3:3" ht="14.4" x14ac:dyDescent="0.3">
      <c r="C5052"/>
    </row>
    <row r="5053" spans="3:3" ht="14.4" x14ac:dyDescent="0.3">
      <c r="C5053"/>
    </row>
    <row r="5054" spans="3:3" ht="14.4" x14ac:dyDescent="0.3">
      <c r="C5054"/>
    </row>
    <row r="5055" spans="3:3" ht="14.4" x14ac:dyDescent="0.3">
      <c r="C5055"/>
    </row>
    <row r="5056" spans="3:3" ht="14.4" x14ac:dyDescent="0.3">
      <c r="C5056"/>
    </row>
    <row r="5057" spans="3:3" ht="14.4" x14ac:dyDescent="0.3">
      <c r="C5057"/>
    </row>
    <row r="5058" spans="3:3" ht="14.4" x14ac:dyDescent="0.3">
      <c r="C5058"/>
    </row>
    <row r="5059" spans="3:3" ht="14.4" x14ac:dyDescent="0.3">
      <c r="C5059"/>
    </row>
    <row r="5060" spans="3:3" ht="14.4" x14ac:dyDescent="0.3">
      <c r="C5060"/>
    </row>
    <row r="5061" spans="3:3" ht="14.4" x14ac:dyDescent="0.3">
      <c r="C5061"/>
    </row>
    <row r="5062" spans="3:3" ht="14.4" x14ac:dyDescent="0.3">
      <c r="C5062"/>
    </row>
    <row r="5063" spans="3:3" ht="14.4" x14ac:dyDescent="0.3">
      <c r="C5063"/>
    </row>
    <row r="5064" spans="3:3" ht="14.4" x14ac:dyDescent="0.3">
      <c r="C5064"/>
    </row>
    <row r="5065" spans="3:3" ht="14.4" x14ac:dyDescent="0.3">
      <c r="C5065"/>
    </row>
    <row r="5066" spans="3:3" ht="14.4" x14ac:dyDescent="0.3">
      <c r="C5066"/>
    </row>
    <row r="5067" spans="3:3" ht="14.4" x14ac:dyDescent="0.3">
      <c r="C5067"/>
    </row>
    <row r="5068" spans="3:3" ht="14.4" x14ac:dyDescent="0.3">
      <c r="C5068"/>
    </row>
    <row r="5069" spans="3:3" ht="14.4" x14ac:dyDescent="0.3">
      <c r="C5069"/>
    </row>
    <row r="5070" spans="3:3" ht="14.4" x14ac:dyDescent="0.3">
      <c r="C5070"/>
    </row>
    <row r="5071" spans="3:3" ht="14.4" x14ac:dyDescent="0.3">
      <c r="C5071"/>
    </row>
    <row r="5072" spans="3:3" ht="14.4" x14ac:dyDescent="0.3">
      <c r="C5072"/>
    </row>
    <row r="5073" spans="3:3" ht="14.4" x14ac:dyDescent="0.3">
      <c r="C5073"/>
    </row>
    <row r="5074" spans="3:3" ht="14.4" x14ac:dyDescent="0.3">
      <c r="C5074"/>
    </row>
    <row r="5075" spans="3:3" ht="14.4" x14ac:dyDescent="0.3">
      <c r="C5075"/>
    </row>
    <row r="5076" spans="3:3" ht="14.4" x14ac:dyDescent="0.3">
      <c r="C5076"/>
    </row>
    <row r="5077" spans="3:3" ht="14.4" x14ac:dyDescent="0.3">
      <c r="C5077"/>
    </row>
    <row r="5078" spans="3:3" ht="14.4" x14ac:dyDescent="0.3">
      <c r="C5078"/>
    </row>
    <row r="5079" spans="3:3" ht="14.4" x14ac:dyDescent="0.3">
      <c r="C5079"/>
    </row>
    <row r="5080" spans="3:3" ht="14.4" x14ac:dyDescent="0.3">
      <c r="C5080"/>
    </row>
    <row r="5081" spans="3:3" ht="14.4" x14ac:dyDescent="0.3">
      <c r="C5081"/>
    </row>
    <row r="5082" spans="3:3" ht="14.4" x14ac:dyDescent="0.3">
      <c r="C5082"/>
    </row>
    <row r="5083" spans="3:3" ht="14.4" x14ac:dyDescent="0.3">
      <c r="C5083"/>
    </row>
    <row r="5084" spans="3:3" ht="14.4" x14ac:dyDescent="0.3">
      <c r="C5084"/>
    </row>
    <row r="5085" spans="3:3" ht="14.4" x14ac:dyDescent="0.3">
      <c r="C5085"/>
    </row>
    <row r="5086" spans="3:3" ht="14.4" x14ac:dyDescent="0.3">
      <c r="C5086"/>
    </row>
    <row r="5087" spans="3:3" ht="14.4" x14ac:dyDescent="0.3">
      <c r="C5087"/>
    </row>
    <row r="5088" spans="3:3" ht="14.4" x14ac:dyDescent="0.3">
      <c r="C5088"/>
    </row>
    <row r="5089" spans="3:3" ht="14.4" x14ac:dyDescent="0.3">
      <c r="C5089"/>
    </row>
    <row r="5090" spans="3:3" ht="14.4" x14ac:dyDescent="0.3">
      <c r="C5090"/>
    </row>
    <row r="5091" spans="3:3" ht="14.4" x14ac:dyDescent="0.3">
      <c r="C5091"/>
    </row>
    <row r="5092" spans="3:3" ht="14.4" x14ac:dyDescent="0.3">
      <c r="C5092"/>
    </row>
    <row r="5093" spans="3:3" ht="14.4" x14ac:dyDescent="0.3">
      <c r="C5093"/>
    </row>
    <row r="5094" spans="3:3" ht="14.4" x14ac:dyDescent="0.3">
      <c r="C5094"/>
    </row>
    <row r="5095" spans="3:3" ht="14.4" x14ac:dyDescent="0.3">
      <c r="C5095"/>
    </row>
    <row r="5096" spans="3:3" ht="14.4" x14ac:dyDescent="0.3">
      <c r="C5096"/>
    </row>
    <row r="5097" spans="3:3" ht="14.4" x14ac:dyDescent="0.3">
      <c r="C5097"/>
    </row>
    <row r="5098" spans="3:3" ht="14.4" x14ac:dyDescent="0.3">
      <c r="C5098"/>
    </row>
    <row r="5099" spans="3:3" ht="14.4" x14ac:dyDescent="0.3">
      <c r="C5099"/>
    </row>
    <row r="5100" spans="3:3" ht="14.4" x14ac:dyDescent="0.3">
      <c r="C5100"/>
    </row>
    <row r="5101" spans="3:3" ht="14.4" x14ac:dyDescent="0.3">
      <c r="C5101"/>
    </row>
    <row r="5102" spans="3:3" ht="14.4" x14ac:dyDescent="0.3">
      <c r="C5102"/>
    </row>
    <row r="5103" spans="3:3" ht="14.4" x14ac:dyDescent="0.3">
      <c r="C5103"/>
    </row>
    <row r="5104" spans="3:3" ht="14.4" x14ac:dyDescent="0.3">
      <c r="C5104"/>
    </row>
    <row r="5105" spans="3:3" ht="14.4" x14ac:dyDescent="0.3">
      <c r="C5105"/>
    </row>
    <row r="5106" spans="3:3" ht="14.4" x14ac:dyDescent="0.3">
      <c r="C5106"/>
    </row>
    <row r="5107" spans="3:3" ht="14.4" x14ac:dyDescent="0.3">
      <c r="C5107"/>
    </row>
    <row r="5108" spans="3:3" ht="14.4" x14ac:dyDescent="0.3">
      <c r="C5108"/>
    </row>
    <row r="5109" spans="3:3" ht="14.4" x14ac:dyDescent="0.3">
      <c r="C5109"/>
    </row>
    <row r="5110" spans="3:3" ht="14.4" x14ac:dyDescent="0.3">
      <c r="C5110"/>
    </row>
    <row r="5111" spans="3:3" ht="14.4" x14ac:dyDescent="0.3">
      <c r="C5111"/>
    </row>
    <row r="5112" spans="3:3" ht="14.4" x14ac:dyDescent="0.3">
      <c r="C5112"/>
    </row>
    <row r="5113" spans="3:3" ht="14.4" x14ac:dyDescent="0.3">
      <c r="C5113"/>
    </row>
    <row r="5114" spans="3:3" ht="14.4" x14ac:dyDescent="0.3">
      <c r="C5114"/>
    </row>
    <row r="5115" spans="3:3" ht="14.4" x14ac:dyDescent="0.3">
      <c r="C5115"/>
    </row>
    <row r="5116" spans="3:3" ht="14.4" x14ac:dyDescent="0.3">
      <c r="C5116"/>
    </row>
    <row r="5117" spans="3:3" ht="14.4" x14ac:dyDescent="0.3">
      <c r="C5117"/>
    </row>
    <row r="5118" spans="3:3" ht="14.4" x14ac:dyDescent="0.3">
      <c r="C5118"/>
    </row>
    <row r="5119" spans="3:3" ht="14.4" x14ac:dyDescent="0.3">
      <c r="C5119"/>
    </row>
    <row r="5120" spans="3:3" ht="14.4" x14ac:dyDescent="0.3">
      <c r="C5120"/>
    </row>
    <row r="5121" spans="3:3" ht="14.4" x14ac:dyDescent="0.3">
      <c r="C5121"/>
    </row>
    <row r="5122" spans="3:3" ht="14.4" x14ac:dyDescent="0.3">
      <c r="C5122"/>
    </row>
    <row r="5123" spans="3:3" ht="14.4" x14ac:dyDescent="0.3">
      <c r="C5123"/>
    </row>
    <row r="5124" spans="3:3" ht="14.4" x14ac:dyDescent="0.3">
      <c r="C5124"/>
    </row>
    <row r="5125" spans="3:3" ht="14.4" x14ac:dyDescent="0.3">
      <c r="C5125"/>
    </row>
    <row r="5126" spans="3:3" ht="14.4" x14ac:dyDescent="0.3">
      <c r="C5126"/>
    </row>
    <row r="5127" spans="3:3" ht="14.4" x14ac:dyDescent="0.3">
      <c r="C5127"/>
    </row>
    <row r="5128" spans="3:3" ht="14.4" x14ac:dyDescent="0.3">
      <c r="C5128"/>
    </row>
    <row r="5129" spans="3:3" ht="14.4" x14ac:dyDescent="0.3">
      <c r="C5129"/>
    </row>
    <row r="5130" spans="3:3" ht="14.4" x14ac:dyDescent="0.3">
      <c r="C5130"/>
    </row>
    <row r="5131" spans="3:3" ht="14.4" x14ac:dyDescent="0.3">
      <c r="C5131"/>
    </row>
    <row r="5132" spans="3:3" ht="14.4" x14ac:dyDescent="0.3">
      <c r="C5132"/>
    </row>
    <row r="5133" spans="3:3" ht="14.4" x14ac:dyDescent="0.3">
      <c r="C5133"/>
    </row>
    <row r="5134" spans="3:3" ht="14.4" x14ac:dyDescent="0.3">
      <c r="C5134"/>
    </row>
    <row r="5135" spans="3:3" ht="14.4" x14ac:dyDescent="0.3">
      <c r="C5135"/>
    </row>
    <row r="5136" spans="3:3" ht="14.4" x14ac:dyDescent="0.3">
      <c r="C5136"/>
    </row>
    <row r="5137" spans="3:3" ht="14.4" x14ac:dyDescent="0.3">
      <c r="C5137"/>
    </row>
    <row r="5138" spans="3:3" ht="14.4" x14ac:dyDescent="0.3">
      <c r="C5138"/>
    </row>
    <row r="5139" spans="3:3" ht="14.4" x14ac:dyDescent="0.3">
      <c r="C5139"/>
    </row>
    <row r="5140" spans="3:3" ht="14.4" x14ac:dyDescent="0.3">
      <c r="C5140"/>
    </row>
    <row r="5141" spans="3:3" ht="14.4" x14ac:dyDescent="0.3">
      <c r="C5141"/>
    </row>
    <row r="5142" spans="3:3" ht="14.4" x14ac:dyDescent="0.3">
      <c r="C5142"/>
    </row>
    <row r="5143" spans="3:3" ht="14.4" x14ac:dyDescent="0.3">
      <c r="C5143"/>
    </row>
    <row r="5144" spans="3:3" ht="14.4" x14ac:dyDescent="0.3">
      <c r="C5144"/>
    </row>
    <row r="5145" spans="3:3" ht="14.4" x14ac:dyDescent="0.3">
      <c r="C5145"/>
    </row>
    <row r="5146" spans="3:3" ht="14.4" x14ac:dyDescent="0.3">
      <c r="C5146"/>
    </row>
    <row r="5147" spans="3:3" ht="14.4" x14ac:dyDescent="0.3">
      <c r="C5147"/>
    </row>
    <row r="5148" spans="3:3" ht="14.4" x14ac:dyDescent="0.3">
      <c r="C5148"/>
    </row>
    <row r="5149" spans="3:3" ht="14.4" x14ac:dyDescent="0.3">
      <c r="C5149"/>
    </row>
    <row r="5150" spans="3:3" ht="14.4" x14ac:dyDescent="0.3">
      <c r="C5150"/>
    </row>
    <row r="5151" spans="3:3" ht="14.4" x14ac:dyDescent="0.3">
      <c r="C5151"/>
    </row>
    <row r="5152" spans="3:3" ht="14.4" x14ac:dyDescent="0.3">
      <c r="C5152"/>
    </row>
    <row r="5153" spans="3:3" ht="14.4" x14ac:dyDescent="0.3">
      <c r="C5153"/>
    </row>
    <row r="5154" spans="3:3" ht="14.4" x14ac:dyDescent="0.3">
      <c r="C5154"/>
    </row>
    <row r="5155" spans="3:3" ht="14.4" x14ac:dyDescent="0.3">
      <c r="C5155"/>
    </row>
    <row r="5156" spans="3:3" ht="14.4" x14ac:dyDescent="0.3">
      <c r="C5156"/>
    </row>
    <row r="5157" spans="3:3" ht="14.4" x14ac:dyDescent="0.3">
      <c r="C5157"/>
    </row>
    <row r="5158" spans="3:3" ht="14.4" x14ac:dyDescent="0.3">
      <c r="C5158"/>
    </row>
    <row r="5159" spans="3:3" ht="14.4" x14ac:dyDescent="0.3">
      <c r="C5159"/>
    </row>
    <row r="5160" spans="3:3" ht="14.4" x14ac:dyDescent="0.3">
      <c r="C5160"/>
    </row>
    <row r="5161" spans="3:3" ht="14.4" x14ac:dyDescent="0.3">
      <c r="C5161"/>
    </row>
    <row r="5162" spans="3:3" ht="14.4" x14ac:dyDescent="0.3">
      <c r="C5162"/>
    </row>
    <row r="5163" spans="3:3" ht="14.4" x14ac:dyDescent="0.3">
      <c r="C5163"/>
    </row>
    <row r="5164" spans="3:3" ht="14.4" x14ac:dyDescent="0.3">
      <c r="C5164"/>
    </row>
    <row r="5165" spans="3:3" ht="14.4" x14ac:dyDescent="0.3">
      <c r="C5165"/>
    </row>
    <row r="5166" spans="3:3" ht="14.4" x14ac:dyDescent="0.3">
      <c r="C5166"/>
    </row>
    <row r="5167" spans="3:3" ht="14.4" x14ac:dyDescent="0.3">
      <c r="C5167"/>
    </row>
    <row r="5168" spans="3:3" ht="14.4" x14ac:dyDescent="0.3">
      <c r="C5168"/>
    </row>
    <row r="5169" spans="3:3" ht="14.4" x14ac:dyDescent="0.3">
      <c r="C5169"/>
    </row>
    <row r="5170" spans="3:3" ht="14.4" x14ac:dyDescent="0.3">
      <c r="C5170"/>
    </row>
    <row r="5171" spans="3:3" ht="14.4" x14ac:dyDescent="0.3">
      <c r="C5171"/>
    </row>
    <row r="5172" spans="3:3" ht="14.4" x14ac:dyDescent="0.3">
      <c r="C5172"/>
    </row>
    <row r="5173" spans="3:3" ht="14.4" x14ac:dyDescent="0.3">
      <c r="C5173"/>
    </row>
    <row r="5174" spans="3:3" ht="14.4" x14ac:dyDescent="0.3">
      <c r="C5174"/>
    </row>
    <row r="5175" spans="3:3" ht="14.4" x14ac:dyDescent="0.3">
      <c r="C5175"/>
    </row>
    <row r="5176" spans="3:3" ht="14.4" x14ac:dyDescent="0.3">
      <c r="C5176"/>
    </row>
    <row r="5177" spans="3:3" ht="14.4" x14ac:dyDescent="0.3">
      <c r="C5177"/>
    </row>
    <row r="5178" spans="3:3" ht="14.4" x14ac:dyDescent="0.3">
      <c r="C5178"/>
    </row>
    <row r="5179" spans="3:3" ht="14.4" x14ac:dyDescent="0.3">
      <c r="C5179"/>
    </row>
    <row r="5180" spans="3:3" ht="14.4" x14ac:dyDescent="0.3">
      <c r="C5180"/>
    </row>
    <row r="5181" spans="3:3" ht="14.4" x14ac:dyDescent="0.3">
      <c r="C5181"/>
    </row>
    <row r="5182" spans="3:3" ht="14.4" x14ac:dyDescent="0.3">
      <c r="C5182"/>
    </row>
    <row r="5183" spans="3:3" ht="14.4" x14ac:dyDescent="0.3">
      <c r="C5183"/>
    </row>
    <row r="5184" spans="3:3" ht="14.4" x14ac:dyDescent="0.3">
      <c r="C5184"/>
    </row>
    <row r="5185" spans="3:3" ht="14.4" x14ac:dyDescent="0.3">
      <c r="C5185"/>
    </row>
    <row r="5186" spans="3:3" ht="14.4" x14ac:dyDescent="0.3">
      <c r="C5186"/>
    </row>
    <row r="5187" spans="3:3" ht="14.4" x14ac:dyDescent="0.3">
      <c r="C5187"/>
    </row>
    <row r="5188" spans="3:3" ht="14.4" x14ac:dyDescent="0.3">
      <c r="C5188"/>
    </row>
    <row r="5189" spans="3:3" ht="14.4" x14ac:dyDescent="0.3">
      <c r="C5189"/>
    </row>
    <row r="5190" spans="3:3" ht="14.4" x14ac:dyDescent="0.3">
      <c r="C5190"/>
    </row>
    <row r="5191" spans="3:3" ht="14.4" x14ac:dyDescent="0.3">
      <c r="C5191"/>
    </row>
    <row r="5192" spans="3:3" ht="14.4" x14ac:dyDescent="0.3">
      <c r="C5192"/>
    </row>
    <row r="5193" spans="3:3" ht="14.4" x14ac:dyDescent="0.3">
      <c r="C5193"/>
    </row>
    <row r="5194" spans="3:3" ht="14.4" x14ac:dyDescent="0.3">
      <c r="C5194"/>
    </row>
    <row r="5195" spans="3:3" ht="14.4" x14ac:dyDescent="0.3">
      <c r="C5195"/>
    </row>
    <row r="5196" spans="3:3" ht="14.4" x14ac:dyDescent="0.3">
      <c r="C5196"/>
    </row>
    <row r="5197" spans="3:3" ht="14.4" x14ac:dyDescent="0.3">
      <c r="C5197"/>
    </row>
    <row r="5198" spans="3:3" ht="14.4" x14ac:dyDescent="0.3">
      <c r="C5198"/>
    </row>
    <row r="5199" spans="3:3" ht="14.4" x14ac:dyDescent="0.3">
      <c r="C5199"/>
    </row>
    <row r="5200" spans="3:3" ht="14.4" x14ac:dyDescent="0.3">
      <c r="C5200"/>
    </row>
    <row r="5201" spans="3:3" ht="14.4" x14ac:dyDescent="0.3">
      <c r="C5201"/>
    </row>
    <row r="5202" spans="3:3" ht="14.4" x14ac:dyDescent="0.3">
      <c r="C5202"/>
    </row>
    <row r="5203" spans="3:3" ht="14.4" x14ac:dyDescent="0.3">
      <c r="C5203"/>
    </row>
    <row r="5204" spans="3:3" ht="14.4" x14ac:dyDescent="0.3">
      <c r="C5204"/>
    </row>
    <row r="5205" spans="3:3" ht="14.4" x14ac:dyDescent="0.3">
      <c r="C5205"/>
    </row>
    <row r="5206" spans="3:3" ht="14.4" x14ac:dyDescent="0.3">
      <c r="C5206"/>
    </row>
    <row r="5207" spans="3:3" ht="14.4" x14ac:dyDescent="0.3">
      <c r="C5207"/>
    </row>
    <row r="5208" spans="3:3" ht="14.4" x14ac:dyDescent="0.3">
      <c r="C5208"/>
    </row>
    <row r="5209" spans="3:3" ht="14.4" x14ac:dyDescent="0.3">
      <c r="C5209"/>
    </row>
    <row r="5210" spans="3:3" ht="14.4" x14ac:dyDescent="0.3">
      <c r="C5210"/>
    </row>
    <row r="5211" spans="3:3" ht="14.4" x14ac:dyDescent="0.3">
      <c r="C5211"/>
    </row>
    <row r="5212" spans="3:3" ht="14.4" x14ac:dyDescent="0.3">
      <c r="C5212"/>
    </row>
    <row r="5213" spans="3:3" ht="14.4" x14ac:dyDescent="0.3">
      <c r="C5213"/>
    </row>
    <row r="5214" spans="3:3" ht="14.4" x14ac:dyDescent="0.3">
      <c r="C5214"/>
    </row>
    <row r="5215" spans="3:3" ht="14.4" x14ac:dyDescent="0.3">
      <c r="C5215"/>
    </row>
    <row r="5216" spans="3:3" ht="14.4" x14ac:dyDescent="0.3">
      <c r="C5216"/>
    </row>
    <row r="5217" spans="3:3" ht="14.4" x14ac:dyDescent="0.3">
      <c r="C5217"/>
    </row>
    <row r="5218" spans="3:3" ht="14.4" x14ac:dyDescent="0.3">
      <c r="C5218"/>
    </row>
    <row r="5219" spans="3:3" ht="14.4" x14ac:dyDescent="0.3">
      <c r="C5219"/>
    </row>
    <row r="5220" spans="3:3" ht="14.4" x14ac:dyDescent="0.3">
      <c r="C5220"/>
    </row>
    <row r="5221" spans="3:3" ht="14.4" x14ac:dyDescent="0.3">
      <c r="C5221"/>
    </row>
    <row r="5222" spans="3:3" ht="14.4" x14ac:dyDescent="0.3">
      <c r="C5222"/>
    </row>
    <row r="5223" spans="3:3" ht="14.4" x14ac:dyDescent="0.3">
      <c r="C5223"/>
    </row>
    <row r="5224" spans="3:3" ht="14.4" x14ac:dyDescent="0.3">
      <c r="C5224"/>
    </row>
    <row r="5225" spans="3:3" ht="14.4" x14ac:dyDescent="0.3">
      <c r="C5225"/>
    </row>
    <row r="5226" spans="3:3" ht="14.4" x14ac:dyDescent="0.3">
      <c r="C5226"/>
    </row>
    <row r="5227" spans="3:3" ht="14.4" x14ac:dyDescent="0.3">
      <c r="C5227"/>
    </row>
    <row r="5228" spans="3:3" ht="14.4" x14ac:dyDescent="0.3">
      <c r="C5228"/>
    </row>
    <row r="5229" spans="3:3" ht="14.4" x14ac:dyDescent="0.3">
      <c r="C5229"/>
    </row>
    <row r="5230" spans="3:3" ht="14.4" x14ac:dyDescent="0.3">
      <c r="C5230"/>
    </row>
    <row r="5231" spans="3:3" ht="14.4" x14ac:dyDescent="0.3">
      <c r="C5231"/>
    </row>
    <row r="5232" spans="3:3" ht="14.4" x14ac:dyDescent="0.3">
      <c r="C5232"/>
    </row>
    <row r="5233" spans="3:3" ht="14.4" x14ac:dyDescent="0.3">
      <c r="C5233"/>
    </row>
    <row r="5234" spans="3:3" ht="14.4" x14ac:dyDescent="0.3">
      <c r="C5234"/>
    </row>
    <row r="5235" spans="3:3" ht="14.4" x14ac:dyDescent="0.3">
      <c r="C5235"/>
    </row>
    <row r="5236" spans="3:3" ht="14.4" x14ac:dyDescent="0.3">
      <c r="C5236"/>
    </row>
    <row r="5237" spans="3:3" ht="14.4" x14ac:dyDescent="0.3">
      <c r="C5237"/>
    </row>
    <row r="5238" spans="3:3" ht="14.4" x14ac:dyDescent="0.3">
      <c r="C5238"/>
    </row>
    <row r="5239" spans="3:3" ht="14.4" x14ac:dyDescent="0.3">
      <c r="C5239"/>
    </row>
    <row r="5240" spans="3:3" ht="14.4" x14ac:dyDescent="0.3">
      <c r="C5240"/>
    </row>
    <row r="5241" spans="3:3" ht="14.4" x14ac:dyDescent="0.3">
      <c r="C5241"/>
    </row>
    <row r="5242" spans="3:3" ht="14.4" x14ac:dyDescent="0.3">
      <c r="C5242"/>
    </row>
    <row r="5243" spans="3:3" ht="14.4" x14ac:dyDescent="0.3">
      <c r="C5243"/>
    </row>
    <row r="5244" spans="3:3" ht="14.4" x14ac:dyDescent="0.3">
      <c r="C5244"/>
    </row>
    <row r="5245" spans="3:3" ht="14.4" x14ac:dyDescent="0.3">
      <c r="C5245"/>
    </row>
    <row r="5246" spans="3:3" ht="14.4" x14ac:dyDescent="0.3">
      <c r="C5246"/>
    </row>
    <row r="5247" spans="3:3" ht="14.4" x14ac:dyDescent="0.3">
      <c r="C5247"/>
    </row>
    <row r="5248" spans="3:3" ht="14.4" x14ac:dyDescent="0.3">
      <c r="C5248"/>
    </row>
    <row r="5249" spans="3:3" ht="14.4" x14ac:dyDescent="0.3">
      <c r="C5249"/>
    </row>
    <row r="5250" spans="3:3" ht="14.4" x14ac:dyDescent="0.3">
      <c r="C5250"/>
    </row>
    <row r="5251" spans="3:3" ht="14.4" x14ac:dyDescent="0.3">
      <c r="C5251"/>
    </row>
    <row r="5252" spans="3:3" ht="14.4" x14ac:dyDescent="0.3">
      <c r="C5252"/>
    </row>
    <row r="5253" spans="3:3" ht="14.4" x14ac:dyDescent="0.3">
      <c r="C5253"/>
    </row>
    <row r="5254" spans="3:3" ht="14.4" x14ac:dyDescent="0.3">
      <c r="C5254"/>
    </row>
    <row r="5255" spans="3:3" ht="14.4" x14ac:dyDescent="0.3">
      <c r="C5255"/>
    </row>
    <row r="5256" spans="3:3" ht="14.4" x14ac:dyDescent="0.3">
      <c r="C5256"/>
    </row>
    <row r="5257" spans="3:3" ht="14.4" x14ac:dyDescent="0.3">
      <c r="C5257"/>
    </row>
    <row r="5258" spans="3:3" ht="14.4" x14ac:dyDescent="0.3">
      <c r="C5258"/>
    </row>
    <row r="5259" spans="3:3" ht="14.4" x14ac:dyDescent="0.3">
      <c r="C5259"/>
    </row>
    <row r="5260" spans="3:3" ht="14.4" x14ac:dyDescent="0.3">
      <c r="C5260"/>
    </row>
    <row r="5261" spans="3:3" ht="14.4" x14ac:dyDescent="0.3">
      <c r="C5261"/>
    </row>
    <row r="5262" spans="3:3" ht="14.4" x14ac:dyDescent="0.3">
      <c r="C5262"/>
    </row>
    <row r="5263" spans="3:3" ht="14.4" x14ac:dyDescent="0.3">
      <c r="C5263"/>
    </row>
    <row r="5264" spans="3:3" ht="14.4" x14ac:dyDescent="0.3">
      <c r="C5264"/>
    </row>
    <row r="5265" spans="3:3" ht="14.4" x14ac:dyDescent="0.3">
      <c r="C5265"/>
    </row>
    <row r="5266" spans="3:3" ht="14.4" x14ac:dyDescent="0.3">
      <c r="C5266"/>
    </row>
    <row r="5267" spans="3:3" ht="14.4" x14ac:dyDescent="0.3">
      <c r="C5267"/>
    </row>
    <row r="5268" spans="3:3" ht="14.4" x14ac:dyDescent="0.3">
      <c r="C5268"/>
    </row>
    <row r="5269" spans="3:3" ht="14.4" x14ac:dyDescent="0.3">
      <c r="C5269"/>
    </row>
    <row r="5270" spans="3:3" ht="14.4" x14ac:dyDescent="0.3">
      <c r="C5270"/>
    </row>
    <row r="5271" spans="3:3" ht="14.4" x14ac:dyDescent="0.3">
      <c r="C5271"/>
    </row>
    <row r="5272" spans="3:3" ht="14.4" x14ac:dyDescent="0.3">
      <c r="C5272"/>
    </row>
    <row r="5273" spans="3:3" ht="14.4" x14ac:dyDescent="0.3">
      <c r="C5273"/>
    </row>
    <row r="5274" spans="3:3" ht="14.4" x14ac:dyDescent="0.3">
      <c r="C5274"/>
    </row>
    <row r="5275" spans="3:3" ht="14.4" x14ac:dyDescent="0.3">
      <c r="C5275"/>
    </row>
    <row r="5276" spans="3:3" ht="14.4" x14ac:dyDescent="0.3">
      <c r="C5276"/>
    </row>
    <row r="5277" spans="3:3" ht="14.4" x14ac:dyDescent="0.3">
      <c r="C5277"/>
    </row>
    <row r="5278" spans="3:3" ht="14.4" x14ac:dyDescent="0.3">
      <c r="C5278"/>
    </row>
    <row r="5279" spans="3:3" ht="14.4" x14ac:dyDescent="0.3">
      <c r="C5279"/>
    </row>
    <row r="5280" spans="3:3" ht="14.4" x14ac:dyDescent="0.3">
      <c r="C5280"/>
    </row>
    <row r="5281" spans="3:3" ht="14.4" x14ac:dyDescent="0.3">
      <c r="C5281"/>
    </row>
    <row r="5282" spans="3:3" ht="14.4" x14ac:dyDescent="0.3">
      <c r="C5282"/>
    </row>
    <row r="5283" spans="3:3" ht="14.4" x14ac:dyDescent="0.3">
      <c r="C5283"/>
    </row>
    <row r="5284" spans="3:3" ht="14.4" x14ac:dyDescent="0.3">
      <c r="C5284"/>
    </row>
    <row r="5285" spans="3:3" ht="14.4" x14ac:dyDescent="0.3">
      <c r="C5285"/>
    </row>
    <row r="5286" spans="3:3" ht="14.4" x14ac:dyDescent="0.3">
      <c r="C5286"/>
    </row>
    <row r="5287" spans="3:3" ht="14.4" x14ac:dyDescent="0.3">
      <c r="C5287"/>
    </row>
    <row r="5288" spans="3:3" ht="14.4" x14ac:dyDescent="0.3">
      <c r="C5288"/>
    </row>
    <row r="5289" spans="3:3" ht="14.4" x14ac:dyDescent="0.3">
      <c r="C5289"/>
    </row>
    <row r="5290" spans="3:3" ht="14.4" x14ac:dyDescent="0.3">
      <c r="C5290"/>
    </row>
    <row r="5291" spans="3:3" ht="14.4" x14ac:dyDescent="0.3">
      <c r="C5291"/>
    </row>
    <row r="5292" spans="3:3" ht="14.4" x14ac:dyDescent="0.3">
      <c r="C5292"/>
    </row>
    <row r="5293" spans="3:3" ht="14.4" x14ac:dyDescent="0.3">
      <c r="C5293"/>
    </row>
    <row r="5294" spans="3:3" ht="14.4" x14ac:dyDescent="0.3">
      <c r="C5294"/>
    </row>
    <row r="5295" spans="3:3" ht="14.4" x14ac:dyDescent="0.3">
      <c r="C5295"/>
    </row>
    <row r="5296" spans="3:3" ht="14.4" x14ac:dyDescent="0.3">
      <c r="C5296"/>
    </row>
    <row r="5297" spans="3:3" ht="14.4" x14ac:dyDescent="0.3">
      <c r="C5297"/>
    </row>
    <row r="5298" spans="3:3" ht="14.4" x14ac:dyDescent="0.3">
      <c r="C5298"/>
    </row>
    <row r="5299" spans="3:3" ht="14.4" x14ac:dyDescent="0.3">
      <c r="C5299"/>
    </row>
    <row r="5300" spans="3:3" ht="14.4" x14ac:dyDescent="0.3">
      <c r="C5300"/>
    </row>
    <row r="5301" spans="3:3" ht="14.4" x14ac:dyDescent="0.3">
      <c r="C5301"/>
    </row>
    <row r="5302" spans="3:3" ht="14.4" x14ac:dyDescent="0.3">
      <c r="C5302"/>
    </row>
    <row r="5303" spans="3:3" ht="14.4" x14ac:dyDescent="0.3">
      <c r="C5303"/>
    </row>
    <row r="5304" spans="3:3" ht="14.4" x14ac:dyDescent="0.3">
      <c r="C5304"/>
    </row>
    <row r="5305" spans="3:3" ht="14.4" x14ac:dyDescent="0.3">
      <c r="C5305"/>
    </row>
    <row r="5306" spans="3:3" ht="14.4" x14ac:dyDescent="0.3">
      <c r="C5306"/>
    </row>
    <row r="5307" spans="3:3" ht="14.4" x14ac:dyDescent="0.3">
      <c r="C5307"/>
    </row>
    <row r="5308" spans="3:3" ht="14.4" x14ac:dyDescent="0.3">
      <c r="C5308"/>
    </row>
    <row r="5309" spans="3:3" ht="14.4" x14ac:dyDescent="0.3">
      <c r="C5309"/>
    </row>
    <row r="5310" spans="3:3" ht="14.4" x14ac:dyDescent="0.3">
      <c r="C5310"/>
    </row>
    <row r="5311" spans="3:3" ht="14.4" x14ac:dyDescent="0.3">
      <c r="C5311"/>
    </row>
    <row r="5312" spans="3:3" ht="14.4" x14ac:dyDescent="0.3">
      <c r="C5312"/>
    </row>
    <row r="5313" spans="3:3" ht="14.4" x14ac:dyDescent="0.3">
      <c r="C5313"/>
    </row>
    <row r="5314" spans="3:3" ht="14.4" x14ac:dyDescent="0.3">
      <c r="C5314"/>
    </row>
    <row r="5315" spans="3:3" ht="14.4" x14ac:dyDescent="0.3">
      <c r="C5315"/>
    </row>
    <row r="5316" spans="3:3" ht="14.4" x14ac:dyDescent="0.3">
      <c r="C5316"/>
    </row>
    <row r="5317" spans="3:3" ht="14.4" x14ac:dyDescent="0.3">
      <c r="C5317"/>
    </row>
    <row r="5318" spans="3:3" ht="14.4" x14ac:dyDescent="0.3">
      <c r="C5318"/>
    </row>
    <row r="5319" spans="3:3" ht="14.4" x14ac:dyDescent="0.3">
      <c r="C5319"/>
    </row>
    <row r="5320" spans="3:3" ht="14.4" x14ac:dyDescent="0.3">
      <c r="C5320"/>
    </row>
    <row r="5321" spans="3:3" ht="14.4" x14ac:dyDescent="0.3">
      <c r="C5321"/>
    </row>
    <row r="5322" spans="3:3" ht="14.4" x14ac:dyDescent="0.3">
      <c r="C5322"/>
    </row>
    <row r="5323" spans="3:3" ht="14.4" x14ac:dyDescent="0.3">
      <c r="C5323"/>
    </row>
    <row r="5324" spans="3:3" ht="14.4" x14ac:dyDescent="0.3">
      <c r="C5324"/>
    </row>
    <row r="5325" spans="3:3" ht="14.4" x14ac:dyDescent="0.3">
      <c r="C5325"/>
    </row>
    <row r="5326" spans="3:3" ht="14.4" x14ac:dyDescent="0.3">
      <c r="C5326"/>
    </row>
    <row r="5327" spans="3:3" ht="14.4" x14ac:dyDescent="0.3">
      <c r="C5327"/>
    </row>
    <row r="5328" spans="3:3" ht="14.4" x14ac:dyDescent="0.3">
      <c r="C5328"/>
    </row>
    <row r="5329" spans="3:3" ht="14.4" x14ac:dyDescent="0.3">
      <c r="C5329"/>
    </row>
    <row r="5330" spans="3:3" ht="14.4" x14ac:dyDescent="0.3">
      <c r="C5330"/>
    </row>
    <row r="5331" spans="3:3" ht="14.4" x14ac:dyDescent="0.3">
      <c r="C5331"/>
    </row>
    <row r="5332" spans="3:3" ht="14.4" x14ac:dyDescent="0.3">
      <c r="C5332"/>
    </row>
    <row r="5333" spans="3:3" ht="14.4" x14ac:dyDescent="0.3">
      <c r="C5333"/>
    </row>
    <row r="5334" spans="3:3" ht="14.4" x14ac:dyDescent="0.3">
      <c r="C5334"/>
    </row>
    <row r="5335" spans="3:3" ht="14.4" x14ac:dyDescent="0.3">
      <c r="C5335"/>
    </row>
    <row r="5336" spans="3:3" ht="14.4" x14ac:dyDescent="0.3">
      <c r="C5336"/>
    </row>
    <row r="5337" spans="3:3" ht="14.4" x14ac:dyDescent="0.3">
      <c r="C5337"/>
    </row>
    <row r="5338" spans="3:3" ht="14.4" x14ac:dyDescent="0.3">
      <c r="C5338"/>
    </row>
    <row r="5339" spans="3:3" ht="14.4" x14ac:dyDescent="0.3">
      <c r="C5339"/>
    </row>
    <row r="5340" spans="3:3" ht="14.4" x14ac:dyDescent="0.3">
      <c r="C5340"/>
    </row>
    <row r="5341" spans="3:3" ht="14.4" x14ac:dyDescent="0.3">
      <c r="C5341"/>
    </row>
    <row r="5342" spans="3:3" ht="14.4" x14ac:dyDescent="0.3">
      <c r="C5342"/>
    </row>
    <row r="5343" spans="3:3" ht="14.4" x14ac:dyDescent="0.3">
      <c r="C5343"/>
    </row>
    <row r="5344" spans="3:3" ht="14.4" x14ac:dyDescent="0.3">
      <c r="C5344"/>
    </row>
    <row r="5345" spans="3:3" ht="14.4" x14ac:dyDescent="0.3">
      <c r="C5345"/>
    </row>
    <row r="5346" spans="3:3" ht="14.4" x14ac:dyDescent="0.3">
      <c r="C5346"/>
    </row>
    <row r="5347" spans="3:3" ht="14.4" x14ac:dyDescent="0.3">
      <c r="C5347"/>
    </row>
    <row r="5348" spans="3:3" ht="14.4" x14ac:dyDescent="0.3">
      <c r="C5348"/>
    </row>
    <row r="5349" spans="3:3" ht="14.4" x14ac:dyDescent="0.3">
      <c r="C5349"/>
    </row>
    <row r="5350" spans="3:3" ht="14.4" x14ac:dyDescent="0.3">
      <c r="C5350"/>
    </row>
    <row r="5351" spans="3:3" ht="14.4" x14ac:dyDescent="0.3">
      <c r="C5351"/>
    </row>
    <row r="5352" spans="3:3" ht="14.4" x14ac:dyDescent="0.3">
      <c r="C5352"/>
    </row>
    <row r="5353" spans="3:3" ht="14.4" x14ac:dyDescent="0.3">
      <c r="C5353"/>
    </row>
    <row r="5354" spans="3:3" ht="14.4" x14ac:dyDescent="0.3">
      <c r="C5354"/>
    </row>
    <row r="5355" spans="3:3" ht="14.4" x14ac:dyDescent="0.3">
      <c r="C5355"/>
    </row>
    <row r="5356" spans="3:3" ht="14.4" x14ac:dyDescent="0.3">
      <c r="C5356"/>
    </row>
    <row r="5357" spans="3:3" ht="14.4" x14ac:dyDescent="0.3">
      <c r="C5357"/>
    </row>
    <row r="5358" spans="3:3" ht="14.4" x14ac:dyDescent="0.3">
      <c r="C5358"/>
    </row>
    <row r="5359" spans="3:3" ht="14.4" x14ac:dyDescent="0.3">
      <c r="C5359"/>
    </row>
    <row r="5360" spans="3:3" ht="14.4" x14ac:dyDescent="0.3">
      <c r="C5360"/>
    </row>
    <row r="5361" spans="3:3" ht="14.4" x14ac:dyDescent="0.3">
      <c r="C5361"/>
    </row>
    <row r="5362" spans="3:3" ht="14.4" x14ac:dyDescent="0.3">
      <c r="C5362"/>
    </row>
    <row r="5363" spans="3:3" ht="14.4" x14ac:dyDescent="0.3">
      <c r="C5363"/>
    </row>
    <row r="5364" spans="3:3" ht="14.4" x14ac:dyDescent="0.3">
      <c r="C5364"/>
    </row>
    <row r="5365" spans="3:3" ht="14.4" x14ac:dyDescent="0.3">
      <c r="C5365"/>
    </row>
    <row r="5366" spans="3:3" ht="14.4" x14ac:dyDescent="0.3">
      <c r="C5366"/>
    </row>
    <row r="5367" spans="3:3" ht="14.4" x14ac:dyDescent="0.3">
      <c r="C5367"/>
    </row>
    <row r="5368" spans="3:3" ht="14.4" x14ac:dyDescent="0.3">
      <c r="C5368"/>
    </row>
    <row r="5369" spans="3:3" ht="14.4" x14ac:dyDescent="0.3">
      <c r="C5369"/>
    </row>
    <row r="5370" spans="3:3" ht="14.4" x14ac:dyDescent="0.3">
      <c r="C5370"/>
    </row>
    <row r="5371" spans="3:3" ht="14.4" x14ac:dyDescent="0.3">
      <c r="C5371"/>
    </row>
    <row r="5372" spans="3:3" ht="14.4" x14ac:dyDescent="0.3">
      <c r="C5372"/>
    </row>
    <row r="5373" spans="3:3" ht="14.4" x14ac:dyDescent="0.3">
      <c r="C5373"/>
    </row>
    <row r="5374" spans="3:3" ht="14.4" x14ac:dyDescent="0.3">
      <c r="C5374"/>
    </row>
    <row r="5375" spans="3:3" ht="14.4" x14ac:dyDescent="0.3">
      <c r="C5375"/>
    </row>
    <row r="5376" spans="3:3" ht="14.4" x14ac:dyDescent="0.3">
      <c r="C5376"/>
    </row>
    <row r="5377" spans="3:3" ht="14.4" x14ac:dyDescent="0.3">
      <c r="C5377"/>
    </row>
    <row r="5378" spans="3:3" ht="14.4" x14ac:dyDescent="0.3">
      <c r="C5378"/>
    </row>
    <row r="5379" spans="3:3" ht="14.4" x14ac:dyDescent="0.3">
      <c r="C5379"/>
    </row>
    <row r="5380" spans="3:3" ht="14.4" x14ac:dyDescent="0.3">
      <c r="C5380"/>
    </row>
    <row r="5381" spans="3:3" ht="14.4" x14ac:dyDescent="0.3">
      <c r="C5381"/>
    </row>
    <row r="5382" spans="3:3" ht="14.4" x14ac:dyDescent="0.3">
      <c r="C5382"/>
    </row>
    <row r="5383" spans="3:3" ht="14.4" x14ac:dyDescent="0.3">
      <c r="C5383"/>
    </row>
    <row r="5384" spans="3:3" ht="14.4" x14ac:dyDescent="0.3">
      <c r="C5384"/>
    </row>
    <row r="5385" spans="3:3" ht="14.4" x14ac:dyDescent="0.3">
      <c r="C5385"/>
    </row>
    <row r="5386" spans="3:3" ht="14.4" x14ac:dyDescent="0.3">
      <c r="C5386"/>
    </row>
    <row r="5387" spans="3:3" ht="14.4" x14ac:dyDescent="0.3">
      <c r="C5387"/>
    </row>
    <row r="5388" spans="3:3" ht="14.4" x14ac:dyDescent="0.3">
      <c r="C5388"/>
    </row>
    <row r="5389" spans="3:3" ht="14.4" x14ac:dyDescent="0.3">
      <c r="C5389"/>
    </row>
    <row r="5390" spans="3:3" ht="14.4" x14ac:dyDescent="0.3">
      <c r="C5390"/>
    </row>
    <row r="5391" spans="3:3" ht="14.4" x14ac:dyDescent="0.3">
      <c r="C5391"/>
    </row>
    <row r="5392" spans="3:3" ht="14.4" x14ac:dyDescent="0.3">
      <c r="C5392"/>
    </row>
    <row r="5393" spans="3:3" ht="14.4" x14ac:dyDescent="0.3">
      <c r="C5393"/>
    </row>
    <row r="5394" spans="3:3" ht="14.4" x14ac:dyDescent="0.3">
      <c r="C5394"/>
    </row>
    <row r="5395" spans="3:3" ht="14.4" x14ac:dyDescent="0.3">
      <c r="C5395"/>
    </row>
    <row r="5396" spans="3:3" ht="14.4" x14ac:dyDescent="0.3">
      <c r="C5396"/>
    </row>
    <row r="5397" spans="3:3" ht="14.4" x14ac:dyDescent="0.3">
      <c r="C5397"/>
    </row>
    <row r="5398" spans="3:3" ht="14.4" x14ac:dyDescent="0.3">
      <c r="C5398"/>
    </row>
    <row r="5399" spans="3:3" ht="14.4" x14ac:dyDescent="0.3">
      <c r="C5399"/>
    </row>
    <row r="5400" spans="3:3" ht="14.4" x14ac:dyDescent="0.3">
      <c r="C5400"/>
    </row>
    <row r="5401" spans="3:3" ht="14.4" x14ac:dyDescent="0.3">
      <c r="C5401"/>
    </row>
    <row r="5402" spans="3:3" ht="14.4" x14ac:dyDescent="0.3">
      <c r="C5402"/>
    </row>
    <row r="5403" spans="3:3" ht="14.4" x14ac:dyDescent="0.3">
      <c r="C5403"/>
    </row>
    <row r="5404" spans="3:3" ht="14.4" x14ac:dyDescent="0.3">
      <c r="C5404"/>
    </row>
    <row r="5405" spans="3:3" ht="14.4" x14ac:dyDescent="0.3">
      <c r="C5405"/>
    </row>
    <row r="5406" spans="3:3" ht="14.4" x14ac:dyDescent="0.3">
      <c r="C5406"/>
    </row>
    <row r="5407" spans="3:3" ht="14.4" x14ac:dyDescent="0.3">
      <c r="C5407"/>
    </row>
    <row r="5408" spans="3:3" ht="14.4" x14ac:dyDescent="0.3">
      <c r="C5408"/>
    </row>
    <row r="5409" spans="3:3" ht="14.4" x14ac:dyDescent="0.3">
      <c r="C5409"/>
    </row>
    <row r="5410" spans="3:3" ht="14.4" x14ac:dyDescent="0.3">
      <c r="C5410"/>
    </row>
    <row r="5411" spans="3:3" ht="14.4" x14ac:dyDescent="0.3">
      <c r="C5411"/>
    </row>
    <row r="5412" spans="3:3" ht="14.4" x14ac:dyDescent="0.3">
      <c r="C5412"/>
    </row>
    <row r="5413" spans="3:3" ht="14.4" x14ac:dyDescent="0.3">
      <c r="C5413"/>
    </row>
    <row r="5414" spans="3:3" ht="14.4" x14ac:dyDescent="0.3">
      <c r="C5414"/>
    </row>
    <row r="5415" spans="3:3" ht="14.4" x14ac:dyDescent="0.3">
      <c r="C5415"/>
    </row>
    <row r="5416" spans="3:3" ht="14.4" x14ac:dyDescent="0.3">
      <c r="C5416"/>
    </row>
    <row r="5417" spans="3:3" ht="14.4" x14ac:dyDescent="0.3">
      <c r="C5417"/>
    </row>
    <row r="5418" spans="3:3" ht="14.4" x14ac:dyDescent="0.3">
      <c r="C5418"/>
    </row>
    <row r="5419" spans="3:3" ht="14.4" x14ac:dyDescent="0.3">
      <c r="C5419"/>
    </row>
    <row r="5420" spans="3:3" ht="14.4" x14ac:dyDescent="0.3">
      <c r="C5420"/>
    </row>
    <row r="5421" spans="3:3" ht="14.4" x14ac:dyDescent="0.3">
      <c r="C5421"/>
    </row>
    <row r="5422" spans="3:3" ht="14.4" x14ac:dyDescent="0.3">
      <c r="C5422"/>
    </row>
    <row r="5423" spans="3:3" ht="14.4" x14ac:dyDescent="0.3">
      <c r="C5423"/>
    </row>
    <row r="5424" spans="3:3" ht="14.4" x14ac:dyDescent="0.3">
      <c r="C5424"/>
    </row>
    <row r="5425" spans="3:3" ht="14.4" x14ac:dyDescent="0.3">
      <c r="C5425"/>
    </row>
    <row r="5426" spans="3:3" ht="14.4" x14ac:dyDescent="0.3">
      <c r="C5426"/>
    </row>
    <row r="5427" spans="3:3" ht="14.4" x14ac:dyDescent="0.3">
      <c r="C5427"/>
    </row>
    <row r="5428" spans="3:3" ht="14.4" x14ac:dyDescent="0.3">
      <c r="C5428"/>
    </row>
    <row r="5429" spans="3:3" ht="14.4" x14ac:dyDescent="0.3">
      <c r="C5429"/>
    </row>
    <row r="5430" spans="3:3" ht="14.4" x14ac:dyDescent="0.3">
      <c r="C5430"/>
    </row>
    <row r="5431" spans="3:3" ht="14.4" x14ac:dyDescent="0.3">
      <c r="C5431"/>
    </row>
    <row r="5432" spans="3:3" ht="14.4" x14ac:dyDescent="0.3">
      <c r="C5432"/>
    </row>
    <row r="5433" spans="3:3" ht="14.4" x14ac:dyDescent="0.3">
      <c r="C5433"/>
    </row>
    <row r="5434" spans="3:3" ht="14.4" x14ac:dyDescent="0.3">
      <c r="C5434"/>
    </row>
    <row r="5435" spans="3:3" ht="14.4" x14ac:dyDescent="0.3">
      <c r="C5435"/>
    </row>
    <row r="5436" spans="3:3" ht="14.4" x14ac:dyDescent="0.3">
      <c r="C5436"/>
    </row>
    <row r="5437" spans="3:3" ht="14.4" x14ac:dyDescent="0.3">
      <c r="C5437"/>
    </row>
    <row r="5438" spans="3:3" ht="14.4" x14ac:dyDescent="0.3">
      <c r="C5438"/>
    </row>
    <row r="5439" spans="3:3" ht="14.4" x14ac:dyDescent="0.3">
      <c r="C5439"/>
    </row>
    <row r="5440" spans="3:3" ht="14.4" x14ac:dyDescent="0.3">
      <c r="C5440"/>
    </row>
    <row r="5441" spans="3:3" ht="14.4" x14ac:dyDescent="0.3">
      <c r="C5441"/>
    </row>
    <row r="5442" spans="3:3" ht="14.4" x14ac:dyDescent="0.3">
      <c r="C5442"/>
    </row>
    <row r="5443" spans="3:3" ht="14.4" x14ac:dyDescent="0.3">
      <c r="C5443"/>
    </row>
    <row r="5444" spans="3:3" ht="14.4" x14ac:dyDescent="0.3">
      <c r="C5444"/>
    </row>
    <row r="5445" spans="3:3" ht="14.4" x14ac:dyDescent="0.3">
      <c r="C5445"/>
    </row>
    <row r="5446" spans="3:3" ht="14.4" x14ac:dyDescent="0.3">
      <c r="C5446"/>
    </row>
    <row r="5447" spans="3:3" ht="14.4" x14ac:dyDescent="0.3">
      <c r="C5447"/>
    </row>
    <row r="5448" spans="3:3" ht="14.4" x14ac:dyDescent="0.3">
      <c r="C5448"/>
    </row>
    <row r="5449" spans="3:3" ht="14.4" x14ac:dyDescent="0.3">
      <c r="C5449"/>
    </row>
    <row r="5450" spans="3:3" ht="14.4" x14ac:dyDescent="0.3">
      <c r="C5450"/>
    </row>
    <row r="5451" spans="3:3" ht="14.4" x14ac:dyDescent="0.3">
      <c r="C5451"/>
    </row>
    <row r="5452" spans="3:3" ht="14.4" x14ac:dyDescent="0.3">
      <c r="C5452"/>
    </row>
    <row r="5453" spans="3:3" ht="14.4" x14ac:dyDescent="0.3">
      <c r="C5453"/>
    </row>
    <row r="5454" spans="3:3" ht="14.4" x14ac:dyDescent="0.3">
      <c r="C5454"/>
    </row>
    <row r="5455" spans="3:3" ht="14.4" x14ac:dyDescent="0.3">
      <c r="C5455"/>
    </row>
    <row r="5456" spans="3:3" ht="14.4" x14ac:dyDescent="0.3">
      <c r="C5456"/>
    </row>
    <row r="5457" spans="3:3" ht="14.4" x14ac:dyDescent="0.3">
      <c r="C5457"/>
    </row>
    <row r="5458" spans="3:3" ht="14.4" x14ac:dyDescent="0.3">
      <c r="C5458"/>
    </row>
    <row r="5459" spans="3:3" ht="14.4" x14ac:dyDescent="0.3">
      <c r="C5459"/>
    </row>
    <row r="5460" spans="3:3" ht="14.4" x14ac:dyDescent="0.3">
      <c r="C5460"/>
    </row>
    <row r="5461" spans="3:3" ht="14.4" x14ac:dyDescent="0.3">
      <c r="C5461"/>
    </row>
    <row r="5462" spans="3:3" ht="14.4" x14ac:dyDescent="0.3">
      <c r="C5462"/>
    </row>
    <row r="5463" spans="3:3" ht="14.4" x14ac:dyDescent="0.3">
      <c r="C5463"/>
    </row>
    <row r="5464" spans="3:3" ht="14.4" x14ac:dyDescent="0.3">
      <c r="C5464"/>
    </row>
    <row r="5465" spans="3:3" ht="14.4" x14ac:dyDescent="0.3">
      <c r="C5465"/>
    </row>
    <row r="5466" spans="3:3" ht="14.4" x14ac:dyDescent="0.3">
      <c r="C5466"/>
    </row>
    <row r="5467" spans="3:3" ht="14.4" x14ac:dyDescent="0.3">
      <c r="C5467"/>
    </row>
    <row r="5468" spans="3:3" ht="14.4" x14ac:dyDescent="0.3">
      <c r="C5468"/>
    </row>
    <row r="5469" spans="3:3" ht="14.4" x14ac:dyDescent="0.3">
      <c r="C5469"/>
    </row>
    <row r="5470" spans="3:3" ht="14.4" x14ac:dyDescent="0.3">
      <c r="C5470"/>
    </row>
    <row r="5471" spans="3:3" ht="14.4" x14ac:dyDescent="0.3">
      <c r="C5471"/>
    </row>
    <row r="5472" spans="3:3" ht="14.4" x14ac:dyDescent="0.3">
      <c r="C5472"/>
    </row>
    <row r="5473" spans="3:3" ht="14.4" x14ac:dyDescent="0.3">
      <c r="C5473"/>
    </row>
    <row r="5474" spans="3:3" ht="14.4" x14ac:dyDescent="0.3">
      <c r="C5474"/>
    </row>
    <row r="5475" spans="3:3" ht="14.4" x14ac:dyDescent="0.3">
      <c r="C5475"/>
    </row>
    <row r="5476" spans="3:3" ht="14.4" x14ac:dyDescent="0.3">
      <c r="C5476"/>
    </row>
    <row r="5477" spans="3:3" ht="14.4" x14ac:dyDescent="0.3">
      <c r="C5477"/>
    </row>
    <row r="5478" spans="3:3" ht="14.4" x14ac:dyDescent="0.3">
      <c r="C5478"/>
    </row>
    <row r="5479" spans="3:3" ht="14.4" x14ac:dyDescent="0.3">
      <c r="C5479"/>
    </row>
    <row r="5480" spans="3:3" ht="14.4" x14ac:dyDescent="0.3">
      <c r="C5480"/>
    </row>
    <row r="5481" spans="3:3" ht="14.4" x14ac:dyDescent="0.3">
      <c r="C5481"/>
    </row>
    <row r="5482" spans="3:3" ht="14.4" x14ac:dyDescent="0.3">
      <c r="C5482"/>
    </row>
    <row r="5483" spans="3:3" ht="14.4" x14ac:dyDescent="0.3">
      <c r="C5483"/>
    </row>
    <row r="5484" spans="3:3" ht="14.4" x14ac:dyDescent="0.3">
      <c r="C5484"/>
    </row>
    <row r="5485" spans="3:3" ht="14.4" x14ac:dyDescent="0.3">
      <c r="C5485"/>
    </row>
    <row r="5486" spans="3:3" ht="14.4" x14ac:dyDescent="0.3">
      <c r="C5486"/>
    </row>
    <row r="5487" spans="3:3" ht="14.4" x14ac:dyDescent="0.3">
      <c r="C5487"/>
    </row>
    <row r="5488" spans="3:3" ht="14.4" x14ac:dyDescent="0.3">
      <c r="C5488"/>
    </row>
    <row r="5489" spans="3:3" ht="14.4" x14ac:dyDescent="0.3">
      <c r="C5489"/>
    </row>
    <row r="5490" spans="3:3" ht="14.4" x14ac:dyDescent="0.3">
      <c r="C5490"/>
    </row>
    <row r="5491" spans="3:3" ht="14.4" x14ac:dyDescent="0.3">
      <c r="C5491"/>
    </row>
    <row r="5492" spans="3:3" ht="14.4" x14ac:dyDescent="0.3">
      <c r="C5492"/>
    </row>
    <row r="5493" spans="3:3" ht="14.4" x14ac:dyDescent="0.3">
      <c r="C5493"/>
    </row>
    <row r="5494" spans="3:3" ht="14.4" x14ac:dyDescent="0.3">
      <c r="C5494"/>
    </row>
    <row r="5495" spans="3:3" ht="14.4" x14ac:dyDescent="0.3">
      <c r="C5495"/>
    </row>
    <row r="5496" spans="3:3" ht="14.4" x14ac:dyDescent="0.3">
      <c r="C5496"/>
    </row>
    <row r="5497" spans="3:3" ht="14.4" x14ac:dyDescent="0.3">
      <c r="C5497"/>
    </row>
    <row r="5498" spans="3:3" ht="14.4" x14ac:dyDescent="0.3">
      <c r="C5498"/>
    </row>
    <row r="5499" spans="3:3" ht="14.4" x14ac:dyDescent="0.3">
      <c r="C5499"/>
    </row>
    <row r="5500" spans="3:3" ht="14.4" x14ac:dyDescent="0.3">
      <c r="C5500"/>
    </row>
    <row r="5501" spans="3:3" ht="14.4" x14ac:dyDescent="0.3">
      <c r="C5501"/>
    </row>
    <row r="5502" spans="3:3" ht="14.4" x14ac:dyDescent="0.3">
      <c r="C5502"/>
    </row>
    <row r="5503" spans="3:3" ht="14.4" x14ac:dyDescent="0.3">
      <c r="C5503"/>
    </row>
    <row r="5504" spans="3:3" ht="14.4" x14ac:dyDescent="0.3">
      <c r="C5504"/>
    </row>
    <row r="5505" spans="3:3" ht="14.4" x14ac:dyDescent="0.3">
      <c r="C5505"/>
    </row>
    <row r="5506" spans="3:3" ht="14.4" x14ac:dyDescent="0.3">
      <c r="C5506"/>
    </row>
    <row r="5507" spans="3:3" ht="14.4" x14ac:dyDescent="0.3">
      <c r="C5507"/>
    </row>
    <row r="5508" spans="3:3" ht="14.4" x14ac:dyDescent="0.3">
      <c r="C5508"/>
    </row>
    <row r="5509" spans="3:3" ht="14.4" x14ac:dyDescent="0.3">
      <c r="C5509"/>
    </row>
    <row r="5510" spans="3:3" ht="14.4" x14ac:dyDescent="0.3">
      <c r="C5510"/>
    </row>
    <row r="5511" spans="3:3" ht="14.4" x14ac:dyDescent="0.3">
      <c r="C5511"/>
    </row>
    <row r="5512" spans="3:3" ht="14.4" x14ac:dyDescent="0.3">
      <c r="C5512"/>
    </row>
    <row r="5513" spans="3:3" ht="14.4" x14ac:dyDescent="0.3">
      <c r="C5513"/>
    </row>
    <row r="5514" spans="3:3" ht="14.4" x14ac:dyDescent="0.3">
      <c r="C5514"/>
    </row>
    <row r="5515" spans="3:3" ht="14.4" x14ac:dyDescent="0.3">
      <c r="C5515"/>
    </row>
    <row r="5516" spans="3:3" ht="14.4" x14ac:dyDescent="0.3">
      <c r="C5516"/>
    </row>
    <row r="5517" spans="3:3" ht="14.4" x14ac:dyDescent="0.3">
      <c r="C5517"/>
    </row>
    <row r="5518" spans="3:3" ht="14.4" x14ac:dyDescent="0.3">
      <c r="C5518"/>
    </row>
    <row r="5519" spans="3:3" ht="14.4" x14ac:dyDescent="0.3">
      <c r="C5519"/>
    </row>
    <row r="5520" spans="3:3" ht="14.4" x14ac:dyDescent="0.3">
      <c r="C5520"/>
    </row>
    <row r="5521" spans="3:3" ht="14.4" x14ac:dyDescent="0.3">
      <c r="C5521"/>
    </row>
    <row r="5522" spans="3:3" ht="14.4" x14ac:dyDescent="0.3">
      <c r="C5522"/>
    </row>
    <row r="5523" spans="3:3" ht="14.4" x14ac:dyDescent="0.3">
      <c r="C5523"/>
    </row>
    <row r="5524" spans="3:3" ht="14.4" x14ac:dyDescent="0.3">
      <c r="C5524"/>
    </row>
    <row r="5525" spans="3:3" ht="14.4" x14ac:dyDescent="0.3">
      <c r="C5525"/>
    </row>
    <row r="5526" spans="3:3" ht="14.4" x14ac:dyDescent="0.3">
      <c r="C5526"/>
    </row>
    <row r="5527" spans="3:3" ht="14.4" x14ac:dyDescent="0.3">
      <c r="C5527"/>
    </row>
    <row r="5528" spans="3:3" ht="14.4" x14ac:dyDescent="0.3">
      <c r="C5528"/>
    </row>
    <row r="5529" spans="3:3" ht="14.4" x14ac:dyDescent="0.3">
      <c r="C5529"/>
    </row>
    <row r="5530" spans="3:3" ht="14.4" x14ac:dyDescent="0.3">
      <c r="C5530"/>
    </row>
    <row r="5531" spans="3:3" ht="14.4" x14ac:dyDescent="0.3">
      <c r="C5531"/>
    </row>
    <row r="5532" spans="3:3" ht="14.4" x14ac:dyDescent="0.3">
      <c r="C5532"/>
    </row>
    <row r="5533" spans="3:3" ht="14.4" x14ac:dyDescent="0.3">
      <c r="C5533"/>
    </row>
    <row r="5534" spans="3:3" ht="14.4" x14ac:dyDescent="0.3">
      <c r="C5534"/>
    </row>
    <row r="5535" spans="3:3" ht="14.4" x14ac:dyDescent="0.3">
      <c r="C5535"/>
    </row>
    <row r="5536" spans="3:3" ht="14.4" x14ac:dyDescent="0.3">
      <c r="C5536"/>
    </row>
    <row r="5537" spans="3:3" ht="14.4" x14ac:dyDescent="0.3">
      <c r="C5537"/>
    </row>
    <row r="5538" spans="3:3" ht="14.4" x14ac:dyDescent="0.3">
      <c r="C5538"/>
    </row>
    <row r="5539" spans="3:3" ht="14.4" x14ac:dyDescent="0.3">
      <c r="C5539"/>
    </row>
    <row r="5540" spans="3:3" ht="14.4" x14ac:dyDescent="0.3">
      <c r="C5540"/>
    </row>
    <row r="5541" spans="3:3" ht="14.4" x14ac:dyDescent="0.3">
      <c r="C5541"/>
    </row>
    <row r="5542" spans="3:3" ht="14.4" x14ac:dyDescent="0.3">
      <c r="C5542"/>
    </row>
    <row r="5543" spans="3:3" ht="14.4" x14ac:dyDescent="0.3">
      <c r="C5543"/>
    </row>
    <row r="5544" spans="3:3" ht="14.4" x14ac:dyDescent="0.3">
      <c r="C5544"/>
    </row>
    <row r="5545" spans="3:3" ht="14.4" x14ac:dyDescent="0.3">
      <c r="C5545"/>
    </row>
    <row r="5546" spans="3:3" ht="14.4" x14ac:dyDescent="0.3">
      <c r="C5546"/>
    </row>
    <row r="5547" spans="3:3" ht="14.4" x14ac:dyDescent="0.3">
      <c r="C5547"/>
    </row>
    <row r="5548" spans="3:3" ht="14.4" x14ac:dyDescent="0.3">
      <c r="C5548"/>
    </row>
    <row r="5549" spans="3:3" ht="14.4" x14ac:dyDescent="0.3">
      <c r="C5549"/>
    </row>
    <row r="5550" spans="3:3" ht="14.4" x14ac:dyDescent="0.3">
      <c r="C5550"/>
    </row>
    <row r="5551" spans="3:3" ht="14.4" x14ac:dyDescent="0.3">
      <c r="C5551"/>
    </row>
    <row r="5552" spans="3:3" ht="14.4" x14ac:dyDescent="0.3">
      <c r="C5552"/>
    </row>
    <row r="5553" spans="3:3" ht="14.4" x14ac:dyDescent="0.3">
      <c r="C5553"/>
    </row>
    <row r="5554" spans="3:3" ht="14.4" x14ac:dyDescent="0.3">
      <c r="C5554"/>
    </row>
    <row r="5555" spans="3:3" ht="14.4" x14ac:dyDescent="0.3">
      <c r="C5555"/>
    </row>
    <row r="5556" spans="3:3" ht="14.4" x14ac:dyDescent="0.3">
      <c r="C5556"/>
    </row>
    <row r="5557" spans="3:3" ht="14.4" x14ac:dyDescent="0.3">
      <c r="C5557"/>
    </row>
    <row r="5558" spans="3:3" ht="14.4" x14ac:dyDescent="0.3">
      <c r="C5558"/>
    </row>
    <row r="5559" spans="3:3" ht="14.4" x14ac:dyDescent="0.3">
      <c r="C5559"/>
    </row>
    <row r="5560" spans="3:3" ht="14.4" x14ac:dyDescent="0.3">
      <c r="C5560"/>
    </row>
    <row r="5561" spans="3:3" ht="14.4" x14ac:dyDescent="0.3">
      <c r="C5561"/>
    </row>
    <row r="5562" spans="3:3" ht="14.4" x14ac:dyDescent="0.3">
      <c r="C5562"/>
    </row>
    <row r="5563" spans="3:3" ht="14.4" x14ac:dyDescent="0.3">
      <c r="C5563"/>
    </row>
    <row r="5564" spans="3:3" ht="14.4" x14ac:dyDescent="0.3">
      <c r="C5564"/>
    </row>
    <row r="5565" spans="3:3" ht="14.4" x14ac:dyDescent="0.3">
      <c r="C5565"/>
    </row>
    <row r="5566" spans="3:3" ht="14.4" x14ac:dyDescent="0.3">
      <c r="C5566"/>
    </row>
    <row r="5567" spans="3:3" ht="14.4" x14ac:dyDescent="0.3">
      <c r="C5567"/>
    </row>
    <row r="5568" spans="3:3" ht="14.4" x14ac:dyDescent="0.3">
      <c r="C5568"/>
    </row>
    <row r="5569" spans="3:3" ht="14.4" x14ac:dyDescent="0.3">
      <c r="C5569"/>
    </row>
    <row r="5570" spans="3:3" ht="14.4" x14ac:dyDescent="0.3">
      <c r="C5570"/>
    </row>
    <row r="5571" spans="3:3" ht="14.4" x14ac:dyDescent="0.3">
      <c r="C5571"/>
    </row>
    <row r="5572" spans="3:3" ht="14.4" x14ac:dyDescent="0.3">
      <c r="C5572"/>
    </row>
    <row r="5573" spans="3:3" ht="14.4" x14ac:dyDescent="0.3">
      <c r="C5573"/>
    </row>
    <row r="5574" spans="3:3" ht="14.4" x14ac:dyDescent="0.3">
      <c r="C5574"/>
    </row>
    <row r="5575" spans="3:3" ht="14.4" x14ac:dyDescent="0.3">
      <c r="C5575"/>
    </row>
    <row r="5576" spans="3:3" ht="14.4" x14ac:dyDescent="0.3">
      <c r="C5576"/>
    </row>
    <row r="5577" spans="3:3" ht="14.4" x14ac:dyDescent="0.3">
      <c r="C5577"/>
    </row>
    <row r="5578" spans="3:3" ht="14.4" x14ac:dyDescent="0.3">
      <c r="C5578"/>
    </row>
    <row r="5579" spans="3:3" ht="14.4" x14ac:dyDescent="0.3">
      <c r="C5579"/>
    </row>
    <row r="5580" spans="3:3" ht="14.4" x14ac:dyDescent="0.3">
      <c r="C5580"/>
    </row>
    <row r="5581" spans="3:3" ht="14.4" x14ac:dyDescent="0.3">
      <c r="C5581"/>
    </row>
    <row r="5582" spans="3:3" ht="14.4" x14ac:dyDescent="0.3">
      <c r="C5582"/>
    </row>
    <row r="5583" spans="3:3" ht="14.4" x14ac:dyDescent="0.3">
      <c r="C5583"/>
    </row>
    <row r="5584" spans="3:3" ht="14.4" x14ac:dyDescent="0.3">
      <c r="C5584"/>
    </row>
    <row r="5585" spans="3:3" ht="14.4" x14ac:dyDescent="0.3">
      <c r="C5585"/>
    </row>
    <row r="5586" spans="3:3" ht="14.4" x14ac:dyDescent="0.3">
      <c r="C5586"/>
    </row>
    <row r="5587" spans="3:3" ht="14.4" x14ac:dyDescent="0.3">
      <c r="C5587"/>
    </row>
    <row r="5588" spans="3:3" ht="14.4" x14ac:dyDescent="0.3">
      <c r="C5588"/>
    </row>
    <row r="5589" spans="3:3" ht="14.4" x14ac:dyDescent="0.3">
      <c r="C5589"/>
    </row>
    <row r="5590" spans="3:3" ht="14.4" x14ac:dyDescent="0.3">
      <c r="C5590"/>
    </row>
    <row r="5591" spans="3:3" ht="14.4" x14ac:dyDescent="0.3">
      <c r="C5591"/>
    </row>
    <row r="5592" spans="3:3" ht="14.4" x14ac:dyDescent="0.3">
      <c r="C5592"/>
    </row>
    <row r="5593" spans="3:3" ht="14.4" x14ac:dyDescent="0.3">
      <c r="C5593"/>
    </row>
    <row r="5594" spans="3:3" ht="14.4" x14ac:dyDescent="0.3">
      <c r="C5594"/>
    </row>
    <row r="5595" spans="3:3" ht="14.4" x14ac:dyDescent="0.3">
      <c r="C5595"/>
    </row>
    <row r="5596" spans="3:3" ht="14.4" x14ac:dyDescent="0.3">
      <c r="C5596"/>
    </row>
    <row r="5597" spans="3:3" ht="14.4" x14ac:dyDescent="0.3">
      <c r="C5597"/>
    </row>
    <row r="5598" spans="3:3" ht="14.4" x14ac:dyDescent="0.3">
      <c r="C5598"/>
    </row>
    <row r="5599" spans="3:3" ht="14.4" x14ac:dyDescent="0.3">
      <c r="C5599"/>
    </row>
    <row r="5600" spans="3:3" ht="14.4" x14ac:dyDescent="0.3">
      <c r="C5600"/>
    </row>
    <row r="5601" spans="3:3" ht="14.4" x14ac:dyDescent="0.3">
      <c r="C5601"/>
    </row>
    <row r="5602" spans="3:3" ht="14.4" x14ac:dyDescent="0.3">
      <c r="C5602"/>
    </row>
    <row r="5603" spans="3:3" ht="14.4" x14ac:dyDescent="0.3">
      <c r="C5603"/>
    </row>
    <row r="5604" spans="3:3" ht="14.4" x14ac:dyDescent="0.3">
      <c r="C5604"/>
    </row>
    <row r="5605" spans="3:3" ht="14.4" x14ac:dyDescent="0.3">
      <c r="C5605"/>
    </row>
    <row r="5606" spans="3:3" ht="14.4" x14ac:dyDescent="0.3">
      <c r="C5606"/>
    </row>
    <row r="5607" spans="3:3" ht="14.4" x14ac:dyDescent="0.3">
      <c r="C5607"/>
    </row>
    <row r="5608" spans="3:3" ht="14.4" x14ac:dyDescent="0.3">
      <c r="C5608"/>
    </row>
    <row r="5609" spans="3:3" ht="14.4" x14ac:dyDescent="0.3">
      <c r="C5609"/>
    </row>
    <row r="5610" spans="3:3" ht="14.4" x14ac:dyDescent="0.3">
      <c r="C5610"/>
    </row>
    <row r="5611" spans="3:3" ht="14.4" x14ac:dyDescent="0.3">
      <c r="C5611"/>
    </row>
    <row r="5612" spans="3:3" ht="14.4" x14ac:dyDescent="0.3">
      <c r="C5612"/>
    </row>
    <row r="5613" spans="3:3" ht="14.4" x14ac:dyDescent="0.3">
      <c r="C5613"/>
    </row>
    <row r="5614" spans="3:3" ht="14.4" x14ac:dyDescent="0.3">
      <c r="C5614"/>
    </row>
    <row r="5615" spans="3:3" ht="14.4" x14ac:dyDescent="0.3">
      <c r="C5615"/>
    </row>
    <row r="5616" spans="3:3" ht="14.4" x14ac:dyDescent="0.3">
      <c r="C5616"/>
    </row>
    <row r="5617" spans="3:3" ht="14.4" x14ac:dyDescent="0.3">
      <c r="C5617"/>
    </row>
    <row r="5618" spans="3:3" ht="14.4" x14ac:dyDescent="0.3">
      <c r="C5618"/>
    </row>
    <row r="5619" spans="3:3" ht="14.4" x14ac:dyDescent="0.3">
      <c r="C5619"/>
    </row>
    <row r="5620" spans="3:3" ht="14.4" x14ac:dyDescent="0.3">
      <c r="C5620"/>
    </row>
    <row r="5621" spans="3:3" ht="14.4" x14ac:dyDescent="0.3">
      <c r="C5621"/>
    </row>
    <row r="5622" spans="3:3" ht="14.4" x14ac:dyDescent="0.3">
      <c r="C5622"/>
    </row>
    <row r="5623" spans="3:3" ht="14.4" x14ac:dyDescent="0.3">
      <c r="C5623"/>
    </row>
    <row r="5624" spans="3:3" ht="14.4" x14ac:dyDescent="0.3">
      <c r="C5624"/>
    </row>
    <row r="5625" spans="3:3" ht="14.4" x14ac:dyDescent="0.3">
      <c r="C5625"/>
    </row>
    <row r="5626" spans="3:3" ht="14.4" x14ac:dyDescent="0.3">
      <c r="C5626"/>
    </row>
    <row r="5627" spans="3:3" ht="14.4" x14ac:dyDescent="0.3">
      <c r="C5627"/>
    </row>
    <row r="5628" spans="3:3" ht="14.4" x14ac:dyDescent="0.3">
      <c r="C5628"/>
    </row>
    <row r="5629" spans="3:3" ht="14.4" x14ac:dyDescent="0.3">
      <c r="C5629"/>
    </row>
    <row r="5630" spans="3:3" ht="14.4" x14ac:dyDescent="0.3">
      <c r="C5630"/>
    </row>
    <row r="5631" spans="3:3" ht="14.4" x14ac:dyDescent="0.3">
      <c r="C5631"/>
    </row>
    <row r="5632" spans="3:3" ht="14.4" x14ac:dyDescent="0.3">
      <c r="C5632"/>
    </row>
    <row r="5633" spans="3:3" ht="14.4" x14ac:dyDescent="0.3">
      <c r="C5633"/>
    </row>
    <row r="5634" spans="3:3" ht="14.4" x14ac:dyDescent="0.3">
      <c r="C5634"/>
    </row>
    <row r="5635" spans="3:3" ht="14.4" x14ac:dyDescent="0.3">
      <c r="C5635"/>
    </row>
    <row r="5636" spans="3:3" ht="14.4" x14ac:dyDescent="0.3">
      <c r="C5636"/>
    </row>
    <row r="5637" spans="3:3" ht="14.4" x14ac:dyDescent="0.3">
      <c r="C5637"/>
    </row>
    <row r="5638" spans="3:3" ht="14.4" x14ac:dyDescent="0.3">
      <c r="C5638"/>
    </row>
    <row r="5639" spans="3:3" ht="14.4" x14ac:dyDescent="0.3">
      <c r="C5639"/>
    </row>
    <row r="5640" spans="3:3" ht="14.4" x14ac:dyDescent="0.3">
      <c r="C5640"/>
    </row>
    <row r="5641" spans="3:3" ht="14.4" x14ac:dyDescent="0.3">
      <c r="C5641"/>
    </row>
    <row r="5642" spans="3:3" ht="14.4" x14ac:dyDescent="0.3">
      <c r="C5642"/>
    </row>
    <row r="5643" spans="3:3" ht="14.4" x14ac:dyDescent="0.3">
      <c r="C5643"/>
    </row>
    <row r="5644" spans="3:3" ht="14.4" x14ac:dyDescent="0.3">
      <c r="C5644"/>
    </row>
    <row r="5645" spans="3:3" ht="14.4" x14ac:dyDescent="0.3">
      <c r="C5645"/>
    </row>
    <row r="5646" spans="3:3" ht="14.4" x14ac:dyDescent="0.3">
      <c r="C5646"/>
    </row>
    <row r="5647" spans="3:3" ht="14.4" x14ac:dyDescent="0.3">
      <c r="C5647"/>
    </row>
    <row r="5648" spans="3:3" ht="14.4" x14ac:dyDescent="0.3">
      <c r="C5648"/>
    </row>
    <row r="5649" spans="3:3" ht="14.4" x14ac:dyDescent="0.3">
      <c r="C5649"/>
    </row>
    <row r="5650" spans="3:3" ht="14.4" x14ac:dyDescent="0.3">
      <c r="C5650"/>
    </row>
    <row r="5651" spans="3:3" ht="14.4" x14ac:dyDescent="0.3">
      <c r="C5651"/>
    </row>
    <row r="5652" spans="3:3" ht="14.4" x14ac:dyDescent="0.3">
      <c r="C5652"/>
    </row>
    <row r="5653" spans="3:3" ht="14.4" x14ac:dyDescent="0.3">
      <c r="C5653"/>
    </row>
    <row r="5654" spans="3:3" ht="14.4" x14ac:dyDescent="0.3">
      <c r="C5654"/>
    </row>
    <row r="5655" spans="3:3" ht="14.4" x14ac:dyDescent="0.3">
      <c r="C5655"/>
    </row>
    <row r="5656" spans="3:3" ht="14.4" x14ac:dyDescent="0.3">
      <c r="C5656"/>
    </row>
    <row r="5657" spans="3:3" ht="14.4" x14ac:dyDescent="0.3">
      <c r="C5657"/>
    </row>
    <row r="5658" spans="3:3" ht="14.4" x14ac:dyDescent="0.3">
      <c r="C5658"/>
    </row>
    <row r="5659" spans="3:3" ht="14.4" x14ac:dyDescent="0.3">
      <c r="C5659"/>
    </row>
    <row r="5660" spans="3:3" ht="14.4" x14ac:dyDescent="0.3">
      <c r="C5660"/>
    </row>
    <row r="5661" spans="3:3" ht="14.4" x14ac:dyDescent="0.3">
      <c r="C5661"/>
    </row>
    <row r="5662" spans="3:3" ht="14.4" x14ac:dyDescent="0.3">
      <c r="C5662"/>
    </row>
    <row r="5663" spans="3:3" ht="14.4" x14ac:dyDescent="0.3">
      <c r="C5663"/>
    </row>
    <row r="5664" spans="3:3" ht="14.4" x14ac:dyDescent="0.3">
      <c r="C5664"/>
    </row>
    <row r="5665" spans="3:3" ht="14.4" x14ac:dyDescent="0.3">
      <c r="C5665"/>
    </row>
    <row r="5666" spans="3:3" ht="14.4" x14ac:dyDescent="0.3">
      <c r="C5666"/>
    </row>
    <row r="5667" spans="3:3" ht="14.4" x14ac:dyDescent="0.3">
      <c r="C5667"/>
    </row>
    <row r="5668" spans="3:3" ht="14.4" x14ac:dyDescent="0.3">
      <c r="C5668"/>
    </row>
    <row r="5669" spans="3:3" ht="14.4" x14ac:dyDescent="0.3">
      <c r="C5669"/>
    </row>
    <row r="5670" spans="3:3" ht="14.4" x14ac:dyDescent="0.3">
      <c r="C5670"/>
    </row>
    <row r="5671" spans="3:3" ht="14.4" x14ac:dyDescent="0.3">
      <c r="C5671"/>
    </row>
    <row r="5672" spans="3:3" ht="14.4" x14ac:dyDescent="0.3">
      <c r="C5672"/>
    </row>
    <row r="5673" spans="3:3" ht="14.4" x14ac:dyDescent="0.3">
      <c r="C5673"/>
    </row>
    <row r="5674" spans="3:3" ht="14.4" x14ac:dyDescent="0.3">
      <c r="C5674"/>
    </row>
    <row r="5675" spans="3:3" ht="14.4" x14ac:dyDescent="0.3">
      <c r="C5675"/>
    </row>
    <row r="5676" spans="3:3" ht="14.4" x14ac:dyDescent="0.3">
      <c r="C5676"/>
    </row>
    <row r="5677" spans="3:3" ht="14.4" x14ac:dyDescent="0.3">
      <c r="C5677"/>
    </row>
    <row r="5678" spans="3:3" ht="14.4" x14ac:dyDescent="0.3">
      <c r="C5678"/>
    </row>
    <row r="5679" spans="3:3" ht="14.4" x14ac:dyDescent="0.3">
      <c r="C5679"/>
    </row>
    <row r="5680" spans="3:3" ht="14.4" x14ac:dyDescent="0.3">
      <c r="C5680"/>
    </row>
    <row r="5681" spans="3:3" ht="14.4" x14ac:dyDescent="0.3">
      <c r="C5681"/>
    </row>
    <row r="5682" spans="3:3" ht="14.4" x14ac:dyDescent="0.3">
      <c r="C5682"/>
    </row>
    <row r="5683" spans="3:3" ht="14.4" x14ac:dyDescent="0.3">
      <c r="C5683"/>
    </row>
    <row r="5684" spans="3:3" ht="14.4" x14ac:dyDescent="0.3">
      <c r="C5684"/>
    </row>
    <row r="5685" spans="3:3" ht="14.4" x14ac:dyDescent="0.3">
      <c r="C5685"/>
    </row>
    <row r="5686" spans="3:3" ht="14.4" x14ac:dyDescent="0.3">
      <c r="C5686"/>
    </row>
    <row r="5687" spans="3:3" ht="14.4" x14ac:dyDescent="0.3">
      <c r="C5687"/>
    </row>
    <row r="5688" spans="3:3" ht="14.4" x14ac:dyDescent="0.3">
      <c r="C5688"/>
    </row>
    <row r="5689" spans="3:3" ht="14.4" x14ac:dyDescent="0.3">
      <c r="C5689"/>
    </row>
    <row r="5690" spans="3:3" ht="14.4" x14ac:dyDescent="0.3">
      <c r="C5690"/>
    </row>
    <row r="5691" spans="3:3" ht="14.4" x14ac:dyDescent="0.3">
      <c r="C5691"/>
    </row>
    <row r="5692" spans="3:3" ht="14.4" x14ac:dyDescent="0.3">
      <c r="C5692"/>
    </row>
    <row r="5693" spans="3:3" ht="14.4" x14ac:dyDescent="0.3">
      <c r="C5693"/>
    </row>
    <row r="5694" spans="3:3" ht="14.4" x14ac:dyDescent="0.3">
      <c r="C5694"/>
    </row>
    <row r="5695" spans="3:3" ht="14.4" x14ac:dyDescent="0.3">
      <c r="C5695"/>
    </row>
    <row r="5696" spans="3:3" ht="14.4" x14ac:dyDescent="0.3">
      <c r="C5696"/>
    </row>
    <row r="5697" spans="3:3" ht="14.4" x14ac:dyDescent="0.3">
      <c r="C5697"/>
    </row>
    <row r="5698" spans="3:3" ht="14.4" x14ac:dyDescent="0.3">
      <c r="C5698"/>
    </row>
    <row r="5699" spans="3:3" ht="14.4" x14ac:dyDescent="0.3">
      <c r="C5699"/>
    </row>
    <row r="5700" spans="3:3" ht="14.4" x14ac:dyDescent="0.3">
      <c r="C5700"/>
    </row>
    <row r="5701" spans="3:3" ht="14.4" x14ac:dyDescent="0.3">
      <c r="C5701"/>
    </row>
    <row r="5702" spans="3:3" ht="14.4" x14ac:dyDescent="0.3">
      <c r="C5702"/>
    </row>
    <row r="5703" spans="3:3" ht="14.4" x14ac:dyDescent="0.3">
      <c r="C5703"/>
    </row>
    <row r="5704" spans="3:3" ht="14.4" x14ac:dyDescent="0.3">
      <c r="C5704"/>
    </row>
    <row r="5705" spans="3:3" ht="14.4" x14ac:dyDescent="0.3">
      <c r="C5705"/>
    </row>
    <row r="5706" spans="3:3" ht="14.4" x14ac:dyDescent="0.3">
      <c r="C5706"/>
    </row>
    <row r="5707" spans="3:3" ht="14.4" x14ac:dyDescent="0.3">
      <c r="C5707"/>
    </row>
    <row r="5708" spans="3:3" ht="14.4" x14ac:dyDescent="0.3">
      <c r="C5708"/>
    </row>
    <row r="5709" spans="3:3" ht="14.4" x14ac:dyDescent="0.3">
      <c r="C5709"/>
    </row>
    <row r="5710" spans="3:3" ht="14.4" x14ac:dyDescent="0.3">
      <c r="C5710"/>
    </row>
    <row r="5711" spans="3:3" ht="14.4" x14ac:dyDescent="0.3">
      <c r="C5711"/>
    </row>
    <row r="5712" spans="3:3" ht="14.4" x14ac:dyDescent="0.3">
      <c r="C5712"/>
    </row>
    <row r="5713" spans="3:3" ht="14.4" x14ac:dyDescent="0.3">
      <c r="C5713"/>
    </row>
    <row r="5714" spans="3:3" ht="14.4" x14ac:dyDescent="0.3">
      <c r="C5714"/>
    </row>
    <row r="5715" spans="3:3" ht="14.4" x14ac:dyDescent="0.3">
      <c r="C5715"/>
    </row>
    <row r="5716" spans="3:3" ht="14.4" x14ac:dyDescent="0.3">
      <c r="C5716"/>
    </row>
    <row r="5717" spans="3:3" ht="14.4" x14ac:dyDescent="0.3">
      <c r="C5717"/>
    </row>
    <row r="5718" spans="3:3" ht="14.4" x14ac:dyDescent="0.3">
      <c r="C5718"/>
    </row>
    <row r="5719" spans="3:3" ht="14.4" x14ac:dyDescent="0.3">
      <c r="C5719"/>
    </row>
    <row r="5720" spans="3:3" ht="14.4" x14ac:dyDescent="0.3">
      <c r="C5720"/>
    </row>
    <row r="5721" spans="3:3" ht="14.4" x14ac:dyDescent="0.3">
      <c r="C5721"/>
    </row>
    <row r="5722" spans="3:3" ht="14.4" x14ac:dyDescent="0.3">
      <c r="C5722"/>
    </row>
    <row r="5723" spans="3:3" ht="14.4" x14ac:dyDescent="0.3">
      <c r="C5723"/>
    </row>
    <row r="5724" spans="3:3" ht="14.4" x14ac:dyDescent="0.3">
      <c r="C5724"/>
    </row>
    <row r="5725" spans="3:3" ht="14.4" x14ac:dyDescent="0.3">
      <c r="C5725"/>
    </row>
    <row r="5726" spans="3:3" ht="14.4" x14ac:dyDescent="0.3">
      <c r="C5726"/>
    </row>
    <row r="5727" spans="3:3" ht="14.4" x14ac:dyDescent="0.3">
      <c r="C5727"/>
    </row>
    <row r="5728" spans="3:3" ht="14.4" x14ac:dyDescent="0.3">
      <c r="C5728"/>
    </row>
    <row r="5729" spans="3:3" ht="14.4" x14ac:dyDescent="0.3">
      <c r="C5729"/>
    </row>
    <row r="5730" spans="3:3" ht="14.4" x14ac:dyDescent="0.3">
      <c r="C5730"/>
    </row>
    <row r="5731" spans="3:3" ht="14.4" x14ac:dyDescent="0.3">
      <c r="C5731"/>
    </row>
    <row r="5732" spans="3:3" ht="14.4" x14ac:dyDescent="0.3">
      <c r="C5732"/>
    </row>
    <row r="5733" spans="3:3" ht="14.4" x14ac:dyDescent="0.3">
      <c r="C5733"/>
    </row>
    <row r="5734" spans="3:3" ht="14.4" x14ac:dyDescent="0.3">
      <c r="C5734"/>
    </row>
    <row r="5735" spans="3:3" ht="14.4" x14ac:dyDescent="0.3">
      <c r="C5735"/>
    </row>
    <row r="5736" spans="3:3" ht="14.4" x14ac:dyDescent="0.3">
      <c r="C5736"/>
    </row>
    <row r="5737" spans="3:3" ht="14.4" x14ac:dyDescent="0.3">
      <c r="C5737"/>
    </row>
    <row r="5738" spans="3:3" ht="14.4" x14ac:dyDescent="0.3">
      <c r="C5738"/>
    </row>
    <row r="5739" spans="3:3" ht="14.4" x14ac:dyDescent="0.3">
      <c r="C5739"/>
    </row>
    <row r="5740" spans="3:3" ht="14.4" x14ac:dyDescent="0.3">
      <c r="C5740"/>
    </row>
    <row r="5741" spans="3:3" ht="14.4" x14ac:dyDescent="0.3">
      <c r="C5741"/>
    </row>
    <row r="5742" spans="3:3" ht="14.4" x14ac:dyDescent="0.3">
      <c r="C5742"/>
    </row>
    <row r="5743" spans="3:3" ht="14.4" x14ac:dyDescent="0.3">
      <c r="C5743"/>
    </row>
    <row r="5744" spans="3:3" ht="14.4" x14ac:dyDescent="0.3">
      <c r="C5744"/>
    </row>
    <row r="5745" spans="3:3" ht="14.4" x14ac:dyDescent="0.3">
      <c r="C5745"/>
    </row>
    <row r="5746" spans="3:3" ht="14.4" x14ac:dyDescent="0.3">
      <c r="C5746"/>
    </row>
    <row r="5747" spans="3:3" ht="14.4" x14ac:dyDescent="0.3">
      <c r="C5747"/>
    </row>
    <row r="5748" spans="3:3" ht="14.4" x14ac:dyDescent="0.3">
      <c r="C5748"/>
    </row>
    <row r="5749" spans="3:3" ht="14.4" x14ac:dyDescent="0.3">
      <c r="C5749"/>
    </row>
    <row r="5750" spans="3:3" ht="14.4" x14ac:dyDescent="0.3">
      <c r="C5750"/>
    </row>
    <row r="5751" spans="3:3" ht="14.4" x14ac:dyDescent="0.3">
      <c r="C5751"/>
    </row>
    <row r="5752" spans="3:3" ht="14.4" x14ac:dyDescent="0.3">
      <c r="C5752"/>
    </row>
    <row r="5753" spans="3:3" ht="14.4" x14ac:dyDescent="0.3">
      <c r="C5753"/>
    </row>
    <row r="5754" spans="3:3" ht="14.4" x14ac:dyDescent="0.3">
      <c r="C5754"/>
    </row>
    <row r="5755" spans="3:3" ht="14.4" x14ac:dyDescent="0.3">
      <c r="C5755"/>
    </row>
    <row r="5756" spans="3:3" ht="14.4" x14ac:dyDescent="0.3">
      <c r="C5756"/>
    </row>
    <row r="5757" spans="3:3" ht="14.4" x14ac:dyDescent="0.3">
      <c r="C5757"/>
    </row>
    <row r="5758" spans="3:3" ht="14.4" x14ac:dyDescent="0.3">
      <c r="C5758"/>
    </row>
    <row r="5759" spans="3:3" ht="14.4" x14ac:dyDescent="0.3">
      <c r="C5759"/>
    </row>
    <row r="5760" spans="3:3" ht="14.4" x14ac:dyDescent="0.3">
      <c r="C5760"/>
    </row>
    <row r="5761" spans="3:3" ht="14.4" x14ac:dyDescent="0.3">
      <c r="C5761"/>
    </row>
    <row r="5762" spans="3:3" ht="14.4" x14ac:dyDescent="0.3">
      <c r="C5762"/>
    </row>
    <row r="5763" spans="3:3" ht="14.4" x14ac:dyDescent="0.3">
      <c r="C5763"/>
    </row>
    <row r="5764" spans="3:3" ht="14.4" x14ac:dyDescent="0.3">
      <c r="C5764"/>
    </row>
    <row r="5765" spans="3:3" ht="14.4" x14ac:dyDescent="0.3">
      <c r="C5765"/>
    </row>
    <row r="5766" spans="3:3" ht="14.4" x14ac:dyDescent="0.3">
      <c r="C5766"/>
    </row>
    <row r="5767" spans="3:3" ht="14.4" x14ac:dyDescent="0.3">
      <c r="C5767"/>
    </row>
    <row r="5768" spans="3:3" ht="14.4" x14ac:dyDescent="0.3">
      <c r="C5768"/>
    </row>
    <row r="5769" spans="3:3" ht="14.4" x14ac:dyDescent="0.3">
      <c r="C5769"/>
    </row>
    <row r="5770" spans="3:3" ht="14.4" x14ac:dyDescent="0.3">
      <c r="C5770"/>
    </row>
    <row r="5771" spans="3:3" ht="14.4" x14ac:dyDescent="0.3">
      <c r="C5771"/>
    </row>
    <row r="5772" spans="3:3" ht="14.4" x14ac:dyDescent="0.3">
      <c r="C5772"/>
    </row>
    <row r="5773" spans="3:3" ht="14.4" x14ac:dyDescent="0.3">
      <c r="C5773"/>
    </row>
    <row r="5774" spans="3:3" ht="14.4" x14ac:dyDescent="0.3">
      <c r="C5774"/>
    </row>
    <row r="5775" spans="3:3" ht="14.4" x14ac:dyDescent="0.3">
      <c r="C5775"/>
    </row>
    <row r="5776" spans="3:3" ht="14.4" x14ac:dyDescent="0.3">
      <c r="C5776"/>
    </row>
    <row r="5777" spans="3:3" ht="14.4" x14ac:dyDescent="0.3">
      <c r="C5777"/>
    </row>
    <row r="5778" spans="3:3" ht="14.4" x14ac:dyDescent="0.3">
      <c r="C5778"/>
    </row>
    <row r="5779" spans="3:3" ht="14.4" x14ac:dyDescent="0.3">
      <c r="C5779"/>
    </row>
    <row r="5780" spans="3:3" ht="14.4" x14ac:dyDescent="0.3">
      <c r="C5780"/>
    </row>
    <row r="5781" spans="3:3" ht="14.4" x14ac:dyDescent="0.3">
      <c r="C5781"/>
    </row>
    <row r="5782" spans="3:3" ht="14.4" x14ac:dyDescent="0.3">
      <c r="C5782"/>
    </row>
    <row r="5783" spans="3:3" ht="14.4" x14ac:dyDescent="0.3">
      <c r="C5783"/>
    </row>
    <row r="5784" spans="3:3" ht="14.4" x14ac:dyDescent="0.3">
      <c r="C5784"/>
    </row>
    <row r="5785" spans="3:3" ht="14.4" x14ac:dyDescent="0.3">
      <c r="C5785"/>
    </row>
    <row r="5786" spans="3:3" ht="14.4" x14ac:dyDescent="0.3">
      <c r="C5786"/>
    </row>
    <row r="5787" spans="3:3" ht="14.4" x14ac:dyDescent="0.3">
      <c r="C5787"/>
    </row>
    <row r="5788" spans="3:3" ht="14.4" x14ac:dyDescent="0.3">
      <c r="C5788"/>
    </row>
    <row r="5789" spans="3:3" ht="14.4" x14ac:dyDescent="0.3">
      <c r="C5789"/>
    </row>
    <row r="5790" spans="3:3" ht="14.4" x14ac:dyDescent="0.3">
      <c r="C5790"/>
    </row>
    <row r="5791" spans="3:3" ht="14.4" x14ac:dyDescent="0.3">
      <c r="C5791"/>
    </row>
    <row r="5792" spans="3:3" ht="14.4" x14ac:dyDescent="0.3">
      <c r="C5792"/>
    </row>
    <row r="5793" spans="3:3" ht="14.4" x14ac:dyDescent="0.3">
      <c r="C5793"/>
    </row>
    <row r="5794" spans="3:3" ht="14.4" x14ac:dyDescent="0.3">
      <c r="C5794"/>
    </row>
    <row r="5795" spans="3:3" ht="14.4" x14ac:dyDescent="0.3">
      <c r="C5795"/>
    </row>
    <row r="5796" spans="3:3" ht="14.4" x14ac:dyDescent="0.3">
      <c r="C5796"/>
    </row>
    <row r="5797" spans="3:3" ht="14.4" x14ac:dyDescent="0.3">
      <c r="C5797"/>
    </row>
    <row r="5798" spans="3:3" ht="14.4" x14ac:dyDescent="0.3">
      <c r="C5798"/>
    </row>
    <row r="5799" spans="3:3" ht="14.4" x14ac:dyDescent="0.3">
      <c r="C5799"/>
    </row>
    <row r="5800" spans="3:3" ht="14.4" x14ac:dyDescent="0.3">
      <c r="C5800"/>
    </row>
    <row r="5801" spans="3:3" ht="14.4" x14ac:dyDescent="0.3">
      <c r="C5801"/>
    </row>
    <row r="5802" spans="3:3" ht="14.4" x14ac:dyDescent="0.3">
      <c r="C5802"/>
    </row>
    <row r="5803" spans="3:3" ht="14.4" x14ac:dyDescent="0.3">
      <c r="C5803"/>
    </row>
    <row r="5804" spans="3:3" ht="14.4" x14ac:dyDescent="0.3">
      <c r="C5804"/>
    </row>
    <row r="5805" spans="3:3" ht="14.4" x14ac:dyDescent="0.3">
      <c r="C5805"/>
    </row>
    <row r="5806" spans="3:3" ht="14.4" x14ac:dyDescent="0.3">
      <c r="C5806"/>
    </row>
    <row r="5807" spans="3:3" ht="14.4" x14ac:dyDescent="0.3">
      <c r="C5807"/>
    </row>
    <row r="5808" spans="3:3" ht="14.4" x14ac:dyDescent="0.3">
      <c r="C5808"/>
    </row>
    <row r="5809" spans="3:3" ht="14.4" x14ac:dyDescent="0.3">
      <c r="C5809"/>
    </row>
    <row r="5810" spans="3:3" ht="14.4" x14ac:dyDescent="0.3">
      <c r="C5810"/>
    </row>
    <row r="5811" spans="3:3" ht="14.4" x14ac:dyDescent="0.3">
      <c r="C5811"/>
    </row>
    <row r="5812" spans="3:3" ht="14.4" x14ac:dyDescent="0.3">
      <c r="C5812"/>
    </row>
    <row r="5813" spans="3:3" ht="14.4" x14ac:dyDescent="0.3">
      <c r="C5813"/>
    </row>
    <row r="5814" spans="3:3" ht="14.4" x14ac:dyDescent="0.3">
      <c r="C5814"/>
    </row>
    <row r="5815" spans="3:3" ht="14.4" x14ac:dyDescent="0.3">
      <c r="C5815"/>
    </row>
    <row r="5816" spans="3:3" ht="14.4" x14ac:dyDescent="0.3">
      <c r="C5816"/>
    </row>
    <row r="5817" spans="3:3" ht="14.4" x14ac:dyDescent="0.3">
      <c r="C5817"/>
    </row>
    <row r="5818" spans="3:3" ht="14.4" x14ac:dyDescent="0.3">
      <c r="C5818"/>
    </row>
    <row r="5819" spans="3:3" ht="14.4" x14ac:dyDescent="0.3">
      <c r="C5819"/>
    </row>
    <row r="5820" spans="3:3" ht="14.4" x14ac:dyDescent="0.3">
      <c r="C5820"/>
    </row>
    <row r="5821" spans="3:3" ht="14.4" x14ac:dyDescent="0.3">
      <c r="C5821"/>
    </row>
    <row r="5822" spans="3:3" ht="14.4" x14ac:dyDescent="0.3">
      <c r="C5822"/>
    </row>
    <row r="5823" spans="3:3" ht="14.4" x14ac:dyDescent="0.3">
      <c r="C5823"/>
    </row>
    <row r="5824" spans="3:3" ht="14.4" x14ac:dyDescent="0.3">
      <c r="C5824"/>
    </row>
    <row r="5825" spans="3:3" ht="14.4" x14ac:dyDescent="0.3">
      <c r="C5825"/>
    </row>
    <row r="5826" spans="3:3" ht="14.4" x14ac:dyDescent="0.3">
      <c r="C5826"/>
    </row>
    <row r="5827" spans="3:3" ht="14.4" x14ac:dyDescent="0.3">
      <c r="C5827"/>
    </row>
    <row r="5828" spans="3:3" ht="14.4" x14ac:dyDescent="0.3">
      <c r="C5828"/>
    </row>
    <row r="5829" spans="3:3" ht="14.4" x14ac:dyDescent="0.3">
      <c r="C5829"/>
    </row>
    <row r="5830" spans="3:3" ht="14.4" x14ac:dyDescent="0.3">
      <c r="C5830"/>
    </row>
    <row r="5831" spans="3:3" ht="14.4" x14ac:dyDescent="0.3">
      <c r="C5831"/>
    </row>
    <row r="5832" spans="3:3" ht="14.4" x14ac:dyDescent="0.3">
      <c r="C5832"/>
    </row>
    <row r="5833" spans="3:3" ht="14.4" x14ac:dyDescent="0.3">
      <c r="C5833"/>
    </row>
    <row r="5834" spans="3:3" ht="14.4" x14ac:dyDescent="0.3">
      <c r="C5834"/>
    </row>
    <row r="5835" spans="3:3" ht="14.4" x14ac:dyDescent="0.3">
      <c r="C5835"/>
    </row>
    <row r="5836" spans="3:3" ht="14.4" x14ac:dyDescent="0.3">
      <c r="C5836"/>
    </row>
    <row r="5837" spans="3:3" ht="14.4" x14ac:dyDescent="0.3">
      <c r="C5837"/>
    </row>
    <row r="5838" spans="3:3" ht="14.4" x14ac:dyDescent="0.3">
      <c r="C5838"/>
    </row>
    <row r="5839" spans="3:3" ht="14.4" x14ac:dyDescent="0.3">
      <c r="C5839"/>
    </row>
    <row r="5840" spans="3:3" ht="14.4" x14ac:dyDescent="0.3">
      <c r="C5840"/>
    </row>
    <row r="5841" spans="3:3" ht="14.4" x14ac:dyDescent="0.3">
      <c r="C5841"/>
    </row>
    <row r="5842" spans="3:3" ht="14.4" x14ac:dyDescent="0.3">
      <c r="C5842"/>
    </row>
    <row r="5843" spans="3:3" ht="14.4" x14ac:dyDescent="0.3">
      <c r="C5843"/>
    </row>
    <row r="5844" spans="3:3" ht="14.4" x14ac:dyDescent="0.3">
      <c r="C5844"/>
    </row>
    <row r="5845" spans="3:3" ht="14.4" x14ac:dyDescent="0.3">
      <c r="C5845"/>
    </row>
    <row r="5846" spans="3:3" ht="14.4" x14ac:dyDescent="0.3">
      <c r="C5846"/>
    </row>
    <row r="5847" spans="3:3" ht="14.4" x14ac:dyDescent="0.3">
      <c r="C5847"/>
    </row>
    <row r="5848" spans="3:3" ht="14.4" x14ac:dyDescent="0.3">
      <c r="C5848"/>
    </row>
    <row r="5849" spans="3:3" ht="14.4" x14ac:dyDescent="0.3">
      <c r="C5849"/>
    </row>
    <row r="5850" spans="3:3" ht="14.4" x14ac:dyDescent="0.3">
      <c r="C5850"/>
    </row>
    <row r="5851" spans="3:3" ht="14.4" x14ac:dyDescent="0.3">
      <c r="C5851"/>
    </row>
    <row r="5852" spans="3:3" ht="14.4" x14ac:dyDescent="0.3">
      <c r="C5852"/>
    </row>
    <row r="5853" spans="3:3" ht="14.4" x14ac:dyDescent="0.3">
      <c r="C5853"/>
    </row>
    <row r="5854" spans="3:3" ht="14.4" x14ac:dyDescent="0.3">
      <c r="C5854"/>
    </row>
    <row r="5855" spans="3:3" ht="14.4" x14ac:dyDescent="0.3">
      <c r="C5855"/>
    </row>
    <row r="5856" spans="3:3" ht="14.4" x14ac:dyDescent="0.3">
      <c r="C5856"/>
    </row>
    <row r="5857" spans="3:3" ht="14.4" x14ac:dyDescent="0.3">
      <c r="C5857"/>
    </row>
    <row r="5858" spans="3:3" ht="14.4" x14ac:dyDescent="0.3">
      <c r="C5858"/>
    </row>
    <row r="5859" spans="3:3" ht="14.4" x14ac:dyDescent="0.3">
      <c r="C5859"/>
    </row>
    <row r="5860" spans="3:3" ht="14.4" x14ac:dyDescent="0.3">
      <c r="C5860"/>
    </row>
    <row r="5861" spans="3:3" ht="14.4" x14ac:dyDescent="0.3">
      <c r="C5861"/>
    </row>
    <row r="5862" spans="3:3" ht="14.4" x14ac:dyDescent="0.3">
      <c r="C5862"/>
    </row>
    <row r="5863" spans="3:3" ht="14.4" x14ac:dyDescent="0.3">
      <c r="C5863"/>
    </row>
    <row r="5864" spans="3:3" ht="14.4" x14ac:dyDescent="0.3">
      <c r="C5864"/>
    </row>
    <row r="5865" spans="3:3" ht="14.4" x14ac:dyDescent="0.3">
      <c r="C5865"/>
    </row>
    <row r="5866" spans="3:3" ht="14.4" x14ac:dyDescent="0.3">
      <c r="C5866"/>
    </row>
    <row r="5867" spans="3:3" ht="14.4" x14ac:dyDescent="0.3">
      <c r="C5867"/>
    </row>
    <row r="5868" spans="3:3" ht="14.4" x14ac:dyDescent="0.3">
      <c r="C5868"/>
    </row>
    <row r="5869" spans="3:3" ht="14.4" x14ac:dyDescent="0.3">
      <c r="C5869"/>
    </row>
    <row r="5870" spans="3:3" ht="14.4" x14ac:dyDescent="0.3">
      <c r="C5870"/>
    </row>
    <row r="5871" spans="3:3" ht="14.4" x14ac:dyDescent="0.3">
      <c r="C5871"/>
    </row>
    <row r="5872" spans="3:3" ht="14.4" x14ac:dyDescent="0.3">
      <c r="C5872"/>
    </row>
    <row r="5873" spans="3:3" ht="14.4" x14ac:dyDescent="0.3">
      <c r="C5873"/>
    </row>
    <row r="5874" spans="3:3" ht="14.4" x14ac:dyDescent="0.3">
      <c r="C5874"/>
    </row>
    <row r="5875" spans="3:3" ht="14.4" x14ac:dyDescent="0.3">
      <c r="C5875"/>
    </row>
    <row r="5876" spans="3:3" ht="14.4" x14ac:dyDescent="0.3">
      <c r="C5876"/>
    </row>
    <row r="5877" spans="3:3" ht="14.4" x14ac:dyDescent="0.3">
      <c r="C5877"/>
    </row>
    <row r="5878" spans="3:3" ht="14.4" x14ac:dyDescent="0.3">
      <c r="C5878"/>
    </row>
    <row r="5879" spans="3:3" ht="14.4" x14ac:dyDescent="0.3">
      <c r="C5879"/>
    </row>
    <row r="5880" spans="3:3" ht="14.4" x14ac:dyDescent="0.3">
      <c r="C5880"/>
    </row>
    <row r="5881" spans="3:3" ht="14.4" x14ac:dyDescent="0.3">
      <c r="C5881"/>
    </row>
    <row r="5882" spans="3:3" ht="14.4" x14ac:dyDescent="0.3">
      <c r="C5882"/>
    </row>
    <row r="5883" spans="3:3" ht="14.4" x14ac:dyDescent="0.3">
      <c r="C5883"/>
    </row>
    <row r="5884" spans="3:3" ht="14.4" x14ac:dyDescent="0.3">
      <c r="C5884"/>
    </row>
    <row r="5885" spans="3:3" ht="14.4" x14ac:dyDescent="0.3">
      <c r="C5885"/>
    </row>
    <row r="5886" spans="3:3" ht="14.4" x14ac:dyDescent="0.3">
      <c r="C5886"/>
    </row>
    <row r="5887" spans="3:3" ht="14.4" x14ac:dyDescent="0.3">
      <c r="C5887"/>
    </row>
    <row r="5888" spans="3:3" ht="14.4" x14ac:dyDescent="0.3">
      <c r="C5888"/>
    </row>
    <row r="5889" spans="3:3" ht="14.4" x14ac:dyDescent="0.3">
      <c r="C5889"/>
    </row>
    <row r="5890" spans="3:3" ht="14.4" x14ac:dyDescent="0.3">
      <c r="C5890"/>
    </row>
    <row r="5891" spans="3:3" ht="14.4" x14ac:dyDescent="0.3">
      <c r="C5891"/>
    </row>
    <row r="5892" spans="3:3" ht="14.4" x14ac:dyDescent="0.3">
      <c r="C5892"/>
    </row>
    <row r="5893" spans="3:3" ht="14.4" x14ac:dyDescent="0.3">
      <c r="C5893"/>
    </row>
    <row r="5894" spans="3:3" ht="14.4" x14ac:dyDescent="0.3">
      <c r="C5894"/>
    </row>
    <row r="5895" spans="3:3" ht="14.4" x14ac:dyDescent="0.3">
      <c r="C5895"/>
    </row>
    <row r="5896" spans="3:3" ht="14.4" x14ac:dyDescent="0.3">
      <c r="C5896"/>
    </row>
    <row r="5897" spans="3:3" ht="14.4" x14ac:dyDescent="0.3">
      <c r="C5897"/>
    </row>
    <row r="5898" spans="3:3" ht="14.4" x14ac:dyDescent="0.3">
      <c r="C5898"/>
    </row>
    <row r="5899" spans="3:3" ht="14.4" x14ac:dyDescent="0.3">
      <c r="C5899"/>
    </row>
    <row r="5900" spans="3:3" ht="14.4" x14ac:dyDescent="0.3">
      <c r="C5900"/>
    </row>
    <row r="5901" spans="3:3" ht="14.4" x14ac:dyDescent="0.3">
      <c r="C5901"/>
    </row>
    <row r="5902" spans="3:3" ht="14.4" x14ac:dyDescent="0.3">
      <c r="C5902"/>
    </row>
    <row r="5903" spans="3:3" ht="14.4" x14ac:dyDescent="0.3">
      <c r="C5903"/>
    </row>
    <row r="5904" spans="3:3" ht="14.4" x14ac:dyDescent="0.3">
      <c r="C5904"/>
    </row>
    <row r="5905" spans="3:3" ht="14.4" x14ac:dyDescent="0.3">
      <c r="C5905"/>
    </row>
    <row r="5906" spans="3:3" ht="14.4" x14ac:dyDescent="0.3">
      <c r="C5906"/>
    </row>
    <row r="5907" spans="3:3" ht="14.4" x14ac:dyDescent="0.3">
      <c r="C5907"/>
    </row>
    <row r="5908" spans="3:3" ht="14.4" x14ac:dyDescent="0.3">
      <c r="C5908"/>
    </row>
    <row r="5909" spans="3:3" ht="14.4" x14ac:dyDescent="0.3">
      <c r="C5909"/>
    </row>
    <row r="5910" spans="3:3" ht="14.4" x14ac:dyDescent="0.3">
      <c r="C5910"/>
    </row>
    <row r="5911" spans="3:3" ht="14.4" x14ac:dyDescent="0.3">
      <c r="C5911"/>
    </row>
    <row r="5912" spans="3:3" ht="14.4" x14ac:dyDescent="0.3">
      <c r="C5912"/>
    </row>
    <row r="5913" spans="3:3" ht="14.4" x14ac:dyDescent="0.3">
      <c r="C5913"/>
    </row>
    <row r="5914" spans="3:3" ht="14.4" x14ac:dyDescent="0.3">
      <c r="C5914"/>
    </row>
    <row r="5915" spans="3:3" ht="14.4" x14ac:dyDescent="0.3">
      <c r="C5915"/>
    </row>
    <row r="5916" spans="3:3" ht="14.4" x14ac:dyDescent="0.3">
      <c r="C5916"/>
    </row>
    <row r="5917" spans="3:3" ht="14.4" x14ac:dyDescent="0.3">
      <c r="C5917"/>
    </row>
    <row r="5918" spans="3:3" ht="14.4" x14ac:dyDescent="0.3">
      <c r="C5918"/>
    </row>
    <row r="5919" spans="3:3" ht="14.4" x14ac:dyDescent="0.3">
      <c r="C5919"/>
    </row>
    <row r="5920" spans="3:3" ht="14.4" x14ac:dyDescent="0.3">
      <c r="C5920"/>
    </row>
    <row r="5921" spans="3:3" ht="14.4" x14ac:dyDescent="0.3">
      <c r="C5921"/>
    </row>
    <row r="5922" spans="3:3" ht="14.4" x14ac:dyDescent="0.3">
      <c r="C5922"/>
    </row>
    <row r="5923" spans="3:3" ht="14.4" x14ac:dyDescent="0.3">
      <c r="C5923"/>
    </row>
    <row r="5924" spans="3:3" ht="14.4" x14ac:dyDescent="0.3">
      <c r="C5924"/>
    </row>
    <row r="5925" spans="3:3" ht="14.4" x14ac:dyDescent="0.3">
      <c r="C5925"/>
    </row>
    <row r="5926" spans="3:3" ht="14.4" x14ac:dyDescent="0.3">
      <c r="C5926"/>
    </row>
    <row r="5927" spans="3:3" ht="14.4" x14ac:dyDescent="0.3">
      <c r="C5927"/>
    </row>
    <row r="5928" spans="3:3" ht="14.4" x14ac:dyDescent="0.3">
      <c r="C5928"/>
    </row>
    <row r="5929" spans="3:3" ht="14.4" x14ac:dyDescent="0.3">
      <c r="C5929"/>
    </row>
    <row r="5930" spans="3:3" ht="14.4" x14ac:dyDescent="0.3">
      <c r="C5930"/>
    </row>
    <row r="5931" spans="3:3" ht="14.4" x14ac:dyDescent="0.3">
      <c r="C5931"/>
    </row>
    <row r="5932" spans="3:3" ht="14.4" x14ac:dyDescent="0.3">
      <c r="C5932"/>
    </row>
    <row r="5933" spans="3:3" ht="14.4" x14ac:dyDescent="0.3">
      <c r="C5933"/>
    </row>
    <row r="5934" spans="3:3" ht="14.4" x14ac:dyDescent="0.3">
      <c r="C5934"/>
    </row>
    <row r="5935" spans="3:3" ht="14.4" x14ac:dyDescent="0.3">
      <c r="C5935"/>
    </row>
    <row r="5936" spans="3:3" ht="14.4" x14ac:dyDescent="0.3">
      <c r="C5936"/>
    </row>
    <row r="5937" spans="3:3" ht="14.4" x14ac:dyDescent="0.3">
      <c r="C5937"/>
    </row>
    <row r="5938" spans="3:3" ht="14.4" x14ac:dyDescent="0.3">
      <c r="C5938"/>
    </row>
    <row r="5939" spans="3:3" ht="14.4" x14ac:dyDescent="0.3">
      <c r="C5939"/>
    </row>
    <row r="5940" spans="3:3" ht="14.4" x14ac:dyDescent="0.3">
      <c r="C5940"/>
    </row>
    <row r="5941" spans="3:3" ht="14.4" x14ac:dyDescent="0.3">
      <c r="C5941"/>
    </row>
    <row r="5942" spans="3:3" ht="14.4" x14ac:dyDescent="0.3">
      <c r="C5942"/>
    </row>
    <row r="5943" spans="3:3" ht="14.4" x14ac:dyDescent="0.3">
      <c r="C5943"/>
    </row>
    <row r="5944" spans="3:3" ht="14.4" x14ac:dyDescent="0.3">
      <c r="C5944"/>
    </row>
    <row r="5945" spans="3:3" ht="14.4" x14ac:dyDescent="0.3">
      <c r="C5945"/>
    </row>
    <row r="5946" spans="3:3" ht="14.4" x14ac:dyDescent="0.3">
      <c r="C5946"/>
    </row>
    <row r="5947" spans="3:3" ht="14.4" x14ac:dyDescent="0.3">
      <c r="C5947"/>
    </row>
    <row r="5948" spans="3:3" ht="14.4" x14ac:dyDescent="0.3">
      <c r="C5948"/>
    </row>
    <row r="5949" spans="3:3" ht="14.4" x14ac:dyDescent="0.3">
      <c r="C5949"/>
    </row>
    <row r="5950" spans="3:3" ht="14.4" x14ac:dyDescent="0.3">
      <c r="C5950"/>
    </row>
    <row r="5951" spans="3:3" ht="14.4" x14ac:dyDescent="0.3">
      <c r="C5951"/>
    </row>
    <row r="5952" spans="3:3" ht="14.4" x14ac:dyDescent="0.3">
      <c r="C5952"/>
    </row>
    <row r="5953" spans="3:3" ht="14.4" x14ac:dyDescent="0.3">
      <c r="C5953"/>
    </row>
    <row r="5954" spans="3:3" ht="14.4" x14ac:dyDescent="0.3">
      <c r="C5954"/>
    </row>
    <row r="5955" spans="3:3" ht="14.4" x14ac:dyDescent="0.3">
      <c r="C5955"/>
    </row>
    <row r="5956" spans="3:3" ht="14.4" x14ac:dyDescent="0.3">
      <c r="C5956"/>
    </row>
    <row r="5957" spans="3:3" ht="14.4" x14ac:dyDescent="0.3">
      <c r="C5957"/>
    </row>
    <row r="5958" spans="3:3" ht="14.4" x14ac:dyDescent="0.3">
      <c r="C5958"/>
    </row>
    <row r="5959" spans="3:3" ht="14.4" x14ac:dyDescent="0.3">
      <c r="C5959"/>
    </row>
    <row r="5960" spans="3:3" ht="14.4" x14ac:dyDescent="0.3">
      <c r="C5960"/>
    </row>
    <row r="5961" spans="3:3" ht="14.4" x14ac:dyDescent="0.3">
      <c r="C5961"/>
    </row>
    <row r="5962" spans="3:3" ht="14.4" x14ac:dyDescent="0.3">
      <c r="C5962"/>
    </row>
    <row r="5963" spans="3:3" ht="14.4" x14ac:dyDescent="0.3">
      <c r="C5963"/>
    </row>
    <row r="5964" spans="3:3" ht="14.4" x14ac:dyDescent="0.3">
      <c r="C5964"/>
    </row>
    <row r="5965" spans="3:3" ht="14.4" x14ac:dyDescent="0.3">
      <c r="C5965"/>
    </row>
    <row r="5966" spans="3:3" ht="14.4" x14ac:dyDescent="0.3">
      <c r="C5966"/>
    </row>
    <row r="5967" spans="3:3" ht="14.4" x14ac:dyDescent="0.3">
      <c r="C5967"/>
    </row>
    <row r="5968" spans="3:3" ht="14.4" x14ac:dyDescent="0.3">
      <c r="C5968"/>
    </row>
    <row r="5969" spans="3:3" ht="14.4" x14ac:dyDescent="0.3">
      <c r="C5969"/>
    </row>
    <row r="5970" spans="3:3" ht="14.4" x14ac:dyDescent="0.3">
      <c r="C5970"/>
    </row>
    <row r="5971" spans="3:3" ht="14.4" x14ac:dyDescent="0.3">
      <c r="C5971"/>
    </row>
    <row r="5972" spans="3:3" ht="14.4" x14ac:dyDescent="0.3">
      <c r="C5972"/>
    </row>
    <row r="5973" spans="3:3" ht="14.4" x14ac:dyDescent="0.3">
      <c r="C5973"/>
    </row>
    <row r="5974" spans="3:3" ht="14.4" x14ac:dyDescent="0.3">
      <c r="C5974"/>
    </row>
    <row r="5975" spans="3:3" ht="14.4" x14ac:dyDescent="0.3">
      <c r="C5975"/>
    </row>
    <row r="5976" spans="3:3" ht="14.4" x14ac:dyDescent="0.3">
      <c r="C5976"/>
    </row>
    <row r="5977" spans="3:3" ht="14.4" x14ac:dyDescent="0.3">
      <c r="C5977"/>
    </row>
    <row r="5978" spans="3:3" ht="14.4" x14ac:dyDescent="0.3">
      <c r="C5978"/>
    </row>
    <row r="5979" spans="3:3" ht="14.4" x14ac:dyDescent="0.3">
      <c r="C5979"/>
    </row>
    <row r="5980" spans="3:3" ht="14.4" x14ac:dyDescent="0.3">
      <c r="C5980"/>
    </row>
    <row r="5981" spans="3:3" ht="14.4" x14ac:dyDescent="0.3">
      <c r="C5981"/>
    </row>
    <row r="5982" spans="3:3" ht="14.4" x14ac:dyDescent="0.3">
      <c r="C5982"/>
    </row>
    <row r="5983" spans="3:3" ht="14.4" x14ac:dyDescent="0.3">
      <c r="C5983"/>
    </row>
    <row r="5984" spans="3:3" ht="14.4" x14ac:dyDescent="0.3">
      <c r="C5984"/>
    </row>
    <row r="5985" spans="3:3" ht="14.4" x14ac:dyDescent="0.3">
      <c r="C5985"/>
    </row>
    <row r="5986" spans="3:3" ht="14.4" x14ac:dyDescent="0.3">
      <c r="C5986"/>
    </row>
    <row r="5987" spans="3:3" ht="14.4" x14ac:dyDescent="0.3">
      <c r="C5987"/>
    </row>
    <row r="5988" spans="3:3" ht="14.4" x14ac:dyDescent="0.3">
      <c r="C5988"/>
    </row>
    <row r="5989" spans="3:3" ht="14.4" x14ac:dyDescent="0.3">
      <c r="C5989"/>
    </row>
    <row r="5990" spans="3:3" ht="14.4" x14ac:dyDescent="0.3">
      <c r="C5990"/>
    </row>
    <row r="5991" spans="3:3" ht="14.4" x14ac:dyDescent="0.3">
      <c r="C5991"/>
    </row>
    <row r="5992" spans="3:3" ht="14.4" x14ac:dyDescent="0.3">
      <c r="C5992"/>
    </row>
    <row r="5993" spans="3:3" ht="14.4" x14ac:dyDescent="0.3">
      <c r="C5993"/>
    </row>
    <row r="5994" spans="3:3" ht="14.4" x14ac:dyDescent="0.3">
      <c r="C5994"/>
    </row>
    <row r="5995" spans="3:3" ht="14.4" x14ac:dyDescent="0.3">
      <c r="C5995"/>
    </row>
    <row r="5996" spans="3:3" ht="14.4" x14ac:dyDescent="0.3">
      <c r="C5996"/>
    </row>
    <row r="5997" spans="3:3" ht="14.4" x14ac:dyDescent="0.3">
      <c r="C5997"/>
    </row>
    <row r="5998" spans="3:3" ht="14.4" x14ac:dyDescent="0.3">
      <c r="C5998"/>
    </row>
    <row r="5999" spans="3:3" ht="14.4" x14ac:dyDescent="0.3">
      <c r="C5999"/>
    </row>
    <row r="6000" spans="3:3" ht="14.4" x14ac:dyDescent="0.3">
      <c r="C6000"/>
    </row>
    <row r="6001" spans="3:3" ht="14.4" x14ac:dyDescent="0.3">
      <c r="C6001"/>
    </row>
    <row r="6002" spans="3:3" ht="14.4" x14ac:dyDescent="0.3">
      <c r="C6002"/>
    </row>
    <row r="6003" spans="3:3" ht="14.4" x14ac:dyDescent="0.3">
      <c r="C6003"/>
    </row>
    <row r="6004" spans="3:3" ht="14.4" x14ac:dyDescent="0.3">
      <c r="C6004"/>
    </row>
    <row r="6005" spans="3:3" ht="14.4" x14ac:dyDescent="0.3">
      <c r="C6005"/>
    </row>
    <row r="6006" spans="3:3" ht="14.4" x14ac:dyDescent="0.3">
      <c r="C6006"/>
    </row>
    <row r="6007" spans="3:3" ht="14.4" x14ac:dyDescent="0.3">
      <c r="C6007"/>
    </row>
    <row r="6008" spans="3:3" ht="14.4" x14ac:dyDescent="0.3">
      <c r="C6008"/>
    </row>
    <row r="6009" spans="3:3" ht="14.4" x14ac:dyDescent="0.3">
      <c r="C6009"/>
    </row>
    <row r="6010" spans="3:3" ht="14.4" x14ac:dyDescent="0.3">
      <c r="C6010"/>
    </row>
    <row r="6011" spans="3:3" ht="14.4" x14ac:dyDescent="0.3">
      <c r="C6011"/>
    </row>
    <row r="6012" spans="3:3" ht="14.4" x14ac:dyDescent="0.3">
      <c r="C6012"/>
    </row>
    <row r="6013" spans="3:3" ht="14.4" x14ac:dyDescent="0.3">
      <c r="C6013"/>
    </row>
    <row r="6014" spans="3:3" ht="14.4" x14ac:dyDescent="0.3">
      <c r="C6014"/>
    </row>
    <row r="6015" spans="3:3" ht="14.4" x14ac:dyDescent="0.3">
      <c r="C6015"/>
    </row>
    <row r="6016" spans="3:3" ht="14.4" x14ac:dyDescent="0.3">
      <c r="C6016"/>
    </row>
    <row r="6017" spans="3:3" ht="14.4" x14ac:dyDescent="0.3">
      <c r="C6017"/>
    </row>
    <row r="6018" spans="3:3" ht="14.4" x14ac:dyDescent="0.3">
      <c r="C6018"/>
    </row>
    <row r="6019" spans="3:3" ht="14.4" x14ac:dyDescent="0.3">
      <c r="C6019"/>
    </row>
    <row r="6020" spans="3:3" ht="14.4" x14ac:dyDescent="0.3">
      <c r="C6020"/>
    </row>
    <row r="6021" spans="3:3" ht="14.4" x14ac:dyDescent="0.3">
      <c r="C6021"/>
    </row>
    <row r="6022" spans="3:3" ht="14.4" x14ac:dyDescent="0.3">
      <c r="C6022"/>
    </row>
    <row r="6023" spans="3:3" ht="14.4" x14ac:dyDescent="0.3">
      <c r="C6023"/>
    </row>
    <row r="6024" spans="3:3" ht="14.4" x14ac:dyDescent="0.3">
      <c r="C6024"/>
    </row>
    <row r="6025" spans="3:3" ht="14.4" x14ac:dyDescent="0.3">
      <c r="C6025"/>
    </row>
    <row r="6026" spans="3:3" ht="14.4" x14ac:dyDescent="0.3">
      <c r="C6026"/>
    </row>
    <row r="6027" spans="3:3" ht="14.4" x14ac:dyDescent="0.3">
      <c r="C6027"/>
    </row>
    <row r="6028" spans="3:3" ht="14.4" x14ac:dyDescent="0.3">
      <c r="C6028"/>
    </row>
    <row r="6029" spans="3:3" ht="14.4" x14ac:dyDescent="0.3">
      <c r="C6029"/>
    </row>
    <row r="6030" spans="3:3" ht="14.4" x14ac:dyDescent="0.3">
      <c r="C6030"/>
    </row>
    <row r="6031" spans="3:3" ht="14.4" x14ac:dyDescent="0.3">
      <c r="C6031"/>
    </row>
    <row r="6032" spans="3:3" ht="14.4" x14ac:dyDescent="0.3">
      <c r="C6032"/>
    </row>
    <row r="6033" spans="3:3" ht="14.4" x14ac:dyDescent="0.3">
      <c r="C6033"/>
    </row>
    <row r="6034" spans="3:3" ht="14.4" x14ac:dyDescent="0.3">
      <c r="C6034"/>
    </row>
    <row r="6035" spans="3:3" ht="14.4" x14ac:dyDescent="0.3">
      <c r="C6035"/>
    </row>
    <row r="6036" spans="3:3" ht="14.4" x14ac:dyDescent="0.3">
      <c r="C6036"/>
    </row>
    <row r="6037" spans="3:3" ht="14.4" x14ac:dyDescent="0.3">
      <c r="C6037"/>
    </row>
    <row r="6038" spans="3:3" ht="14.4" x14ac:dyDescent="0.3">
      <c r="C6038"/>
    </row>
    <row r="6039" spans="3:3" ht="14.4" x14ac:dyDescent="0.3">
      <c r="C6039"/>
    </row>
    <row r="6040" spans="3:3" ht="14.4" x14ac:dyDescent="0.3">
      <c r="C6040"/>
    </row>
    <row r="6041" spans="3:3" ht="14.4" x14ac:dyDescent="0.3">
      <c r="C6041"/>
    </row>
    <row r="6042" spans="3:3" ht="14.4" x14ac:dyDescent="0.3">
      <c r="C6042"/>
    </row>
    <row r="6043" spans="3:3" ht="14.4" x14ac:dyDescent="0.3">
      <c r="C6043"/>
    </row>
    <row r="6044" spans="3:3" ht="14.4" x14ac:dyDescent="0.3">
      <c r="C6044"/>
    </row>
    <row r="6045" spans="3:3" ht="14.4" x14ac:dyDescent="0.3">
      <c r="C6045"/>
    </row>
    <row r="6046" spans="3:3" ht="14.4" x14ac:dyDescent="0.3">
      <c r="C6046"/>
    </row>
    <row r="6047" spans="3:3" ht="14.4" x14ac:dyDescent="0.3">
      <c r="C6047"/>
    </row>
    <row r="6048" spans="3:3" ht="14.4" x14ac:dyDescent="0.3">
      <c r="C6048"/>
    </row>
    <row r="6049" spans="3:3" ht="14.4" x14ac:dyDescent="0.3">
      <c r="C6049"/>
    </row>
    <row r="6050" spans="3:3" ht="14.4" x14ac:dyDescent="0.3">
      <c r="C6050"/>
    </row>
    <row r="6051" spans="3:3" ht="14.4" x14ac:dyDescent="0.3">
      <c r="C6051"/>
    </row>
    <row r="6052" spans="3:3" ht="14.4" x14ac:dyDescent="0.3">
      <c r="C6052"/>
    </row>
    <row r="6053" spans="3:3" ht="14.4" x14ac:dyDescent="0.3">
      <c r="C6053"/>
    </row>
    <row r="6054" spans="3:3" ht="14.4" x14ac:dyDescent="0.3">
      <c r="C6054"/>
    </row>
    <row r="6055" spans="3:3" ht="14.4" x14ac:dyDescent="0.3">
      <c r="C6055"/>
    </row>
    <row r="6056" spans="3:3" ht="14.4" x14ac:dyDescent="0.3">
      <c r="C6056"/>
    </row>
    <row r="6057" spans="3:3" ht="14.4" x14ac:dyDescent="0.3">
      <c r="C6057"/>
    </row>
    <row r="6058" spans="3:3" ht="14.4" x14ac:dyDescent="0.3">
      <c r="C6058"/>
    </row>
    <row r="6059" spans="3:3" ht="14.4" x14ac:dyDescent="0.3">
      <c r="C6059"/>
    </row>
    <row r="6060" spans="3:3" ht="14.4" x14ac:dyDescent="0.3">
      <c r="C6060"/>
    </row>
    <row r="6061" spans="3:3" ht="14.4" x14ac:dyDescent="0.3">
      <c r="C6061"/>
    </row>
    <row r="6062" spans="3:3" ht="14.4" x14ac:dyDescent="0.3">
      <c r="C6062"/>
    </row>
    <row r="6063" spans="3:3" ht="14.4" x14ac:dyDescent="0.3">
      <c r="C6063"/>
    </row>
    <row r="6064" spans="3:3" ht="14.4" x14ac:dyDescent="0.3">
      <c r="C6064"/>
    </row>
    <row r="6065" spans="3:3" ht="14.4" x14ac:dyDescent="0.3">
      <c r="C6065"/>
    </row>
    <row r="6066" spans="3:3" ht="14.4" x14ac:dyDescent="0.3">
      <c r="C6066"/>
    </row>
    <row r="6067" spans="3:3" ht="14.4" x14ac:dyDescent="0.3">
      <c r="C6067"/>
    </row>
    <row r="6068" spans="3:3" ht="14.4" x14ac:dyDescent="0.3">
      <c r="C6068"/>
    </row>
    <row r="6069" spans="3:3" ht="14.4" x14ac:dyDescent="0.3">
      <c r="C6069"/>
    </row>
    <row r="6070" spans="3:3" ht="14.4" x14ac:dyDescent="0.3">
      <c r="C6070"/>
    </row>
    <row r="6071" spans="3:3" ht="14.4" x14ac:dyDescent="0.3">
      <c r="C6071"/>
    </row>
    <row r="6072" spans="3:3" ht="14.4" x14ac:dyDescent="0.3">
      <c r="C6072"/>
    </row>
    <row r="6073" spans="3:3" ht="14.4" x14ac:dyDescent="0.3">
      <c r="C6073"/>
    </row>
    <row r="6074" spans="3:3" ht="14.4" x14ac:dyDescent="0.3">
      <c r="C6074"/>
    </row>
    <row r="6075" spans="3:3" ht="14.4" x14ac:dyDescent="0.3">
      <c r="C6075"/>
    </row>
    <row r="6076" spans="3:3" ht="14.4" x14ac:dyDescent="0.3">
      <c r="C6076"/>
    </row>
    <row r="6077" spans="3:3" ht="14.4" x14ac:dyDescent="0.3">
      <c r="C6077"/>
    </row>
    <row r="6078" spans="3:3" ht="14.4" x14ac:dyDescent="0.3">
      <c r="C6078"/>
    </row>
    <row r="6079" spans="3:3" ht="14.4" x14ac:dyDescent="0.3">
      <c r="C6079"/>
    </row>
    <row r="6080" spans="3:3" ht="14.4" x14ac:dyDescent="0.3">
      <c r="C6080"/>
    </row>
    <row r="6081" spans="3:3" ht="14.4" x14ac:dyDescent="0.3">
      <c r="C6081"/>
    </row>
    <row r="6082" spans="3:3" ht="14.4" x14ac:dyDescent="0.3">
      <c r="C6082"/>
    </row>
    <row r="6083" spans="3:3" ht="14.4" x14ac:dyDescent="0.3">
      <c r="C6083"/>
    </row>
    <row r="6084" spans="3:3" ht="14.4" x14ac:dyDescent="0.3">
      <c r="C6084"/>
    </row>
    <row r="6085" spans="3:3" ht="14.4" x14ac:dyDescent="0.3">
      <c r="C6085"/>
    </row>
    <row r="6086" spans="3:3" ht="14.4" x14ac:dyDescent="0.3">
      <c r="C6086"/>
    </row>
    <row r="6087" spans="3:3" ht="14.4" x14ac:dyDescent="0.3">
      <c r="C6087"/>
    </row>
    <row r="6088" spans="3:3" ht="14.4" x14ac:dyDescent="0.3">
      <c r="C6088"/>
    </row>
    <row r="6089" spans="3:3" ht="14.4" x14ac:dyDescent="0.3">
      <c r="C6089"/>
    </row>
    <row r="6090" spans="3:3" ht="14.4" x14ac:dyDescent="0.3">
      <c r="C6090"/>
    </row>
    <row r="6091" spans="3:3" ht="14.4" x14ac:dyDescent="0.3">
      <c r="C6091"/>
    </row>
    <row r="6092" spans="3:3" ht="14.4" x14ac:dyDescent="0.3">
      <c r="C6092"/>
    </row>
    <row r="6093" spans="3:3" ht="14.4" x14ac:dyDescent="0.3">
      <c r="C6093"/>
    </row>
    <row r="6094" spans="3:3" ht="14.4" x14ac:dyDescent="0.3">
      <c r="C6094"/>
    </row>
    <row r="6095" spans="3:3" ht="14.4" x14ac:dyDescent="0.3">
      <c r="C6095"/>
    </row>
    <row r="6096" spans="3:3" ht="14.4" x14ac:dyDescent="0.3">
      <c r="C6096"/>
    </row>
    <row r="6097" spans="3:3" ht="14.4" x14ac:dyDescent="0.3">
      <c r="C6097"/>
    </row>
    <row r="6098" spans="3:3" ht="14.4" x14ac:dyDescent="0.3">
      <c r="C6098"/>
    </row>
    <row r="6099" spans="3:3" ht="14.4" x14ac:dyDescent="0.3">
      <c r="C6099"/>
    </row>
    <row r="6100" spans="3:3" ht="14.4" x14ac:dyDescent="0.3">
      <c r="C6100"/>
    </row>
    <row r="6101" spans="3:3" ht="14.4" x14ac:dyDescent="0.3">
      <c r="C6101"/>
    </row>
    <row r="6102" spans="3:3" ht="14.4" x14ac:dyDescent="0.3">
      <c r="C6102"/>
    </row>
    <row r="6103" spans="3:3" ht="14.4" x14ac:dyDescent="0.3">
      <c r="C6103"/>
    </row>
    <row r="6104" spans="3:3" ht="14.4" x14ac:dyDescent="0.3">
      <c r="C6104"/>
    </row>
    <row r="6105" spans="3:3" ht="14.4" x14ac:dyDescent="0.3">
      <c r="C6105"/>
    </row>
    <row r="6106" spans="3:3" ht="14.4" x14ac:dyDescent="0.3">
      <c r="C6106"/>
    </row>
    <row r="6107" spans="3:3" ht="14.4" x14ac:dyDescent="0.3">
      <c r="C6107"/>
    </row>
    <row r="6108" spans="3:3" ht="14.4" x14ac:dyDescent="0.3">
      <c r="C6108"/>
    </row>
    <row r="6109" spans="3:3" ht="14.4" x14ac:dyDescent="0.3">
      <c r="C6109"/>
    </row>
    <row r="6110" spans="3:3" ht="14.4" x14ac:dyDescent="0.3">
      <c r="C6110"/>
    </row>
    <row r="6111" spans="3:3" ht="14.4" x14ac:dyDescent="0.3">
      <c r="C6111"/>
    </row>
    <row r="6112" spans="3:3" ht="14.4" x14ac:dyDescent="0.3">
      <c r="C6112"/>
    </row>
    <row r="6113" spans="3:3" ht="14.4" x14ac:dyDescent="0.3">
      <c r="C6113"/>
    </row>
    <row r="6114" spans="3:3" ht="14.4" x14ac:dyDescent="0.3">
      <c r="C6114"/>
    </row>
    <row r="6115" spans="3:3" ht="14.4" x14ac:dyDescent="0.3">
      <c r="C6115"/>
    </row>
    <row r="6116" spans="3:3" ht="14.4" x14ac:dyDescent="0.3">
      <c r="C6116"/>
    </row>
    <row r="6117" spans="3:3" ht="14.4" x14ac:dyDescent="0.3">
      <c r="C6117"/>
    </row>
    <row r="6118" spans="3:3" ht="14.4" x14ac:dyDescent="0.3">
      <c r="C6118"/>
    </row>
    <row r="6119" spans="3:3" ht="14.4" x14ac:dyDescent="0.3">
      <c r="C6119"/>
    </row>
    <row r="6120" spans="3:3" ht="14.4" x14ac:dyDescent="0.3">
      <c r="C6120"/>
    </row>
    <row r="6121" spans="3:3" ht="14.4" x14ac:dyDescent="0.3">
      <c r="C6121"/>
    </row>
    <row r="6122" spans="3:3" ht="14.4" x14ac:dyDescent="0.3">
      <c r="C6122"/>
    </row>
    <row r="6123" spans="3:3" ht="14.4" x14ac:dyDescent="0.3">
      <c r="C6123"/>
    </row>
    <row r="6124" spans="3:3" ht="14.4" x14ac:dyDescent="0.3">
      <c r="C6124"/>
    </row>
    <row r="6125" spans="3:3" ht="14.4" x14ac:dyDescent="0.3">
      <c r="C6125"/>
    </row>
    <row r="6126" spans="3:3" ht="14.4" x14ac:dyDescent="0.3">
      <c r="C6126"/>
    </row>
    <row r="6127" spans="3:3" ht="14.4" x14ac:dyDescent="0.3">
      <c r="C6127"/>
    </row>
    <row r="6128" spans="3:3" ht="14.4" x14ac:dyDescent="0.3">
      <c r="C6128"/>
    </row>
    <row r="6129" spans="3:3" ht="14.4" x14ac:dyDescent="0.3">
      <c r="C6129"/>
    </row>
    <row r="6130" spans="3:3" ht="14.4" x14ac:dyDescent="0.3">
      <c r="C6130"/>
    </row>
    <row r="6131" spans="3:3" ht="14.4" x14ac:dyDescent="0.3">
      <c r="C6131"/>
    </row>
    <row r="6132" spans="3:3" ht="14.4" x14ac:dyDescent="0.3">
      <c r="C6132"/>
    </row>
    <row r="6133" spans="3:3" ht="14.4" x14ac:dyDescent="0.3">
      <c r="C6133"/>
    </row>
    <row r="6134" spans="3:3" ht="14.4" x14ac:dyDescent="0.3">
      <c r="C6134"/>
    </row>
    <row r="6135" spans="3:3" ht="14.4" x14ac:dyDescent="0.3">
      <c r="C6135"/>
    </row>
    <row r="6136" spans="3:3" ht="14.4" x14ac:dyDescent="0.3">
      <c r="C6136"/>
    </row>
    <row r="6137" spans="3:3" ht="14.4" x14ac:dyDescent="0.3">
      <c r="C6137"/>
    </row>
    <row r="6138" spans="3:3" ht="14.4" x14ac:dyDescent="0.3">
      <c r="C6138"/>
    </row>
    <row r="6139" spans="3:3" ht="14.4" x14ac:dyDescent="0.3">
      <c r="C6139"/>
    </row>
    <row r="6140" spans="3:3" ht="14.4" x14ac:dyDescent="0.3">
      <c r="C6140"/>
    </row>
    <row r="6141" spans="3:3" ht="14.4" x14ac:dyDescent="0.3">
      <c r="C6141"/>
    </row>
    <row r="6142" spans="3:3" ht="14.4" x14ac:dyDescent="0.3">
      <c r="C6142"/>
    </row>
    <row r="6143" spans="3:3" ht="14.4" x14ac:dyDescent="0.3">
      <c r="C6143"/>
    </row>
    <row r="6144" spans="3:3" ht="14.4" x14ac:dyDescent="0.3">
      <c r="C6144"/>
    </row>
    <row r="6145" spans="3:3" ht="14.4" x14ac:dyDescent="0.3">
      <c r="C6145"/>
    </row>
    <row r="6146" spans="3:3" ht="14.4" x14ac:dyDescent="0.3">
      <c r="C6146"/>
    </row>
    <row r="6147" spans="3:3" ht="14.4" x14ac:dyDescent="0.3">
      <c r="C6147"/>
    </row>
    <row r="6148" spans="3:3" ht="14.4" x14ac:dyDescent="0.3">
      <c r="C6148"/>
    </row>
    <row r="6149" spans="3:3" ht="14.4" x14ac:dyDescent="0.3">
      <c r="C6149"/>
    </row>
    <row r="6150" spans="3:3" ht="14.4" x14ac:dyDescent="0.3">
      <c r="C6150"/>
    </row>
    <row r="6151" spans="3:3" ht="14.4" x14ac:dyDescent="0.3">
      <c r="C6151"/>
    </row>
    <row r="6152" spans="3:3" ht="14.4" x14ac:dyDescent="0.3">
      <c r="C6152"/>
    </row>
    <row r="6153" spans="3:3" ht="14.4" x14ac:dyDescent="0.3">
      <c r="C6153"/>
    </row>
    <row r="6154" spans="3:3" ht="14.4" x14ac:dyDescent="0.3">
      <c r="C6154"/>
    </row>
    <row r="6155" spans="3:3" ht="14.4" x14ac:dyDescent="0.3">
      <c r="C6155"/>
    </row>
    <row r="6156" spans="3:3" ht="14.4" x14ac:dyDescent="0.3">
      <c r="C6156"/>
    </row>
    <row r="6157" spans="3:3" ht="14.4" x14ac:dyDescent="0.3">
      <c r="C6157"/>
    </row>
    <row r="6158" spans="3:3" ht="14.4" x14ac:dyDescent="0.3">
      <c r="C6158"/>
    </row>
    <row r="6159" spans="3:3" ht="14.4" x14ac:dyDescent="0.3">
      <c r="C6159"/>
    </row>
    <row r="6160" spans="3:3" ht="14.4" x14ac:dyDescent="0.3">
      <c r="C6160"/>
    </row>
    <row r="6161" spans="3:3" ht="14.4" x14ac:dyDescent="0.3">
      <c r="C6161"/>
    </row>
    <row r="6162" spans="3:3" ht="14.4" x14ac:dyDescent="0.3">
      <c r="C6162"/>
    </row>
    <row r="6163" spans="3:3" ht="14.4" x14ac:dyDescent="0.3">
      <c r="C6163"/>
    </row>
    <row r="6164" spans="3:3" ht="14.4" x14ac:dyDescent="0.3">
      <c r="C6164"/>
    </row>
    <row r="6165" spans="3:3" ht="14.4" x14ac:dyDescent="0.3">
      <c r="C6165"/>
    </row>
    <row r="6166" spans="3:3" ht="14.4" x14ac:dyDescent="0.3">
      <c r="C6166"/>
    </row>
    <row r="6167" spans="3:3" ht="14.4" x14ac:dyDescent="0.3">
      <c r="C6167"/>
    </row>
    <row r="6168" spans="3:3" ht="14.4" x14ac:dyDescent="0.3">
      <c r="C6168"/>
    </row>
    <row r="6169" spans="3:3" ht="14.4" x14ac:dyDescent="0.3">
      <c r="C6169"/>
    </row>
    <row r="6170" spans="3:3" ht="14.4" x14ac:dyDescent="0.3">
      <c r="C6170"/>
    </row>
    <row r="6171" spans="3:3" ht="14.4" x14ac:dyDescent="0.3">
      <c r="C6171"/>
    </row>
    <row r="6172" spans="3:3" ht="14.4" x14ac:dyDescent="0.3">
      <c r="C6172"/>
    </row>
    <row r="6173" spans="3:3" ht="14.4" x14ac:dyDescent="0.3">
      <c r="C6173"/>
    </row>
    <row r="6174" spans="3:3" ht="14.4" x14ac:dyDescent="0.3">
      <c r="C6174"/>
    </row>
    <row r="6175" spans="3:3" ht="14.4" x14ac:dyDescent="0.3">
      <c r="C6175"/>
    </row>
    <row r="6176" spans="3:3" ht="14.4" x14ac:dyDescent="0.3">
      <c r="C6176"/>
    </row>
    <row r="6177" spans="3:3" ht="14.4" x14ac:dyDescent="0.3">
      <c r="C6177"/>
    </row>
    <row r="6178" spans="3:3" ht="14.4" x14ac:dyDescent="0.3">
      <c r="C6178"/>
    </row>
    <row r="6179" spans="3:3" ht="14.4" x14ac:dyDescent="0.3">
      <c r="C6179"/>
    </row>
    <row r="6180" spans="3:3" ht="14.4" x14ac:dyDescent="0.3">
      <c r="C6180"/>
    </row>
    <row r="6181" spans="3:3" ht="14.4" x14ac:dyDescent="0.3">
      <c r="C6181"/>
    </row>
    <row r="6182" spans="3:3" ht="14.4" x14ac:dyDescent="0.3">
      <c r="C6182"/>
    </row>
    <row r="6183" spans="3:3" ht="14.4" x14ac:dyDescent="0.3">
      <c r="C6183"/>
    </row>
    <row r="6184" spans="3:3" ht="14.4" x14ac:dyDescent="0.3">
      <c r="C6184"/>
    </row>
    <row r="6185" spans="3:3" ht="14.4" x14ac:dyDescent="0.3">
      <c r="C6185"/>
    </row>
    <row r="6186" spans="3:3" ht="14.4" x14ac:dyDescent="0.3">
      <c r="C6186"/>
    </row>
    <row r="6187" spans="3:3" ht="14.4" x14ac:dyDescent="0.3">
      <c r="C6187"/>
    </row>
    <row r="6188" spans="3:3" ht="14.4" x14ac:dyDescent="0.3">
      <c r="C6188"/>
    </row>
    <row r="6189" spans="3:3" ht="14.4" x14ac:dyDescent="0.3">
      <c r="C6189"/>
    </row>
    <row r="6190" spans="3:3" ht="14.4" x14ac:dyDescent="0.3">
      <c r="C6190"/>
    </row>
    <row r="6191" spans="3:3" ht="14.4" x14ac:dyDescent="0.3">
      <c r="C6191"/>
    </row>
    <row r="6192" spans="3:3" ht="14.4" x14ac:dyDescent="0.3">
      <c r="C6192"/>
    </row>
    <row r="6193" spans="3:3" ht="14.4" x14ac:dyDescent="0.3">
      <c r="C6193"/>
    </row>
    <row r="6194" spans="3:3" ht="14.4" x14ac:dyDescent="0.3">
      <c r="C6194"/>
    </row>
    <row r="6195" spans="3:3" ht="14.4" x14ac:dyDescent="0.3">
      <c r="C6195"/>
    </row>
    <row r="6196" spans="3:3" ht="14.4" x14ac:dyDescent="0.3">
      <c r="C6196"/>
    </row>
    <row r="6197" spans="3:3" ht="14.4" x14ac:dyDescent="0.3">
      <c r="C6197"/>
    </row>
    <row r="6198" spans="3:3" ht="14.4" x14ac:dyDescent="0.3">
      <c r="C6198"/>
    </row>
    <row r="6199" spans="3:3" ht="14.4" x14ac:dyDescent="0.3">
      <c r="C6199"/>
    </row>
    <row r="6200" spans="3:3" ht="14.4" x14ac:dyDescent="0.3">
      <c r="C6200"/>
    </row>
    <row r="6201" spans="3:3" ht="14.4" x14ac:dyDescent="0.3">
      <c r="C6201"/>
    </row>
    <row r="6202" spans="3:3" ht="14.4" x14ac:dyDescent="0.3">
      <c r="C6202"/>
    </row>
    <row r="6203" spans="3:3" ht="14.4" x14ac:dyDescent="0.3">
      <c r="C6203"/>
    </row>
    <row r="6204" spans="3:3" ht="14.4" x14ac:dyDescent="0.3">
      <c r="C6204"/>
    </row>
    <row r="6205" spans="3:3" ht="14.4" x14ac:dyDescent="0.3">
      <c r="C6205"/>
    </row>
    <row r="6206" spans="3:3" ht="14.4" x14ac:dyDescent="0.3">
      <c r="C6206"/>
    </row>
    <row r="6207" spans="3:3" ht="14.4" x14ac:dyDescent="0.3">
      <c r="C6207"/>
    </row>
    <row r="6208" spans="3:3" ht="14.4" x14ac:dyDescent="0.3">
      <c r="C6208"/>
    </row>
    <row r="6209" spans="3:3" ht="14.4" x14ac:dyDescent="0.3">
      <c r="C6209"/>
    </row>
    <row r="6210" spans="3:3" ht="14.4" x14ac:dyDescent="0.3">
      <c r="C6210"/>
    </row>
    <row r="6211" spans="3:3" ht="14.4" x14ac:dyDescent="0.3">
      <c r="C6211"/>
    </row>
    <row r="6212" spans="3:3" ht="14.4" x14ac:dyDescent="0.3">
      <c r="C6212"/>
    </row>
    <row r="6213" spans="3:3" ht="14.4" x14ac:dyDescent="0.3">
      <c r="C6213"/>
    </row>
    <row r="6214" spans="3:3" ht="14.4" x14ac:dyDescent="0.3">
      <c r="C6214"/>
    </row>
    <row r="6215" spans="3:3" ht="14.4" x14ac:dyDescent="0.3">
      <c r="C6215"/>
    </row>
    <row r="6216" spans="3:3" ht="14.4" x14ac:dyDescent="0.3">
      <c r="C6216"/>
    </row>
    <row r="6217" spans="3:3" ht="14.4" x14ac:dyDescent="0.3">
      <c r="C6217"/>
    </row>
    <row r="6218" spans="3:3" ht="14.4" x14ac:dyDescent="0.3">
      <c r="C6218"/>
    </row>
    <row r="6219" spans="3:3" ht="14.4" x14ac:dyDescent="0.3">
      <c r="C6219"/>
    </row>
    <row r="6220" spans="3:3" ht="14.4" x14ac:dyDescent="0.3">
      <c r="C6220"/>
    </row>
    <row r="6221" spans="3:3" ht="14.4" x14ac:dyDescent="0.3">
      <c r="C6221"/>
    </row>
    <row r="6222" spans="3:3" ht="14.4" x14ac:dyDescent="0.3">
      <c r="C6222"/>
    </row>
    <row r="6223" spans="3:3" ht="14.4" x14ac:dyDescent="0.3">
      <c r="C6223"/>
    </row>
    <row r="6224" spans="3:3" ht="14.4" x14ac:dyDescent="0.3">
      <c r="C6224"/>
    </row>
    <row r="6225" spans="3:3" ht="14.4" x14ac:dyDescent="0.3">
      <c r="C6225"/>
    </row>
    <row r="6226" spans="3:3" ht="14.4" x14ac:dyDescent="0.3">
      <c r="C6226"/>
    </row>
    <row r="6227" spans="3:3" ht="14.4" x14ac:dyDescent="0.3">
      <c r="C6227"/>
    </row>
    <row r="6228" spans="3:3" ht="14.4" x14ac:dyDescent="0.3">
      <c r="C6228"/>
    </row>
    <row r="6229" spans="3:3" ht="14.4" x14ac:dyDescent="0.3">
      <c r="C6229"/>
    </row>
    <row r="6230" spans="3:3" ht="14.4" x14ac:dyDescent="0.3">
      <c r="C6230"/>
    </row>
    <row r="6231" spans="3:3" ht="14.4" x14ac:dyDescent="0.3">
      <c r="C6231"/>
    </row>
    <row r="6232" spans="3:3" ht="14.4" x14ac:dyDescent="0.3">
      <c r="C6232"/>
    </row>
    <row r="6233" spans="3:3" ht="14.4" x14ac:dyDescent="0.3">
      <c r="C6233"/>
    </row>
    <row r="6234" spans="3:3" ht="14.4" x14ac:dyDescent="0.3">
      <c r="C6234"/>
    </row>
    <row r="6235" spans="3:3" ht="14.4" x14ac:dyDescent="0.3">
      <c r="C6235"/>
    </row>
    <row r="6236" spans="3:3" ht="14.4" x14ac:dyDescent="0.3">
      <c r="C6236"/>
    </row>
    <row r="6237" spans="3:3" ht="14.4" x14ac:dyDescent="0.3">
      <c r="C6237"/>
    </row>
    <row r="6238" spans="3:3" ht="14.4" x14ac:dyDescent="0.3">
      <c r="C6238"/>
    </row>
    <row r="6239" spans="3:3" ht="14.4" x14ac:dyDescent="0.3">
      <c r="C6239"/>
    </row>
    <row r="6240" spans="3:3" ht="14.4" x14ac:dyDescent="0.3">
      <c r="C6240"/>
    </row>
    <row r="6241" spans="3:3" ht="14.4" x14ac:dyDescent="0.3">
      <c r="C6241"/>
    </row>
    <row r="6242" spans="3:3" ht="14.4" x14ac:dyDescent="0.3">
      <c r="C6242"/>
    </row>
    <row r="6243" spans="3:3" ht="14.4" x14ac:dyDescent="0.3">
      <c r="C6243"/>
    </row>
    <row r="6244" spans="3:3" ht="14.4" x14ac:dyDescent="0.3">
      <c r="C6244"/>
    </row>
    <row r="6245" spans="3:3" ht="14.4" x14ac:dyDescent="0.3">
      <c r="C6245"/>
    </row>
    <row r="6246" spans="3:3" ht="14.4" x14ac:dyDescent="0.3">
      <c r="C6246"/>
    </row>
    <row r="6247" spans="3:3" ht="14.4" x14ac:dyDescent="0.3">
      <c r="C6247"/>
    </row>
    <row r="6248" spans="3:3" ht="14.4" x14ac:dyDescent="0.3">
      <c r="C6248"/>
    </row>
    <row r="6249" spans="3:3" ht="14.4" x14ac:dyDescent="0.3">
      <c r="C6249"/>
    </row>
    <row r="6250" spans="3:3" ht="14.4" x14ac:dyDescent="0.3">
      <c r="C6250"/>
    </row>
    <row r="6251" spans="3:3" ht="14.4" x14ac:dyDescent="0.3">
      <c r="C6251"/>
    </row>
    <row r="6252" spans="3:3" ht="14.4" x14ac:dyDescent="0.3">
      <c r="C6252"/>
    </row>
    <row r="6253" spans="3:3" ht="14.4" x14ac:dyDescent="0.3">
      <c r="C6253"/>
    </row>
    <row r="6254" spans="3:3" ht="14.4" x14ac:dyDescent="0.3">
      <c r="C6254"/>
    </row>
    <row r="6255" spans="3:3" ht="14.4" x14ac:dyDescent="0.3">
      <c r="C6255"/>
    </row>
    <row r="6256" spans="3:3" ht="14.4" x14ac:dyDescent="0.3">
      <c r="C6256"/>
    </row>
    <row r="6257" spans="3:3" ht="14.4" x14ac:dyDescent="0.3">
      <c r="C6257"/>
    </row>
    <row r="6258" spans="3:3" ht="14.4" x14ac:dyDescent="0.3">
      <c r="C6258"/>
    </row>
    <row r="6259" spans="3:3" ht="14.4" x14ac:dyDescent="0.3">
      <c r="C6259"/>
    </row>
    <row r="6260" spans="3:3" ht="14.4" x14ac:dyDescent="0.3">
      <c r="C6260"/>
    </row>
    <row r="6261" spans="3:3" ht="14.4" x14ac:dyDescent="0.3">
      <c r="C6261"/>
    </row>
    <row r="6262" spans="3:3" ht="14.4" x14ac:dyDescent="0.3">
      <c r="C6262"/>
    </row>
    <row r="6263" spans="3:3" ht="14.4" x14ac:dyDescent="0.3">
      <c r="C6263"/>
    </row>
    <row r="6264" spans="3:3" ht="14.4" x14ac:dyDescent="0.3">
      <c r="C6264"/>
    </row>
    <row r="6265" spans="3:3" ht="14.4" x14ac:dyDescent="0.3">
      <c r="C6265"/>
    </row>
    <row r="6266" spans="3:3" ht="14.4" x14ac:dyDescent="0.3">
      <c r="C6266"/>
    </row>
    <row r="6267" spans="3:3" ht="14.4" x14ac:dyDescent="0.3">
      <c r="C6267"/>
    </row>
    <row r="6268" spans="3:3" ht="14.4" x14ac:dyDescent="0.3">
      <c r="C6268"/>
    </row>
    <row r="6269" spans="3:3" ht="14.4" x14ac:dyDescent="0.3">
      <c r="C6269"/>
    </row>
    <row r="6270" spans="3:3" ht="14.4" x14ac:dyDescent="0.3">
      <c r="C6270"/>
    </row>
    <row r="6271" spans="3:3" ht="14.4" x14ac:dyDescent="0.3">
      <c r="C6271"/>
    </row>
    <row r="6272" spans="3:3" ht="14.4" x14ac:dyDescent="0.3">
      <c r="C6272"/>
    </row>
    <row r="6273" spans="3:3" ht="14.4" x14ac:dyDescent="0.3">
      <c r="C6273"/>
    </row>
    <row r="6274" spans="3:3" ht="14.4" x14ac:dyDescent="0.3">
      <c r="C6274"/>
    </row>
    <row r="6275" spans="3:3" ht="14.4" x14ac:dyDescent="0.3">
      <c r="C6275"/>
    </row>
    <row r="6276" spans="3:3" ht="14.4" x14ac:dyDescent="0.3">
      <c r="C6276"/>
    </row>
    <row r="6277" spans="3:3" ht="14.4" x14ac:dyDescent="0.3">
      <c r="C6277"/>
    </row>
    <row r="6278" spans="3:3" ht="14.4" x14ac:dyDescent="0.3">
      <c r="C6278"/>
    </row>
    <row r="6279" spans="3:3" ht="14.4" x14ac:dyDescent="0.3">
      <c r="C6279"/>
    </row>
    <row r="6280" spans="3:3" ht="14.4" x14ac:dyDescent="0.3">
      <c r="C6280"/>
    </row>
    <row r="6281" spans="3:3" ht="14.4" x14ac:dyDescent="0.3">
      <c r="C6281"/>
    </row>
    <row r="6282" spans="3:3" ht="14.4" x14ac:dyDescent="0.3">
      <c r="C6282"/>
    </row>
    <row r="6283" spans="3:3" ht="14.4" x14ac:dyDescent="0.3">
      <c r="C6283"/>
    </row>
    <row r="6284" spans="3:3" ht="14.4" x14ac:dyDescent="0.3">
      <c r="C6284"/>
    </row>
    <row r="6285" spans="3:3" ht="14.4" x14ac:dyDescent="0.3">
      <c r="C6285"/>
    </row>
    <row r="6286" spans="3:3" ht="14.4" x14ac:dyDescent="0.3">
      <c r="C6286"/>
    </row>
    <row r="6287" spans="3:3" ht="14.4" x14ac:dyDescent="0.3">
      <c r="C6287"/>
    </row>
    <row r="6288" spans="3:3" ht="14.4" x14ac:dyDescent="0.3">
      <c r="C6288"/>
    </row>
    <row r="6289" spans="3:3" ht="14.4" x14ac:dyDescent="0.3">
      <c r="C6289"/>
    </row>
    <row r="6290" spans="3:3" ht="14.4" x14ac:dyDescent="0.3">
      <c r="C6290"/>
    </row>
    <row r="6291" spans="3:3" ht="14.4" x14ac:dyDescent="0.3">
      <c r="C6291"/>
    </row>
    <row r="6292" spans="3:3" ht="14.4" x14ac:dyDescent="0.3">
      <c r="C6292"/>
    </row>
    <row r="6293" spans="3:3" ht="14.4" x14ac:dyDescent="0.3">
      <c r="C6293"/>
    </row>
    <row r="6294" spans="3:3" ht="14.4" x14ac:dyDescent="0.3">
      <c r="C6294"/>
    </row>
    <row r="6295" spans="3:3" ht="14.4" x14ac:dyDescent="0.3">
      <c r="C6295"/>
    </row>
    <row r="6296" spans="3:3" ht="14.4" x14ac:dyDescent="0.3">
      <c r="C6296"/>
    </row>
    <row r="6297" spans="3:3" ht="14.4" x14ac:dyDescent="0.3">
      <c r="C6297"/>
    </row>
    <row r="6298" spans="3:3" ht="14.4" x14ac:dyDescent="0.3">
      <c r="C6298"/>
    </row>
    <row r="6299" spans="3:3" ht="14.4" x14ac:dyDescent="0.3">
      <c r="C6299"/>
    </row>
    <row r="6300" spans="3:3" ht="14.4" x14ac:dyDescent="0.3">
      <c r="C6300"/>
    </row>
    <row r="6301" spans="3:3" ht="14.4" x14ac:dyDescent="0.3">
      <c r="C6301"/>
    </row>
    <row r="6302" spans="3:3" ht="14.4" x14ac:dyDescent="0.3">
      <c r="C6302"/>
    </row>
    <row r="6303" spans="3:3" ht="14.4" x14ac:dyDescent="0.3">
      <c r="C6303"/>
    </row>
    <row r="6304" spans="3:3" ht="14.4" x14ac:dyDescent="0.3">
      <c r="C6304"/>
    </row>
    <row r="6305" spans="3:3" ht="14.4" x14ac:dyDescent="0.3">
      <c r="C6305"/>
    </row>
    <row r="6306" spans="3:3" ht="14.4" x14ac:dyDescent="0.3">
      <c r="C6306"/>
    </row>
    <row r="6307" spans="3:3" ht="14.4" x14ac:dyDescent="0.3">
      <c r="C6307"/>
    </row>
    <row r="6308" spans="3:3" ht="14.4" x14ac:dyDescent="0.3">
      <c r="C6308"/>
    </row>
    <row r="6309" spans="3:3" ht="14.4" x14ac:dyDescent="0.3">
      <c r="C6309"/>
    </row>
    <row r="6310" spans="3:3" ht="14.4" x14ac:dyDescent="0.3">
      <c r="C6310"/>
    </row>
    <row r="6311" spans="3:3" ht="14.4" x14ac:dyDescent="0.3">
      <c r="C6311"/>
    </row>
    <row r="6312" spans="3:3" ht="14.4" x14ac:dyDescent="0.3">
      <c r="C6312"/>
    </row>
    <row r="6313" spans="3:3" ht="14.4" x14ac:dyDescent="0.3">
      <c r="C6313"/>
    </row>
    <row r="6314" spans="3:3" ht="14.4" x14ac:dyDescent="0.3">
      <c r="C6314"/>
    </row>
    <row r="6315" spans="3:3" ht="14.4" x14ac:dyDescent="0.3">
      <c r="C6315"/>
    </row>
    <row r="6316" spans="3:3" ht="14.4" x14ac:dyDescent="0.3">
      <c r="C6316"/>
    </row>
    <row r="6317" spans="3:3" ht="14.4" x14ac:dyDescent="0.3">
      <c r="C6317"/>
    </row>
    <row r="6318" spans="3:3" ht="14.4" x14ac:dyDescent="0.3">
      <c r="C6318"/>
    </row>
    <row r="6319" spans="3:3" ht="14.4" x14ac:dyDescent="0.3">
      <c r="C6319"/>
    </row>
    <row r="6320" spans="3:3" ht="14.4" x14ac:dyDescent="0.3">
      <c r="C6320"/>
    </row>
    <row r="6321" spans="3:3" ht="14.4" x14ac:dyDescent="0.3">
      <c r="C6321"/>
    </row>
    <row r="6322" spans="3:3" ht="14.4" x14ac:dyDescent="0.3">
      <c r="C6322"/>
    </row>
    <row r="6323" spans="3:3" ht="14.4" x14ac:dyDescent="0.3">
      <c r="C6323"/>
    </row>
    <row r="6324" spans="3:3" ht="14.4" x14ac:dyDescent="0.3">
      <c r="C6324"/>
    </row>
    <row r="6325" spans="3:3" ht="14.4" x14ac:dyDescent="0.3">
      <c r="C6325"/>
    </row>
    <row r="6326" spans="3:3" ht="14.4" x14ac:dyDescent="0.3">
      <c r="C6326"/>
    </row>
    <row r="6327" spans="3:3" ht="14.4" x14ac:dyDescent="0.3">
      <c r="C6327"/>
    </row>
    <row r="6328" spans="3:3" ht="14.4" x14ac:dyDescent="0.3">
      <c r="C6328"/>
    </row>
    <row r="6329" spans="3:3" ht="14.4" x14ac:dyDescent="0.3">
      <c r="C6329"/>
    </row>
    <row r="6330" spans="3:3" ht="14.4" x14ac:dyDescent="0.3">
      <c r="C6330"/>
    </row>
    <row r="6331" spans="3:3" ht="14.4" x14ac:dyDescent="0.3">
      <c r="C6331"/>
    </row>
    <row r="6332" spans="3:3" ht="14.4" x14ac:dyDescent="0.3">
      <c r="C6332"/>
    </row>
    <row r="6333" spans="3:3" ht="14.4" x14ac:dyDescent="0.3">
      <c r="C6333"/>
    </row>
    <row r="6334" spans="3:3" ht="14.4" x14ac:dyDescent="0.3">
      <c r="C6334"/>
    </row>
    <row r="6335" spans="3:3" ht="14.4" x14ac:dyDescent="0.3">
      <c r="C6335"/>
    </row>
    <row r="6336" spans="3:3" ht="14.4" x14ac:dyDescent="0.3">
      <c r="C6336"/>
    </row>
    <row r="6337" spans="3:3" ht="14.4" x14ac:dyDescent="0.3">
      <c r="C6337"/>
    </row>
    <row r="6338" spans="3:3" ht="14.4" x14ac:dyDescent="0.3">
      <c r="C6338"/>
    </row>
    <row r="6339" spans="3:3" ht="14.4" x14ac:dyDescent="0.3">
      <c r="C6339"/>
    </row>
    <row r="6340" spans="3:3" ht="14.4" x14ac:dyDescent="0.3">
      <c r="C6340"/>
    </row>
    <row r="6341" spans="3:3" ht="14.4" x14ac:dyDescent="0.3">
      <c r="C6341"/>
    </row>
    <row r="6342" spans="3:3" ht="14.4" x14ac:dyDescent="0.3">
      <c r="C6342"/>
    </row>
    <row r="6343" spans="3:3" ht="14.4" x14ac:dyDescent="0.3">
      <c r="C6343"/>
    </row>
    <row r="6344" spans="3:3" ht="14.4" x14ac:dyDescent="0.3">
      <c r="C6344"/>
    </row>
    <row r="6345" spans="3:3" ht="14.4" x14ac:dyDescent="0.3">
      <c r="C6345"/>
    </row>
    <row r="6346" spans="3:3" ht="14.4" x14ac:dyDescent="0.3">
      <c r="C6346"/>
    </row>
    <row r="6347" spans="3:3" ht="14.4" x14ac:dyDescent="0.3">
      <c r="C6347"/>
    </row>
    <row r="6348" spans="3:3" ht="14.4" x14ac:dyDescent="0.3">
      <c r="C6348"/>
    </row>
    <row r="6349" spans="3:3" ht="14.4" x14ac:dyDescent="0.3">
      <c r="C6349"/>
    </row>
    <row r="6350" spans="3:3" ht="14.4" x14ac:dyDescent="0.3">
      <c r="C6350"/>
    </row>
    <row r="6351" spans="3:3" ht="14.4" x14ac:dyDescent="0.3">
      <c r="C6351"/>
    </row>
    <row r="6352" spans="3:3" ht="14.4" x14ac:dyDescent="0.3">
      <c r="C6352"/>
    </row>
    <row r="6353" spans="3:3" ht="14.4" x14ac:dyDescent="0.3">
      <c r="C6353"/>
    </row>
    <row r="6354" spans="3:3" ht="14.4" x14ac:dyDescent="0.3">
      <c r="C6354"/>
    </row>
    <row r="6355" spans="3:3" ht="14.4" x14ac:dyDescent="0.3">
      <c r="C6355"/>
    </row>
    <row r="6356" spans="3:3" ht="14.4" x14ac:dyDescent="0.3">
      <c r="C6356"/>
    </row>
    <row r="6357" spans="3:3" ht="14.4" x14ac:dyDescent="0.3">
      <c r="C6357"/>
    </row>
    <row r="6358" spans="3:3" ht="14.4" x14ac:dyDescent="0.3">
      <c r="C6358"/>
    </row>
    <row r="6359" spans="3:3" ht="14.4" x14ac:dyDescent="0.3">
      <c r="C6359"/>
    </row>
    <row r="6360" spans="3:3" ht="14.4" x14ac:dyDescent="0.3">
      <c r="C6360"/>
    </row>
    <row r="6361" spans="3:3" ht="14.4" x14ac:dyDescent="0.3">
      <c r="C6361"/>
    </row>
    <row r="6362" spans="3:3" ht="14.4" x14ac:dyDescent="0.3">
      <c r="C6362"/>
    </row>
    <row r="6363" spans="3:3" ht="14.4" x14ac:dyDescent="0.3">
      <c r="C6363"/>
    </row>
    <row r="6364" spans="3:3" ht="14.4" x14ac:dyDescent="0.3">
      <c r="C6364"/>
    </row>
    <row r="6365" spans="3:3" ht="14.4" x14ac:dyDescent="0.3">
      <c r="C6365"/>
    </row>
    <row r="6366" spans="3:3" ht="14.4" x14ac:dyDescent="0.3">
      <c r="C6366"/>
    </row>
    <row r="6367" spans="3:3" ht="14.4" x14ac:dyDescent="0.3">
      <c r="C6367"/>
    </row>
    <row r="6368" spans="3:3" ht="14.4" x14ac:dyDescent="0.3">
      <c r="C6368"/>
    </row>
    <row r="6369" spans="3:3" ht="14.4" x14ac:dyDescent="0.3">
      <c r="C6369"/>
    </row>
    <row r="6370" spans="3:3" ht="14.4" x14ac:dyDescent="0.3">
      <c r="C6370"/>
    </row>
    <row r="6371" spans="3:3" ht="14.4" x14ac:dyDescent="0.3">
      <c r="C6371"/>
    </row>
    <row r="6372" spans="3:3" ht="14.4" x14ac:dyDescent="0.3">
      <c r="C6372"/>
    </row>
    <row r="6373" spans="3:3" ht="14.4" x14ac:dyDescent="0.3">
      <c r="C6373"/>
    </row>
    <row r="6374" spans="3:3" ht="14.4" x14ac:dyDescent="0.3">
      <c r="C6374"/>
    </row>
    <row r="6375" spans="3:3" ht="14.4" x14ac:dyDescent="0.3">
      <c r="C6375"/>
    </row>
    <row r="6376" spans="3:3" ht="14.4" x14ac:dyDescent="0.3">
      <c r="C6376"/>
    </row>
    <row r="6377" spans="3:3" ht="14.4" x14ac:dyDescent="0.3">
      <c r="C6377"/>
    </row>
    <row r="6378" spans="3:3" ht="14.4" x14ac:dyDescent="0.3">
      <c r="C6378"/>
    </row>
    <row r="6379" spans="3:3" ht="14.4" x14ac:dyDescent="0.3">
      <c r="C6379"/>
    </row>
    <row r="6380" spans="3:3" ht="14.4" x14ac:dyDescent="0.3">
      <c r="C6380"/>
    </row>
    <row r="6381" spans="3:3" ht="14.4" x14ac:dyDescent="0.3">
      <c r="C6381"/>
    </row>
    <row r="6382" spans="3:3" ht="14.4" x14ac:dyDescent="0.3">
      <c r="C6382"/>
    </row>
    <row r="6383" spans="3:3" ht="14.4" x14ac:dyDescent="0.3">
      <c r="C6383"/>
    </row>
    <row r="6384" spans="3:3" ht="14.4" x14ac:dyDescent="0.3">
      <c r="C6384"/>
    </row>
    <row r="6385" spans="3:3" ht="14.4" x14ac:dyDescent="0.3">
      <c r="C6385"/>
    </row>
    <row r="6386" spans="3:3" ht="14.4" x14ac:dyDescent="0.3">
      <c r="C6386"/>
    </row>
    <row r="6387" spans="3:3" ht="14.4" x14ac:dyDescent="0.3">
      <c r="C6387"/>
    </row>
    <row r="6388" spans="3:3" ht="14.4" x14ac:dyDescent="0.3">
      <c r="C6388"/>
    </row>
    <row r="6389" spans="3:3" ht="14.4" x14ac:dyDescent="0.3">
      <c r="C6389"/>
    </row>
    <row r="6390" spans="3:3" ht="14.4" x14ac:dyDescent="0.3">
      <c r="C6390"/>
    </row>
    <row r="6391" spans="3:3" ht="14.4" x14ac:dyDescent="0.3">
      <c r="C6391"/>
    </row>
    <row r="6392" spans="3:3" ht="14.4" x14ac:dyDescent="0.3">
      <c r="C6392"/>
    </row>
    <row r="6393" spans="3:3" ht="14.4" x14ac:dyDescent="0.3">
      <c r="C6393"/>
    </row>
    <row r="6394" spans="3:3" ht="14.4" x14ac:dyDescent="0.3">
      <c r="C6394"/>
    </row>
    <row r="6395" spans="3:3" ht="14.4" x14ac:dyDescent="0.3">
      <c r="C6395"/>
    </row>
    <row r="6396" spans="3:3" ht="14.4" x14ac:dyDescent="0.3">
      <c r="C6396"/>
    </row>
    <row r="6397" spans="3:3" ht="14.4" x14ac:dyDescent="0.3">
      <c r="C6397"/>
    </row>
    <row r="6398" spans="3:3" ht="14.4" x14ac:dyDescent="0.3">
      <c r="C6398"/>
    </row>
    <row r="6399" spans="3:3" ht="14.4" x14ac:dyDescent="0.3">
      <c r="C6399"/>
    </row>
    <row r="6400" spans="3:3" ht="14.4" x14ac:dyDescent="0.3">
      <c r="C6400"/>
    </row>
    <row r="6401" spans="3:3" ht="14.4" x14ac:dyDescent="0.3">
      <c r="C6401"/>
    </row>
    <row r="6402" spans="3:3" ht="14.4" x14ac:dyDescent="0.3">
      <c r="C6402"/>
    </row>
    <row r="6403" spans="3:3" ht="14.4" x14ac:dyDescent="0.3">
      <c r="C6403"/>
    </row>
    <row r="6404" spans="3:3" ht="14.4" x14ac:dyDescent="0.3">
      <c r="C6404"/>
    </row>
    <row r="6405" spans="3:3" ht="14.4" x14ac:dyDescent="0.3">
      <c r="C6405"/>
    </row>
    <row r="6406" spans="3:3" ht="14.4" x14ac:dyDescent="0.3">
      <c r="C6406"/>
    </row>
    <row r="6407" spans="3:3" ht="14.4" x14ac:dyDescent="0.3">
      <c r="C6407"/>
    </row>
    <row r="6408" spans="3:3" ht="14.4" x14ac:dyDescent="0.3">
      <c r="C6408"/>
    </row>
    <row r="6409" spans="3:3" ht="14.4" x14ac:dyDescent="0.3">
      <c r="C6409"/>
    </row>
    <row r="6410" spans="3:3" ht="14.4" x14ac:dyDescent="0.3">
      <c r="C6410"/>
    </row>
    <row r="6411" spans="3:3" ht="14.4" x14ac:dyDescent="0.3">
      <c r="C6411"/>
    </row>
    <row r="6412" spans="3:3" ht="14.4" x14ac:dyDescent="0.3">
      <c r="C6412"/>
    </row>
    <row r="6413" spans="3:3" ht="14.4" x14ac:dyDescent="0.3">
      <c r="C6413"/>
    </row>
    <row r="6414" spans="3:3" ht="14.4" x14ac:dyDescent="0.3">
      <c r="C6414"/>
    </row>
    <row r="6415" spans="3:3" ht="14.4" x14ac:dyDescent="0.3">
      <c r="C6415"/>
    </row>
    <row r="6416" spans="3:3" ht="14.4" x14ac:dyDescent="0.3">
      <c r="C6416"/>
    </row>
    <row r="6417" spans="3:3" ht="14.4" x14ac:dyDescent="0.3">
      <c r="C6417"/>
    </row>
    <row r="6418" spans="3:3" ht="14.4" x14ac:dyDescent="0.3">
      <c r="C6418"/>
    </row>
    <row r="6419" spans="3:3" ht="14.4" x14ac:dyDescent="0.3">
      <c r="C6419"/>
    </row>
    <row r="6420" spans="3:3" ht="14.4" x14ac:dyDescent="0.3">
      <c r="C6420"/>
    </row>
    <row r="6421" spans="3:3" ht="14.4" x14ac:dyDescent="0.3">
      <c r="C6421"/>
    </row>
    <row r="6422" spans="3:3" ht="14.4" x14ac:dyDescent="0.3">
      <c r="C6422"/>
    </row>
    <row r="6423" spans="3:3" ht="14.4" x14ac:dyDescent="0.3">
      <c r="C6423"/>
    </row>
    <row r="6424" spans="3:3" ht="14.4" x14ac:dyDescent="0.3">
      <c r="C6424"/>
    </row>
    <row r="6425" spans="3:3" ht="14.4" x14ac:dyDescent="0.3">
      <c r="C6425"/>
    </row>
    <row r="6426" spans="3:3" ht="14.4" x14ac:dyDescent="0.3">
      <c r="C6426"/>
    </row>
    <row r="6427" spans="3:3" ht="14.4" x14ac:dyDescent="0.3">
      <c r="C6427"/>
    </row>
    <row r="6428" spans="3:3" ht="14.4" x14ac:dyDescent="0.3">
      <c r="C6428"/>
    </row>
    <row r="6429" spans="3:3" ht="14.4" x14ac:dyDescent="0.3">
      <c r="C6429"/>
    </row>
    <row r="6430" spans="3:3" ht="14.4" x14ac:dyDescent="0.3">
      <c r="C6430"/>
    </row>
    <row r="6431" spans="3:3" ht="14.4" x14ac:dyDescent="0.3">
      <c r="C6431"/>
    </row>
    <row r="6432" spans="3:3" ht="14.4" x14ac:dyDescent="0.3">
      <c r="C6432"/>
    </row>
    <row r="6433" spans="3:3" ht="14.4" x14ac:dyDescent="0.3">
      <c r="C6433"/>
    </row>
    <row r="6434" spans="3:3" ht="14.4" x14ac:dyDescent="0.3">
      <c r="C6434"/>
    </row>
    <row r="6435" spans="3:3" ht="14.4" x14ac:dyDescent="0.3">
      <c r="C6435"/>
    </row>
    <row r="6436" spans="3:3" ht="14.4" x14ac:dyDescent="0.3">
      <c r="C6436"/>
    </row>
    <row r="6437" spans="3:3" ht="14.4" x14ac:dyDescent="0.3">
      <c r="C6437"/>
    </row>
    <row r="6438" spans="3:3" ht="14.4" x14ac:dyDescent="0.3">
      <c r="C6438"/>
    </row>
    <row r="6439" spans="3:3" ht="14.4" x14ac:dyDescent="0.3">
      <c r="C6439"/>
    </row>
    <row r="6440" spans="3:3" ht="14.4" x14ac:dyDescent="0.3">
      <c r="C6440"/>
    </row>
    <row r="6441" spans="3:3" ht="14.4" x14ac:dyDescent="0.3">
      <c r="C6441"/>
    </row>
    <row r="6442" spans="3:3" ht="14.4" x14ac:dyDescent="0.3">
      <c r="C6442"/>
    </row>
    <row r="6443" spans="3:3" ht="14.4" x14ac:dyDescent="0.3">
      <c r="C6443"/>
    </row>
    <row r="6444" spans="3:3" ht="14.4" x14ac:dyDescent="0.3">
      <c r="C6444"/>
    </row>
    <row r="6445" spans="3:3" ht="14.4" x14ac:dyDescent="0.3">
      <c r="C6445"/>
    </row>
    <row r="6446" spans="3:3" ht="14.4" x14ac:dyDescent="0.3">
      <c r="C6446"/>
    </row>
    <row r="6447" spans="3:3" ht="14.4" x14ac:dyDescent="0.3">
      <c r="C6447"/>
    </row>
    <row r="6448" spans="3:3" ht="14.4" x14ac:dyDescent="0.3">
      <c r="C6448"/>
    </row>
    <row r="6449" spans="3:3" ht="14.4" x14ac:dyDescent="0.3">
      <c r="C6449"/>
    </row>
    <row r="6450" spans="3:3" ht="14.4" x14ac:dyDescent="0.3">
      <c r="C6450"/>
    </row>
    <row r="6451" spans="3:3" ht="14.4" x14ac:dyDescent="0.3">
      <c r="C6451"/>
    </row>
    <row r="6452" spans="3:3" ht="14.4" x14ac:dyDescent="0.3">
      <c r="C6452"/>
    </row>
    <row r="6453" spans="3:3" ht="14.4" x14ac:dyDescent="0.3">
      <c r="C6453"/>
    </row>
    <row r="6454" spans="3:3" ht="14.4" x14ac:dyDescent="0.3">
      <c r="C6454"/>
    </row>
    <row r="6455" spans="3:3" ht="14.4" x14ac:dyDescent="0.3">
      <c r="C6455"/>
    </row>
    <row r="6456" spans="3:3" ht="14.4" x14ac:dyDescent="0.3">
      <c r="C6456"/>
    </row>
    <row r="6457" spans="3:3" ht="14.4" x14ac:dyDescent="0.3">
      <c r="C6457"/>
    </row>
    <row r="6458" spans="3:3" ht="14.4" x14ac:dyDescent="0.3">
      <c r="C6458"/>
    </row>
    <row r="6459" spans="3:3" ht="14.4" x14ac:dyDescent="0.3">
      <c r="C6459"/>
    </row>
    <row r="6460" spans="3:3" ht="14.4" x14ac:dyDescent="0.3">
      <c r="C6460"/>
    </row>
    <row r="6461" spans="3:3" ht="14.4" x14ac:dyDescent="0.3">
      <c r="C6461"/>
    </row>
    <row r="6462" spans="3:3" ht="14.4" x14ac:dyDescent="0.3">
      <c r="C6462"/>
    </row>
    <row r="6463" spans="3:3" ht="14.4" x14ac:dyDescent="0.3">
      <c r="C6463"/>
    </row>
    <row r="6464" spans="3:3" ht="14.4" x14ac:dyDescent="0.3">
      <c r="C6464"/>
    </row>
    <row r="6465" spans="3:3" ht="14.4" x14ac:dyDescent="0.3">
      <c r="C6465"/>
    </row>
    <row r="6466" spans="3:3" ht="14.4" x14ac:dyDescent="0.3">
      <c r="C6466"/>
    </row>
    <row r="6467" spans="3:3" ht="14.4" x14ac:dyDescent="0.3">
      <c r="C6467"/>
    </row>
    <row r="6468" spans="3:3" ht="14.4" x14ac:dyDescent="0.3">
      <c r="C6468"/>
    </row>
    <row r="6469" spans="3:3" ht="14.4" x14ac:dyDescent="0.3">
      <c r="C6469"/>
    </row>
    <row r="6470" spans="3:3" ht="14.4" x14ac:dyDescent="0.3">
      <c r="C6470"/>
    </row>
    <row r="6471" spans="3:3" ht="14.4" x14ac:dyDescent="0.3">
      <c r="C6471"/>
    </row>
    <row r="6472" spans="3:3" ht="14.4" x14ac:dyDescent="0.3">
      <c r="C6472"/>
    </row>
    <row r="6473" spans="3:3" ht="14.4" x14ac:dyDescent="0.3">
      <c r="C6473"/>
    </row>
    <row r="6474" spans="3:3" ht="14.4" x14ac:dyDescent="0.3">
      <c r="C6474"/>
    </row>
    <row r="6475" spans="3:3" ht="14.4" x14ac:dyDescent="0.3">
      <c r="C6475"/>
    </row>
    <row r="6476" spans="3:3" ht="14.4" x14ac:dyDescent="0.3">
      <c r="C6476"/>
    </row>
    <row r="6477" spans="3:3" ht="14.4" x14ac:dyDescent="0.3">
      <c r="C6477"/>
    </row>
    <row r="6478" spans="3:3" ht="14.4" x14ac:dyDescent="0.3">
      <c r="C6478"/>
    </row>
    <row r="6479" spans="3:3" ht="14.4" x14ac:dyDescent="0.3">
      <c r="C6479"/>
    </row>
    <row r="6480" spans="3:3" ht="14.4" x14ac:dyDescent="0.3">
      <c r="C6480"/>
    </row>
    <row r="6481" spans="3:3" ht="14.4" x14ac:dyDescent="0.3">
      <c r="C6481"/>
    </row>
    <row r="6482" spans="3:3" ht="14.4" x14ac:dyDescent="0.3">
      <c r="C6482"/>
    </row>
    <row r="6483" spans="3:3" ht="14.4" x14ac:dyDescent="0.3">
      <c r="C6483"/>
    </row>
    <row r="6484" spans="3:3" ht="14.4" x14ac:dyDescent="0.3">
      <c r="C6484"/>
    </row>
    <row r="6485" spans="3:3" ht="14.4" x14ac:dyDescent="0.3">
      <c r="C6485"/>
    </row>
    <row r="6486" spans="3:3" ht="14.4" x14ac:dyDescent="0.3">
      <c r="C6486"/>
    </row>
    <row r="6487" spans="3:3" ht="14.4" x14ac:dyDescent="0.3">
      <c r="C6487"/>
    </row>
    <row r="6488" spans="3:3" ht="14.4" x14ac:dyDescent="0.3">
      <c r="C6488"/>
    </row>
    <row r="6489" spans="3:3" ht="14.4" x14ac:dyDescent="0.3">
      <c r="C6489"/>
    </row>
    <row r="6490" spans="3:3" ht="14.4" x14ac:dyDescent="0.3">
      <c r="C6490"/>
    </row>
    <row r="6491" spans="3:3" ht="14.4" x14ac:dyDescent="0.3">
      <c r="C6491"/>
    </row>
    <row r="6492" spans="3:3" ht="14.4" x14ac:dyDescent="0.3">
      <c r="C6492"/>
    </row>
    <row r="6493" spans="3:3" ht="14.4" x14ac:dyDescent="0.3">
      <c r="C6493"/>
    </row>
    <row r="6494" spans="3:3" ht="14.4" x14ac:dyDescent="0.3">
      <c r="C6494"/>
    </row>
    <row r="6495" spans="3:3" ht="14.4" x14ac:dyDescent="0.3">
      <c r="C6495"/>
    </row>
    <row r="6496" spans="3:3" ht="14.4" x14ac:dyDescent="0.3">
      <c r="C6496"/>
    </row>
    <row r="6497" spans="3:3" ht="14.4" x14ac:dyDescent="0.3">
      <c r="C6497"/>
    </row>
    <row r="6498" spans="3:3" ht="14.4" x14ac:dyDescent="0.3">
      <c r="C6498"/>
    </row>
    <row r="6499" spans="3:3" ht="14.4" x14ac:dyDescent="0.3">
      <c r="C6499"/>
    </row>
    <row r="6500" spans="3:3" ht="14.4" x14ac:dyDescent="0.3">
      <c r="C6500"/>
    </row>
    <row r="6501" spans="3:3" ht="14.4" x14ac:dyDescent="0.3">
      <c r="C6501"/>
    </row>
    <row r="6502" spans="3:3" ht="14.4" x14ac:dyDescent="0.3">
      <c r="C6502"/>
    </row>
    <row r="6503" spans="3:3" ht="14.4" x14ac:dyDescent="0.3">
      <c r="C6503"/>
    </row>
    <row r="6504" spans="3:3" ht="14.4" x14ac:dyDescent="0.3">
      <c r="C6504"/>
    </row>
    <row r="6505" spans="3:3" ht="14.4" x14ac:dyDescent="0.3">
      <c r="C6505"/>
    </row>
    <row r="6506" spans="3:3" ht="14.4" x14ac:dyDescent="0.3">
      <c r="C6506"/>
    </row>
    <row r="6507" spans="3:3" ht="14.4" x14ac:dyDescent="0.3">
      <c r="C6507"/>
    </row>
    <row r="6508" spans="3:3" ht="14.4" x14ac:dyDescent="0.3">
      <c r="C6508"/>
    </row>
    <row r="6509" spans="3:3" ht="14.4" x14ac:dyDescent="0.3">
      <c r="C6509"/>
    </row>
    <row r="6510" spans="3:3" ht="14.4" x14ac:dyDescent="0.3">
      <c r="C6510"/>
    </row>
    <row r="6511" spans="3:3" ht="14.4" x14ac:dyDescent="0.3">
      <c r="C6511"/>
    </row>
    <row r="6512" spans="3:3" ht="14.4" x14ac:dyDescent="0.3">
      <c r="C6512"/>
    </row>
    <row r="6513" spans="3:3" ht="14.4" x14ac:dyDescent="0.3">
      <c r="C6513"/>
    </row>
    <row r="6514" spans="3:3" ht="14.4" x14ac:dyDescent="0.3">
      <c r="C6514"/>
    </row>
    <row r="6515" spans="3:3" ht="14.4" x14ac:dyDescent="0.3">
      <c r="C6515"/>
    </row>
    <row r="6516" spans="3:3" ht="14.4" x14ac:dyDescent="0.3">
      <c r="C6516"/>
    </row>
    <row r="6517" spans="3:3" ht="14.4" x14ac:dyDescent="0.3">
      <c r="C6517"/>
    </row>
    <row r="6518" spans="3:3" ht="14.4" x14ac:dyDescent="0.3">
      <c r="C6518"/>
    </row>
    <row r="6519" spans="3:3" ht="14.4" x14ac:dyDescent="0.3">
      <c r="C6519"/>
    </row>
    <row r="6520" spans="3:3" ht="14.4" x14ac:dyDescent="0.3">
      <c r="C6520"/>
    </row>
    <row r="6521" spans="3:3" ht="14.4" x14ac:dyDescent="0.3">
      <c r="C6521"/>
    </row>
    <row r="6522" spans="3:3" ht="14.4" x14ac:dyDescent="0.3">
      <c r="C6522"/>
    </row>
    <row r="6523" spans="3:3" ht="14.4" x14ac:dyDescent="0.3">
      <c r="C6523"/>
    </row>
    <row r="6524" spans="3:3" ht="14.4" x14ac:dyDescent="0.3">
      <c r="C6524"/>
    </row>
    <row r="6525" spans="3:3" ht="14.4" x14ac:dyDescent="0.3">
      <c r="C6525"/>
    </row>
    <row r="6526" spans="3:3" ht="14.4" x14ac:dyDescent="0.3">
      <c r="C6526"/>
    </row>
    <row r="6527" spans="3:3" ht="14.4" x14ac:dyDescent="0.3">
      <c r="C6527"/>
    </row>
    <row r="6528" spans="3:3" ht="14.4" x14ac:dyDescent="0.3">
      <c r="C6528"/>
    </row>
    <row r="6529" spans="3:3" ht="14.4" x14ac:dyDescent="0.3">
      <c r="C6529"/>
    </row>
    <row r="6530" spans="3:3" ht="14.4" x14ac:dyDescent="0.3">
      <c r="C6530"/>
    </row>
    <row r="6531" spans="3:3" ht="14.4" x14ac:dyDescent="0.3">
      <c r="C6531"/>
    </row>
    <row r="6532" spans="3:3" ht="14.4" x14ac:dyDescent="0.3">
      <c r="C6532"/>
    </row>
    <row r="6533" spans="3:3" ht="14.4" x14ac:dyDescent="0.3">
      <c r="C6533"/>
    </row>
    <row r="6534" spans="3:3" ht="14.4" x14ac:dyDescent="0.3">
      <c r="C6534"/>
    </row>
    <row r="6535" spans="3:3" ht="14.4" x14ac:dyDescent="0.3">
      <c r="C6535"/>
    </row>
    <row r="6536" spans="3:3" ht="14.4" x14ac:dyDescent="0.3">
      <c r="C6536"/>
    </row>
    <row r="6537" spans="3:3" ht="14.4" x14ac:dyDescent="0.3">
      <c r="C6537"/>
    </row>
    <row r="6538" spans="3:3" ht="14.4" x14ac:dyDescent="0.3">
      <c r="C6538"/>
    </row>
    <row r="6539" spans="3:3" ht="14.4" x14ac:dyDescent="0.3">
      <c r="C6539"/>
    </row>
    <row r="6540" spans="3:3" ht="14.4" x14ac:dyDescent="0.3">
      <c r="C6540"/>
    </row>
    <row r="6541" spans="3:3" ht="14.4" x14ac:dyDescent="0.3">
      <c r="C6541"/>
    </row>
    <row r="6542" spans="3:3" ht="14.4" x14ac:dyDescent="0.3">
      <c r="C6542"/>
    </row>
    <row r="6543" spans="3:3" ht="14.4" x14ac:dyDescent="0.3">
      <c r="C6543"/>
    </row>
    <row r="6544" spans="3:3" ht="14.4" x14ac:dyDescent="0.3">
      <c r="C6544"/>
    </row>
    <row r="6545" spans="3:3" ht="14.4" x14ac:dyDescent="0.3">
      <c r="C6545"/>
    </row>
    <row r="6546" spans="3:3" ht="14.4" x14ac:dyDescent="0.3">
      <c r="C6546"/>
    </row>
    <row r="6547" spans="3:3" ht="14.4" x14ac:dyDescent="0.3">
      <c r="C6547"/>
    </row>
    <row r="6548" spans="3:3" ht="14.4" x14ac:dyDescent="0.3">
      <c r="C6548"/>
    </row>
    <row r="6549" spans="3:3" ht="14.4" x14ac:dyDescent="0.3">
      <c r="C6549"/>
    </row>
    <row r="6550" spans="3:3" ht="14.4" x14ac:dyDescent="0.3">
      <c r="C6550"/>
    </row>
    <row r="6551" spans="3:3" ht="14.4" x14ac:dyDescent="0.3">
      <c r="C6551"/>
    </row>
    <row r="6552" spans="3:3" ht="14.4" x14ac:dyDescent="0.3">
      <c r="C6552"/>
    </row>
    <row r="6553" spans="3:3" ht="14.4" x14ac:dyDescent="0.3">
      <c r="C6553"/>
    </row>
    <row r="6554" spans="3:3" ht="14.4" x14ac:dyDescent="0.3">
      <c r="C6554"/>
    </row>
    <row r="6555" spans="3:3" ht="14.4" x14ac:dyDescent="0.3">
      <c r="C6555"/>
    </row>
    <row r="6556" spans="3:3" ht="14.4" x14ac:dyDescent="0.3">
      <c r="C6556"/>
    </row>
    <row r="6557" spans="3:3" ht="14.4" x14ac:dyDescent="0.3">
      <c r="C6557"/>
    </row>
    <row r="6558" spans="3:3" ht="14.4" x14ac:dyDescent="0.3">
      <c r="C6558"/>
    </row>
    <row r="6559" spans="3:3" ht="14.4" x14ac:dyDescent="0.3">
      <c r="C6559"/>
    </row>
    <row r="6560" spans="3:3" ht="14.4" x14ac:dyDescent="0.3">
      <c r="C6560"/>
    </row>
    <row r="6561" spans="3:3" ht="14.4" x14ac:dyDescent="0.3">
      <c r="C6561"/>
    </row>
    <row r="6562" spans="3:3" ht="14.4" x14ac:dyDescent="0.3">
      <c r="C6562"/>
    </row>
    <row r="6563" spans="3:3" ht="14.4" x14ac:dyDescent="0.3">
      <c r="C6563"/>
    </row>
    <row r="6564" spans="3:3" ht="14.4" x14ac:dyDescent="0.3">
      <c r="C6564"/>
    </row>
    <row r="6565" spans="3:3" ht="14.4" x14ac:dyDescent="0.3">
      <c r="C6565"/>
    </row>
    <row r="6566" spans="3:3" ht="14.4" x14ac:dyDescent="0.3">
      <c r="C6566"/>
    </row>
    <row r="6567" spans="3:3" ht="14.4" x14ac:dyDescent="0.3">
      <c r="C6567"/>
    </row>
    <row r="6568" spans="3:3" ht="14.4" x14ac:dyDescent="0.3">
      <c r="C6568"/>
    </row>
    <row r="6569" spans="3:3" ht="14.4" x14ac:dyDescent="0.3">
      <c r="C6569"/>
    </row>
    <row r="6570" spans="3:3" ht="14.4" x14ac:dyDescent="0.3">
      <c r="C6570"/>
    </row>
    <row r="6571" spans="3:3" ht="14.4" x14ac:dyDescent="0.3">
      <c r="C6571"/>
    </row>
    <row r="6572" spans="3:3" ht="14.4" x14ac:dyDescent="0.3">
      <c r="C6572"/>
    </row>
    <row r="6573" spans="3:3" ht="14.4" x14ac:dyDescent="0.3">
      <c r="C6573"/>
    </row>
    <row r="6574" spans="3:3" ht="14.4" x14ac:dyDescent="0.3">
      <c r="C6574"/>
    </row>
    <row r="6575" spans="3:3" ht="14.4" x14ac:dyDescent="0.3">
      <c r="C6575"/>
    </row>
    <row r="6576" spans="3:3" ht="14.4" x14ac:dyDescent="0.3">
      <c r="C6576"/>
    </row>
    <row r="6577" spans="3:3" ht="14.4" x14ac:dyDescent="0.3">
      <c r="C6577"/>
    </row>
    <row r="6578" spans="3:3" ht="14.4" x14ac:dyDescent="0.3">
      <c r="C6578"/>
    </row>
    <row r="6579" spans="3:3" ht="14.4" x14ac:dyDescent="0.3">
      <c r="C6579"/>
    </row>
    <row r="6580" spans="3:3" ht="14.4" x14ac:dyDescent="0.3">
      <c r="C6580"/>
    </row>
    <row r="6581" spans="3:3" ht="14.4" x14ac:dyDescent="0.3">
      <c r="C6581"/>
    </row>
    <row r="6582" spans="3:3" ht="14.4" x14ac:dyDescent="0.3">
      <c r="C6582"/>
    </row>
    <row r="6583" spans="3:3" ht="14.4" x14ac:dyDescent="0.3">
      <c r="C6583"/>
    </row>
    <row r="6584" spans="3:3" ht="14.4" x14ac:dyDescent="0.3">
      <c r="C6584"/>
    </row>
    <row r="6585" spans="3:3" ht="14.4" x14ac:dyDescent="0.3">
      <c r="C6585"/>
    </row>
    <row r="6586" spans="3:3" ht="14.4" x14ac:dyDescent="0.3">
      <c r="C6586"/>
    </row>
    <row r="6587" spans="3:3" ht="14.4" x14ac:dyDescent="0.3">
      <c r="C6587"/>
    </row>
    <row r="6588" spans="3:3" ht="14.4" x14ac:dyDescent="0.3">
      <c r="C6588"/>
    </row>
    <row r="6589" spans="3:3" ht="14.4" x14ac:dyDescent="0.3">
      <c r="C6589"/>
    </row>
    <row r="6590" spans="3:3" ht="14.4" x14ac:dyDescent="0.3">
      <c r="C6590"/>
    </row>
    <row r="6591" spans="3:3" ht="14.4" x14ac:dyDescent="0.3">
      <c r="C6591"/>
    </row>
    <row r="6592" spans="3:3" ht="14.4" x14ac:dyDescent="0.3">
      <c r="C6592"/>
    </row>
    <row r="6593" spans="3:3" ht="14.4" x14ac:dyDescent="0.3">
      <c r="C6593"/>
    </row>
    <row r="6594" spans="3:3" ht="14.4" x14ac:dyDescent="0.3">
      <c r="C6594"/>
    </row>
    <row r="6595" spans="3:3" ht="14.4" x14ac:dyDescent="0.3">
      <c r="C6595"/>
    </row>
    <row r="6596" spans="3:3" ht="14.4" x14ac:dyDescent="0.3">
      <c r="C6596"/>
    </row>
    <row r="6597" spans="3:3" ht="14.4" x14ac:dyDescent="0.3">
      <c r="C6597"/>
    </row>
    <row r="6598" spans="3:3" ht="14.4" x14ac:dyDescent="0.3">
      <c r="C6598"/>
    </row>
    <row r="6599" spans="3:3" ht="14.4" x14ac:dyDescent="0.3">
      <c r="C6599"/>
    </row>
    <row r="6600" spans="3:3" ht="14.4" x14ac:dyDescent="0.3">
      <c r="C6600"/>
    </row>
    <row r="6601" spans="3:3" ht="14.4" x14ac:dyDescent="0.3">
      <c r="C6601"/>
    </row>
    <row r="6602" spans="3:3" ht="14.4" x14ac:dyDescent="0.3">
      <c r="C6602"/>
    </row>
    <row r="6603" spans="3:3" ht="14.4" x14ac:dyDescent="0.3">
      <c r="C6603"/>
    </row>
    <row r="6604" spans="3:3" ht="14.4" x14ac:dyDescent="0.3">
      <c r="C6604"/>
    </row>
    <row r="6605" spans="3:3" ht="14.4" x14ac:dyDescent="0.3">
      <c r="C6605"/>
    </row>
    <row r="6606" spans="3:3" ht="14.4" x14ac:dyDescent="0.3">
      <c r="C6606"/>
    </row>
    <row r="6607" spans="3:3" ht="14.4" x14ac:dyDescent="0.3">
      <c r="C6607"/>
    </row>
    <row r="6608" spans="3:3" ht="14.4" x14ac:dyDescent="0.3">
      <c r="C6608"/>
    </row>
    <row r="6609" spans="3:3" ht="14.4" x14ac:dyDescent="0.3">
      <c r="C6609"/>
    </row>
    <row r="6610" spans="3:3" ht="14.4" x14ac:dyDescent="0.3">
      <c r="C6610"/>
    </row>
    <row r="6611" spans="3:3" ht="14.4" x14ac:dyDescent="0.3">
      <c r="C6611"/>
    </row>
    <row r="6612" spans="3:3" ht="14.4" x14ac:dyDescent="0.3">
      <c r="C6612"/>
    </row>
    <row r="6613" spans="3:3" ht="14.4" x14ac:dyDescent="0.3">
      <c r="C6613"/>
    </row>
    <row r="6614" spans="3:3" ht="14.4" x14ac:dyDescent="0.3">
      <c r="C6614"/>
    </row>
    <row r="6615" spans="3:3" ht="14.4" x14ac:dyDescent="0.3">
      <c r="C6615"/>
    </row>
    <row r="6616" spans="3:3" ht="14.4" x14ac:dyDescent="0.3">
      <c r="C6616"/>
    </row>
    <row r="6617" spans="3:3" ht="14.4" x14ac:dyDescent="0.3">
      <c r="C6617"/>
    </row>
    <row r="6618" spans="3:3" ht="14.4" x14ac:dyDescent="0.3">
      <c r="C6618"/>
    </row>
    <row r="6619" spans="3:3" ht="14.4" x14ac:dyDescent="0.3">
      <c r="C6619"/>
    </row>
    <row r="6620" spans="3:3" ht="14.4" x14ac:dyDescent="0.3">
      <c r="C6620"/>
    </row>
    <row r="6621" spans="3:3" ht="14.4" x14ac:dyDescent="0.3">
      <c r="C6621"/>
    </row>
    <row r="6622" spans="3:3" ht="14.4" x14ac:dyDescent="0.3">
      <c r="C6622"/>
    </row>
    <row r="6623" spans="3:3" ht="14.4" x14ac:dyDescent="0.3">
      <c r="C6623"/>
    </row>
    <row r="6624" spans="3:3" ht="14.4" x14ac:dyDescent="0.3">
      <c r="C6624"/>
    </row>
    <row r="6625" spans="3:3" ht="14.4" x14ac:dyDescent="0.3">
      <c r="C6625"/>
    </row>
    <row r="6626" spans="3:3" ht="14.4" x14ac:dyDescent="0.3">
      <c r="C6626"/>
    </row>
    <row r="6627" spans="3:3" ht="14.4" x14ac:dyDescent="0.3">
      <c r="C6627"/>
    </row>
    <row r="6628" spans="3:3" ht="14.4" x14ac:dyDescent="0.3">
      <c r="C6628"/>
    </row>
    <row r="6629" spans="3:3" ht="14.4" x14ac:dyDescent="0.3">
      <c r="C6629"/>
    </row>
    <row r="6630" spans="3:3" ht="14.4" x14ac:dyDescent="0.3">
      <c r="C6630"/>
    </row>
    <row r="6631" spans="3:3" ht="14.4" x14ac:dyDescent="0.3">
      <c r="C6631"/>
    </row>
    <row r="6632" spans="3:3" ht="14.4" x14ac:dyDescent="0.3">
      <c r="C6632"/>
    </row>
    <row r="6633" spans="3:3" ht="14.4" x14ac:dyDescent="0.3">
      <c r="C6633"/>
    </row>
    <row r="6634" spans="3:3" ht="14.4" x14ac:dyDescent="0.3">
      <c r="C6634"/>
    </row>
    <row r="6635" spans="3:3" ht="14.4" x14ac:dyDescent="0.3">
      <c r="C6635"/>
    </row>
    <row r="6636" spans="3:3" ht="14.4" x14ac:dyDescent="0.3">
      <c r="C6636"/>
    </row>
    <row r="6637" spans="3:3" ht="14.4" x14ac:dyDescent="0.3">
      <c r="C6637"/>
    </row>
    <row r="6638" spans="3:3" ht="14.4" x14ac:dyDescent="0.3">
      <c r="C6638"/>
    </row>
    <row r="6639" spans="3:3" ht="14.4" x14ac:dyDescent="0.3">
      <c r="C6639"/>
    </row>
    <row r="6640" spans="3:3" ht="14.4" x14ac:dyDescent="0.3">
      <c r="C6640"/>
    </row>
    <row r="6641" spans="3:3" ht="14.4" x14ac:dyDescent="0.3">
      <c r="C6641"/>
    </row>
    <row r="6642" spans="3:3" ht="14.4" x14ac:dyDescent="0.3">
      <c r="C6642"/>
    </row>
    <row r="6643" spans="3:3" ht="14.4" x14ac:dyDescent="0.3">
      <c r="C6643"/>
    </row>
    <row r="6644" spans="3:3" ht="14.4" x14ac:dyDescent="0.3">
      <c r="C6644"/>
    </row>
    <row r="6645" spans="3:3" ht="14.4" x14ac:dyDescent="0.3">
      <c r="C6645"/>
    </row>
    <row r="6646" spans="3:3" ht="14.4" x14ac:dyDescent="0.3">
      <c r="C6646"/>
    </row>
    <row r="6647" spans="3:3" ht="14.4" x14ac:dyDescent="0.3">
      <c r="C6647"/>
    </row>
    <row r="6648" spans="3:3" ht="14.4" x14ac:dyDescent="0.3">
      <c r="C6648"/>
    </row>
    <row r="6649" spans="3:3" ht="14.4" x14ac:dyDescent="0.3">
      <c r="C6649"/>
    </row>
    <row r="6650" spans="3:3" ht="14.4" x14ac:dyDescent="0.3">
      <c r="C6650"/>
    </row>
    <row r="6651" spans="3:3" ht="14.4" x14ac:dyDescent="0.3">
      <c r="C6651"/>
    </row>
    <row r="6652" spans="3:3" ht="14.4" x14ac:dyDescent="0.3">
      <c r="C6652"/>
    </row>
    <row r="6653" spans="3:3" ht="14.4" x14ac:dyDescent="0.3">
      <c r="C6653"/>
    </row>
    <row r="6654" spans="3:3" ht="14.4" x14ac:dyDescent="0.3">
      <c r="C6654"/>
    </row>
    <row r="6655" spans="3:3" ht="14.4" x14ac:dyDescent="0.3">
      <c r="C6655"/>
    </row>
    <row r="6656" spans="3:3" ht="14.4" x14ac:dyDescent="0.3">
      <c r="C6656"/>
    </row>
    <row r="6657" spans="3:3" ht="14.4" x14ac:dyDescent="0.3">
      <c r="C6657"/>
    </row>
    <row r="6658" spans="3:3" ht="14.4" x14ac:dyDescent="0.3">
      <c r="C6658"/>
    </row>
    <row r="6659" spans="3:3" ht="14.4" x14ac:dyDescent="0.3">
      <c r="C6659"/>
    </row>
    <row r="6660" spans="3:3" ht="14.4" x14ac:dyDescent="0.3">
      <c r="C6660"/>
    </row>
    <row r="6661" spans="3:3" ht="14.4" x14ac:dyDescent="0.3">
      <c r="C6661"/>
    </row>
    <row r="6662" spans="3:3" ht="14.4" x14ac:dyDescent="0.3">
      <c r="C6662"/>
    </row>
    <row r="6663" spans="3:3" ht="14.4" x14ac:dyDescent="0.3">
      <c r="C6663"/>
    </row>
    <row r="6664" spans="3:3" ht="14.4" x14ac:dyDescent="0.3">
      <c r="C6664"/>
    </row>
    <row r="6665" spans="3:3" ht="14.4" x14ac:dyDescent="0.3">
      <c r="C6665"/>
    </row>
    <row r="6666" spans="3:3" ht="14.4" x14ac:dyDescent="0.3">
      <c r="C6666"/>
    </row>
    <row r="6667" spans="3:3" ht="14.4" x14ac:dyDescent="0.3">
      <c r="C6667"/>
    </row>
    <row r="6668" spans="3:3" ht="14.4" x14ac:dyDescent="0.3">
      <c r="C6668"/>
    </row>
    <row r="6669" spans="3:3" ht="14.4" x14ac:dyDescent="0.3">
      <c r="C6669"/>
    </row>
    <row r="6670" spans="3:3" ht="14.4" x14ac:dyDescent="0.3">
      <c r="C6670"/>
    </row>
    <row r="6671" spans="3:3" ht="14.4" x14ac:dyDescent="0.3">
      <c r="C6671"/>
    </row>
    <row r="6672" spans="3:3" ht="14.4" x14ac:dyDescent="0.3">
      <c r="C6672"/>
    </row>
    <row r="6673" spans="3:3" ht="14.4" x14ac:dyDescent="0.3">
      <c r="C6673"/>
    </row>
    <row r="6674" spans="3:3" ht="14.4" x14ac:dyDescent="0.3">
      <c r="C6674"/>
    </row>
    <row r="6675" spans="3:3" ht="14.4" x14ac:dyDescent="0.3">
      <c r="C6675"/>
    </row>
    <row r="6676" spans="3:3" ht="14.4" x14ac:dyDescent="0.3">
      <c r="C6676"/>
    </row>
    <row r="6677" spans="3:3" ht="14.4" x14ac:dyDescent="0.3">
      <c r="C6677"/>
    </row>
    <row r="6678" spans="3:3" ht="14.4" x14ac:dyDescent="0.3">
      <c r="C6678"/>
    </row>
    <row r="6679" spans="3:3" ht="14.4" x14ac:dyDescent="0.3">
      <c r="C6679"/>
    </row>
    <row r="6680" spans="3:3" ht="14.4" x14ac:dyDescent="0.3">
      <c r="C6680"/>
    </row>
    <row r="6681" spans="3:3" ht="14.4" x14ac:dyDescent="0.3">
      <c r="C6681"/>
    </row>
    <row r="6682" spans="3:3" ht="14.4" x14ac:dyDescent="0.3">
      <c r="C6682"/>
    </row>
    <row r="6683" spans="3:3" ht="14.4" x14ac:dyDescent="0.3">
      <c r="C6683"/>
    </row>
    <row r="6684" spans="3:3" ht="14.4" x14ac:dyDescent="0.3">
      <c r="C6684"/>
    </row>
    <row r="6685" spans="3:3" ht="14.4" x14ac:dyDescent="0.3">
      <c r="C6685"/>
    </row>
    <row r="6686" spans="3:3" ht="14.4" x14ac:dyDescent="0.3">
      <c r="C6686"/>
    </row>
    <row r="6687" spans="3:3" ht="14.4" x14ac:dyDescent="0.3">
      <c r="C6687"/>
    </row>
    <row r="6688" spans="3:3" ht="14.4" x14ac:dyDescent="0.3">
      <c r="C6688"/>
    </row>
    <row r="6689" spans="3:3" ht="14.4" x14ac:dyDescent="0.3">
      <c r="C6689"/>
    </row>
    <row r="6690" spans="3:3" ht="14.4" x14ac:dyDescent="0.3">
      <c r="C6690"/>
    </row>
    <row r="6691" spans="3:3" ht="14.4" x14ac:dyDescent="0.3">
      <c r="C6691"/>
    </row>
    <row r="6692" spans="3:3" ht="14.4" x14ac:dyDescent="0.3">
      <c r="C6692"/>
    </row>
    <row r="6693" spans="3:3" ht="14.4" x14ac:dyDescent="0.3">
      <c r="C6693"/>
    </row>
    <row r="6694" spans="3:3" ht="14.4" x14ac:dyDescent="0.3">
      <c r="C6694"/>
    </row>
    <row r="6695" spans="3:3" ht="14.4" x14ac:dyDescent="0.3">
      <c r="C6695"/>
    </row>
    <row r="6696" spans="3:3" ht="14.4" x14ac:dyDescent="0.3">
      <c r="C6696"/>
    </row>
    <row r="6697" spans="3:3" ht="14.4" x14ac:dyDescent="0.3">
      <c r="C6697"/>
    </row>
    <row r="6698" spans="3:3" ht="14.4" x14ac:dyDescent="0.3">
      <c r="C6698"/>
    </row>
    <row r="6699" spans="3:3" ht="14.4" x14ac:dyDescent="0.3">
      <c r="C6699"/>
    </row>
    <row r="6700" spans="3:3" ht="14.4" x14ac:dyDescent="0.3">
      <c r="C6700"/>
    </row>
    <row r="6701" spans="3:3" ht="14.4" x14ac:dyDescent="0.3">
      <c r="C6701"/>
    </row>
    <row r="6702" spans="3:3" ht="14.4" x14ac:dyDescent="0.3">
      <c r="C6702"/>
    </row>
    <row r="6703" spans="3:3" ht="14.4" x14ac:dyDescent="0.3">
      <c r="C6703"/>
    </row>
    <row r="6704" spans="3:3" ht="14.4" x14ac:dyDescent="0.3">
      <c r="C6704"/>
    </row>
    <row r="6705" spans="3:3" ht="14.4" x14ac:dyDescent="0.3">
      <c r="C6705"/>
    </row>
    <row r="6706" spans="3:3" ht="14.4" x14ac:dyDescent="0.3">
      <c r="C6706"/>
    </row>
    <row r="6707" spans="3:3" ht="14.4" x14ac:dyDescent="0.3">
      <c r="C6707"/>
    </row>
    <row r="6708" spans="3:3" ht="14.4" x14ac:dyDescent="0.3">
      <c r="C6708"/>
    </row>
    <row r="6709" spans="3:3" ht="14.4" x14ac:dyDescent="0.3">
      <c r="C6709"/>
    </row>
    <row r="6710" spans="3:3" ht="14.4" x14ac:dyDescent="0.3">
      <c r="C6710"/>
    </row>
    <row r="6711" spans="3:3" ht="14.4" x14ac:dyDescent="0.3">
      <c r="C6711"/>
    </row>
    <row r="6712" spans="3:3" ht="14.4" x14ac:dyDescent="0.3">
      <c r="C6712"/>
    </row>
    <row r="6713" spans="3:3" ht="14.4" x14ac:dyDescent="0.3">
      <c r="C6713"/>
    </row>
    <row r="6714" spans="3:3" ht="14.4" x14ac:dyDescent="0.3">
      <c r="C6714"/>
    </row>
    <row r="6715" spans="3:3" ht="14.4" x14ac:dyDescent="0.3">
      <c r="C6715"/>
    </row>
    <row r="6716" spans="3:3" ht="14.4" x14ac:dyDescent="0.3">
      <c r="C6716"/>
    </row>
    <row r="6717" spans="3:3" ht="14.4" x14ac:dyDescent="0.3">
      <c r="C6717"/>
    </row>
    <row r="6718" spans="3:3" ht="14.4" x14ac:dyDescent="0.3">
      <c r="C6718"/>
    </row>
    <row r="6719" spans="3:3" ht="14.4" x14ac:dyDescent="0.3">
      <c r="C6719"/>
    </row>
    <row r="6720" spans="3:3" ht="14.4" x14ac:dyDescent="0.3">
      <c r="C6720"/>
    </row>
    <row r="6721" spans="3:3" ht="14.4" x14ac:dyDescent="0.3">
      <c r="C6721"/>
    </row>
    <row r="6722" spans="3:3" ht="14.4" x14ac:dyDescent="0.3">
      <c r="C6722"/>
    </row>
    <row r="6723" spans="3:3" ht="14.4" x14ac:dyDescent="0.3">
      <c r="C6723"/>
    </row>
    <row r="6724" spans="3:3" ht="14.4" x14ac:dyDescent="0.3">
      <c r="C6724"/>
    </row>
    <row r="6725" spans="3:3" ht="14.4" x14ac:dyDescent="0.3">
      <c r="C6725"/>
    </row>
    <row r="6726" spans="3:3" ht="14.4" x14ac:dyDescent="0.3">
      <c r="C6726"/>
    </row>
    <row r="6727" spans="3:3" ht="14.4" x14ac:dyDescent="0.3">
      <c r="C6727"/>
    </row>
    <row r="6728" spans="3:3" ht="14.4" x14ac:dyDescent="0.3">
      <c r="C6728"/>
    </row>
    <row r="6729" spans="3:3" ht="14.4" x14ac:dyDescent="0.3">
      <c r="C6729"/>
    </row>
    <row r="6730" spans="3:3" ht="14.4" x14ac:dyDescent="0.3">
      <c r="C6730"/>
    </row>
    <row r="6731" spans="3:3" ht="14.4" x14ac:dyDescent="0.3">
      <c r="C6731"/>
    </row>
    <row r="6732" spans="3:3" ht="14.4" x14ac:dyDescent="0.3">
      <c r="C6732"/>
    </row>
    <row r="6733" spans="3:3" ht="14.4" x14ac:dyDescent="0.3">
      <c r="C6733"/>
    </row>
    <row r="6734" spans="3:3" ht="14.4" x14ac:dyDescent="0.3">
      <c r="C6734"/>
    </row>
    <row r="6735" spans="3:3" ht="14.4" x14ac:dyDescent="0.3">
      <c r="C6735"/>
    </row>
    <row r="6736" spans="3:3" ht="14.4" x14ac:dyDescent="0.3">
      <c r="C6736"/>
    </row>
    <row r="6737" spans="3:3" ht="14.4" x14ac:dyDescent="0.3">
      <c r="C6737"/>
    </row>
    <row r="6738" spans="3:3" ht="14.4" x14ac:dyDescent="0.3">
      <c r="C6738"/>
    </row>
    <row r="6739" spans="3:3" ht="14.4" x14ac:dyDescent="0.3">
      <c r="C6739"/>
    </row>
    <row r="6740" spans="3:3" ht="14.4" x14ac:dyDescent="0.3">
      <c r="C6740"/>
    </row>
    <row r="6741" spans="3:3" ht="14.4" x14ac:dyDescent="0.3">
      <c r="C6741"/>
    </row>
    <row r="6742" spans="3:3" ht="14.4" x14ac:dyDescent="0.3">
      <c r="C6742"/>
    </row>
    <row r="6743" spans="3:3" ht="14.4" x14ac:dyDescent="0.3">
      <c r="C6743"/>
    </row>
    <row r="6744" spans="3:3" ht="14.4" x14ac:dyDescent="0.3">
      <c r="C6744"/>
    </row>
    <row r="6745" spans="3:3" ht="14.4" x14ac:dyDescent="0.3">
      <c r="C6745"/>
    </row>
    <row r="6746" spans="3:3" ht="14.4" x14ac:dyDescent="0.3">
      <c r="C6746"/>
    </row>
    <row r="6747" spans="3:3" ht="14.4" x14ac:dyDescent="0.3">
      <c r="C6747"/>
    </row>
    <row r="6748" spans="3:3" ht="14.4" x14ac:dyDescent="0.3">
      <c r="C6748"/>
    </row>
    <row r="6749" spans="3:3" ht="14.4" x14ac:dyDescent="0.3">
      <c r="C6749"/>
    </row>
    <row r="6750" spans="3:3" ht="14.4" x14ac:dyDescent="0.3">
      <c r="C6750"/>
    </row>
    <row r="6751" spans="3:3" ht="14.4" x14ac:dyDescent="0.3">
      <c r="C6751"/>
    </row>
    <row r="6752" spans="3:3" ht="14.4" x14ac:dyDescent="0.3">
      <c r="C6752"/>
    </row>
    <row r="6753" spans="3:3" ht="14.4" x14ac:dyDescent="0.3">
      <c r="C6753"/>
    </row>
    <row r="6754" spans="3:3" ht="14.4" x14ac:dyDescent="0.3">
      <c r="C6754"/>
    </row>
    <row r="6755" spans="3:3" ht="14.4" x14ac:dyDescent="0.3">
      <c r="C6755"/>
    </row>
    <row r="6756" spans="3:3" ht="14.4" x14ac:dyDescent="0.3">
      <c r="C6756"/>
    </row>
    <row r="6757" spans="3:3" ht="14.4" x14ac:dyDescent="0.3">
      <c r="C6757"/>
    </row>
    <row r="6758" spans="3:3" ht="14.4" x14ac:dyDescent="0.3">
      <c r="C6758"/>
    </row>
    <row r="6759" spans="3:3" ht="14.4" x14ac:dyDescent="0.3">
      <c r="C6759"/>
    </row>
    <row r="6760" spans="3:3" ht="14.4" x14ac:dyDescent="0.3">
      <c r="C6760"/>
    </row>
    <row r="6761" spans="3:3" ht="14.4" x14ac:dyDescent="0.3">
      <c r="C6761"/>
    </row>
    <row r="6762" spans="3:3" ht="14.4" x14ac:dyDescent="0.3">
      <c r="C6762"/>
    </row>
    <row r="6763" spans="3:3" ht="14.4" x14ac:dyDescent="0.3">
      <c r="C6763"/>
    </row>
    <row r="6764" spans="3:3" ht="14.4" x14ac:dyDescent="0.3">
      <c r="C6764"/>
    </row>
    <row r="6765" spans="3:3" ht="14.4" x14ac:dyDescent="0.3">
      <c r="C6765"/>
    </row>
    <row r="6766" spans="3:3" ht="14.4" x14ac:dyDescent="0.3">
      <c r="C6766"/>
    </row>
    <row r="6767" spans="3:3" ht="14.4" x14ac:dyDescent="0.3">
      <c r="C6767"/>
    </row>
    <row r="6768" spans="3:3" ht="14.4" x14ac:dyDescent="0.3">
      <c r="C6768"/>
    </row>
    <row r="6769" spans="3:3" ht="14.4" x14ac:dyDescent="0.3">
      <c r="C6769"/>
    </row>
    <row r="6770" spans="3:3" ht="14.4" x14ac:dyDescent="0.3">
      <c r="C6770"/>
    </row>
    <row r="6771" spans="3:3" ht="14.4" x14ac:dyDescent="0.3">
      <c r="C6771"/>
    </row>
    <row r="6772" spans="3:3" ht="14.4" x14ac:dyDescent="0.3">
      <c r="C6772"/>
    </row>
    <row r="6773" spans="3:3" ht="14.4" x14ac:dyDescent="0.3">
      <c r="C6773"/>
    </row>
    <row r="6774" spans="3:3" ht="14.4" x14ac:dyDescent="0.3">
      <c r="C6774"/>
    </row>
    <row r="6775" spans="3:3" ht="14.4" x14ac:dyDescent="0.3">
      <c r="C6775"/>
    </row>
    <row r="6776" spans="3:3" ht="14.4" x14ac:dyDescent="0.3">
      <c r="C6776"/>
    </row>
    <row r="6777" spans="3:3" ht="14.4" x14ac:dyDescent="0.3">
      <c r="C6777"/>
    </row>
    <row r="6778" spans="3:3" ht="14.4" x14ac:dyDescent="0.3">
      <c r="C6778"/>
    </row>
    <row r="6779" spans="3:3" ht="14.4" x14ac:dyDescent="0.3">
      <c r="C6779"/>
    </row>
    <row r="6780" spans="3:3" ht="14.4" x14ac:dyDescent="0.3">
      <c r="C6780"/>
    </row>
    <row r="6781" spans="3:3" ht="14.4" x14ac:dyDescent="0.3">
      <c r="C6781"/>
    </row>
    <row r="6782" spans="3:3" ht="14.4" x14ac:dyDescent="0.3">
      <c r="C6782"/>
    </row>
    <row r="6783" spans="3:3" ht="14.4" x14ac:dyDescent="0.3">
      <c r="C6783"/>
    </row>
    <row r="6784" spans="3:3" ht="14.4" x14ac:dyDescent="0.3">
      <c r="C6784"/>
    </row>
    <row r="6785" spans="3:3" ht="14.4" x14ac:dyDescent="0.3">
      <c r="C6785"/>
    </row>
    <row r="6786" spans="3:3" ht="14.4" x14ac:dyDescent="0.3">
      <c r="C6786"/>
    </row>
    <row r="6787" spans="3:3" ht="14.4" x14ac:dyDescent="0.3">
      <c r="C6787"/>
    </row>
    <row r="6788" spans="3:3" ht="14.4" x14ac:dyDescent="0.3">
      <c r="C6788"/>
    </row>
    <row r="6789" spans="3:3" ht="14.4" x14ac:dyDescent="0.3">
      <c r="C6789"/>
    </row>
    <row r="6790" spans="3:3" ht="14.4" x14ac:dyDescent="0.3">
      <c r="C6790"/>
    </row>
    <row r="6791" spans="3:3" ht="14.4" x14ac:dyDescent="0.3">
      <c r="C6791"/>
    </row>
    <row r="6792" spans="3:3" ht="14.4" x14ac:dyDescent="0.3">
      <c r="C6792"/>
    </row>
    <row r="6793" spans="3:3" ht="14.4" x14ac:dyDescent="0.3">
      <c r="C6793"/>
    </row>
    <row r="6794" spans="3:3" ht="14.4" x14ac:dyDescent="0.3">
      <c r="C6794"/>
    </row>
    <row r="6795" spans="3:3" ht="14.4" x14ac:dyDescent="0.3">
      <c r="C6795"/>
    </row>
    <row r="6796" spans="3:3" ht="14.4" x14ac:dyDescent="0.3">
      <c r="C6796"/>
    </row>
    <row r="6797" spans="3:3" ht="14.4" x14ac:dyDescent="0.3">
      <c r="C6797"/>
    </row>
    <row r="6798" spans="3:3" ht="14.4" x14ac:dyDescent="0.3">
      <c r="C6798"/>
    </row>
    <row r="6799" spans="3:3" ht="14.4" x14ac:dyDescent="0.3">
      <c r="C6799"/>
    </row>
    <row r="6800" spans="3:3" ht="14.4" x14ac:dyDescent="0.3">
      <c r="C6800"/>
    </row>
    <row r="6801" spans="3:3" ht="14.4" x14ac:dyDescent="0.3">
      <c r="C6801"/>
    </row>
    <row r="6802" spans="3:3" ht="14.4" x14ac:dyDescent="0.3">
      <c r="C6802"/>
    </row>
    <row r="6803" spans="3:3" ht="14.4" x14ac:dyDescent="0.3">
      <c r="C6803"/>
    </row>
    <row r="6804" spans="3:3" ht="14.4" x14ac:dyDescent="0.3">
      <c r="C6804"/>
    </row>
    <row r="6805" spans="3:3" ht="14.4" x14ac:dyDescent="0.3">
      <c r="C6805"/>
    </row>
    <row r="6806" spans="3:3" ht="14.4" x14ac:dyDescent="0.3">
      <c r="C6806"/>
    </row>
    <row r="6807" spans="3:3" ht="14.4" x14ac:dyDescent="0.3">
      <c r="C6807"/>
    </row>
    <row r="6808" spans="3:3" ht="14.4" x14ac:dyDescent="0.3">
      <c r="C6808"/>
    </row>
    <row r="6809" spans="3:3" ht="14.4" x14ac:dyDescent="0.3">
      <c r="C6809"/>
    </row>
    <row r="6810" spans="3:3" ht="14.4" x14ac:dyDescent="0.3">
      <c r="C6810"/>
    </row>
    <row r="6811" spans="3:3" ht="14.4" x14ac:dyDescent="0.3">
      <c r="C6811"/>
    </row>
    <row r="6812" spans="3:3" ht="14.4" x14ac:dyDescent="0.3">
      <c r="C6812"/>
    </row>
    <row r="6813" spans="3:3" ht="14.4" x14ac:dyDescent="0.3">
      <c r="C6813"/>
    </row>
    <row r="6814" spans="3:3" ht="14.4" x14ac:dyDescent="0.3">
      <c r="C6814"/>
    </row>
    <row r="6815" spans="3:3" ht="14.4" x14ac:dyDescent="0.3">
      <c r="C6815"/>
    </row>
    <row r="6816" spans="3:3" ht="14.4" x14ac:dyDescent="0.3">
      <c r="C6816"/>
    </row>
    <row r="6817" spans="3:3" ht="14.4" x14ac:dyDescent="0.3">
      <c r="C6817"/>
    </row>
    <row r="6818" spans="3:3" ht="14.4" x14ac:dyDescent="0.3">
      <c r="C6818"/>
    </row>
    <row r="6819" spans="3:3" ht="14.4" x14ac:dyDescent="0.3">
      <c r="C6819"/>
    </row>
    <row r="6820" spans="3:3" ht="14.4" x14ac:dyDescent="0.3">
      <c r="C6820"/>
    </row>
    <row r="6821" spans="3:3" ht="14.4" x14ac:dyDescent="0.3">
      <c r="C6821"/>
    </row>
    <row r="6822" spans="3:3" ht="14.4" x14ac:dyDescent="0.3">
      <c r="C6822"/>
    </row>
    <row r="6823" spans="3:3" ht="14.4" x14ac:dyDescent="0.3">
      <c r="C6823"/>
    </row>
    <row r="6824" spans="3:3" ht="14.4" x14ac:dyDescent="0.3">
      <c r="C6824"/>
    </row>
    <row r="6825" spans="3:3" ht="14.4" x14ac:dyDescent="0.3">
      <c r="C6825"/>
    </row>
    <row r="6826" spans="3:3" ht="14.4" x14ac:dyDescent="0.3">
      <c r="C6826"/>
    </row>
    <row r="6827" spans="3:3" ht="14.4" x14ac:dyDescent="0.3">
      <c r="C6827"/>
    </row>
    <row r="6828" spans="3:3" ht="14.4" x14ac:dyDescent="0.3">
      <c r="C6828"/>
    </row>
    <row r="6829" spans="3:3" ht="14.4" x14ac:dyDescent="0.3">
      <c r="C6829"/>
    </row>
    <row r="6830" spans="3:3" ht="14.4" x14ac:dyDescent="0.3">
      <c r="C6830"/>
    </row>
    <row r="6831" spans="3:3" ht="14.4" x14ac:dyDescent="0.3">
      <c r="C6831"/>
    </row>
    <row r="6832" spans="3:3" ht="14.4" x14ac:dyDescent="0.3">
      <c r="C6832"/>
    </row>
    <row r="6833" spans="3:3" ht="14.4" x14ac:dyDescent="0.3">
      <c r="C6833"/>
    </row>
    <row r="6834" spans="3:3" ht="14.4" x14ac:dyDescent="0.3">
      <c r="C6834"/>
    </row>
    <row r="6835" spans="3:3" ht="14.4" x14ac:dyDescent="0.3">
      <c r="C6835"/>
    </row>
    <row r="6836" spans="3:3" ht="14.4" x14ac:dyDescent="0.3">
      <c r="C6836"/>
    </row>
    <row r="6837" spans="3:3" ht="14.4" x14ac:dyDescent="0.3">
      <c r="C6837"/>
    </row>
    <row r="6838" spans="3:3" ht="14.4" x14ac:dyDescent="0.3">
      <c r="C6838"/>
    </row>
    <row r="6839" spans="3:3" ht="14.4" x14ac:dyDescent="0.3">
      <c r="C6839"/>
    </row>
    <row r="6840" spans="3:3" ht="14.4" x14ac:dyDescent="0.3">
      <c r="C6840"/>
    </row>
    <row r="6841" spans="3:3" ht="14.4" x14ac:dyDescent="0.3">
      <c r="C6841"/>
    </row>
    <row r="6842" spans="3:3" ht="14.4" x14ac:dyDescent="0.3">
      <c r="C6842"/>
    </row>
    <row r="6843" spans="3:3" ht="14.4" x14ac:dyDescent="0.3">
      <c r="C6843"/>
    </row>
    <row r="6844" spans="3:3" ht="14.4" x14ac:dyDescent="0.3">
      <c r="C6844"/>
    </row>
    <row r="6845" spans="3:3" ht="14.4" x14ac:dyDescent="0.3">
      <c r="C6845"/>
    </row>
    <row r="6846" spans="3:3" ht="14.4" x14ac:dyDescent="0.3">
      <c r="C6846"/>
    </row>
    <row r="6847" spans="3:3" ht="14.4" x14ac:dyDescent="0.3">
      <c r="C6847"/>
    </row>
    <row r="6848" spans="3:3" ht="14.4" x14ac:dyDescent="0.3">
      <c r="C6848"/>
    </row>
    <row r="6849" spans="3:3" ht="14.4" x14ac:dyDescent="0.3">
      <c r="C6849"/>
    </row>
    <row r="6850" spans="3:3" ht="14.4" x14ac:dyDescent="0.3">
      <c r="C6850"/>
    </row>
    <row r="6851" spans="3:3" ht="14.4" x14ac:dyDescent="0.3">
      <c r="C6851"/>
    </row>
    <row r="6852" spans="3:3" ht="14.4" x14ac:dyDescent="0.3">
      <c r="C6852"/>
    </row>
    <row r="6853" spans="3:3" ht="14.4" x14ac:dyDescent="0.3">
      <c r="C6853"/>
    </row>
    <row r="6854" spans="3:3" ht="14.4" x14ac:dyDescent="0.3">
      <c r="C6854"/>
    </row>
    <row r="6855" spans="3:3" ht="14.4" x14ac:dyDescent="0.3">
      <c r="C6855"/>
    </row>
    <row r="6856" spans="3:3" ht="14.4" x14ac:dyDescent="0.3">
      <c r="C6856"/>
    </row>
    <row r="6857" spans="3:3" ht="14.4" x14ac:dyDescent="0.3">
      <c r="C6857"/>
    </row>
    <row r="6858" spans="3:3" ht="14.4" x14ac:dyDescent="0.3">
      <c r="C6858"/>
    </row>
    <row r="6859" spans="3:3" ht="14.4" x14ac:dyDescent="0.3">
      <c r="C6859"/>
    </row>
    <row r="6860" spans="3:3" ht="14.4" x14ac:dyDescent="0.3">
      <c r="C6860"/>
    </row>
    <row r="6861" spans="3:3" ht="14.4" x14ac:dyDescent="0.3">
      <c r="C6861"/>
    </row>
    <row r="6862" spans="3:3" ht="14.4" x14ac:dyDescent="0.3">
      <c r="C6862"/>
    </row>
    <row r="6863" spans="3:3" ht="14.4" x14ac:dyDescent="0.3">
      <c r="C6863"/>
    </row>
    <row r="6864" spans="3:3" ht="14.4" x14ac:dyDescent="0.3">
      <c r="C6864"/>
    </row>
    <row r="6865" spans="3:3" ht="14.4" x14ac:dyDescent="0.3">
      <c r="C6865"/>
    </row>
    <row r="6866" spans="3:3" ht="14.4" x14ac:dyDescent="0.3">
      <c r="C6866"/>
    </row>
    <row r="6867" spans="3:3" ht="14.4" x14ac:dyDescent="0.3">
      <c r="C6867"/>
    </row>
    <row r="6868" spans="3:3" ht="14.4" x14ac:dyDescent="0.3">
      <c r="C6868"/>
    </row>
    <row r="6869" spans="3:3" ht="14.4" x14ac:dyDescent="0.3">
      <c r="C6869"/>
    </row>
    <row r="6870" spans="3:3" ht="14.4" x14ac:dyDescent="0.3">
      <c r="C6870"/>
    </row>
    <row r="6871" spans="3:3" ht="14.4" x14ac:dyDescent="0.3">
      <c r="C6871"/>
    </row>
    <row r="6872" spans="3:3" ht="14.4" x14ac:dyDescent="0.3">
      <c r="C6872"/>
    </row>
    <row r="6873" spans="3:3" ht="14.4" x14ac:dyDescent="0.3">
      <c r="C6873"/>
    </row>
    <row r="6874" spans="3:3" ht="14.4" x14ac:dyDescent="0.3">
      <c r="C6874"/>
    </row>
    <row r="6875" spans="3:3" ht="14.4" x14ac:dyDescent="0.3">
      <c r="C6875"/>
    </row>
    <row r="6876" spans="3:3" ht="14.4" x14ac:dyDescent="0.3">
      <c r="C6876"/>
    </row>
    <row r="6877" spans="3:3" ht="14.4" x14ac:dyDescent="0.3">
      <c r="C6877"/>
    </row>
    <row r="6878" spans="3:3" ht="14.4" x14ac:dyDescent="0.3">
      <c r="C6878"/>
    </row>
    <row r="6879" spans="3:3" ht="14.4" x14ac:dyDescent="0.3">
      <c r="C6879"/>
    </row>
    <row r="6880" spans="3:3" ht="14.4" x14ac:dyDescent="0.3">
      <c r="C6880"/>
    </row>
    <row r="6881" spans="3:3" ht="14.4" x14ac:dyDescent="0.3">
      <c r="C6881"/>
    </row>
    <row r="6882" spans="3:3" ht="14.4" x14ac:dyDescent="0.3">
      <c r="C6882"/>
    </row>
    <row r="6883" spans="3:3" ht="14.4" x14ac:dyDescent="0.3">
      <c r="C6883"/>
    </row>
    <row r="6884" spans="3:3" ht="14.4" x14ac:dyDescent="0.3">
      <c r="C6884"/>
    </row>
    <row r="6885" spans="3:3" ht="14.4" x14ac:dyDescent="0.3">
      <c r="C6885"/>
    </row>
    <row r="6886" spans="3:3" ht="14.4" x14ac:dyDescent="0.3">
      <c r="C6886"/>
    </row>
    <row r="6887" spans="3:3" ht="14.4" x14ac:dyDescent="0.3">
      <c r="C6887"/>
    </row>
    <row r="6888" spans="3:3" ht="14.4" x14ac:dyDescent="0.3">
      <c r="C6888"/>
    </row>
    <row r="6889" spans="3:3" ht="14.4" x14ac:dyDescent="0.3">
      <c r="C6889"/>
    </row>
    <row r="6890" spans="3:3" ht="14.4" x14ac:dyDescent="0.3">
      <c r="C6890"/>
    </row>
    <row r="6891" spans="3:3" ht="14.4" x14ac:dyDescent="0.3">
      <c r="C6891"/>
    </row>
    <row r="6892" spans="3:3" ht="14.4" x14ac:dyDescent="0.3">
      <c r="C6892"/>
    </row>
    <row r="6893" spans="3:3" ht="14.4" x14ac:dyDescent="0.3">
      <c r="C6893"/>
    </row>
    <row r="6894" spans="3:3" ht="14.4" x14ac:dyDescent="0.3">
      <c r="C6894"/>
    </row>
    <row r="6895" spans="3:3" ht="14.4" x14ac:dyDescent="0.3">
      <c r="C6895"/>
    </row>
    <row r="6896" spans="3:3" ht="14.4" x14ac:dyDescent="0.3">
      <c r="C6896"/>
    </row>
    <row r="6897" spans="3:3" ht="14.4" x14ac:dyDescent="0.3">
      <c r="C6897"/>
    </row>
    <row r="6898" spans="3:3" ht="14.4" x14ac:dyDescent="0.3">
      <c r="C6898"/>
    </row>
    <row r="6899" spans="3:3" ht="14.4" x14ac:dyDescent="0.3">
      <c r="C6899"/>
    </row>
    <row r="6900" spans="3:3" ht="14.4" x14ac:dyDescent="0.3">
      <c r="C6900"/>
    </row>
    <row r="6901" spans="3:3" ht="14.4" x14ac:dyDescent="0.3">
      <c r="C6901"/>
    </row>
    <row r="6902" spans="3:3" ht="14.4" x14ac:dyDescent="0.3">
      <c r="C6902"/>
    </row>
    <row r="6903" spans="3:3" ht="14.4" x14ac:dyDescent="0.3">
      <c r="C6903"/>
    </row>
    <row r="6904" spans="3:3" ht="14.4" x14ac:dyDescent="0.3">
      <c r="C6904"/>
    </row>
    <row r="6905" spans="3:3" ht="14.4" x14ac:dyDescent="0.3">
      <c r="C6905"/>
    </row>
    <row r="6906" spans="3:3" ht="14.4" x14ac:dyDescent="0.3">
      <c r="C6906"/>
    </row>
    <row r="6907" spans="3:3" ht="14.4" x14ac:dyDescent="0.3">
      <c r="C6907"/>
    </row>
    <row r="6908" spans="3:3" ht="14.4" x14ac:dyDescent="0.3">
      <c r="C6908"/>
    </row>
    <row r="6909" spans="3:3" ht="14.4" x14ac:dyDescent="0.3">
      <c r="C6909"/>
    </row>
    <row r="6910" spans="3:3" ht="14.4" x14ac:dyDescent="0.3">
      <c r="C6910"/>
    </row>
    <row r="6911" spans="3:3" ht="14.4" x14ac:dyDescent="0.3">
      <c r="C6911"/>
    </row>
    <row r="6912" spans="3:3" ht="14.4" x14ac:dyDescent="0.3">
      <c r="C6912"/>
    </row>
    <row r="6913" spans="3:3" ht="14.4" x14ac:dyDescent="0.3">
      <c r="C6913"/>
    </row>
    <row r="6914" spans="3:3" ht="14.4" x14ac:dyDescent="0.3">
      <c r="C6914"/>
    </row>
    <row r="6915" spans="3:3" ht="14.4" x14ac:dyDescent="0.3">
      <c r="C6915"/>
    </row>
    <row r="6916" spans="3:3" ht="14.4" x14ac:dyDescent="0.3">
      <c r="C6916"/>
    </row>
    <row r="6917" spans="3:3" ht="14.4" x14ac:dyDescent="0.3">
      <c r="C6917"/>
    </row>
    <row r="6918" spans="3:3" ht="14.4" x14ac:dyDescent="0.3">
      <c r="C6918"/>
    </row>
    <row r="6919" spans="3:3" ht="14.4" x14ac:dyDescent="0.3">
      <c r="C6919"/>
    </row>
    <row r="6920" spans="3:3" ht="14.4" x14ac:dyDescent="0.3">
      <c r="C6920"/>
    </row>
    <row r="6921" spans="3:3" ht="14.4" x14ac:dyDescent="0.3">
      <c r="C6921"/>
    </row>
    <row r="6922" spans="3:3" ht="14.4" x14ac:dyDescent="0.3">
      <c r="C6922"/>
    </row>
    <row r="6923" spans="3:3" ht="14.4" x14ac:dyDescent="0.3">
      <c r="C6923"/>
    </row>
    <row r="6924" spans="3:3" ht="14.4" x14ac:dyDescent="0.3">
      <c r="C6924"/>
    </row>
    <row r="6925" spans="3:3" ht="14.4" x14ac:dyDescent="0.3">
      <c r="C6925"/>
    </row>
    <row r="6926" spans="3:3" ht="14.4" x14ac:dyDescent="0.3">
      <c r="C6926"/>
    </row>
    <row r="6927" spans="3:3" ht="14.4" x14ac:dyDescent="0.3">
      <c r="C6927"/>
    </row>
    <row r="6928" spans="3:3" ht="14.4" x14ac:dyDescent="0.3">
      <c r="C6928"/>
    </row>
    <row r="6929" spans="3:3" ht="14.4" x14ac:dyDescent="0.3">
      <c r="C6929"/>
    </row>
    <row r="6930" spans="3:3" ht="14.4" x14ac:dyDescent="0.3">
      <c r="C6930"/>
    </row>
    <row r="6931" spans="3:3" ht="14.4" x14ac:dyDescent="0.3">
      <c r="C6931"/>
    </row>
    <row r="6932" spans="3:3" ht="14.4" x14ac:dyDescent="0.3">
      <c r="C6932"/>
    </row>
    <row r="6933" spans="3:3" ht="14.4" x14ac:dyDescent="0.3">
      <c r="C6933"/>
    </row>
    <row r="6934" spans="3:3" ht="14.4" x14ac:dyDescent="0.3">
      <c r="C6934"/>
    </row>
    <row r="6935" spans="3:3" ht="14.4" x14ac:dyDescent="0.3">
      <c r="C6935"/>
    </row>
    <row r="6936" spans="3:3" ht="14.4" x14ac:dyDescent="0.3">
      <c r="C6936"/>
    </row>
    <row r="6937" spans="3:3" ht="14.4" x14ac:dyDescent="0.3">
      <c r="C6937"/>
    </row>
    <row r="6938" spans="3:3" ht="14.4" x14ac:dyDescent="0.3">
      <c r="C6938"/>
    </row>
    <row r="6939" spans="3:3" ht="14.4" x14ac:dyDescent="0.3">
      <c r="C6939"/>
    </row>
    <row r="6940" spans="3:3" ht="14.4" x14ac:dyDescent="0.3">
      <c r="C6940"/>
    </row>
    <row r="6941" spans="3:3" ht="14.4" x14ac:dyDescent="0.3">
      <c r="C6941"/>
    </row>
    <row r="6942" spans="3:3" ht="14.4" x14ac:dyDescent="0.3">
      <c r="C6942"/>
    </row>
    <row r="6943" spans="3:3" ht="14.4" x14ac:dyDescent="0.3">
      <c r="C6943"/>
    </row>
    <row r="6944" spans="3:3" ht="14.4" x14ac:dyDescent="0.3">
      <c r="C6944"/>
    </row>
    <row r="6945" spans="3:3" ht="14.4" x14ac:dyDescent="0.3">
      <c r="C6945"/>
    </row>
    <row r="6946" spans="3:3" ht="14.4" x14ac:dyDescent="0.3">
      <c r="C6946"/>
    </row>
    <row r="6947" spans="3:3" ht="14.4" x14ac:dyDescent="0.3">
      <c r="C6947"/>
    </row>
    <row r="6948" spans="3:3" ht="14.4" x14ac:dyDescent="0.3">
      <c r="C6948"/>
    </row>
    <row r="6949" spans="3:3" ht="14.4" x14ac:dyDescent="0.3">
      <c r="C6949"/>
    </row>
    <row r="6950" spans="3:3" ht="14.4" x14ac:dyDescent="0.3">
      <c r="C6950"/>
    </row>
    <row r="6951" spans="3:3" ht="14.4" x14ac:dyDescent="0.3">
      <c r="C6951"/>
    </row>
    <row r="6952" spans="3:3" ht="14.4" x14ac:dyDescent="0.3">
      <c r="C6952"/>
    </row>
    <row r="6953" spans="3:3" ht="14.4" x14ac:dyDescent="0.3">
      <c r="C6953"/>
    </row>
    <row r="6954" spans="3:3" ht="14.4" x14ac:dyDescent="0.3">
      <c r="C6954"/>
    </row>
    <row r="6955" spans="3:3" ht="14.4" x14ac:dyDescent="0.3">
      <c r="C6955"/>
    </row>
    <row r="6956" spans="3:3" ht="14.4" x14ac:dyDescent="0.3">
      <c r="C6956"/>
    </row>
    <row r="6957" spans="3:3" ht="14.4" x14ac:dyDescent="0.3">
      <c r="C6957"/>
    </row>
    <row r="6958" spans="3:3" ht="14.4" x14ac:dyDescent="0.3">
      <c r="C6958"/>
    </row>
    <row r="6959" spans="3:3" ht="14.4" x14ac:dyDescent="0.3">
      <c r="C6959"/>
    </row>
    <row r="6960" spans="3:3" ht="14.4" x14ac:dyDescent="0.3">
      <c r="C6960"/>
    </row>
    <row r="6961" spans="3:3" ht="14.4" x14ac:dyDescent="0.3">
      <c r="C6961"/>
    </row>
    <row r="6962" spans="3:3" ht="14.4" x14ac:dyDescent="0.3">
      <c r="C6962"/>
    </row>
    <row r="6963" spans="3:3" ht="14.4" x14ac:dyDescent="0.3">
      <c r="C6963"/>
    </row>
    <row r="6964" spans="3:3" ht="14.4" x14ac:dyDescent="0.3">
      <c r="C6964"/>
    </row>
    <row r="6965" spans="3:3" ht="14.4" x14ac:dyDescent="0.3">
      <c r="C6965"/>
    </row>
    <row r="6966" spans="3:3" ht="14.4" x14ac:dyDescent="0.3">
      <c r="C6966"/>
    </row>
    <row r="6967" spans="3:3" ht="14.4" x14ac:dyDescent="0.3">
      <c r="C6967"/>
    </row>
    <row r="6968" spans="3:3" ht="14.4" x14ac:dyDescent="0.3">
      <c r="C6968"/>
    </row>
    <row r="6969" spans="3:3" ht="14.4" x14ac:dyDescent="0.3">
      <c r="C6969"/>
    </row>
    <row r="6970" spans="3:3" ht="14.4" x14ac:dyDescent="0.3">
      <c r="C6970"/>
    </row>
    <row r="6971" spans="3:3" ht="14.4" x14ac:dyDescent="0.3">
      <c r="C6971"/>
    </row>
    <row r="6972" spans="3:3" ht="14.4" x14ac:dyDescent="0.3">
      <c r="C6972"/>
    </row>
    <row r="6973" spans="3:3" ht="14.4" x14ac:dyDescent="0.3">
      <c r="C6973"/>
    </row>
    <row r="6974" spans="3:3" ht="14.4" x14ac:dyDescent="0.3">
      <c r="C6974"/>
    </row>
    <row r="6975" spans="3:3" ht="14.4" x14ac:dyDescent="0.3">
      <c r="C6975"/>
    </row>
    <row r="6976" spans="3:3" ht="14.4" x14ac:dyDescent="0.3">
      <c r="C6976"/>
    </row>
    <row r="6977" spans="3:3" ht="14.4" x14ac:dyDescent="0.3">
      <c r="C6977"/>
    </row>
    <row r="6978" spans="3:3" ht="14.4" x14ac:dyDescent="0.3">
      <c r="C6978"/>
    </row>
    <row r="6979" spans="3:3" ht="14.4" x14ac:dyDescent="0.3">
      <c r="C6979"/>
    </row>
    <row r="6980" spans="3:3" ht="14.4" x14ac:dyDescent="0.3">
      <c r="C6980"/>
    </row>
    <row r="6981" spans="3:3" ht="14.4" x14ac:dyDescent="0.3">
      <c r="C6981"/>
    </row>
    <row r="6982" spans="3:3" ht="14.4" x14ac:dyDescent="0.3">
      <c r="C6982"/>
    </row>
    <row r="6983" spans="3:3" ht="14.4" x14ac:dyDescent="0.3">
      <c r="C6983"/>
    </row>
    <row r="6984" spans="3:3" ht="14.4" x14ac:dyDescent="0.3">
      <c r="C6984"/>
    </row>
    <row r="6985" spans="3:3" ht="14.4" x14ac:dyDescent="0.3">
      <c r="C6985"/>
    </row>
    <row r="6986" spans="3:3" ht="14.4" x14ac:dyDescent="0.3">
      <c r="C6986"/>
    </row>
    <row r="6987" spans="3:3" ht="14.4" x14ac:dyDescent="0.3">
      <c r="C6987"/>
    </row>
    <row r="6988" spans="3:3" ht="14.4" x14ac:dyDescent="0.3">
      <c r="C6988"/>
    </row>
    <row r="6989" spans="3:3" ht="14.4" x14ac:dyDescent="0.3">
      <c r="C6989"/>
    </row>
    <row r="6990" spans="3:3" ht="14.4" x14ac:dyDescent="0.3">
      <c r="C6990"/>
    </row>
    <row r="6991" spans="3:3" ht="14.4" x14ac:dyDescent="0.3">
      <c r="C6991"/>
    </row>
    <row r="6992" spans="3:3" ht="14.4" x14ac:dyDescent="0.3">
      <c r="C6992"/>
    </row>
    <row r="6993" spans="3:3" ht="14.4" x14ac:dyDescent="0.3">
      <c r="C6993"/>
    </row>
    <row r="6994" spans="3:3" ht="14.4" x14ac:dyDescent="0.3">
      <c r="C6994"/>
    </row>
    <row r="6995" spans="3:3" ht="14.4" x14ac:dyDescent="0.3">
      <c r="C6995"/>
    </row>
    <row r="6996" spans="3:3" ht="14.4" x14ac:dyDescent="0.3">
      <c r="C6996"/>
    </row>
    <row r="6997" spans="3:3" ht="14.4" x14ac:dyDescent="0.3">
      <c r="C6997"/>
    </row>
    <row r="6998" spans="3:3" ht="14.4" x14ac:dyDescent="0.3">
      <c r="C6998"/>
    </row>
    <row r="6999" spans="3:3" ht="14.4" x14ac:dyDescent="0.3">
      <c r="C6999"/>
    </row>
    <row r="7000" spans="3:3" ht="14.4" x14ac:dyDescent="0.3">
      <c r="C7000"/>
    </row>
    <row r="7001" spans="3:3" ht="14.4" x14ac:dyDescent="0.3">
      <c r="C7001"/>
    </row>
    <row r="7002" spans="3:3" ht="14.4" x14ac:dyDescent="0.3">
      <c r="C7002"/>
    </row>
    <row r="7003" spans="3:3" ht="14.4" x14ac:dyDescent="0.3">
      <c r="C7003"/>
    </row>
    <row r="7004" spans="3:3" ht="14.4" x14ac:dyDescent="0.3">
      <c r="C7004"/>
    </row>
    <row r="7005" spans="3:3" ht="14.4" x14ac:dyDescent="0.3">
      <c r="C7005"/>
    </row>
    <row r="7006" spans="3:3" ht="14.4" x14ac:dyDescent="0.3">
      <c r="C7006"/>
    </row>
    <row r="7007" spans="3:3" ht="14.4" x14ac:dyDescent="0.3">
      <c r="C7007"/>
    </row>
    <row r="7008" spans="3:3" ht="14.4" x14ac:dyDescent="0.3">
      <c r="C7008"/>
    </row>
    <row r="7009" spans="3:3" ht="14.4" x14ac:dyDescent="0.3">
      <c r="C7009"/>
    </row>
    <row r="7010" spans="3:3" ht="14.4" x14ac:dyDescent="0.3">
      <c r="C7010"/>
    </row>
    <row r="7011" spans="3:3" ht="14.4" x14ac:dyDescent="0.3">
      <c r="C7011"/>
    </row>
    <row r="7012" spans="3:3" ht="14.4" x14ac:dyDescent="0.3">
      <c r="C7012"/>
    </row>
    <row r="7013" spans="3:3" ht="14.4" x14ac:dyDescent="0.3">
      <c r="C7013"/>
    </row>
    <row r="7014" spans="3:3" ht="14.4" x14ac:dyDescent="0.3">
      <c r="C7014"/>
    </row>
    <row r="7015" spans="3:3" ht="14.4" x14ac:dyDescent="0.3">
      <c r="C7015"/>
    </row>
    <row r="7016" spans="3:3" ht="14.4" x14ac:dyDescent="0.3">
      <c r="C7016"/>
    </row>
    <row r="7017" spans="3:3" ht="14.4" x14ac:dyDescent="0.3">
      <c r="C7017"/>
    </row>
    <row r="7018" spans="3:3" ht="14.4" x14ac:dyDescent="0.3">
      <c r="C7018"/>
    </row>
    <row r="7019" spans="3:3" ht="14.4" x14ac:dyDescent="0.3">
      <c r="C7019"/>
    </row>
    <row r="7020" spans="3:3" ht="14.4" x14ac:dyDescent="0.3">
      <c r="C7020"/>
    </row>
    <row r="7021" spans="3:3" ht="14.4" x14ac:dyDescent="0.3">
      <c r="C7021"/>
    </row>
    <row r="7022" spans="3:3" ht="14.4" x14ac:dyDescent="0.3">
      <c r="C7022"/>
    </row>
    <row r="7023" spans="3:3" ht="14.4" x14ac:dyDescent="0.3">
      <c r="C7023"/>
    </row>
    <row r="7024" spans="3:3" ht="14.4" x14ac:dyDescent="0.3">
      <c r="C7024"/>
    </row>
    <row r="7025" spans="3:3" ht="14.4" x14ac:dyDescent="0.3">
      <c r="C7025"/>
    </row>
    <row r="7026" spans="3:3" ht="14.4" x14ac:dyDescent="0.3">
      <c r="C7026"/>
    </row>
    <row r="7027" spans="3:3" ht="14.4" x14ac:dyDescent="0.3">
      <c r="C7027"/>
    </row>
    <row r="7028" spans="3:3" ht="14.4" x14ac:dyDescent="0.3">
      <c r="C7028"/>
    </row>
    <row r="7029" spans="3:3" ht="14.4" x14ac:dyDescent="0.3">
      <c r="C7029"/>
    </row>
    <row r="7030" spans="3:3" ht="14.4" x14ac:dyDescent="0.3">
      <c r="C7030"/>
    </row>
    <row r="7031" spans="3:3" ht="14.4" x14ac:dyDescent="0.3">
      <c r="C7031"/>
    </row>
    <row r="7032" spans="3:3" ht="14.4" x14ac:dyDescent="0.3">
      <c r="C7032"/>
    </row>
    <row r="7033" spans="3:3" ht="14.4" x14ac:dyDescent="0.3">
      <c r="C7033"/>
    </row>
    <row r="7034" spans="3:3" ht="14.4" x14ac:dyDescent="0.3">
      <c r="C7034"/>
    </row>
    <row r="7035" spans="3:3" ht="14.4" x14ac:dyDescent="0.3">
      <c r="C7035"/>
    </row>
    <row r="7036" spans="3:3" ht="14.4" x14ac:dyDescent="0.3">
      <c r="C7036"/>
    </row>
    <row r="7037" spans="3:3" ht="14.4" x14ac:dyDescent="0.3">
      <c r="C7037"/>
    </row>
    <row r="7038" spans="3:3" ht="14.4" x14ac:dyDescent="0.3">
      <c r="C7038"/>
    </row>
    <row r="7039" spans="3:3" ht="14.4" x14ac:dyDescent="0.3">
      <c r="C7039"/>
    </row>
    <row r="7040" spans="3:3" ht="14.4" x14ac:dyDescent="0.3">
      <c r="C7040"/>
    </row>
    <row r="7041" spans="3:3" ht="14.4" x14ac:dyDescent="0.3">
      <c r="C7041"/>
    </row>
    <row r="7042" spans="3:3" ht="14.4" x14ac:dyDescent="0.3">
      <c r="C7042"/>
    </row>
    <row r="7043" spans="3:3" ht="14.4" x14ac:dyDescent="0.3">
      <c r="C7043"/>
    </row>
    <row r="7044" spans="3:3" ht="14.4" x14ac:dyDescent="0.3">
      <c r="C7044"/>
    </row>
    <row r="7045" spans="3:3" ht="14.4" x14ac:dyDescent="0.3">
      <c r="C7045"/>
    </row>
    <row r="7046" spans="3:3" ht="14.4" x14ac:dyDescent="0.3">
      <c r="C7046"/>
    </row>
    <row r="7047" spans="3:3" ht="14.4" x14ac:dyDescent="0.3">
      <c r="C7047"/>
    </row>
    <row r="7048" spans="3:3" ht="14.4" x14ac:dyDescent="0.3">
      <c r="C7048"/>
    </row>
    <row r="7049" spans="3:3" ht="14.4" x14ac:dyDescent="0.3">
      <c r="C7049"/>
    </row>
    <row r="7050" spans="3:3" ht="14.4" x14ac:dyDescent="0.3">
      <c r="C7050"/>
    </row>
    <row r="7051" spans="3:3" ht="14.4" x14ac:dyDescent="0.3">
      <c r="C7051"/>
    </row>
    <row r="7052" spans="3:3" ht="14.4" x14ac:dyDescent="0.3">
      <c r="C7052"/>
    </row>
    <row r="7053" spans="3:3" ht="14.4" x14ac:dyDescent="0.3">
      <c r="C7053"/>
    </row>
    <row r="7054" spans="3:3" ht="14.4" x14ac:dyDescent="0.3">
      <c r="C7054"/>
    </row>
    <row r="7055" spans="3:3" ht="14.4" x14ac:dyDescent="0.3">
      <c r="C7055"/>
    </row>
    <row r="7056" spans="3:3" ht="14.4" x14ac:dyDescent="0.3">
      <c r="C7056"/>
    </row>
    <row r="7057" spans="3:3" ht="14.4" x14ac:dyDescent="0.3">
      <c r="C7057"/>
    </row>
    <row r="7058" spans="3:3" ht="14.4" x14ac:dyDescent="0.3">
      <c r="C7058"/>
    </row>
    <row r="7059" spans="3:3" ht="14.4" x14ac:dyDescent="0.3">
      <c r="C7059"/>
    </row>
    <row r="7060" spans="3:3" ht="14.4" x14ac:dyDescent="0.3">
      <c r="C7060"/>
    </row>
    <row r="7061" spans="3:3" ht="14.4" x14ac:dyDescent="0.3">
      <c r="C7061"/>
    </row>
    <row r="7062" spans="3:3" ht="14.4" x14ac:dyDescent="0.3">
      <c r="C7062"/>
    </row>
    <row r="7063" spans="3:3" ht="14.4" x14ac:dyDescent="0.3">
      <c r="C7063"/>
    </row>
    <row r="7064" spans="3:3" ht="14.4" x14ac:dyDescent="0.3">
      <c r="C7064"/>
    </row>
    <row r="7065" spans="3:3" ht="14.4" x14ac:dyDescent="0.3">
      <c r="C7065"/>
    </row>
    <row r="7066" spans="3:3" ht="14.4" x14ac:dyDescent="0.3">
      <c r="C7066"/>
    </row>
    <row r="7067" spans="3:3" ht="14.4" x14ac:dyDescent="0.3">
      <c r="C7067"/>
    </row>
    <row r="7068" spans="3:3" ht="14.4" x14ac:dyDescent="0.3">
      <c r="C7068"/>
    </row>
    <row r="7069" spans="3:3" ht="14.4" x14ac:dyDescent="0.3">
      <c r="C7069"/>
    </row>
    <row r="7070" spans="3:3" ht="14.4" x14ac:dyDescent="0.3">
      <c r="C7070"/>
    </row>
    <row r="7071" spans="3:3" ht="14.4" x14ac:dyDescent="0.3">
      <c r="C7071"/>
    </row>
    <row r="7072" spans="3:3" ht="14.4" x14ac:dyDescent="0.3">
      <c r="C7072"/>
    </row>
    <row r="7073" spans="3:3" ht="14.4" x14ac:dyDescent="0.3">
      <c r="C7073"/>
    </row>
    <row r="7074" spans="3:3" ht="14.4" x14ac:dyDescent="0.3">
      <c r="C7074"/>
    </row>
    <row r="7075" spans="3:3" ht="14.4" x14ac:dyDescent="0.3">
      <c r="C7075"/>
    </row>
    <row r="7076" spans="3:3" ht="14.4" x14ac:dyDescent="0.3">
      <c r="C7076"/>
    </row>
    <row r="7077" spans="3:3" ht="14.4" x14ac:dyDescent="0.3">
      <c r="C7077"/>
    </row>
    <row r="7078" spans="3:3" ht="14.4" x14ac:dyDescent="0.3">
      <c r="C7078"/>
    </row>
    <row r="7079" spans="3:3" ht="14.4" x14ac:dyDescent="0.3">
      <c r="C7079"/>
    </row>
    <row r="7080" spans="3:3" ht="14.4" x14ac:dyDescent="0.3">
      <c r="C7080"/>
    </row>
    <row r="7081" spans="3:3" ht="14.4" x14ac:dyDescent="0.3">
      <c r="C7081"/>
    </row>
    <row r="7082" spans="3:3" ht="14.4" x14ac:dyDescent="0.3">
      <c r="C7082"/>
    </row>
    <row r="7083" spans="3:3" ht="14.4" x14ac:dyDescent="0.3">
      <c r="C7083"/>
    </row>
    <row r="7084" spans="3:3" ht="14.4" x14ac:dyDescent="0.3">
      <c r="C7084"/>
    </row>
    <row r="7085" spans="3:3" ht="14.4" x14ac:dyDescent="0.3">
      <c r="C7085"/>
    </row>
    <row r="7086" spans="3:3" ht="14.4" x14ac:dyDescent="0.3">
      <c r="C7086"/>
    </row>
    <row r="7087" spans="3:3" ht="14.4" x14ac:dyDescent="0.3">
      <c r="C7087"/>
    </row>
    <row r="7088" spans="3:3" ht="14.4" x14ac:dyDescent="0.3">
      <c r="C7088"/>
    </row>
    <row r="7089" spans="3:3" ht="14.4" x14ac:dyDescent="0.3">
      <c r="C7089"/>
    </row>
    <row r="7090" spans="3:3" ht="14.4" x14ac:dyDescent="0.3">
      <c r="C7090"/>
    </row>
    <row r="7091" spans="3:3" ht="14.4" x14ac:dyDescent="0.3">
      <c r="C7091"/>
    </row>
    <row r="7092" spans="3:3" ht="14.4" x14ac:dyDescent="0.3">
      <c r="C7092"/>
    </row>
    <row r="7093" spans="3:3" ht="14.4" x14ac:dyDescent="0.3">
      <c r="C7093"/>
    </row>
    <row r="7094" spans="3:3" ht="14.4" x14ac:dyDescent="0.3">
      <c r="C7094"/>
    </row>
    <row r="7095" spans="3:3" ht="14.4" x14ac:dyDescent="0.3">
      <c r="C7095"/>
    </row>
    <row r="7096" spans="3:3" ht="14.4" x14ac:dyDescent="0.3">
      <c r="C7096"/>
    </row>
    <row r="7097" spans="3:3" ht="14.4" x14ac:dyDescent="0.3">
      <c r="C7097"/>
    </row>
    <row r="7098" spans="3:3" ht="14.4" x14ac:dyDescent="0.3">
      <c r="C7098"/>
    </row>
    <row r="7099" spans="3:3" ht="14.4" x14ac:dyDescent="0.3">
      <c r="C7099"/>
    </row>
    <row r="7100" spans="3:3" ht="14.4" x14ac:dyDescent="0.3">
      <c r="C7100"/>
    </row>
    <row r="7101" spans="3:3" ht="14.4" x14ac:dyDescent="0.3">
      <c r="C7101"/>
    </row>
    <row r="7102" spans="3:3" ht="14.4" x14ac:dyDescent="0.3">
      <c r="C7102"/>
    </row>
    <row r="7103" spans="3:3" ht="14.4" x14ac:dyDescent="0.3">
      <c r="C7103"/>
    </row>
    <row r="7104" spans="3:3" ht="14.4" x14ac:dyDescent="0.3">
      <c r="C7104"/>
    </row>
    <row r="7105" spans="3:3" ht="14.4" x14ac:dyDescent="0.3">
      <c r="C7105"/>
    </row>
    <row r="7106" spans="3:3" ht="14.4" x14ac:dyDescent="0.3">
      <c r="C7106"/>
    </row>
    <row r="7107" spans="3:3" ht="14.4" x14ac:dyDescent="0.3">
      <c r="C7107"/>
    </row>
    <row r="7108" spans="3:3" ht="14.4" x14ac:dyDescent="0.3">
      <c r="C7108"/>
    </row>
    <row r="7109" spans="3:3" ht="14.4" x14ac:dyDescent="0.3">
      <c r="C7109"/>
    </row>
    <row r="7110" spans="3:3" ht="14.4" x14ac:dyDescent="0.3">
      <c r="C7110"/>
    </row>
    <row r="7111" spans="3:3" ht="14.4" x14ac:dyDescent="0.3">
      <c r="C7111"/>
    </row>
    <row r="7112" spans="3:3" ht="14.4" x14ac:dyDescent="0.3">
      <c r="C7112"/>
    </row>
    <row r="7113" spans="3:3" ht="14.4" x14ac:dyDescent="0.3">
      <c r="C7113"/>
    </row>
    <row r="7114" spans="3:3" ht="14.4" x14ac:dyDescent="0.3">
      <c r="C7114"/>
    </row>
    <row r="7115" spans="3:3" ht="14.4" x14ac:dyDescent="0.3">
      <c r="C7115"/>
    </row>
    <row r="7116" spans="3:3" ht="14.4" x14ac:dyDescent="0.3">
      <c r="C7116"/>
    </row>
    <row r="7117" spans="3:3" ht="14.4" x14ac:dyDescent="0.3">
      <c r="C7117"/>
    </row>
    <row r="7118" spans="3:3" ht="14.4" x14ac:dyDescent="0.3">
      <c r="C7118"/>
    </row>
    <row r="7119" spans="3:3" ht="14.4" x14ac:dyDescent="0.3">
      <c r="C7119"/>
    </row>
    <row r="7120" spans="3:3" ht="14.4" x14ac:dyDescent="0.3">
      <c r="C7120"/>
    </row>
    <row r="7121" spans="3:3" ht="14.4" x14ac:dyDescent="0.3">
      <c r="C7121"/>
    </row>
    <row r="7122" spans="3:3" ht="14.4" x14ac:dyDescent="0.3">
      <c r="C7122"/>
    </row>
    <row r="7123" spans="3:3" ht="14.4" x14ac:dyDescent="0.3">
      <c r="C7123"/>
    </row>
    <row r="7124" spans="3:3" ht="14.4" x14ac:dyDescent="0.3">
      <c r="C7124"/>
    </row>
    <row r="7125" spans="3:3" ht="14.4" x14ac:dyDescent="0.3">
      <c r="C7125"/>
    </row>
    <row r="7126" spans="3:3" ht="14.4" x14ac:dyDescent="0.3">
      <c r="C7126"/>
    </row>
    <row r="7127" spans="3:3" ht="14.4" x14ac:dyDescent="0.3">
      <c r="C7127"/>
    </row>
    <row r="7128" spans="3:3" ht="14.4" x14ac:dyDescent="0.3">
      <c r="C7128"/>
    </row>
    <row r="7129" spans="3:3" ht="14.4" x14ac:dyDescent="0.3">
      <c r="C7129"/>
    </row>
    <row r="7130" spans="3:3" ht="14.4" x14ac:dyDescent="0.3">
      <c r="C7130"/>
    </row>
    <row r="7131" spans="3:3" ht="14.4" x14ac:dyDescent="0.3">
      <c r="C7131"/>
    </row>
    <row r="7132" spans="3:3" ht="14.4" x14ac:dyDescent="0.3">
      <c r="C7132"/>
    </row>
    <row r="7133" spans="3:3" ht="14.4" x14ac:dyDescent="0.3">
      <c r="C7133"/>
    </row>
    <row r="7134" spans="3:3" ht="14.4" x14ac:dyDescent="0.3">
      <c r="C7134"/>
    </row>
    <row r="7135" spans="3:3" ht="14.4" x14ac:dyDescent="0.3">
      <c r="C7135"/>
    </row>
    <row r="7136" spans="3:3" ht="14.4" x14ac:dyDescent="0.3">
      <c r="C7136"/>
    </row>
    <row r="7137" spans="3:3" ht="14.4" x14ac:dyDescent="0.3">
      <c r="C7137"/>
    </row>
    <row r="7138" spans="3:3" ht="14.4" x14ac:dyDescent="0.3">
      <c r="C7138"/>
    </row>
    <row r="7139" spans="3:3" ht="14.4" x14ac:dyDescent="0.3">
      <c r="C7139"/>
    </row>
    <row r="7140" spans="3:3" ht="14.4" x14ac:dyDescent="0.3">
      <c r="C7140"/>
    </row>
    <row r="7141" spans="3:3" ht="14.4" x14ac:dyDescent="0.3">
      <c r="C7141"/>
    </row>
    <row r="7142" spans="3:3" ht="14.4" x14ac:dyDescent="0.3">
      <c r="C7142"/>
    </row>
    <row r="7143" spans="3:3" ht="14.4" x14ac:dyDescent="0.3">
      <c r="C7143"/>
    </row>
    <row r="7144" spans="3:3" ht="14.4" x14ac:dyDescent="0.3">
      <c r="C7144"/>
    </row>
    <row r="7145" spans="3:3" ht="14.4" x14ac:dyDescent="0.3">
      <c r="C7145"/>
    </row>
    <row r="7146" spans="3:3" ht="14.4" x14ac:dyDescent="0.3">
      <c r="C7146"/>
    </row>
    <row r="7147" spans="3:3" ht="14.4" x14ac:dyDescent="0.3">
      <c r="C7147"/>
    </row>
    <row r="7148" spans="3:3" ht="14.4" x14ac:dyDescent="0.3">
      <c r="C7148"/>
    </row>
    <row r="7149" spans="3:3" ht="14.4" x14ac:dyDescent="0.3">
      <c r="C7149"/>
    </row>
    <row r="7150" spans="3:3" ht="14.4" x14ac:dyDescent="0.3">
      <c r="C7150"/>
    </row>
    <row r="7151" spans="3:3" ht="14.4" x14ac:dyDescent="0.3">
      <c r="C7151"/>
    </row>
    <row r="7152" spans="3:3" ht="14.4" x14ac:dyDescent="0.3">
      <c r="C7152"/>
    </row>
    <row r="7153" spans="3:3" ht="14.4" x14ac:dyDescent="0.3">
      <c r="C7153"/>
    </row>
    <row r="7154" spans="3:3" ht="14.4" x14ac:dyDescent="0.3">
      <c r="C7154"/>
    </row>
    <row r="7155" spans="3:3" ht="14.4" x14ac:dyDescent="0.3">
      <c r="C7155"/>
    </row>
    <row r="7156" spans="3:3" ht="14.4" x14ac:dyDescent="0.3">
      <c r="C7156"/>
    </row>
    <row r="7157" spans="3:3" ht="14.4" x14ac:dyDescent="0.3">
      <c r="C7157"/>
    </row>
    <row r="7158" spans="3:3" ht="14.4" x14ac:dyDescent="0.3">
      <c r="C7158"/>
    </row>
    <row r="7159" spans="3:3" ht="14.4" x14ac:dyDescent="0.3">
      <c r="C7159"/>
    </row>
    <row r="7160" spans="3:3" ht="14.4" x14ac:dyDescent="0.3">
      <c r="C7160"/>
    </row>
    <row r="7161" spans="3:3" ht="14.4" x14ac:dyDescent="0.3">
      <c r="C7161"/>
    </row>
    <row r="7162" spans="3:3" ht="14.4" x14ac:dyDescent="0.3">
      <c r="C7162"/>
    </row>
    <row r="7163" spans="3:3" ht="14.4" x14ac:dyDescent="0.3">
      <c r="C7163"/>
    </row>
    <row r="7164" spans="3:3" ht="14.4" x14ac:dyDescent="0.3">
      <c r="C7164"/>
    </row>
    <row r="7165" spans="3:3" ht="14.4" x14ac:dyDescent="0.3">
      <c r="C7165"/>
    </row>
    <row r="7166" spans="3:3" ht="14.4" x14ac:dyDescent="0.3">
      <c r="C7166"/>
    </row>
    <row r="7167" spans="3:3" ht="14.4" x14ac:dyDescent="0.3">
      <c r="C7167"/>
    </row>
    <row r="7168" spans="3:3" ht="14.4" x14ac:dyDescent="0.3">
      <c r="C7168"/>
    </row>
    <row r="7169" spans="3:3" ht="14.4" x14ac:dyDescent="0.3">
      <c r="C7169"/>
    </row>
    <row r="7170" spans="3:3" ht="14.4" x14ac:dyDescent="0.3">
      <c r="C7170"/>
    </row>
    <row r="7171" spans="3:3" ht="14.4" x14ac:dyDescent="0.3">
      <c r="C7171"/>
    </row>
    <row r="7172" spans="3:3" ht="14.4" x14ac:dyDescent="0.3">
      <c r="C7172"/>
    </row>
    <row r="7173" spans="3:3" ht="14.4" x14ac:dyDescent="0.3">
      <c r="C7173"/>
    </row>
    <row r="7174" spans="3:3" ht="14.4" x14ac:dyDescent="0.3">
      <c r="C7174"/>
    </row>
    <row r="7175" spans="3:3" ht="14.4" x14ac:dyDescent="0.3">
      <c r="C7175"/>
    </row>
    <row r="7176" spans="3:3" ht="14.4" x14ac:dyDescent="0.3">
      <c r="C7176"/>
    </row>
    <row r="7177" spans="3:3" ht="14.4" x14ac:dyDescent="0.3">
      <c r="C7177"/>
    </row>
    <row r="7178" spans="3:3" ht="14.4" x14ac:dyDescent="0.3">
      <c r="C7178"/>
    </row>
    <row r="7179" spans="3:3" ht="14.4" x14ac:dyDescent="0.3">
      <c r="C7179"/>
    </row>
    <row r="7180" spans="3:3" ht="14.4" x14ac:dyDescent="0.3">
      <c r="C7180"/>
    </row>
    <row r="7181" spans="3:3" ht="14.4" x14ac:dyDescent="0.3">
      <c r="C7181"/>
    </row>
    <row r="7182" spans="3:3" ht="14.4" x14ac:dyDescent="0.3">
      <c r="C7182"/>
    </row>
    <row r="7183" spans="3:3" ht="14.4" x14ac:dyDescent="0.3">
      <c r="C7183"/>
    </row>
    <row r="7184" spans="3:3" ht="14.4" x14ac:dyDescent="0.3">
      <c r="C7184"/>
    </row>
    <row r="7185" spans="3:3" ht="14.4" x14ac:dyDescent="0.3">
      <c r="C7185"/>
    </row>
    <row r="7186" spans="3:3" ht="14.4" x14ac:dyDescent="0.3">
      <c r="C7186"/>
    </row>
    <row r="7187" spans="3:3" ht="14.4" x14ac:dyDescent="0.3">
      <c r="C7187"/>
    </row>
    <row r="7188" spans="3:3" ht="14.4" x14ac:dyDescent="0.3">
      <c r="C7188"/>
    </row>
    <row r="7189" spans="3:3" ht="14.4" x14ac:dyDescent="0.3">
      <c r="C7189"/>
    </row>
    <row r="7190" spans="3:3" ht="14.4" x14ac:dyDescent="0.3">
      <c r="C7190"/>
    </row>
    <row r="7191" spans="3:3" ht="14.4" x14ac:dyDescent="0.3">
      <c r="C7191"/>
    </row>
    <row r="7192" spans="3:3" ht="14.4" x14ac:dyDescent="0.3">
      <c r="C7192"/>
    </row>
    <row r="7193" spans="3:3" ht="14.4" x14ac:dyDescent="0.3">
      <c r="C7193"/>
    </row>
    <row r="7194" spans="3:3" ht="14.4" x14ac:dyDescent="0.3">
      <c r="C7194"/>
    </row>
    <row r="7195" spans="3:3" ht="14.4" x14ac:dyDescent="0.3">
      <c r="C7195"/>
    </row>
    <row r="7196" spans="3:3" ht="14.4" x14ac:dyDescent="0.3">
      <c r="C7196"/>
    </row>
    <row r="7197" spans="3:3" ht="14.4" x14ac:dyDescent="0.3">
      <c r="C7197"/>
    </row>
    <row r="7198" spans="3:3" ht="14.4" x14ac:dyDescent="0.3">
      <c r="C7198"/>
    </row>
    <row r="7199" spans="3:3" ht="14.4" x14ac:dyDescent="0.3">
      <c r="C7199"/>
    </row>
    <row r="7200" spans="3:3" ht="14.4" x14ac:dyDescent="0.3">
      <c r="C7200"/>
    </row>
    <row r="7201" spans="3:3" ht="14.4" x14ac:dyDescent="0.3">
      <c r="C7201"/>
    </row>
    <row r="7202" spans="3:3" ht="14.4" x14ac:dyDescent="0.3">
      <c r="C7202"/>
    </row>
    <row r="7203" spans="3:3" ht="14.4" x14ac:dyDescent="0.3">
      <c r="C7203"/>
    </row>
    <row r="7204" spans="3:3" ht="14.4" x14ac:dyDescent="0.3">
      <c r="C7204"/>
    </row>
    <row r="7205" spans="3:3" ht="14.4" x14ac:dyDescent="0.3">
      <c r="C7205"/>
    </row>
    <row r="7206" spans="3:3" ht="14.4" x14ac:dyDescent="0.3">
      <c r="C7206"/>
    </row>
    <row r="7207" spans="3:3" ht="14.4" x14ac:dyDescent="0.3">
      <c r="C7207"/>
    </row>
    <row r="7208" spans="3:3" ht="14.4" x14ac:dyDescent="0.3">
      <c r="C7208"/>
    </row>
    <row r="7209" spans="3:3" ht="14.4" x14ac:dyDescent="0.3">
      <c r="C7209"/>
    </row>
    <row r="7210" spans="3:3" ht="14.4" x14ac:dyDescent="0.3">
      <c r="C7210"/>
    </row>
    <row r="7211" spans="3:3" ht="14.4" x14ac:dyDescent="0.3">
      <c r="C7211"/>
    </row>
    <row r="7212" spans="3:3" ht="14.4" x14ac:dyDescent="0.3">
      <c r="C7212"/>
    </row>
    <row r="7213" spans="3:3" ht="14.4" x14ac:dyDescent="0.3">
      <c r="C7213"/>
    </row>
    <row r="7214" spans="3:3" ht="14.4" x14ac:dyDescent="0.3">
      <c r="C7214"/>
    </row>
    <row r="7215" spans="3:3" ht="14.4" x14ac:dyDescent="0.3">
      <c r="C7215"/>
    </row>
    <row r="7216" spans="3:3" ht="14.4" x14ac:dyDescent="0.3">
      <c r="C7216"/>
    </row>
    <row r="7217" spans="3:3" ht="14.4" x14ac:dyDescent="0.3">
      <c r="C7217"/>
    </row>
    <row r="7218" spans="3:3" ht="14.4" x14ac:dyDescent="0.3">
      <c r="C7218"/>
    </row>
    <row r="7219" spans="3:3" ht="14.4" x14ac:dyDescent="0.3">
      <c r="C7219"/>
    </row>
    <row r="7220" spans="3:3" ht="14.4" x14ac:dyDescent="0.3">
      <c r="C7220"/>
    </row>
    <row r="7221" spans="3:3" ht="14.4" x14ac:dyDescent="0.3">
      <c r="C7221"/>
    </row>
    <row r="7222" spans="3:3" ht="14.4" x14ac:dyDescent="0.3">
      <c r="C7222"/>
    </row>
    <row r="7223" spans="3:3" ht="14.4" x14ac:dyDescent="0.3">
      <c r="C7223"/>
    </row>
    <row r="7224" spans="3:3" ht="14.4" x14ac:dyDescent="0.3">
      <c r="C7224"/>
    </row>
    <row r="7225" spans="3:3" ht="14.4" x14ac:dyDescent="0.3">
      <c r="C7225"/>
    </row>
    <row r="7226" spans="3:3" ht="14.4" x14ac:dyDescent="0.3">
      <c r="C7226"/>
    </row>
    <row r="7227" spans="3:3" ht="14.4" x14ac:dyDescent="0.3">
      <c r="C7227"/>
    </row>
    <row r="7228" spans="3:3" ht="14.4" x14ac:dyDescent="0.3">
      <c r="C7228"/>
    </row>
    <row r="7229" spans="3:3" ht="14.4" x14ac:dyDescent="0.3">
      <c r="C7229"/>
    </row>
    <row r="7230" spans="3:3" ht="14.4" x14ac:dyDescent="0.3">
      <c r="C7230"/>
    </row>
    <row r="7231" spans="3:3" ht="14.4" x14ac:dyDescent="0.3">
      <c r="C7231"/>
    </row>
    <row r="7232" spans="3:3" ht="14.4" x14ac:dyDescent="0.3">
      <c r="C7232"/>
    </row>
    <row r="7233" spans="3:3" ht="14.4" x14ac:dyDescent="0.3">
      <c r="C7233"/>
    </row>
    <row r="7234" spans="3:3" ht="14.4" x14ac:dyDescent="0.3">
      <c r="C7234"/>
    </row>
    <row r="7235" spans="3:3" ht="14.4" x14ac:dyDescent="0.3">
      <c r="C7235"/>
    </row>
    <row r="7236" spans="3:3" ht="14.4" x14ac:dyDescent="0.3">
      <c r="C7236"/>
    </row>
    <row r="7237" spans="3:3" ht="14.4" x14ac:dyDescent="0.3">
      <c r="C7237"/>
    </row>
    <row r="7238" spans="3:3" ht="14.4" x14ac:dyDescent="0.3">
      <c r="C7238"/>
    </row>
    <row r="7239" spans="3:3" ht="14.4" x14ac:dyDescent="0.3">
      <c r="C7239"/>
    </row>
    <row r="7240" spans="3:3" ht="14.4" x14ac:dyDescent="0.3">
      <c r="C7240"/>
    </row>
    <row r="7241" spans="3:3" ht="14.4" x14ac:dyDescent="0.3">
      <c r="C7241"/>
    </row>
    <row r="7242" spans="3:3" ht="14.4" x14ac:dyDescent="0.3">
      <c r="C7242"/>
    </row>
    <row r="7243" spans="3:3" ht="14.4" x14ac:dyDescent="0.3">
      <c r="C7243"/>
    </row>
    <row r="7244" spans="3:3" ht="14.4" x14ac:dyDescent="0.3">
      <c r="C7244"/>
    </row>
    <row r="7245" spans="3:3" ht="14.4" x14ac:dyDescent="0.3">
      <c r="C7245"/>
    </row>
    <row r="7246" spans="3:3" ht="14.4" x14ac:dyDescent="0.3">
      <c r="C7246"/>
    </row>
    <row r="7247" spans="3:3" ht="14.4" x14ac:dyDescent="0.3">
      <c r="C7247"/>
    </row>
    <row r="7248" spans="3:3" ht="14.4" x14ac:dyDescent="0.3">
      <c r="C7248"/>
    </row>
    <row r="7249" spans="3:3" ht="14.4" x14ac:dyDescent="0.3">
      <c r="C7249"/>
    </row>
    <row r="7250" spans="3:3" ht="14.4" x14ac:dyDescent="0.3">
      <c r="C7250"/>
    </row>
    <row r="7251" spans="3:3" ht="14.4" x14ac:dyDescent="0.3">
      <c r="C7251"/>
    </row>
    <row r="7252" spans="3:3" ht="14.4" x14ac:dyDescent="0.3">
      <c r="C7252"/>
    </row>
    <row r="7253" spans="3:3" ht="14.4" x14ac:dyDescent="0.3">
      <c r="C7253"/>
    </row>
    <row r="7254" spans="3:3" ht="14.4" x14ac:dyDescent="0.3">
      <c r="C7254"/>
    </row>
    <row r="7255" spans="3:3" ht="14.4" x14ac:dyDescent="0.3">
      <c r="C7255"/>
    </row>
    <row r="7256" spans="3:3" ht="14.4" x14ac:dyDescent="0.3">
      <c r="C7256"/>
    </row>
    <row r="7257" spans="3:3" ht="14.4" x14ac:dyDescent="0.3">
      <c r="C7257"/>
    </row>
    <row r="7258" spans="3:3" ht="14.4" x14ac:dyDescent="0.3">
      <c r="C7258"/>
    </row>
    <row r="7259" spans="3:3" ht="14.4" x14ac:dyDescent="0.3">
      <c r="C7259"/>
    </row>
    <row r="7260" spans="3:3" ht="14.4" x14ac:dyDescent="0.3">
      <c r="C7260"/>
    </row>
    <row r="7261" spans="3:3" ht="14.4" x14ac:dyDescent="0.3">
      <c r="C7261"/>
    </row>
    <row r="7262" spans="3:3" ht="14.4" x14ac:dyDescent="0.3">
      <c r="C7262"/>
    </row>
    <row r="7263" spans="3:3" ht="14.4" x14ac:dyDescent="0.3">
      <c r="C7263"/>
    </row>
    <row r="7264" spans="3:3" ht="14.4" x14ac:dyDescent="0.3">
      <c r="C7264"/>
    </row>
    <row r="7265" spans="3:3" ht="14.4" x14ac:dyDescent="0.3">
      <c r="C7265"/>
    </row>
    <row r="7266" spans="3:3" ht="14.4" x14ac:dyDescent="0.3">
      <c r="C7266"/>
    </row>
    <row r="7267" spans="3:3" ht="14.4" x14ac:dyDescent="0.3">
      <c r="C7267"/>
    </row>
    <row r="7268" spans="3:3" ht="14.4" x14ac:dyDescent="0.3">
      <c r="C7268"/>
    </row>
    <row r="7269" spans="3:3" ht="14.4" x14ac:dyDescent="0.3">
      <c r="C7269"/>
    </row>
    <row r="7270" spans="3:3" ht="14.4" x14ac:dyDescent="0.3">
      <c r="C7270"/>
    </row>
    <row r="7271" spans="3:3" ht="14.4" x14ac:dyDescent="0.3">
      <c r="C7271"/>
    </row>
    <row r="7272" spans="3:3" ht="14.4" x14ac:dyDescent="0.3">
      <c r="C7272"/>
    </row>
    <row r="7273" spans="3:3" ht="14.4" x14ac:dyDescent="0.3">
      <c r="C7273"/>
    </row>
    <row r="7274" spans="3:3" ht="14.4" x14ac:dyDescent="0.3">
      <c r="C7274"/>
    </row>
    <row r="7275" spans="3:3" ht="14.4" x14ac:dyDescent="0.3">
      <c r="C7275"/>
    </row>
    <row r="7276" spans="3:3" ht="14.4" x14ac:dyDescent="0.3">
      <c r="C7276"/>
    </row>
    <row r="7277" spans="3:3" ht="14.4" x14ac:dyDescent="0.3">
      <c r="C7277"/>
    </row>
    <row r="7278" spans="3:3" ht="14.4" x14ac:dyDescent="0.3">
      <c r="C7278"/>
    </row>
    <row r="7279" spans="3:3" ht="14.4" x14ac:dyDescent="0.3">
      <c r="C7279"/>
    </row>
    <row r="7280" spans="3:3" ht="14.4" x14ac:dyDescent="0.3">
      <c r="C7280"/>
    </row>
    <row r="7281" spans="3:3" ht="14.4" x14ac:dyDescent="0.3">
      <c r="C7281"/>
    </row>
    <row r="7282" spans="3:3" ht="14.4" x14ac:dyDescent="0.3">
      <c r="C7282"/>
    </row>
    <row r="7283" spans="3:3" ht="14.4" x14ac:dyDescent="0.3">
      <c r="C7283"/>
    </row>
    <row r="7284" spans="3:3" ht="14.4" x14ac:dyDescent="0.3">
      <c r="C7284"/>
    </row>
    <row r="7285" spans="3:3" ht="14.4" x14ac:dyDescent="0.3">
      <c r="C7285"/>
    </row>
    <row r="7286" spans="3:3" ht="14.4" x14ac:dyDescent="0.3">
      <c r="C7286"/>
    </row>
    <row r="7287" spans="3:3" ht="14.4" x14ac:dyDescent="0.3">
      <c r="C7287"/>
    </row>
    <row r="7288" spans="3:3" ht="14.4" x14ac:dyDescent="0.3">
      <c r="C7288"/>
    </row>
    <row r="7289" spans="3:3" ht="14.4" x14ac:dyDescent="0.3">
      <c r="C7289"/>
    </row>
    <row r="7290" spans="3:3" ht="14.4" x14ac:dyDescent="0.3">
      <c r="C7290"/>
    </row>
    <row r="7291" spans="3:3" ht="14.4" x14ac:dyDescent="0.3">
      <c r="C7291"/>
    </row>
    <row r="7292" spans="3:3" ht="14.4" x14ac:dyDescent="0.3">
      <c r="C7292"/>
    </row>
    <row r="7293" spans="3:3" ht="14.4" x14ac:dyDescent="0.3">
      <c r="C7293"/>
    </row>
    <row r="7294" spans="3:3" ht="14.4" x14ac:dyDescent="0.3">
      <c r="C7294"/>
    </row>
    <row r="7295" spans="3:3" ht="14.4" x14ac:dyDescent="0.3">
      <c r="C7295"/>
    </row>
    <row r="7296" spans="3:3" ht="14.4" x14ac:dyDescent="0.3">
      <c r="C7296"/>
    </row>
    <row r="7297" spans="3:3" ht="14.4" x14ac:dyDescent="0.3">
      <c r="C7297"/>
    </row>
    <row r="7298" spans="3:3" ht="14.4" x14ac:dyDescent="0.3">
      <c r="C7298"/>
    </row>
    <row r="7299" spans="3:3" ht="14.4" x14ac:dyDescent="0.3">
      <c r="C7299"/>
    </row>
    <row r="7300" spans="3:3" ht="14.4" x14ac:dyDescent="0.3">
      <c r="C7300"/>
    </row>
    <row r="7301" spans="3:3" ht="14.4" x14ac:dyDescent="0.3">
      <c r="C7301"/>
    </row>
    <row r="7302" spans="3:3" ht="14.4" x14ac:dyDescent="0.3">
      <c r="C7302"/>
    </row>
    <row r="7303" spans="3:3" ht="14.4" x14ac:dyDescent="0.3">
      <c r="C7303"/>
    </row>
    <row r="7304" spans="3:3" ht="14.4" x14ac:dyDescent="0.3">
      <c r="C7304"/>
    </row>
    <row r="7305" spans="3:3" ht="14.4" x14ac:dyDescent="0.3">
      <c r="C7305"/>
    </row>
    <row r="7306" spans="3:3" ht="14.4" x14ac:dyDescent="0.3">
      <c r="C7306"/>
    </row>
    <row r="7307" spans="3:3" ht="14.4" x14ac:dyDescent="0.3">
      <c r="C7307"/>
    </row>
    <row r="7308" spans="3:3" ht="14.4" x14ac:dyDescent="0.3">
      <c r="C7308"/>
    </row>
    <row r="7309" spans="3:3" ht="14.4" x14ac:dyDescent="0.3">
      <c r="C7309"/>
    </row>
    <row r="7310" spans="3:3" ht="14.4" x14ac:dyDescent="0.3">
      <c r="C7310"/>
    </row>
    <row r="7311" spans="3:3" ht="14.4" x14ac:dyDescent="0.3">
      <c r="C7311"/>
    </row>
    <row r="7312" spans="3:3" ht="14.4" x14ac:dyDescent="0.3">
      <c r="C7312"/>
    </row>
    <row r="7313" spans="3:3" ht="14.4" x14ac:dyDescent="0.3">
      <c r="C7313"/>
    </row>
    <row r="7314" spans="3:3" ht="14.4" x14ac:dyDescent="0.3">
      <c r="C7314"/>
    </row>
    <row r="7315" spans="3:3" ht="14.4" x14ac:dyDescent="0.3">
      <c r="C7315"/>
    </row>
    <row r="7316" spans="3:3" ht="14.4" x14ac:dyDescent="0.3">
      <c r="C7316"/>
    </row>
    <row r="7317" spans="3:3" ht="14.4" x14ac:dyDescent="0.3">
      <c r="C7317"/>
    </row>
    <row r="7318" spans="3:3" ht="14.4" x14ac:dyDescent="0.3">
      <c r="C7318"/>
    </row>
    <row r="7319" spans="3:3" ht="14.4" x14ac:dyDescent="0.3">
      <c r="C7319"/>
    </row>
    <row r="7320" spans="3:3" ht="14.4" x14ac:dyDescent="0.3">
      <c r="C7320"/>
    </row>
    <row r="7321" spans="3:3" ht="14.4" x14ac:dyDescent="0.3">
      <c r="C7321"/>
    </row>
    <row r="7322" spans="3:3" ht="14.4" x14ac:dyDescent="0.3">
      <c r="C7322"/>
    </row>
    <row r="7323" spans="3:3" ht="14.4" x14ac:dyDescent="0.3">
      <c r="C7323"/>
    </row>
    <row r="7324" spans="3:3" ht="14.4" x14ac:dyDescent="0.3">
      <c r="C7324"/>
    </row>
    <row r="7325" spans="3:3" ht="14.4" x14ac:dyDescent="0.3">
      <c r="C7325"/>
    </row>
    <row r="7326" spans="3:3" ht="14.4" x14ac:dyDescent="0.3">
      <c r="C7326"/>
    </row>
    <row r="7327" spans="3:3" ht="14.4" x14ac:dyDescent="0.3">
      <c r="C7327"/>
    </row>
    <row r="7328" spans="3:3" ht="14.4" x14ac:dyDescent="0.3">
      <c r="C7328"/>
    </row>
    <row r="7329" spans="3:3" ht="14.4" x14ac:dyDescent="0.3">
      <c r="C7329"/>
    </row>
    <row r="7330" spans="3:3" ht="14.4" x14ac:dyDescent="0.3">
      <c r="C7330"/>
    </row>
    <row r="7331" spans="3:3" ht="14.4" x14ac:dyDescent="0.3">
      <c r="C7331"/>
    </row>
    <row r="7332" spans="3:3" ht="14.4" x14ac:dyDescent="0.3">
      <c r="C7332"/>
    </row>
    <row r="7333" spans="3:3" ht="14.4" x14ac:dyDescent="0.3">
      <c r="C7333"/>
    </row>
    <row r="7334" spans="3:3" ht="14.4" x14ac:dyDescent="0.3">
      <c r="C7334"/>
    </row>
    <row r="7335" spans="3:3" ht="14.4" x14ac:dyDescent="0.3">
      <c r="C7335"/>
    </row>
    <row r="7336" spans="3:3" ht="14.4" x14ac:dyDescent="0.3">
      <c r="C7336"/>
    </row>
    <row r="7337" spans="3:3" ht="14.4" x14ac:dyDescent="0.3">
      <c r="C7337"/>
    </row>
    <row r="7338" spans="3:3" ht="14.4" x14ac:dyDescent="0.3">
      <c r="C7338"/>
    </row>
    <row r="7339" spans="3:3" ht="14.4" x14ac:dyDescent="0.3">
      <c r="C7339"/>
    </row>
    <row r="7340" spans="3:3" ht="14.4" x14ac:dyDescent="0.3">
      <c r="C7340"/>
    </row>
    <row r="7341" spans="3:3" ht="14.4" x14ac:dyDescent="0.3">
      <c r="C7341"/>
    </row>
    <row r="7342" spans="3:3" ht="14.4" x14ac:dyDescent="0.3">
      <c r="C7342"/>
    </row>
    <row r="7343" spans="3:3" ht="14.4" x14ac:dyDescent="0.3">
      <c r="C7343"/>
    </row>
    <row r="7344" spans="3:3" ht="14.4" x14ac:dyDescent="0.3">
      <c r="C7344"/>
    </row>
    <row r="7345" spans="3:3" ht="14.4" x14ac:dyDescent="0.3">
      <c r="C7345"/>
    </row>
    <row r="7346" spans="3:3" ht="14.4" x14ac:dyDescent="0.3">
      <c r="C7346"/>
    </row>
    <row r="7347" spans="3:3" ht="14.4" x14ac:dyDescent="0.3">
      <c r="C7347"/>
    </row>
    <row r="7348" spans="3:3" ht="14.4" x14ac:dyDescent="0.3">
      <c r="C7348"/>
    </row>
    <row r="7349" spans="3:3" ht="14.4" x14ac:dyDescent="0.3">
      <c r="C7349"/>
    </row>
    <row r="7350" spans="3:3" ht="14.4" x14ac:dyDescent="0.3">
      <c r="C7350"/>
    </row>
    <row r="7351" spans="3:3" ht="14.4" x14ac:dyDescent="0.3">
      <c r="C7351"/>
    </row>
    <row r="7352" spans="3:3" ht="14.4" x14ac:dyDescent="0.3">
      <c r="C7352"/>
    </row>
    <row r="7353" spans="3:3" ht="14.4" x14ac:dyDescent="0.3">
      <c r="C7353"/>
    </row>
    <row r="7354" spans="3:3" ht="14.4" x14ac:dyDescent="0.3">
      <c r="C7354"/>
    </row>
    <row r="7355" spans="3:3" ht="14.4" x14ac:dyDescent="0.3">
      <c r="C7355"/>
    </row>
    <row r="7356" spans="3:3" ht="14.4" x14ac:dyDescent="0.3">
      <c r="C7356"/>
    </row>
    <row r="7357" spans="3:3" ht="14.4" x14ac:dyDescent="0.3">
      <c r="C7357"/>
    </row>
    <row r="7358" spans="3:3" ht="14.4" x14ac:dyDescent="0.3">
      <c r="C7358"/>
    </row>
    <row r="7359" spans="3:3" ht="14.4" x14ac:dyDescent="0.3">
      <c r="C7359"/>
    </row>
    <row r="7360" spans="3:3" ht="14.4" x14ac:dyDescent="0.3">
      <c r="C7360"/>
    </row>
    <row r="7361" spans="3:3" ht="14.4" x14ac:dyDescent="0.3">
      <c r="C7361"/>
    </row>
    <row r="7362" spans="3:3" ht="14.4" x14ac:dyDescent="0.3">
      <c r="C7362"/>
    </row>
    <row r="7363" spans="3:3" ht="14.4" x14ac:dyDescent="0.3">
      <c r="C7363"/>
    </row>
    <row r="7364" spans="3:3" ht="14.4" x14ac:dyDescent="0.3">
      <c r="C7364"/>
    </row>
    <row r="7365" spans="3:3" ht="14.4" x14ac:dyDescent="0.3">
      <c r="C7365"/>
    </row>
    <row r="7366" spans="3:3" ht="14.4" x14ac:dyDescent="0.3">
      <c r="C7366"/>
    </row>
    <row r="7367" spans="3:3" ht="14.4" x14ac:dyDescent="0.3">
      <c r="C7367"/>
    </row>
    <row r="7368" spans="3:3" ht="14.4" x14ac:dyDescent="0.3">
      <c r="C7368"/>
    </row>
    <row r="7369" spans="3:3" ht="14.4" x14ac:dyDescent="0.3">
      <c r="C7369"/>
    </row>
    <row r="7370" spans="3:3" ht="14.4" x14ac:dyDescent="0.3">
      <c r="C7370"/>
    </row>
    <row r="7371" spans="3:3" ht="14.4" x14ac:dyDescent="0.3">
      <c r="C7371"/>
    </row>
    <row r="7372" spans="3:3" ht="14.4" x14ac:dyDescent="0.3">
      <c r="C7372"/>
    </row>
    <row r="7373" spans="3:3" ht="14.4" x14ac:dyDescent="0.3">
      <c r="C7373"/>
    </row>
    <row r="7374" spans="3:3" ht="14.4" x14ac:dyDescent="0.3">
      <c r="C7374"/>
    </row>
    <row r="7375" spans="3:3" ht="14.4" x14ac:dyDescent="0.3">
      <c r="C7375"/>
    </row>
    <row r="7376" spans="3:3" ht="14.4" x14ac:dyDescent="0.3">
      <c r="C7376"/>
    </row>
    <row r="7377" spans="3:3" ht="14.4" x14ac:dyDescent="0.3">
      <c r="C7377"/>
    </row>
    <row r="7378" spans="3:3" ht="14.4" x14ac:dyDescent="0.3">
      <c r="C7378"/>
    </row>
    <row r="7379" spans="3:3" ht="14.4" x14ac:dyDescent="0.3">
      <c r="C7379"/>
    </row>
    <row r="7380" spans="3:3" ht="14.4" x14ac:dyDescent="0.3">
      <c r="C7380"/>
    </row>
    <row r="7381" spans="3:3" ht="14.4" x14ac:dyDescent="0.3">
      <c r="C7381"/>
    </row>
    <row r="7382" spans="3:3" ht="14.4" x14ac:dyDescent="0.3">
      <c r="C7382"/>
    </row>
    <row r="7383" spans="3:3" ht="14.4" x14ac:dyDescent="0.3">
      <c r="C7383"/>
    </row>
    <row r="7384" spans="3:3" ht="14.4" x14ac:dyDescent="0.3">
      <c r="C7384"/>
    </row>
    <row r="7385" spans="3:3" ht="14.4" x14ac:dyDescent="0.3">
      <c r="C7385"/>
    </row>
    <row r="7386" spans="3:3" ht="14.4" x14ac:dyDescent="0.3">
      <c r="C7386"/>
    </row>
    <row r="7387" spans="3:3" ht="14.4" x14ac:dyDescent="0.3">
      <c r="C7387"/>
    </row>
    <row r="7388" spans="3:3" ht="14.4" x14ac:dyDescent="0.3">
      <c r="C7388"/>
    </row>
    <row r="7389" spans="3:3" ht="14.4" x14ac:dyDescent="0.3">
      <c r="C7389"/>
    </row>
    <row r="7390" spans="3:3" ht="14.4" x14ac:dyDescent="0.3">
      <c r="C7390"/>
    </row>
    <row r="7391" spans="3:3" ht="14.4" x14ac:dyDescent="0.3">
      <c r="C7391"/>
    </row>
    <row r="7392" spans="3:3" ht="14.4" x14ac:dyDescent="0.3">
      <c r="C7392"/>
    </row>
    <row r="7393" spans="3:3" ht="14.4" x14ac:dyDescent="0.3">
      <c r="C7393"/>
    </row>
    <row r="7394" spans="3:3" ht="14.4" x14ac:dyDescent="0.3">
      <c r="C7394"/>
    </row>
    <row r="7395" spans="3:3" ht="14.4" x14ac:dyDescent="0.3">
      <c r="C7395"/>
    </row>
    <row r="7396" spans="3:3" ht="14.4" x14ac:dyDescent="0.3">
      <c r="C7396"/>
    </row>
    <row r="7397" spans="3:3" ht="14.4" x14ac:dyDescent="0.3">
      <c r="C7397"/>
    </row>
    <row r="7398" spans="3:3" ht="14.4" x14ac:dyDescent="0.3">
      <c r="C7398"/>
    </row>
    <row r="7399" spans="3:3" ht="14.4" x14ac:dyDescent="0.3">
      <c r="C7399"/>
    </row>
    <row r="7400" spans="3:3" ht="14.4" x14ac:dyDescent="0.3">
      <c r="C7400"/>
    </row>
    <row r="7401" spans="3:3" ht="14.4" x14ac:dyDescent="0.3">
      <c r="C7401"/>
    </row>
    <row r="7402" spans="3:3" ht="14.4" x14ac:dyDescent="0.3">
      <c r="C7402"/>
    </row>
    <row r="7403" spans="3:3" ht="14.4" x14ac:dyDescent="0.3">
      <c r="C7403"/>
    </row>
    <row r="7404" spans="3:3" ht="14.4" x14ac:dyDescent="0.3">
      <c r="C7404"/>
    </row>
    <row r="7405" spans="3:3" ht="14.4" x14ac:dyDescent="0.3">
      <c r="C7405"/>
    </row>
    <row r="7406" spans="3:3" ht="14.4" x14ac:dyDescent="0.3">
      <c r="C7406"/>
    </row>
    <row r="7407" spans="3:3" ht="14.4" x14ac:dyDescent="0.3">
      <c r="C7407"/>
    </row>
    <row r="7408" spans="3:3" ht="14.4" x14ac:dyDescent="0.3">
      <c r="C7408"/>
    </row>
    <row r="7409" spans="3:3" ht="14.4" x14ac:dyDescent="0.3">
      <c r="C7409"/>
    </row>
    <row r="7410" spans="3:3" ht="14.4" x14ac:dyDescent="0.3">
      <c r="C7410"/>
    </row>
    <row r="7411" spans="3:3" ht="14.4" x14ac:dyDescent="0.3">
      <c r="C7411"/>
    </row>
    <row r="7412" spans="3:3" ht="14.4" x14ac:dyDescent="0.3">
      <c r="C7412"/>
    </row>
    <row r="7413" spans="3:3" ht="14.4" x14ac:dyDescent="0.3">
      <c r="C7413"/>
    </row>
    <row r="7414" spans="3:3" ht="14.4" x14ac:dyDescent="0.3">
      <c r="C7414"/>
    </row>
    <row r="7415" spans="3:3" ht="14.4" x14ac:dyDescent="0.3">
      <c r="C7415"/>
    </row>
    <row r="7416" spans="3:3" ht="14.4" x14ac:dyDescent="0.3">
      <c r="C7416"/>
    </row>
    <row r="7417" spans="3:3" ht="14.4" x14ac:dyDescent="0.3">
      <c r="C7417"/>
    </row>
    <row r="7418" spans="3:3" ht="14.4" x14ac:dyDescent="0.3">
      <c r="C7418"/>
    </row>
    <row r="7419" spans="3:3" ht="14.4" x14ac:dyDescent="0.3">
      <c r="C7419"/>
    </row>
    <row r="7420" spans="3:3" ht="14.4" x14ac:dyDescent="0.3">
      <c r="C7420"/>
    </row>
    <row r="7421" spans="3:3" ht="14.4" x14ac:dyDescent="0.3">
      <c r="C7421"/>
    </row>
    <row r="7422" spans="3:3" ht="14.4" x14ac:dyDescent="0.3">
      <c r="C7422"/>
    </row>
    <row r="7423" spans="3:3" ht="14.4" x14ac:dyDescent="0.3">
      <c r="C7423"/>
    </row>
    <row r="7424" spans="3:3" ht="14.4" x14ac:dyDescent="0.3">
      <c r="C7424"/>
    </row>
    <row r="7425" spans="3:3" ht="14.4" x14ac:dyDescent="0.3">
      <c r="C7425"/>
    </row>
    <row r="7426" spans="3:3" ht="14.4" x14ac:dyDescent="0.3">
      <c r="C7426"/>
    </row>
    <row r="7427" spans="3:3" ht="14.4" x14ac:dyDescent="0.3">
      <c r="C7427"/>
    </row>
    <row r="7428" spans="3:3" ht="14.4" x14ac:dyDescent="0.3">
      <c r="C7428"/>
    </row>
    <row r="7429" spans="3:3" ht="14.4" x14ac:dyDescent="0.3">
      <c r="C7429"/>
    </row>
    <row r="7430" spans="3:3" ht="14.4" x14ac:dyDescent="0.3">
      <c r="C7430"/>
    </row>
    <row r="7431" spans="3:3" ht="14.4" x14ac:dyDescent="0.3">
      <c r="C7431"/>
    </row>
    <row r="7432" spans="3:3" ht="14.4" x14ac:dyDescent="0.3">
      <c r="C7432"/>
    </row>
    <row r="7433" spans="3:3" ht="14.4" x14ac:dyDescent="0.3">
      <c r="C7433"/>
    </row>
    <row r="7434" spans="3:3" ht="14.4" x14ac:dyDescent="0.3">
      <c r="C7434"/>
    </row>
    <row r="7435" spans="3:3" ht="14.4" x14ac:dyDescent="0.3">
      <c r="C7435"/>
    </row>
    <row r="7436" spans="3:3" ht="14.4" x14ac:dyDescent="0.3">
      <c r="C7436"/>
    </row>
    <row r="7437" spans="3:3" ht="14.4" x14ac:dyDescent="0.3">
      <c r="C7437"/>
    </row>
    <row r="7438" spans="3:3" ht="14.4" x14ac:dyDescent="0.3">
      <c r="C7438"/>
    </row>
    <row r="7439" spans="3:3" ht="14.4" x14ac:dyDescent="0.3">
      <c r="C7439"/>
    </row>
    <row r="7440" spans="3:3" ht="14.4" x14ac:dyDescent="0.3">
      <c r="C7440"/>
    </row>
    <row r="7441" spans="3:3" ht="14.4" x14ac:dyDescent="0.3">
      <c r="C7441"/>
    </row>
    <row r="7442" spans="3:3" ht="14.4" x14ac:dyDescent="0.3">
      <c r="C7442"/>
    </row>
    <row r="7443" spans="3:3" ht="14.4" x14ac:dyDescent="0.3">
      <c r="C7443"/>
    </row>
    <row r="7444" spans="3:3" ht="14.4" x14ac:dyDescent="0.3">
      <c r="C7444"/>
    </row>
    <row r="7445" spans="3:3" ht="14.4" x14ac:dyDescent="0.3">
      <c r="C7445"/>
    </row>
    <row r="7446" spans="3:3" ht="14.4" x14ac:dyDescent="0.3">
      <c r="C7446"/>
    </row>
    <row r="7447" spans="3:3" ht="14.4" x14ac:dyDescent="0.3">
      <c r="C7447"/>
    </row>
    <row r="7448" spans="3:3" ht="14.4" x14ac:dyDescent="0.3">
      <c r="C7448"/>
    </row>
    <row r="7449" spans="3:3" ht="14.4" x14ac:dyDescent="0.3">
      <c r="C7449"/>
    </row>
    <row r="7450" spans="3:3" ht="14.4" x14ac:dyDescent="0.3">
      <c r="C7450"/>
    </row>
    <row r="7451" spans="3:3" ht="14.4" x14ac:dyDescent="0.3">
      <c r="C7451"/>
    </row>
    <row r="7452" spans="3:3" ht="14.4" x14ac:dyDescent="0.3">
      <c r="C7452"/>
    </row>
    <row r="7453" spans="3:3" ht="14.4" x14ac:dyDescent="0.3">
      <c r="C7453"/>
    </row>
    <row r="7454" spans="3:3" ht="14.4" x14ac:dyDescent="0.3">
      <c r="C7454"/>
    </row>
    <row r="7455" spans="3:3" ht="14.4" x14ac:dyDescent="0.3">
      <c r="C7455"/>
    </row>
    <row r="7456" spans="3:3" ht="14.4" x14ac:dyDescent="0.3">
      <c r="C7456"/>
    </row>
    <row r="7457" spans="3:3" ht="14.4" x14ac:dyDescent="0.3">
      <c r="C7457"/>
    </row>
    <row r="7458" spans="3:3" ht="14.4" x14ac:dyDescent="0.3">
      <c r="C7458"/>
    </row>
    <row r="7459" spans="3:3" ht="14.4" x14ac:dyDescent="0.3">
      <c r="C7459"/>
    </row>
    <row r="7460" spans="3:3" ht="14.4" x14ac:dyDescent="0.3">
      <c r="C7460"/>
    </row>
    <row r="7461" spans="3:3" ht="14.4" x14ac:dyDescent="0.3">
      <c r="C7461"/>
    </row>
    <row r="7462" spans="3:3" ht="14.4" x14ac:dyDescent="0.3">
      <c r="C7462"/>
    </row>
    <row r="7463" spans="3:3" ht="14.4" x14ac:dyDescent="0.3">
      <c r="C7463"/>
    </row>
    <row r="7464" spans="3:3" ht="14.4" x14ac:dyDescent="0.3">
      <c r="C7464"/>
    </row>
    <row r="7465" spans="3:3" ht="14.4" x14ac:dyDescent="0.3">
      <c r="C7465"/>
    </row>
    <row r="7466" spans="3:3" ht="14.4" x14ac:dyDescent="0.3">
      <c r="C7466"/>
    </row>
    <row r="7467" spans="3:3" ht="14.4" x14ac:dyDescent="0.3">
      <c r="C7467"/>
    </row>
    <row r="7468" spans="3:3" ht="14.4" x14ac:dyDescent="0.3">
      <c r="C7468"/>
    </row>
    <row r="7469" spans="3:3" ht="14.4" x14ac:dyDescent="0.3">
      <c r="C7469"/>
    </row>
    <row r="7470" spans="3:3" ht="14.4" x14ac:dyDescent="0.3">
      <c r="C7470"/>
    </row>
    <row r="7471" spans="3:3" ht="14.4" x14ac:dyDescent="0.3">
      <c r="C7471"/>
    </row>
    <row r="7472" spans="3:3" ht="14.4" x14ac:dyDescent="0.3">
      <c r="C7472"/>
    </row>
    <row r="7473" spans="3:3" ht="14.4" x14ac:dyDescent="0.3">
      <c r="C7473"/>
    </row>
    <row r="7474" spans="3:3" ht="14.4" x14ac:dyDescent="0.3">
      <c r="C7474"/>
    </row>
    <row r="7475" spans="3:3" ht="14.4" x14ac:dyDescent="0.3">
      <c r="C7475"/>
    </row>
    <row r="7476" spans="3:3" ht="14.4" x14ac:dyDescent="0.3">
      <c r="C7476"/>
    </row>
    <row r="7477" spans="3:3" ht="14.4" x14ac:dyDescent="0.3">
      <c r="C7477"/>
    </row>
    <row r="7478" spans="3:3" ht="14.4" x14ac:dyDescent="0.3">
      <c r="C7478"/>
    </row>
    <row r="7479" spans="3:3" ht="14.4" x14ac:dyDescent="0.3">
      <c r="C7479"/>
    </row>
    <row r="7480" spans="3:3" ht="14.4" x14ac:dyDescent="0.3">
      <c r="C7480"/>
    </row>
    <row r="7481" spans="3:3" ht="14.4" x14ac:dyDescent="0.3">
      <c r="C7481"/>
    </row>
    <row r="7482" spans="3:3" ht="14.4" x14ac:dyDescent="0.3">
      <c r="C7482"/>
    </row>
    <row r="7483" spans="3:3" ht="14.4" x14ac:dyDescent="0.3">
      <c r="C7483"/>
    </row>
    <row r="7484" spans="3:3" ht="14.4" x14ac:dyDescent="0.3">
      <c r="C7484"/>
    </row>
    <row r="7485" spans="3:3" ht="14.4" x14ac:dyDescent="0.3">
      <c r="C7485"/>
    </row>
    <row r="7486" spans="3:3" ht="14.4" x14ac:dyDescent="0.3">
      <c r="C7486"/>
    </row>
    <row r="7487" spans="3:3" ht="14.4" x14ac:dyDescent="0.3">
      <c r="C7487"/>
    </row>
    <row r="7488" spans="3:3" ht="14.4" x14ac:dyDescent="0.3">
      <c r="C7488"/>
    </row>
    <row r="7489" spans="3:3" ht="14.4" x14ac:dyDescent="0.3">
      <c r="C7489"/>
    </row>
    <row r="7490" spans="3:3" ht="14.4" x14ac:dyDescent="0.3">
      <c r="C7490"/>
    </row>
    <row r="7491" spans="3:3" ht="14.4" x14ac:dyDescent="0.3">
      <c r="C7491"/>
    </row>
    <row r="7492" spans="3:3" ht="14.4" x14ac:dyDescent="0.3">
      <c r="C7492"/>
    </row>
    <row r="7493" spans="3:3" ht="14.4" x14ac:dyDescent="0.3">
      <c r="C7493"/>
    </row>
    <row r="7494" spans="3:3" ht="14.4" x14ac:dyDescent="0.3">
      <c r="C7494"/>
    </row>
    <row r="7495" spans="3:3" ht="14.4" x14ac:dyDescent="0.3">
      <c r="C7495"/>
    </row>
    <row r="7496" spans="3:3" ht="14.4" x14ac:dyDescent="0.3">
      <c r="C7496"/>
    </row>
    <row r="7497" spans="3:3" ht="14.4" x14ac:dyDescent="0.3">
      <c r="C7497"/>
    </row>
    <row r="7498" spans="3:3" ht="14.4" x14ac:dyDescent="0.3">
      <c r="C7498"/>
    </row>
    <row r="7499" spans="3:3" ht="14.4" x14ac:dyDescent="0.3">
      <c r="C7499"/>
    </row>
    <row r="7500" spans="3:3" ht="14.4" x14ac:dyDescent="0.3">
      <c r="C7500"/>
    </row>
    <row r="7501" spans="3:3" ht="14.4" x14ac:dyDescent="0.3">
      <c r="C7501"/>
    </row>
    <row r="7502" spans="3:3" ht="14.4" x14ac:dyDescent="0.3">
      <c r="C7502"/>
    </row>
    <row r="7503" spans="3:3" ht="14.4" x14ac:dyDescent="0.3">
      <c r="C7503"/>
    </row>
    <row r="7504" spans="3:3" ht="14.4" x14ac:dyDescent="0.3">
      <c r="C7504"/>
    </row>
    <row r="7505" spans="3:3" ht="14.4" x14ac:dyDescent="0.3">
      <c r="C7505"/>
    </row>
    <row r="7506" spans="3:3" ht="14.4" x14ac:dyDescent="0.3">
      <c r="C7506"/>
    </row>
    <row r="7507" spans="3:3" ht="14.4" x14ac:dyDescent="0.3">
      <c r="C7507"/>
    </row>
    <row r="7508" spans="3:3" ht="14.4" x14ac:dyDescent="0.3">
      <c r="C7508"/>
    </row>
    <row r="7509" spans="3:3" ht="14.4" x14ac:dyDescent="0.3">
      <c r="C7509"/>
    </row>
    <row r="7510" spans="3:3" ht="14.4" x14ac:dyDescent="0.3">
      <c r="C7510"/>
    </row>
    <row r="7511" spans="3:3" ht="14.4" x14ac:dyDescent="0.3">
      <c r="C7511"/>
    </row>
    <row r="7512" spans="3:3" ht="14.4" x14ac:dyDescent="0.3">
      <c r="C7512"/>
    </row>
    <row r="7513" spans="3:3" ht="14.4" x14ac:dyDescent="0.3">
      <c r="C7513"/>
    </row>
    <row r="7514" spans="3:3" ht="14.4" x14ac:dyDescent="0.3">
      <c r="C7514"/>
    </row>
    <row r="7515" spans="3:3" ht="14.4" x14ac:dyDescent="0.3">
      <c r="C7515"/>
    </row>
    <row r="7516" spans="3:3" ht="14.4" x14ac:dyDescent="0.3">
      <c r="C7516"/>
    </row>
    <row r="7517" spans="3:3" ht="14.4" x14ac:dyDescent="0.3">
      <c r="C7517"/>
    </row>
    <row r="7518" spans="3:3" ht="14.4" x14ac:dyDescent="0.3">
      <c r="C7518"/>
    </row>
    <row r="7519" spans="3:3" ht="14.4" x14ac:dyDescent="0.3">
      <c r="C7519"/>
    </row>
    <row r="7520" spans="3:3" ht="14.4" x14ac:dyDescent="0.3">
      <c r="C7520"/>
    </row>
    <row r="7521" spans="3:3" ht="14.4" x14ac:dyDescent="0.3">
      <c r="C7521"/>
    </row>
    <row r="7522" spans="3:3" ht="14.4" x14ac:dyDescent="0.3">
      <c r="C7522"/>
    </row>
    <row r="7523" spans="3:3" ht="14.4" x14ac:dyDescent="0.3">
      <c r="C7523"/>
    </row>
    <row r="7524" spans="3:3" ht="14.4" x14ac:dyDescent="0.3">
      <c r="C7524"/>
    </row>
    <row r="7525" spans="3:3" ht="14.4" x14ac:dyDescent="0.3">
      <c r="C7525"/>
    </row>
    <row r="7526" spans="3:3" ht="14.4" x14ac:dyDescent="0.3">
      <c r="C7526"/>
    </row>
    <row r="7527" spans="3:3" ht="14.4" x14ac:dyDescent="0.3">
      <c r="C7527"/>
    </row>
    <row r="7528" spans="3:3" ht="14.4" x14ac:dyDescent="0.3">
      <c r="C7528"/>
    </row>
    <row r="7529" spans="3:3" ht="14.4" x14ac:dyDescent="0.3">
      <c r="C7529"/>
    </row>
    <row r="7530" spans="3:3" ht="14.4" x14ac:dyDescent="0.3">
      <c r="C7530"/>
    </row>
    <row r="7531" spans="3:3" ht="14.4" x14ac:dyDescent="0.3">
      <c r="C7531"/>
    </row>
    <row r="7532" spans="3:3" ht="14.4" x14ac:dyDescent="0.3">
      <c r="C7532"/>
    </row>
    <row r="7533" spans="3:3" ht="14.4" x14ac:dyDescent="0.3">
      <c r="C7533"/>
    </row>
    <row r="7534" spans="3:3" ht="14.4" x14ac:dyDescent="0.3">
      <c r="C7534"/>
    </row>
    <row r="7535" spans="3:3" ht="14.4" x14ac:dyDescent="0.3">
      <c r="C7535"/>
    </row>
    <row r="7536" spans="3:3" ht="14.4" x14ac:dyDescent="0.3">
      <c r="C7536"/>
    </row>
    <row r="7537" spans="3:3" ht="14.4" x14ac:dyDescent="0.3">
      <c r="C7537"/>
    </row>
    <row r="7538" spans="3:3" ht="14.4" x14ac:dyDescent="0.3">
      <c r="C7538"/>
    </row>
    <row r="7539" spans="3:3" ht="14.4" x14ac:dyDescent="0.3">
      <c r="C7539"/>
    </row>
    <row r="7540" spans="3:3" ht="14.4" x14ac:dyDescent="0.3">
      <c r="C7540"/>
    </row>
    <row r="7541" spans="3:3" ht="14.4" x14ac:dyDescent="0.3">
      <c r="C7541"/>
    </row>
    <row r="7542" spans="3:3" ht="14.4" x14ac:dyDescent="0.3">
      <c r="C7542"/>
    </row>
    <row r="7543" spans="3:3" ht="14.4" x14ac:dyDescent="0.3">
      <c r="C7543"/>
    </row>
    <row r="7544" spans="3:3" ht="14.4" x14ac:dyDescent="0.3">
      <c r="C7544"/>
    </row>
    <row r="7545" spans="3:3" ht="14.4" x14ac:dyDescent="0.3">
      <c r="C7545"/>
    </row>
    <row r="7546" spans="3:3" ht="14.4" x14ac:dyDescent="0.3">
      <c r="C7546"/>
    </row>
    <row r="7547" spans="3:3" ht="14.4" x14ac:dyDescent="0.3">
      <c r="C7547"/>
    </row>
    <row r="7548" spans="3:3" ht="14.4" x14ac:dyDescent="0.3">
      <c r="C7548"/>
    </row>
    <row r="7549" spans="3:3" ht="14.4" x14ac:dyDescent="0.3">
      <c r="C7549"/>
    </row>
    <row r="7550" spans="3:3" ht="14.4" x14ac:dyDescent="0.3">
      <c r="C7550"/>
    </row>
    <row r="7551" spans="3:3" ht="14.4" x14ac:dyDescent="0.3">
      <c r="C7551"/>
    </row>
    <row r="7552" spans="3:3" ht="14.4" x14ac:dyDescent="0.3">
      <c r="C7552"/>
    </row>
    <row r="7553" spans="3:3" ht="14.4" x14ac:dyDescent="0.3">
      <c r="C7553"/>
    </row>
    <row r="7554" spans="3:3" ht="14.4" x14ac:dyDescent="0.3">
      <c r="C7554"/>
    </row>
    <row r="7555" spans="3:3" ht="14.4" x14ac:dyDescent="0.3">
      <c r="C7555"/>
    </row>
    <row r="7556" spans="3:3" ht="14.4" x14ac:dyDescent="0.3">
      <c r="C7556"/>
    </row>
    <row r="7557" spans="3:3" ht="14.4" x14ac:dyDescent="0.3">
      <c r="C7557"/>
    </row>
    <row r="7558" spans="3:3" ht="14.4" x14ac:dyDescent="0.3">
      <c r="C7558"/>
    </row>
    <row r="7559" spans="3:3" ht="14.4" x14ac:dyDescent="0.3">
      <c r="C7559"/>
    </row>
    <row r="7560" spans="3:3" ht="14.4" x14ac:dyDescent="0.3">
      <c r="C7560"/>
    </row>
    <row r="7561" spans="3:3" ht="14.4" x14ac:dyDescent="0.3">
      <c r="C7561"/>
    </row>
    <row r="7562" spans="3:3" ht="14.4" x14ac:dyDescent="0.3">
      <c r="C7562"/>
    </row>
    <row r="7563" spans="3:3" ht="14.4" x14ac:dyDescent="0.3">
      <c r="C7563"/>
    </row>
    <row r="7564" spans="3:3" ht="14.4" x14ac:dyDescent="0.3">
      <c r="C7564"/>
    </row>
    <row r="7565" spans="3:3" ht="14.4" x14ac:dyDescent="0.3">
      <c r="C7565"/>
    </row>
    <row r="7566" spans="3:3" ht="14.4" x14ac:dyDescent="0.3">
      <c r="C7566"/>
    </row>
    <row r="7567" spans="3:3" ht="14.4" x14ac:dyDescent="0.3">
      <c r="C7567"/>
    </row>
    <row r="7568" spans="3:3" ht="14.4" x14ac:dyDescent="0.3">
      <c r="C7568"/>
    </row>
    <row r="7569" spans="3:3" ht="14.4" x14ac:dyDescent="0.3">
      <c r="C7569"/>
    </row>
    <row r="7570" spans="3:3" ht="14.4" x14ac:dyDescent="0.3">
      <c r="C7570"/>
    </row>
    <row r="7571" spans="3:3" ht="14.4" x14ac:dyDescent="0.3">
      <c r="C7571"/>
    </row>
    <row r="7572" spans="3:3" ht="14.4" x14ac:dyDescent="0.3">
      <c r="C7572"/>
    </row>
    <row r="7573" spans="3:3" ht="14.4" x14ac:dyDescent="0.3">
      <c r="C7573"/>
    </row>
    <row r="7574" spans="3:3" ht="14.4" x14ac:dyDescent="0.3">
      <c r="C7574"/>
    </row>
    <row r="7575" spans="3:3" ht="14.4" x14ac:dyDescent="0.3">
      <c r="C7575"/>
    </row>
    <row r="7576" spans="3:3" ht="14.4" x14ac:dyDescent="0.3">
      <c r="C7576"/>
    </row>
    <row r="7577" spans="3:3" ht="14.4" x14ac:dyDescent="0.3">
      <c r="C7577"/>
    </row>
    <row r="7578" spans="3:3" ht="14.4" x14ac:dyDescent="0.3">
      <c r="C7578"/>
    </row>
    <row r="7579" spans="3:3" ht="14.4" x14ac:dyDescent="0.3">
      <c r="C7579"/>
    </row>
    <row r="7580" spans="3:3" ht="14.4" x14ac:dyDescent="0.3">
      <c r="C7580"/>
    </row>
    <row r="7581" spans="3:3" ht="14.4" x14ac:dyDescent="0.3">
      <c r="C7581"/>
    </row>
    <row r="7582" spans="3:3" ht="14.4" x14ac:dyDescent="0.3">
      <c r="C7582"/>
    </row>
    <row r="7583" spans="3:3" ht="14.4" x14ac:dyDescent="0.3">
      <c r="C7583"/>
    </row>
    <row r="7584" spans="3:3" ht="14.4" x14ac:dyDescent="0.3">
      <c r="C7584"/>
    </row>
    <row r="7585" spans="3:3" ht="14.4" x14ac:dyDescent="0.3">
      <c r="C7585"/>
    </row>
    <row r="7586" spans="3:3" ht="14.4" x14ac:dyDescent="0.3">
      <c r="C7586"/>
    </row>
    <row r="7587" spans="3:3" ht="14.4" x14ac:dyDescent="0.3">
      <c r="C7587"/>
    </row>
    <row r="7588" spans="3:3" ht="14.4" x14ac:dyDescent="0.3">
      <c r="C7588"/>
    </row>
    <row r="7589" spans="3:3" ht="14.4" x14ac:dyDescent="0.3">
      <c r="C7589"/>
    </row>
    <row r="7590" spans="3:3" ht="14.4" x14ac:dyDescent="0.3">
      <c r="C7590"/>
    </row>
    <row r="7591" spans="3:3" ht="14.4" x14ac:dyDescent="0.3">
      <c r="C7591"/>
    </row>
    <row r="7592" spans="3:3" ht="14.4" x14ac:dyDescent="0.3">
      <c r="C7592"/>
    </row>
    <row r="7593" spans="3:3" ht="14.4" x14ac:dyDescent="0.3">
      <c r="C7593"/>
    </row>
    <row r="7594" spans="3:3" ht="14.4" x14ac:dyDescent="0.3">
      <c r="C7594"/>
    </row>
    <row r="7595" spans="3:3" ht="14.4" x14ac:dyDescent="0.3">
      <c r="C7595"/>
    </row>
    <row r="7596" spans="3:3" ht="14.4" x14ac:dyDescent="0.3">
      <c r="C7596"/>
    </row>
    <row r="7597" spans="3:3" ht="14.4" x14ac:dyDescent="0.3">
      <c r="C7597"/>
    </row>
    <row r="7598" spans="3:3" ht="14.4" x14ac:dyDescent="0.3">
      <c r="C7598"/>
    </row>
    <row r="7599" spans="3:3" ht="14.4" x14ac:dyDescent="0.3">
      <c r="C7599"/>
    </row>
    <row r="7600" spans="3:3" ht="14.4" x14ac:dyDescent="0.3">
      <c r="C7600"/>
    </row>
    <row r="7601" spans="3:3" ht="14.4" x14ac:dyDescent="0.3">
      <c r="C7601"/>
    </row>
    <row r="7602" spans="3:3" ht="14.4" x14ac:dyDescent="0.3">
      <c r="C7602"/>
    </row>
    <row r="7603" spans="3:3" ht="14.4" x14ac:dyDescent="0.3">
      <c r="C7603"/>
    </row>
    <row r="7604" spans="3:3" ht="14.4" x14ac:dyDescent="0.3">
      <c r="C7604"/>
    </row>
    <row r="7605" spans="3:3" ht="14.4" x14ac:dyDescent="0.3">
      <c r="C7605"/>
    </row>
    <row r="7606" spans="3:3" ht="14.4" x14ac:dyDescent="0.3">
      <c r="C7606"/>
    </row>
    <row r="7607" spans="3:3" ht="14.4" x14ac:dyDescent="0.3">
      <c r="C7607"/>
    </row>
    <row r="7608" spans="3:3" ht="14.4" x14ac:dyDescent="0.3">
      <c r="C7608"/>
    </row>
    <row r="7609" spans="3:3" ht="14.4" x14ac:dyDescent="0.3">
      <c r="C7609"/>
    </row>
    <row r="7610" spans="3:3" ht="14.4" x14ac:dyDescent="0.3">
      <c r="C7610"/>
    </row>
    <row r="7611" spans="3:3" ht="14.4" x14ac:dyDescent="0.3">
      <c r="C7611"/>
    </row>
    <row r="7612" spans="3:3" ht="14.4" x14ac:dyDescent="0.3">
      <c r="C7612"/>
    </row>
    <row r="7613" spans="3:3" ht="14.4" x14ac:dyDescent="0.3">
      <c r="C7613"/>
    </row>
    <row r="7614" spans="3:3" ht="14.4" x14ac:dyDescent="0.3">
      <c r="C7614"/>
    </row>
    <row r="7615" spans="3:3" ht="14.4" x14ac:dyDescent="0.3">
      <c r="C7615"/>
    </row>
    <row r="7616" spans="3:3" ht="14.4" x14ac:dyDescent="0.3">
      <c r="C7616"/>
    </row>
    <row r="7617" spans="3:3" ht="14.4" x14ac:dyDescent="0.3">
      <c r="C7617"/>
    </row>
    <row r="7618" spans="3:3" ht="14.4" x14ac:dyDescent="0.3">
      <c r="C7618"/>
    </row>
    <row r="7619" spans="3:3" ht="14.4" x14ac:dyDescent="0.3">
      <c r="C7619"/>
    </row>
    <row r="7620" spans="3:3" ht="14.4" x14ac:dyDescent="0.3">
      <c r="C7620"/>
    </row>
    <row r="7621" spans="3:3" ht="14.4" x14ac:dyDescent="0.3">
      <c r="C7621"/>
    </row>
    <row r="7622" spans="3:3" ht="14.4" x14ac:dyDescent="0.3">
      <c r="C7622"/>
    </row>
    <row r="7623" spans="3:3" ht="14.4" x14ac:dyDescent="0.3">
      <c r="C7623"/>
    </row>
    <row r="7624" spans="3:3" ht="14.4" x14ac:dyDescent="0.3">
      <c r="C7624"/>
    </row>
    <row r="7625" spans="3:3" ht="14.4" x14ac:dyDescent="0.3">
      <c r="C7625"/>
    </row>
    <row r="7626" spans="3:3" ht="14.4" x14ac:dyDescent="0.3">
      <c r="C7626"/>
    </row>
    <row r="7627" spans="3:3" ht="14.4" x14ac:dyDescent="0.3">
      <c r="C7627"/>
    </row>
    <row r="7628" spans="3:3" ht="14.4" x14ac:dyDescent="0.3">
      <c r="C7628"/>
    </row>
    <row r="7629" spans="3:3" ht="14.4" x14ac:dyDescent="0.3">
      <c r="C7629"/>
    </row>
    <row r="7630" spans="3:3" ht="14.4" x14ac:dyDescent="0.3">
      <c r="C7630"/>
    </row>
    <row r="7631" spans="3:3" ht="14.4" x14ac:dyDescent="0.3">
      <c r="C7631"/>
    </row>
    <row r="7632" spans="3:3" ht="14.4" x14ac:dyDescent="0.3">
      <c r="C7632"/>
    </row>
    <row r="7633" spans="3:3" ht="14.4" x14ac:dyDescent="0.3">
      <c r="C7633"/>
    </row>
    <row r="7634" spans="3:3" ht="14.4" x14ac:dyDescent="0.3">
      <c r="C7634"/>
    </row>
    <row r="7635" spans="3:3" ht="14.4" x14ac:dyDescent="0.3">
      <c r="C7635"/>
    </row>
    <row r="7636" spans="3:3" ht="14.4" x14ac:dyDescent="0.3">
      <c r="C7636"/>
    </row>
    <row r="7637" spans="3:3" ht="14.4" x14ac:dyDescent="0.3">
      <c r="C7637"/>
    </row>
    <row r="7638" spans="3:3" ht="14.4" x14ac:dyDescent="0.3">
      <c r="C7638"/>
    </row>
    <row r="7639" spans="3:3" ht="14.4" x14ac:dyDescent="0.3">
      <c r="C7639"/>
    </row>
    <row r="7640" spans="3:3" ht="14.4" x14ac:dyDescent="0.3">
      <c r="C7640"/>
    </row>
    <row r="7641" spans="3:3" ht="14.4" x14ac:dyDescent="0.3">
      <c r="C7641"/>
    </row>
    <row r="7642" spans="3:3" ht="14.4" x14ac:dyDescent="0.3">
      <c r="C7642"/>
    </row>
    <row r="7643" spans="3:3" ht="14.4" x14ac:dyDescent="0.3">
      <c r="C7643"/>
    </row>
    <row r="7644" spans="3:3" ht="14.4" x14ac:dyDescent="0.3">
      <c r="C7644"/>
    </row>
    <row r="7645" spans="3:3" ht="14.4" x14ac:dyDescent="0.3">
      <c r="C7645"/>
    </row>
    <row r="7646" spans="3:3" ht="14.4" x14ac:dyDescent="0.3">
      <c r="C7646"/>
    </row>
    <row r="7647" spans="3:3" ht="14.4" x14ac:dyDescent="0.3">
      <c r="C7647"/>
    </row>
    <row r="7648" spans="3:3" ht="14.4" x14ac:dyDescent="0.3">
      <c r="C7648"/>
    </row>
    <row r="7649" spans="3:3" ht="14.4" x14ac:dyDescent="0.3">
      <c r="C7649"/>
    </row>
    <row r="7650" spans="3:3" ht="14.4" x14ac:dyDescent="0.3">
      <c r="C7650"/>
    </row>
    <row r="7651" spans="3:3" ht="14.4" x14ac:dyDescent="0.3">
      <c r="C7651"/>
    </row>
    <row r="7652" spans="3:3" ht="14.4" x14ac:dyDescent="0.3">
      <c r="C7652"/>
    </row>
    <row r="7653" spans="3:3" ht="14.4" x14ac:dyDescent="0.3">
      <c r="C7653"/>
    </row>
    <row r="7654" spans="3:3" ht="14.4" x14ac:dyDescent="0.3">
      <c r="C7654"/>
    </row>
    <row r="7655" spans="3:3" ht="14.4" x14ac:dyDescent="0.3">
      <c r="C7655"/>
    </row>
    <row r="7656" spans="3:3" ht="14.4" x14ac:dyDescent="0.3">
      <c r="C7656"/>
    </row>
    <row r="7657" spans="3:3" ht="14.4" x14ac:dyDescent="0.3">
      <c r="C7657"/>
    </row>
    <row r="7658" spans="3:3" ht="14.4" x14ac:dyDescent="0.3">
      <c r="C7658"/>
    </row>
    <row r="7659" spans="3:3" ht="14.4" x14ac:dyDescent="0.3">
      <c r="C7659"/>
    </row>
    <row r="7660" spans="3:3" ht="14.4" x14ac:dyDescent="0.3">
      <c r="C7660"/>
    </row>
    <row r="7661" spans="3:3" ht="14.4" x14ac:dyDescent="0.3">
      <c r="C7661"/>
    </row>
    <row r="7662" spans="3:3" ht="14.4" x14ac:dyDescent="0.3">
      <c r="C7662"/>
    </row>
    <row r="7663" spans="3:3" ht="14.4" x14ac:dyDescent="0.3">
      <c r="C7663"/>
    </row>
    <row r="7664" spans="3:3" ht="14.4" x14ac:dyDescent="0.3">
      <c r="C7664"/>
    </row>
    <row r="7665" spans="3:3" ht="14.4" x14ac:dyDescent="0.3">
      <c r="C7665"/>
    </row>
    <row r="7666" spans="3:3" ht="14.4" x14ac:dyDescent="0.3">
      <c r="C7666"/>
    </row>
    <row r="7667" spans="3:3" ht="14.4" x14ac:dyDescent="0.3">
      <c r="C7667"/>
    </row>
    <row r="7668" spans="3:3" ht="14.4" x14ac:dyDescent="0.3">
      <c r="C7668"/>
    </row>
    <row r="7669" spans="3:3" ht="14.4" x14ac:dyDescent="0.3">
      <c r="C7669"/>
    </row>
    <row r="7670" spans="3:3" ht="14.4" x14ac:dyDescent="0.3">
      <c r="C7670"/>
    </row>
    <row r="7671" spans="3:3" ht="14.4" x14ac:dyDescent="0.3">
      <c r="C7671"/>
    </row>
    <row r="7672" spans="3:3" ht="14.4" x14ac:dyDescent="0.3">
      <c r="C7672"/>
    </row>
    <row r="7673" spans="3:3" ht="14.4" x14ac:dyDescent="0.3">
      <c r="C7673"/>
    </row>
    <row r="7674" spans="3:3" ht="14.4" x14ac:dyDescent="0.3">
      <c r="C7674"/>
    </row>
    <row r="7675" spans="3:3" ht="14.4" x14ac:dyDescent="0.3">
      <c r="C7675"/>
    </row>
    <row r="7676" spans="3:3" ht="14.4" x14ac:dyDescent="0.3">
      <c r="C7676"/>
    </row>
    <row r="7677" spans="3:3" ht="14.4" x14ac:dyDescent="0.3">
      <c r="C7677"/>
    </row>
    <row r="7678" spans="3:3" ht="14.4" x14ac:dyDescent="0.3">
      <c r="C7678"/>
    </row>
    <row r="7679" spans="3:3" ht="14.4" x14ac:dyDescent="0.3">
      <c r="C7679"/>
    </row>
    <row r="7680" spans="3:3" ht="14.4" x14ac:dyDescent="0.3">
      <c r="C7680"/>
    </row>
    <row r="7681" spans="3:3" ht="14.4" x14ac:dyDescent="0.3">
      <c r="C7681"/>
    </row>
    <row r="7682" spans="3:3" ht="14.4" x14ac:dyDescent="0.3">
      <c r="C7682"/>
    </row>
    <row r="7683" spans="3:3" ht="14.4" x14ac:dyDescent="0.3">
      <c r="C7683"/>
    </row>
    <row r="7684" spans="3:3" ht="14.4" x14ac:dyDescent="0.3">
      <c r="C7684"/>
    </row>
    <row r="7685" spans="3:3" ht="14.4" x14ac:dyDescent="0.3">
      <c r="C7685"/>
    </row>
    <row r="7686" spans="3:3" ht="14.4" x14ac:dyDescent="0.3">
      <c r="C7686"/>
    </row>
    <row r="7687" spans="3:3" ht="14.4" x14ac:dyDescent="0.3">
      <c r="C7687"/>
    </row>
    <row r="7688" spans="3:3" ht="14.4" x14ac:dyDescent="0.3">
      <c r="C7688"/>
    </row>
    <row r="7689" spans="3:3" ht="14.4" x14ac:dyDescent="0.3">
      <c r="C7689"/>
    </row>
    <row r="7690" spans="3:3" ht="14.4" x14ac:dyDescent="0.3">
      <c r="C7690"/>
    </row>
    <row r="7691" spans="3:3" ht="14.4" x14ac:dyDescent="0.3">
      <c r="C7691"/>
    </row>
    <row r="7692" spans="3:3" ht="14.4" x14ac:dyDescent="0.3">
      <c r="C7692"/>
    </row>
    <row r="7693" spans="3:3" ht="14.4" x14ac:dyDescent="0.3">
      <c r="C7693"/>
    </row>
    <row r="7694" spans="3:3" ht="14.4" x14ac:dyDescent="0.3">
      <c r="C7694"/>
    </row>
    <row r="7695" spans="3:3" ht="14.4" x14ac:dyDescent="0.3">
      <c r="C7695"/>
    </row>
    <row r="7696" spans="3:3" ht="14.4" x14ac:dyDescent="0.3">
      <c r="C7696"/>
    </row>
    <row r="7697" spans="3:3" ht="14.4" x14ac:dyDescent="0.3">
      <c r="C7697"/>
    </row>
    <row r="7698" spans="3:3" ht="14.4" x14ac:dyDescent="0.3">
      <c r="C7698"/>
    </row>
    <row r="7699" spans="3:3" ht="14.4" x14ac:dyDescent="0.3">
      <c r="C7699"/>
    </row>
    <row r="7700" spans="3:3" ht="14.4" x14ac:dyDescent="0.3">
      <c r="C7700"/>
    </row>
    <row r="7701" spans="3:3" ht="14.4" x14ac:dyDescent="0.3">
      <c r="C7701"/>
    </row>
    <row r="7702" spans="3:3" ht="14.4" x14ac:dyDescent="0.3">
      <c r="C7702"/>
    </row>
    <row r="7703" spans="3:3" ht="14.4" x14ac:dyDescent="0.3">
      <c r="C7703"/>
    </row>
    <row r="7704" spans="3:3" ht="14.4" x14ac:dyDescent="0.3">
      <c r="C7704"/>
    </row>
    <row r="7705" spans="3:3" ht="14.4" x14ac:dyDescent="0.3">
      <c r="C7705"/>
    </row>
    <row r="7706" spans="3:3" ht="14.4" x14ac:dyDescent="0.3">
      <c r="C7706"/>
    </row>
    <row r="7707" spans="3:3" ht="14.4" x14ac:dyDescent="0.3">
      <c r="C7707"/>
    </row>
    <row r="7708" spans="3:3" ht="14.4" x14ac:dyDescent="0.3">
      <c r="C7708"/>
    </row>
    <row r="7709" spans="3:3" ht="14.4" x14ac:dyDescent="0.3">
      <c r="C7709"/>
    </row>
    <row r="7710" spans="3:3" ht="14.4" x14ac:dyDescent="0.3">
      <c r="C7710"/>
    </row>
    <row r="7711" spans="3:3" ht="14.4" x14ac:dyDescent="0.3">
      <c r="C7711"/>
    </row>
    <row r="7712" spans="3:3" ht="14.4" x14ac:dyDescent="0.3">
      <c r="C7712"/>
    </row>
    <row r="7713" spans="3:3" ht="14.4" x14ac:dyDescent="0.3">
      <c r="C7713"/>
    </row>
    <row r="7714" spans="3:3" ht="14.4" x14ac:dyDescent="0.3">
      <c r="C7714"/>
    </row>
    <row r="7715" spans="3:3" ht="14.4" x14ac:dyDescent="0.3">
      <c r="C7715"/>
    </row>
    <row r="7716" spans="3:3" ht="14.4" x14ac:dyDescent="0.3">
      <c r="C7716"/>
    </row>
    <row r="7717" spans="3:3" ht="14.4" x14ac:dyDescent="0.3">
      <c r="C7717"/>
    </row>
    <row r="7718" spans="3:3" ht="14.4" x14ac:dyDescent="0.3">
      <c r="C7718"/>
    </row>
    <row r="7719" spans="3:3" ht="14.4" x14ac:dyDescent="0.3">
      <c r="C7719"/>
    </row>
    <row r="7720" spans="3:3" ht="14.4" x14ac:dyDescent="0.3">
      <c r="C7720"/>
    </row>
    <row r="7721" spans="3:3" ht="14.4" x14ac:dyDescent="0.3">
      <c r="C7721"/>
    </row>
    <row r="7722" spans="3:3" ht="14.4" x14ac:dyDescent="0.3">
      <c r="C7722"/>
    </row>
    <row r="7723" spans="3:3" ht="14.4" x14ac:dyDescent="0.3">
      <c r="C7723"/>
    </row>
    <row r="7724" spans="3:3" ht="14.4" x14ac:dyDescent="0.3">
      <c r="C7724"/>
    </row>
    <row r="7725" spans="3:3" ht="14.4" x14ac:dyDescent="0.3">
      <c r="C7725"/>
    </row>
    <row r="7726" spans="3:3" ht="14.4" x14ac:dyDescent="0.3">
      <c r="C7726"/>
    </row>
    <row r="7727" spans="3:3" ht="14.4" x14ac:dyDescent="0.3">
      <c r="C7727"/>
    </row>
    <row r="7728" spans="3:3" ht="14.4" x14ac:dyDescent="0.3">
      <c r="C7728"/>
    </row>
    <row r="7729" spans="3:3" ht="14.4" x14ac:dyDescent="0.3">
      <c r="C7729"/>
    </row>
    <row r="7730" spans="3:3" ht="14.4" x14ac:dyDescent="0.3">
      <c r="C7730"/>
    </row>
    <row r="7731" spans="3:3" ht="14.4" x14ac:dyDescent="0.3">
      <c r="C7731"/>
    </row>
    <row r="7732" spans="3:3" ht="14.4" x14ac:dyDescent="0.3">
      <c r="C7732"/>
    </row>
    <row r="7733" spans="3:3" ht="14.4" x14ac:dyDescent="0.3">
      <c r="C7733"/>
    </row>
    <row r="7734" spans="3:3" ht="14.4" x14ac:dyDescent="0.3">
      <c r="C7734"/>
    </row>
    <row r="7735" spans="3:3" ht="14.4" x14ac:dyDescent="0.3">
      <c r="C7735"/>
    </row>
    <row r="7736" spans="3:3" ht="14.4" x14ac:dyDescent="0.3">
      <c r="C7736"/>
    </row>
    <row r="7737" spans="3:3" ht="14.4" x14ac:dyDescent="0.3">
      <c r="C7737"/>
    </row>
    <row r="7738" spans="3:3" ht="14.4" x14ac:dyDescent="0.3">
      <c r="C7738"/>
    </row>
    <row r="7739" spans="3:3" ht="14.4" x14ac:dyDescent="0.3">
      <c r="C7739"/>
    </row>
    <row r="7740" spans="3:3" ht="14.4" x14ac:dyDescent="0.3">
      <c r="C7740"/>
    </row>
    <row r="7741" spans="3:3" ht="14.4" x14ac:dyDescent="0.3">
      <c r="C7741"/>
    </row>
    <row r="7742" spans="3:3" ht="14.4" x14ac:dyDescent="0.3">
      <c r="C7742"/>
    </row>
    <row r="7743" spans="3:3" ht="14.4" x14ac:dyDescent="0.3">
      <c r="C7743"/>
    </row>
    <row r="7744" spans="3:3" ht="14.4" x14ac:dyDescent="0.3">
      <c r="C7744"/>
    </row>
    <row r="7745" spans="3:3" ht="14.4" x14ac:dyDescent="0.3">
      <c r="C7745"/>
    </row>
    <row r="7746" spans="3:3" ht="14.4" x14ac:dyDescent="0.3">
      <c r="C7746"/>
    </row>
    <row r="7747" spans="3:3" ht="14.4" x14ac:dyDescent="0.3">
      <c r="C7747"/>
    </row>
    <row r="7748" spans="3:3" ht="14.4" x14ac:dyDescent="0.3">
      <c r="C7748"/>
    </row>
    <row r="7749" spans="3:3" ht="14.4" x14ac:dyDescent="0.3">
      <c r="C7749"/>
    </row>
    <row r="7750" spans="3:3" ht="14.4" x14ac:dyDescent="0.3">
      <c r="C7750"/>
    </row>
    <row r="7751" spans="3:3" ht="14.4" x14ac:dyDescent="0.3">
      <c r="C7751"/>
    </row>
    <row r="7752" spans="3:3" ht="14.4" x14ac:dyDescent="0.3">
      <c r="C7752"/>
    </row>
    <row r="7753" spans="3:3" ht="14.4" x14ac:dyDescent="0.3">
      <c r="C7753"/>
    </row>
    <row r="7754" spans="3:3" ht="14.4" x14ac:dyDescent="0.3">
      <c r="C7754"/>
    </row>
    <row r="7755" spans="3:3" ht="14.4" x14ac:dyDescent="0.3">
      <c r="C7755"/>
    </row>
    <row r="7756" spans="3:3" ht="14.4" x14ac:dyDescent="0.3">
      <c r="C7756"/>
    </row>
    <row r="7757" spans="3:3" ht="14.4" x14ac:dyDescent="0.3">
      <c r="C7757"/>
    </row>
    <row r="7758" spans="3:3" ht="14.4" x14ac:dyDescent="0.3">
      <c r="C7758"/>
    </row>
    <row r="7759" spans="3:3" ht="14.4" x14ac:dyDescent="0.3">
      <c r="C7759"/>
    </row>
    <row r="7760" spans="3:3" ht="14.4" x14ac:dyDescent="0.3">
      <c r="C7760"/>
    </row>
    <row r="7761" spans="3:3" ht="14.4" x14ac:dyDescent="0.3">
      <c r="C7761"/>
    </row>
    <row r="7762" spans="3:3" ht="14.4" x14ac:dyDescent="0.3">
      <c r="C7762"/>
    </row>
    <row r="7763" spans="3:3" ht="14.4" x14ac:dyDescent="0.3">
      <c r="C7763"/>
    </row>
    <row r="7764" spans="3:3" ht="14.4" x14ac:dyDescent="0.3">
      <c r="C7764"/>
    </row>
    <row r="7765" spans="3:3" ht="14.4" x14ac:dyDescent="0.3">
      <c r="C7765"/>
    </row>
    <row r="7766" spans="3:3" ht="14.4" x14ac:dyDescent="0.3">
      <c r="C7766"/>
    </row>
    <row r="7767" spans="3:3" ht="14.4" x14ac:dyDescent="0.3">
      <c r="C7767"/>
    </row>
    <row r="7768" spans="3:3" ht="14.4" x14ac:dyDescent="0.3">
      <c r="C7768"/>
    </row>
    <row r="7769" spans="3:3" ht="14.4" x14ac:dyDescent="0.3">
      <c r="C7769"/>
    </row>
    <row r="7770" spans="3:3" ht="14.4" x14ac:dyDescent="0.3">
      <c r="C7770"/>
    </row>
    <row r="7771" spans="3:3" ht="14.4" x14ac:dyDescent="0.3">
      <c r="C7771"/>
    </row>
    <row r="7772" spans="3:3" ht="14.4" x14ac:dyDescent="0.3">
      <c r="C7772"/>
    </row>
    <row r="7773" spans="3:3" ht="14.4" x14ac:dyDescent="0.3">
      <c r="C7773"/>
    </row>
    <row r="7774" spans="3:3" ht="14.4" x14ac:dyDescent="0.3">
      <c r="C7774"/>
    </row>
    <row r="7775" spans="3:3" ht="14.4" x14ac:dyDescent="0.3">
      <c r="C7775"/>
    </row>
    <row r="7776" spans="3:3" ht="14.4" x14ac:dyDescent="0.3">
      <c r="C7776"/>
    </row>
    <row r="7777" spans="3:3" ht="14.4" x14ac:dyDescent="0.3">
      <c r="C7777"/>
    </row>
    <row r="7778" spans="3:3" ht="14.4" x14ac:dyDescent="0.3">
      <c r="C7778"/>
    </row>
    <row r="7779" spans="3:3" ht="14.4" x14ac:dyDescent="0.3">
      <c r="C7779"/>
    </row>
    <row r="7780" spans="3:3" ht="14.4" x14ac:dyDescent="0.3">
      <c r="C7780"/>
    </row>
    <row r="7781" spans="3:3" ht="14.4" x14ac:dyDescent="0.3">
      <c r="C7781"/>
    </row>
    <row r="7782" spans="3:3" ht="14.4" x14ac:dyDescent="0.3">
      <c r="C7782"/>
    </row>
    <row r="7783" spans="3:3" ht="14.4" x14ac:dyDescent="0.3">
      <c r="C7783"/>
    </row>
    <row r="7784" spans="3:3" ht="14.4" x14ac:dyDescent="0.3">
      <c r="C7784"/>
    </row>
    <row r="7785" spans="3:3" ht="14.4" x14ac:dyDescent="0.3">
      <c r="C7785"/>
    </row>
    <row r="7786" spans="3:3" ht="14.4" x14ac:dyDescent="0.3">
      <c r="C7786"/>
    </row>
    <row r="7787" spans="3:3" ht="14.4" x14ac:dyDescent="0.3">
      <c r="C7787"/>
    </row>
    <row r="7788" spans="3:3" ht="14.4" x14ac:dyDescent="0.3">
      <c r="C7788"/>
    </row>
    <row r="7789" spans="3:3" ht="14.4" x14ac:dyDescent="0.3">
      <c r="C7789"/>
    </row>
    <row r="7790" spans="3:3" ht="14.4" x14ac:dyDescent="0.3">
      <c r="C7790"/>
    </row>
    <row r="7791" spans="3:3" ht="14.4" x14ac:dyDescent="0.3">
      <c r="C7791"/>
    </row>
    <row r="7792" spans="3:3" ht="14.4" x14ac:dyDescent="0.3">
      <c r="C7792"/>
    </row>
    <row r="7793" spans="3:3" ht="14.4" x14ac:dyDescent="0.3">
      <c r="C7793"/>
    </row>
    <row r="7794" spans="3:3" ht="14.4" x14ac:dyDescent="0.3">
      <c r="C7794"/>
    </row>
    <row r="7795" spans="3:3" ht="14.4" x14ac:dyDescent="0.3">
      <c r="C7795"/>
    </row>
    <row r="7796" spans="3:3" ht="14.4" x14ac:dyDescent="0.3">
      <c r="C7796"/>
    </row>
    <row r="7797" spans="3:3" ht="14.4" x14ac:dyDescent="0.3">
      <c r="C7797"/>
    </row>
    <row r="7798" spans="3:3" ht="14.4" x14ac:dyDescent="0.3">
      <c r="C7798"/>
    </row>
    <row r="7799" spans="3:3" ht="14.4" x14ac:dyDescent="0.3">
      <c r="C7799"/>
    </row>
    <row r="7800" spans="3:3" ht="14.4" x14ac:dyDescent="0.3">
      <c r="C7800"/>
    </row>
    <row r="7801" spans="3:3" ht="14.4" x14ac:dyDescent="0.3">
      <c r="C7801"/>
    </row>
    <row r="7802" spans="3:3" ht="14.4" x14ac:dyDescent="0.3">
      <c r="C7802"/>
    </row>
    <row r="7803" spans="3:3" ht="14.4" x14ac:dyDescent="0.3">
      <c r="C7803"/>
    </row>
    <row r="7804" spans="3:3" ht="14.4" x14ac:dyDescent="0.3">
      <c r="C7804"/>
    </row>
    <row r="7805" spans="3:3" ht="14.4" x14ac:dyDescent="0.3">
      <c r="C7805"/>
    </row>
    <row r="7806" spans="3:3" ht="14.4" x14ac:dyDescent="0.3">
      <c r="C7806"/>
    </row>
    <row r="7807" spans="3:3" ht="14.4" x14ac:dyDescent="0.3">
      <c r="C7807"/>
    </row>
    <row r="7808" spans="3:3" ht="14.4" x14ac:dyDescent="0.3">
      <c r="C7808"/>
    </row>
    <row r="7809" spans="3:3" ht="14.4" x14ac:dyDescent="0.3">
      <c r="C7809"/>
    </row>
    <row r="7810" spans="3:3" ht="14.4" x14ac:dyDescent="0.3">
      <c r="C7810"/>
    </row>
    <row r="7811" spans="3:3" ht="14.4" x14ac:dyDescent="0.3">
      <c r="C7811"/>
    </row>
    <row r="7812" spans="3:3" ht="14.4" x14ac:dyDescent="0.3">
      <c r="C7812"/>
    </row>
    <row r="7813" spans="3:3" ht="14.4" x14ac:dyDescent="0.3">
      <c r="C7813"/>
    </row>
    <row r="7814" spans="3:3" ht="14.4" x14ac:dyDescent="0.3">
      <c r="C7814"/>
    </row>
    <row r="7815" spans="3:3" ht="14.4" x14ac:dyDescent="0.3">
      <c r="C7815"/>
    </row>
    <row r="7816" spans="3:3" ht="14.4" x14ac:dyDescent="0.3">
      <c r="C7816"/>
    </row>
    <row r="7817" spans="3:3" ht="14.4" x14ac:dyDescent="0.3">
      <c r="C7817"/>
    </row>
    <row r="7818" spans="3:3" ht="14.4" x14ac:dyDescent="0.3">
      <c r="C7818"/>
    </row>
    <row r="7819" spans="3:3" ht="14.4" x14ac:dyDescent="0.3">
      <c r="C7819"/>
    </row>
    <row r="7820" spans="3:3" ht="14.4" x14ac:dyDescent="0.3">
      <c r="C7820"/>
    </row>
    <row r="7821" spans="3:3" ht="14.4" x14ac:dyDescent="0.3">
      <c r="C7821"/>
    </row>
    <row r="7822" spans="3:3" ht="14.4" x14ac:dyDescent="0.3">
      <c r="C7822"/>
    </row>
    <row r="7823" spans="3:3" ht="14.4" x14ac:dyDescent="0.3">
      <c r="C7823"/>
    </row>
    <row r="7824" spans="3:3" ht="14.4" x14ac:dyDescent="0.3">
      <c r="C7824"/>
    </row>
    <row r="7825" spans="3:3" ht="14.4" x14ac:dyDescent="0.3">
      <c r="C7825"/>
    </row>
    <row r="7826" spans="3:3" ht="14.4" x14ac:dyDescent="0.3">
      <c r="C7826"/>
    </row>
    <row r="7827" spans="3:3" ht="14.4" x14ac:dyDescent="0.3">
      <c r="C7827"/>
    </row>
    <row r="7828" spans="3:3" ht="14.4" x14ac:dyDescent="0.3">
      <c r="C7828"/>
    </row>
    <row r="7829" spans="3:3" ht="14.4" x14ac:dyDescent="0.3">
      <c r="C7829"/>
    </row>
    <row r="7830" spans="3:3" ht="14.4" x14ac:dyDescent="0.3">
      <c r="C7830"/>
    </row>
    <row r="7831" spans="3:3" ht="14.4" x14ac:dyDescent="0.3">
      <c r="C7831"/>
    </row>
    <row r="7832" spans="3:3" ht="14.4" x14ac:dyDescent="0.3">
      <c r="C7832"/>
    </row>
    <row r="7833" spans="3:3" ht="14.4" x14ac:dyDescent="0.3">
      <c r="C7833"/>
    </row>
    <row r="7834" spans="3:3" ht="14.4" x14ac:dyDescent="0.3">
      <c r="C7834"/>
    </row>
    <row r="7835" spans="3:3" ht="14.4" x14ac:dyDescent="0.3">
      <c r="C7835"/>
    </row>
    <row r="7836" spans="3:3" ht="14.4" x14ac:dyDescent="0.3">
      <c r="C7836"/>
    </row>
    <row r="7837" spans="3:3" ht="14.4" x14ac:dyDescent="0.3">
      <c r="C7837"/>
    </row>
    <row r="7838" spans="3:3" ht="14.4" x14ac:dyDescent="0.3">
      <c r="C7838"/>
    </row>
    <row r="7839" spans="3:3" ht="14.4" x14ac:dyDescent="0.3">
      <c r="C7839"/>
    </row>
    <row r="7840" spans="3:3" ht="14.4" x14ac:dyDescent="0.3">
      <c r="C7840"/>
    </row>
    <row r="7841" spans="3:3" ht="14.4" x14ac:dyDescent="0.3">
      <c r="C7841"/>
    </row>
    <row r="7842" spans="3:3" ht="14.4" x14ac:dyDescent="0.3">
      <c r="C7842"/>
    </row>
    <row r="7843" spans="3:3" ht="14.4" x14ac:dyDescent="0.3">
      <c r="C7843"/>
    </row>
    <row r="7844" spans="3:3" ht="14.4" x14ac:dyDescent="0.3">
      <c r="C7844"/>
    </row>
    <row r="7845" spans="3:3" ht="14.4" x14ac:dyDescent="0.3">
      <c r="C7845"/>
    </row>
    <row r="7846" spans="3:3" ht="14.4" x14ac:dyDescent="0.3">
      <c r="C7846"/>
    </row>
    <row r="7847" spans="3:3" ht="14.4" x14ac:dyDescent="0.3">
      <c r="C7847"/>
    </row>
    <row r="7848" spans="3:3" ht="14.4" x14ac:dyDescent="0.3">
      <c r="C7848"/>
    </row>
    <row r="7849" spans="3:3" ht="14.4" x14ac:dyDescent="0.3">
      <c r="C7849"/>
    </row>
    <row r="7850" spans="3:3" ht="14.4" x14ac:dyDescent="0.3">
      <c r="C7850"/>
    </row>
    <row r="7851" spans="3:3" ht="14.4" x14ac:dyDescent="0.3">
      <c r="C7851"/>
    </row>
    <row r="7852" spans="3:3" ht="14.4" x14ac:dyDescent="0.3">
      <c r="C7852"/>
    </row>
    <row r="7853" spans="3:3" ht="14.4" x14ac:dyDescent="0.3">
      <c r="C7853"/>
    </row>
    <row r="7854" spans="3:3" ht="14.4" x14ac:dyDescent="0.3">
      <c r="C7854"/>
    </row>
    <row r="7855" spans="3:3" ht="14.4" x14ac:dyDescent="0.3">
      <c r="C7855"/>
    </row>
    <row r="7856" spans="3:3" ht="14.4" x14ac:dyDescent="0.3">
      <c r="C7856"/>
    </row>
    <row r="7857" spans="3:3" ht="14.4" x14ac:dyDescent="0.3">
      <c r="C7857"/>
    </row>
    <row r="7858" spans="3:3" ht="14.4" x14ac:dyDescent="0.3">
      <c r="C7858"/>
    </row>
    <row r="7859" spans="3:3" ht="14.4" x14ac:dyDescent="0.3">
      <c r="C7859"/>
    </row>
    <row r="7860" spans="3:3" ht="14.4" x14ac:dyDescent="0.3">
      <c r="C7860"/>
    </row>
    <row r="7861" spans="3:3" ht="14.4" x14ac:dyDescent="0.3">
      <c r="C7861"/>
    </row>
    <row r="7862" spans="3:3" ht="14.4" x14ac:dyDescent="0.3">
      <c r="C7862"/>
    </row>
    <row r="7863" spans="3:3" ht="14.4" x14ac:dyDescent="0.3">
      <c r="C7863"/>
    </row>
    <row r="7864" spans="3:3" ht="14.4" x14ac:dyDescent="0.3">
      <c r="C7864"/>
    </row>
    <row r="7865" spans="3:3" ht="14.4" x14ac:dyDescent="0.3">
      <c r="C7865"/>
    </row>
    <row r="7866" spans="3:3" ht="14.4" x14ac:dyDescent="0.3">
      <c r="C7866"/>
    </row>
    <row r="7867" spans="3:3" ht="14.4" x14ac:dyDescent="0.3">
      <c r="C7867"/>
    </row>
    <row r="7868" spans="3:3" ht="14.4" x14ac:dyDescent="0.3">
      <c r="C7868"/>
    </row>
    <row r="7869" spans="3:3" ht="14.4" x14ac:dyDescent="0.3">
      <c r="C7869"/>
    </row>
    <row r="7870" spans="3:3" ht="14.4" x14ac:dyDescent="0.3">
      <c r="C7870"/>
    </row>
    <row r="7871" spans="3:3" ht="14.4" x14ac:dyDescent="0.3">
      <c r="C7871"/>
    </row>
    <row r="7872" spans="3:3" ht="14.4" x14ac:dyDescent="0.3">
      <c r="C7872"/>
    </row>
    <row r="7873" spans="3:3" ht="14.4" x14ac:dyDescent="0.3">
      <c r="C7873"/>
    </row>
    <row r="7874" spans="3:3" ht="14.4" x14ac:dyDescent="0.3">
      <c r="C7874"/>
    </row>
    <row r="7875" spans="3:3" ht="14.4" x14ac:dyDescent="0.3">
      <c r="C7875"/>
    </row>
    <row r="7876" spans="3:3" ht="14.4" x14ac:dyDescent="0.3">
      <c r="C7876"/>
    </row>
    <row r="7877" spans="3:3" ht="14.4" x14ac:dyDescent="0.3">
      <c r="C7877"/>
    </row>
    <row r="7878" spans="3:3" ht="14.4" x14ac:dyDescent="0.3">
      <c r="C7878"/>
    </row>
    <row r="7879" spans="3:3" ht="14.4" x14ac:dyDescent="0.3">
      <c r="C7879"/>
    </row>
    <row r="7880" spans="3:3" ht="14.4" x14ac:dyDescent="0.3">
      <c r="C7880"/>
    </row>
    <row r="7881" spans="3:3" ht="14.4" x14ac:dyDescent="0.3">
      <c r="C7881"/>
    </row>
    <row r="7882" spans="3:3" ht="14.4" x14ac:dyDescent="0.3">
      <c r="C7882"/>
    </row>
    <row r="7883" spans="3:3" ht="14.4" x14ac:dyDescent="0.3">
      <c r="C7883"/>
    </row>
    <row r="7884" spans="3:3" ht="14.4" x14ac:dyDescent="0.3">
      <c r="C7884"/>
    </row>
    <row r="7885" spans="3:3" ht="14.4" x14ac:dyDescent="0.3">
      <c r="C7885"/>
    </row>
    <row r="7886" spans="3:3" ht="14.4" x14ac:dyDescent="0.3">
      <c r="C7886"/>
    </row>
    <row r="7887" spans="3:3" ht="14.4" x14ac:dyDescent="0.3">
      <c r="C7887"/>
    </row>
    <row r="7888" spans="3:3" ht="14.4" x14ac:dyDescent="0.3">
      <c r="C7888"/>
    </row>
    <row r="7889" spans="3:3" ht="14.4" x14ac:dyDescent="0.3">
      <c r="C7889"/>
    </row>
    <row r="7890" spans="3:3" ht="14.4" x14ac:dyDescent="0.3">
      <c r="C7890"/>
    </row>
    <row r="7891" spans="3:3" ht="14.4" x14ac:dyDescent="0.3">
      <c r="C7891"/>
    </row>
    <row r="7892" spans="3:3" ht="14.4" x14ac:dyDescent="0.3">
      <c r="C7892"/>
    </row>
    <row r="7893" spans="3:3" ht="14.4" x14ac:dyDescent="0.3">
      <c r="C7893"/>
    </row>
    <row r="7894" spans="3:3" ht="14.4" x14ac:dyDescent="0.3">
      <c r="C7894"/>
    </row>
    <row r="7895" spans="3:3" ht="14.4" x14ac:dyDescent="0.3">
      <c r="C7895"/>
    </row>
    <row r="7896" spans="3:3" ht="14.4" x14ac:dyDescent="0.3">
      <c r="C7896"/>
    </row>
    <row r="7897" spans="3:3" ht="14.4" x14ac:dyDescent="0.3">
      <c r="C7897"/>
    </row>
    <row r="7898" spans="3:3" ht="14.4" x14ac:dyDescent="0.3">
      <c r="C7898"/>
    </row>
    <row r="7899" spans="3:3" ht="14.4" x14ac:dyDescent="0.3">
      <c r="C7899"/>
    </row>
    <row r="7900" spans="3:3" ht="14.4" x14ac:dyDescent="0.3">
      <c r="C7900"/>
    </row>
    <row r="7901" spans="3:3" ht="14.4" x14ac:dyDescent="0.3">
      <c r="C7901"/>
    </row>
    <row r="7902" spans="3:3" ht="14.4" x14ac:dyDescent="0.3">
      <c r="C7902"/>
    </row>
    <row r="7903" spans="3:3" ht="14.4" x14ac:dyDescent="0.3">
      <c r="C7903"/>
    </row>
    <row r="7904" spans="3:3" ht="14.4" x14ac:dyDescent="0.3">
      <c r="C7904"/>
    </row>
    <row r="7905" spans="3:3" ht="14.4" x14ac:dyDescent="0.3">
      <c r="C7905"/>
    </row>
    <row r="7906" spans="3:3" ht="14.4" x14ac:dyDescent="0.3">
      <c r="C7906"/>
    </row>
    <row r="7907" spans="3:3" ht="14.4" x14ac:dyDescent="0.3">
      <c r="C7907"/>
    </row>
    <row r="7908" spans="3:3" ht="14.4" x14ac:dyDescent="0.3">
      <c r="C7908"/>
    </row>
    <row r="7909" spans="3:3" ht="14.4" x14ac:dyDescent="0.3">
      <c r="C7909"/>
    </row>
    <row r="7910" spans="3:3" ht="14.4" x14ac:dyDescent="0.3">
      <c r="C7910"/>
    </row>
    <row r="7911" spans="3:3" ht="14.4" x14ac:dyDescent="0.3">
      <c r="C7911"/>
    </row>
    <row r="7912" spans="3:3" ht="14.4" x14ac:dyDescent="0.3">
      <c r="C7912"/>
    </row>
    <row r="7913" spans="3:3" ht="14.4" x14ac:dyDescent="0.3">
      <c r="C7913"/>
    </row>
    <row r="7914" spans="3:3" ht="14.4" x14ac:dyDescent="0.3">
      <c r="C7914"/>
    </row>
    <row r="7915" spans="3:3" ht="14.4" x14ac:dyDescent="0.3">
      <c r="C7915"/>
    </row>
    <row r="7916" spans="3:3" ht="14.4" x14ac:dyDescent="0.3">
      <c r="C7916"/>
    </row>
    <row r="7917" spans="3:3" ht="14.4" x14ac:dyDescent="0.3">
      <c r="C7917"/>
    </row>
    <row r="7918" spans="3:3" ht="14.4" x14ac:dyDescent="0.3">
      <c r="C7918"/>
    </row>
    <row r="7919" spans="3:3" ht="14.4" x14ac:dyDescent="0.3">
      <c r="C7919"/>
    </row>
    <row r="7920" spans="3:3" ht="14.4" x14ac:dyDescent="0.3">
      <c r="C7920"/>
    </row>
    <row r="7921" spans="3:3" ht="14.4" x14ac:dyDescent="0.3">
      <c r="C7921"/>
    </row>
    <row r="7922" spans="3:3" ht="14.4" x14ac:dyDescent="0.3">
      <c r="C7922"/>
    </row>
    <row r="7923" spans="3:3" ht="14.4" x14ac:dyDescent="0.3">
      <c r="C7923"/>
    </row>
    <row r="7924" spans="3:3" ht="14.4" x14ac:dyDescent="0.3">
      <c r="C7924"/>
    </row>
    <row r="7925" spans="3:3" ht="14.4" x14ac:dyDescent="0.3">
      <c r="C7925"/>
    </row>
    <row r="7926" spans="3:3" ht="14.4" x14ac:dyDescent="0.3">
      <c r="C7926"/>
    </row>
    <row r="7927" spans="3:3" ht="14.4" x14ac:dyDescent="0.3">
      <c r="C7927"/>
    </row>
    <row r="7928" spans="3:3" ht="14.4" x14ac:dyDescent="0.3">
      <c r="C7928"/>
    </row>
    <row r="7929" spans="3:3" ht="14.4" x14ac:dyDescent="0.3">
      <c r="C7929"/>
    </row>
    <row r="7930" spans="3:3" ht="14.4" x14ac:dyDescent="0.3">
      <c r="C7930"/>
    </row>
    <row r="7931" spans="3:3" ht="14.4" x14ac:dyDescent="0.3">
      <c r="C7931"/>
    </row>
    <row r="7932" spans="3:3" ht="14.4" x14ac:dyDescent="0.3">
      <c r="C7932"/>
    </row>
    <row r="7933" spans="3:3" ht="14.4" x14ac:dyDescent="0.3">
      <c r="C7933"/>
    </row>
    <row r="7934" spans="3:3" ht="14.4" x14ac:dyDescent="0.3">
      <c r="C7934"/>
    </row>
    <row r="7935" spans="3:3" ht="14.4" x14ac:dyDescent="0.3">
      <c r="C7935"/>
    </row>
    <row r="7936" spans="3:3" ht="14.4" x14ac:dyDescent="0.3">
      <c r="C7936"/>
    </row>
    <row r="7937" spans="3:3" ht="14.4" x14ac:dyDescent="0.3">
      <c r="C7937"/>
    </row>
    <row r="7938" spans="3:3" ht="14.4" x14ac:dyDescent="0.3">
      <c r="C7938"/>
    </row>
    <row r="7939" spans="3:3" ht="14.4" x14ac:dyDescent="0.3">
      <c r="C7939"/>
    </row>
    <row r="7940" spans="3:3" ht="14.4" x14ac:dyDescent="0.3">
      <c r="C7940"/>
    </row>
    <row r="7941" spans="3:3" ht="14.4" x14ac:dyDescent="0.3">
      <c r="C7941"/>
    </row>
    <row r="7942" spans="3:3" ht="14.4" x14ac:dyDescent="0.3">
      <c r="C7942"/>
    </row>
    <row r="7943" spans="3:3" ht="14.4" x14ac:dyDescent="0.3">
      <c r="C7943"/>
    </row>
    <row r="7944" spans="3:3" ht="14.4" x14ac:dyDescent="0.3">
      <c r="C7944"/>
    </row>
    <row r="7945" spans="3:3" ht="14.4" x14ac:dyDescent="0.3">
      <c r="C7945"/>
    </row>
    <row r="7946" spans="3:3" ht="14.4" x14ac:dyDescent="0.3">
      <c r="C7946"/>
    </row>
    <row r="7947" spans="3:3" ht="14.4" x14ac:dyDescent="0.3">
      <c r="C7947"/>
    </row>
    <row r="7948" spans="3:3" ht="14.4" x14ac:dyDescent="0.3">
      <c r="C7948"/>
    </row>
    <row r="7949" spans="3:3" ht="14.4" x14ac:dyDescent="0.3">
      <c r="C7949"/>
    </row>
    <row r="7950" spans="3:3" ht="14.4" x14ac:dyDescent="0.3">
      <c r="C7950"/>
    </row>
    <row r="7951" spans="3:3" ht="14.4" x14ac:dyDescent="0.3">
      <c r="C7951"/>
    </row>
    <row r="7952" spans="3:3" ht="14.4" x14ac:dyDescent="0.3">
      <c r="C7952"/>
    </row>
    <row r="7953" spans="3:3" ht="14.4" x14ac:dyDescent="0.3">
      <c r="C7953"/>
    </row>
    <row r="7954" spans="3:3" ht="14.4" x14ac:dyDescent="0.3">
      <c r="C7954"/>
    </row>
    <row r="7955" spans="3:3" ht="14.4" x14ac:dyDescent="0.3">
      <c r="C7955"/>
    </row>
    <row r="7956" spans="3:3" ht="14.4" x14ac:dyDescent="0.3">
      <c r="C7956"/>
    </row>
    <row r="7957" spans="3:3" ht="14.4" x14ac:dyDescent="0.3">
      <c r="C7957"/>
    </row>
    <row r="7958" spans="3:3" ht="14.4" x14ac:dyDescent="0.3">
      <c r="C7958"/>
    </row>
    <row r="7959" spans="3:3" ht="14.4" x14ac:dyDescent="0.3">
      <c r="C7959"/>
    </row>
    <row r="7960" spans="3:3" ht="14.4" x14ac:dyDescent="0.3">
      <c r="C7960"/>
    </row>
    <row r="7961" spans="3:3" ht="14.4" x14ac:dyDescent="0.3">
      <c r="C7961"/>
    </row>
    <row r="7962" spans="3:3" ht="14.4" x14ac:dyDescent="0.3">
      <c r="C7962"/>
    </row>
    <row r="7963" spans="3:3" ht="14.4" x14ac:dyDescent="0.3">
      <c r="C7963"/>
    </row>
    <row r="7964" spans="3:3" ht="14.4" x14ac:dyDescent="0.3">
      <c r="C7964"/>
    </row>
    <row r="7965" spans="3:3" ht="14.4" x14ac:dyDescent="0.3">
      <c r="C7965"/>
    </row>
    <row r="7966" spans="3:3" ht="14.4" x14ac:dyDescent="0.3">
      <c r="C7966"/>
    </row>
    <row r="7967" spans="3:3" ht="14.4" x14ac:dyDescent="0.3">
      <c r="C7967"/>
    </row>
    <row r="7968" spans="3:3" ht="14.4" x14ac:dyDescent="0.3">
      <c r="C7968"/>
    </row>
    <row r="7969" spans="3:3" ht="14.4" x14ac:dyDescent="0.3">
      <c r="C7969"/>
    </row>
    <row r="7970" spans="3:3" ht="14.4" x14ac:dyDescent="0.3">
      <c r="C7970"/>
    </row>
    <row r="7971" spans="3:3" ht="14.4" x14ac:dyDescent="0.3">
      <c r="C7971"/>
    </row>
    <row r="7972" spans="3:3" ht="14.4" x14ac:dyDescent="0.3">
      <c r="C7972"/>
    </row>
    <row r="7973" spans="3:3" ht="14.4" x14ac:dyDescent="0.3">
      <c r="C7973"/>
    </row>
    <row r="7974" spans="3:3" ht="14.4" x14ac:dyDescent="0.3">
      <c r="C7974"/>
    </row>
    <row r="7975" spans="3:3" ht="14.4" x14ac:dyDescent="0.3">
      <c r="C7975"/>
    </row>
    <row r="7976" spans="3:3" ht="14.4" x14ac:dyDescent="0.3">
      <c r="C7976"/>
    </row>
    <row r="7977" spans="3:3" ht="14.4" x14ac:dyDescent="0.3">
      <c r="C7977"/>
    </row>
    <row r="7978" spans="3:3" ht="14.4" x14ac:dyDescent="0.3">
      <c r="C7978"/>
    </row>
    <row r="7979" spans="3:3" ht="14.4" x14ac:dyDescent="0.3">
      <c r="C7979"/>
    </row>
    <row r="7980" spans="3:3" ht="14.4" x14ac:dyDescent="0.3">
      <c r="C7980"/>
    </row>
    <row r="7981" spans="3:3" ht="14.4" x14ac:dyDescent="0.3">
      <c r="C7981"/>
    </row>
    <row r="7982" spans="3:3" ht="14.4" x14ac:dyDescent="0.3">
      <c r="C7982"/>
    </row>
    <row r="7983" spans="3:3" ht="14.4" x14ac:dyDescent="0.3">
      <c r="C7983"/>
    </row>
    <row r="7984" spans="3:3" ht="14.4" x14ac:dyDescent="0.3">
      <c r="C7984"/>
    </row>
    <row r="7985" spans="3:3" ht="14.4" x14ac:dyDescent="0.3">
      <c r="C7985"/>
    </row>
    <row r="7986" spans="3:3" ht="14.4" x14ac:dyDescent="0.3">
      <c r="C7986"/>
    </row>
    <row r="7987" spans="3:3" ht="14.4" x14ac:dyDescent="0.3">
      <c r="C7987"/>
    </row>
    <row r="7988" spans="3:3" ht="14.4" x14ac:dyDescent="0.3">
      <c r="C7988"/>
    </row>
    <row r="7989" spans="3:3" ht="14.4" x14ac:dyDescent="0.3">
      <c r="C7989"/>
    </row>
    <row r="7990" spans="3:3" ht="14.4" x14ac:dyDescent="0.3">
      <c r="C7990"/>
    </row>
    <row r="7991" spans="3:3" ht="14.4" x14ac:dyDescent="0.3">
      <c r="C7991"/>
    </row>
    <row r="7992" spans="3:3" ht="14.4" x14ac:dyDescent="0.3">
      <c r="C7992"/>
    </row>
    <row r="7993" spans="3:3" ht="14.4" x14ac:dyDescent="0.3">
      <c r="C7993"/>
    </row>
    <row r="7994" spans="3:3" ht="14.4" x14ac:dyDescent="0.3">
      <c r="C7994"/>
    </row>
    <row r="7995" spans="3:3" ht="14.4" x14ac:dyDescent="0.3">
      <c r="C7995"/>
    </row>
    <row r="7996" spans="3:3" ht="14.4" x14ac:dyDescent="0.3">
      <c r="C7996"/>
    </row>
    <row r="7997" spans="3:3" ht="14.4" x14ac:dyDescent="0.3">
      <c r="C7997"/>
    </row>
    <row r="7998" spans="3:3" ht="14.4" x14ac:dyDescent="0.3">
      <c r="C7998"/>
    </row>
    <row r="7999" spans="3:3" ht="14.4" x14ac:dyDescent="0.3">
      <c r="C7999"/>
    </row>
    <row r="8000" spans="3:3" ht="14.4" x14ac:dyDescent="0.3">
      <c r="C8000"/>
    </row>
    <row r="8001" spans="3:3" ht="14.4" x14ac:dyDescent="0.3">
      <c r="C8001"/>
    </row>
    <row r="8002" spans="3:3" ht="14.4" x14ac:dyDescent="0.3">
      <c r="C8002"/>
    </row>
    <row r="8003" spans="3:3" ht="14.4" x14ac:dyDescent="0.3">
      <c r="C8003"/>
    </row>
    <row r="8004" spans="3:3" ht="14.4" x14ac:dyDescent="0.3">
      <c r="C8004"/>
    </row>
    <row r="8005" spans="3:3" ht="14.4" x14ac:dyDescent="0.3">
      <c r="C8005"/>
    </row>
    <row r="8006" spans="3:3" ht="14.4" x14ac:dyDescent="0.3">
      <c r="C8006"/>
    </row>
    <row r="8007" spans="3:3" ht="14.4" x14ac:dyDescent="0.3">
      <c r="C8007"/>
    </row>
    <row r="8008" spans="3:3" ht="14.4" x14ac:dyDescent="0.3">
      <c r="C8008"/>
    </row>
    <row r="8009" spans="3:3" ht="14.4" x14ac:dyDescent="0.3">
      <c r="C8009"/>
    </row>
    <row r="8010" spans="3:3" ht="14.4" x14ac:dyDescent="0.3">
      <c r="C8010"/>
    </row>
    <row r="8011" spans="3:3" ht="14.4" x14ac:dyDescent="0.3">
      <c r="C8011"/>
    </row>
    <row r="8012" spans="3:3" ht="14.4" x14ac:dyDescent="0.3">
      <c r="C8012"/>
    </row>
    <row r="8013" spans="3:3" ht="14.4" x14ac:dyDescent="0.3">
      <c r="C8013"/>
    </row>
    <row r="8014" spans="3:3" ht="14.4" x14ac:dyDescent="0.3">
      <c r="C8014"/>
    </row>
    <row r="8015" spans="3:3" ht="14.4" x14ac:dyDescent="0.3">
      <c r="C8015"/>
    </row>
    <row r="8016" spans="3:3" ht="14.4" x14ac:dyDescent="0.3">
      <c r="C8016"/>
    </row>
    <row r="8017" spans="3:3" ht="14.4" x14ac:dyDescent="0.3">
      <c r="C8017"/>
    </row>
    <row r="8018" spans="3:3" ht="14.4" x14ac:dyDescent="0.3">
      <c r="C8018"/>
    </row>
    <row r="8019" spans="3:3" ht="14.4" x14ac:dyDescent="0.3">
      <c r="C8019"/>
    </row>
    <row r="8020" spans="3:3" ht="14.4" x14ac:dyDescent="0.3">
      <c r="C8020"/>
    </row>
    <row r="8021" spans="3:3" ht="14.4" x14ac:dyDescent="0.3">
      <c r="C8021"/>
    </row>
    <row r="8022" spans="3:3" ht="14.4" x14ac:dyDescent="0.3">
      <c r="C8022"/>
    </row>
    <row r="8023" spans="3:3" ht="14.4" x14ac:dyDescent="0.3">
      <c r="C8023"/>
    </row>
    <row r="8024" spans="3:3" ht="14.4" x14ac:dyDescent="0.3">
      <c r="C8024"/>
    </row>
    <row r="8025" spans="3:3" ht="14.4" x14ac:dyDescent="0.3">
      <c r="C8025"/>
    </row>
    <row r="8026" spans="3:3" ht="14.4" x14ac:dyDescent="0.3">
      <c r="C8026"/>
    </row>
    <row r="8027" spans="3:3" ht="14.4" x14ac:dyDescent="0.3">
      <c r="C8027"/>
    </row>
    <row r="8028" spans="3:3" ht="14.4" x14ac:dyDescent="0.3">
      <c r="C8028"/>
    </row>
    <row r="8029" spans="3:3" ht="14.4" x14ac:dyDescent="0.3">
      <c r="C8029"/>
    </row>
    <row r="8030" spans="3:3" ht="14.4" x14ac:dyDescent="0.3">
      <c r="C8030"/>
    </row>
    <row r="8031" spans="3:3" ht="14.4" x14ac:dyDescent="0.3">
      <c r="C8031"/>
    </row>
    <row r="8032" spans="3:3" ht="14.4" x14ac:dyDescent="0.3">
      <c r="C8032"/>
    </row>
    <row r="8033" spans="3:3" ht="14.4" x14ac:dyDescent="0.3">
      <c r="C8033"/>
    </row>
    <row r="8034" spans="3:3" ht="14.4" x14ac:dyDescent="0.3">
      <c r="C8034"/>
    </row>
    <row r="8035" spans="3:3" ht="14.4" x14ac:dyDescent="0.3">
      <c r="C8035"/>
    </row>
    <row r="8036" spans="3:3" ht="14.4" x14ac:dyDescent="0.3">
      <c r="C8036"/>
    </row>
    <row r="8037" spans="3:3" ht="14.4" x14ac:dyDescent="0.3">
      <c r="C8037"/>
    </row>
    <row r="8038" spans="3:3" ht="14.4" x14ac:dyDescent="0.3">
      <c r="C8038"/>
    </row>
    <row r="8039" spans="3:3" ht="14.4" x14ac:dyDescent="0.3">
      <c r="C8039"/>
    </row>
    <row r="8040" spans="3:3" ht="14.4" x14ac:dyDescent="0.3">
      <c r="C8040"/>
    </row>
    <row r="8041" spans="3:3" ht="14.4" x14ac:dyDescent="0.3">
      <c r="C8041"/>
    </row>
    <row r="8042" spans="3:3" ht="14.4" x14ac:dyDescent="0.3">
      <c r="C8042"/>
    </row>
    <row r="8043" spans="3:3" ht="14.4" x14ac:dyDescent="0.3">
      <c r="C8043"/>
    </row>
    <row r="8044" spans="3:3" ht="14.4" x14ac:dyDescent="0.3">
      <c r="C8044"/>
    </row>
    <row r="8045" spans="3:3" ht="14.4" x14ac:dyDescent="0.3">
      <c r="C8045"/>
    </row>
    <row r="8046" spans="3:3" ht="14.4" x14ac:dyDescent="0.3">
      <c r="C8046"/>
    </row>
    <row r="8047" spans="3:3" ht="14.4" x14ac:dyDescent="0.3">
      <c r="C8047"/>
    </row>
    <row r="8048" spans="3:3" ht="14.4" x14ac:dyDescent="0.3">
      <c r="C8048"/>
    </row>
    <row r="8049" spans="3:3" ht="14.4" x14ac:dyDescent="0.3">
      <c r="C8049"/>
    </row>
    <row r="8050" spans="3:3" ht="14.4" x14ac:dyDescent="0.3">
      <c r="C8050"/>
    </row>
    <row r="8051" spans="3:3" ht="14.4" x14ac:dyDescent="0.3">
      <c r="C8051"/>
    </row>
    <row r="8052" spans="3:3" ht="14.4" x14ac:dyDescent="0.3">
      <c r="C8052"/>
    </row>
    <row r="8053" spans="3:3" ht="14.4" x14ac:dyDescent="0.3">
      <c r="C8053"/>
    </row>
    <row r="8054" spans="3:3" ht="14.4" x14ac:dyDescent="0.3">
      <c r="C8054"/>
    </row>
    <row r="8055" spans="3:3" ht="14.4" x14ac:dyDescent="0.3">
      <c r="C8055"/>
    </row>
    <row r="8056" spans="3:3" ht="14.4" x14ac:dyDescent="0.3">
      <c r="C8056"/>
    </row>
    <row r="8057" spans="3:3" ht="14.4" x14ac:dyDescent="0.3">
      <c r="C8057"/>
    </row>
    <row r="8058" spans="3:3" ht="14.4" x14ac:dyDescent="0.3">
      <c r="C8058"/>
    </row>
    <row r="8059" spans="3:3" ht="14.4" x14ac:dyDescent="0.3">
      <c r="C8059"/>
    </row>
    <row r="8060" spans="3:3" ht="14.4" x14ac:dyDescent="0.3">
      <c r="C8060"/>
    </row>
    <row r="8061" spans="3:3" ht="14.4" x14ac:dyDescent="0.3">
      <c r="C8061"/>
    </row>
    <row r="8062" spans="3:3" ht="14.4" x14ac:dyDescent="0.3">
      <c r="C8062"/>
    </row>
    <row r="8063" spans="3:3" ht="14.4" x14ac:dyDescent="0.3">
      <c r="C8063"/>
    </row>
    <row r="8064" spans="3:3" ht="14.4" x14ac:dyDescent="0.3">
      <c r="C8064"/>
    </row>
    <row r="8065" spans="3:3" ht="14.4" x14ac:dyDescent="0.3">
      <c r="C8065"/>
    </row>
    <row r="8066" spans="3:3" ht="14.4" x14ac:dyDescent="0.3">
      <c r="C8066"/>
    </row>
    <row r="8067" spans="3:3" ht="14.4" x14ac:dyDescent="0.3">
      <c r="C8067"/>
    </row>
    <row r="8068" spans="3:3" ht="14.4" x14ac:dyDescent="0.3">
      <c r="C8068"/>
    </row>
    <row r="8069" spans="3:3" ht="14.4" x14ac:dyDescent="0.3">
      <c r="C8069"/>
    </row>
    <row r="8070" spans="3:3" ht="14.4" x14ac:dyDescent="0.3">
      <c r="C8070"/>
    </row>
    <row r="8071" spans="3:3" ht="14.4" x14ac:dyDescent="0.3">
      <c r="C8071"/>
    </row>
    <row r="8072" spans="3:3" ht="14.4" x14ac:dyDescent="0.3">
      <c r="C8072"/>
    </row>
    <row r="8073" spans="3:3" ht="14.4" x14ac:dyDescent="0.3">
      <c r="C8073"/>
    </row>
    <row r="8074" spans="3:3" ht="14.4" x14ac:dyDescent="0.3">
      <c r="C8074"/>
    </row>
    <row r="8075" spans="3:3" ht="14.4" x14ac:dyDescent="0.3">
      <c r="C8075"/>
    </row>
    <row r="8076" spans="3:3" ht="14.4" x14ac:dyDescent="0.3">
      <c r="C8076"/>
    </row>
    <row r="8077" spans="3:3" ht="14.4" x14ac:dyDescent="0.3">
      <c r="C8077"/>
    </row>
    <row r="8078" spans="3:3" ht="14.4" x14ac:dyDescent="0.3">
      <c r="C8078"/>
    </row>
    <row r="8079" spans="3:3" ht="14.4" x14ac:dyDescent="0.3">
      <c r="C8079"/>
    </row>
    <row r="8080" spans="3:3" ht="14.4" x14ac:dyDescent="0.3">
      <c r="C8080"/>
    </row>
    <row r="8081" spans="3:3" ht="14.4" x14ac:dyDescent="0.3">
      <c r="C8081"/>
    </row>
    <row r="8082" spans="3:3" ht="14.4" x14ac:dyDescent="0.3">
      <c r="C8082"/>
    </row>
    <row r="8083" spans="3:3" ht="14.4" x14ac:dyDescent="0.3">
      <c r="C8083"/>
    </row>
    <row r="8084" spans="3:3" ht="14.4" x14ac:dyDescent="0.3">
      <c r="C8084"/>
    </row>
    <row r="8085" spans="3:3" ht="14.4" x14ac:dyDescent="0.3">
      <c r="C8085"/>
    </row>
    <row r="8086" spans="3:3" ht="14.4" x14ac:dyDescent="0.3">
      <c r="C8086"/>
    </row>
    <row r="8087" spans="3:3" ht="14.4" x14ac:dyDescent="0.3">
      <c r="C8087"/>
    </row>
    <row r="8088" spans="3:3" ht="14.4" x14ac:dyDescent="0.3">
      <c r="C8088"/>
    </row>
    <row r="8089" spans="3:3" ht="14.4" x14ac:dyDescent="0.3">
      <c r="C8089"/>
    </row>
    <row r="8090" spans="3:3" ht="14.4" x14ac:dyDescent="0.3">
      <c r="C8090"/>
    </row>
    <row r="8091" spans="3:3" ht="14.4" x14ac:dyDescent="0.3">
      <c r="C8091"/>
    </row>
    <row r="8092" spans="3:3" ht="14.4" x14ac:dyDescent="0.3">
      <c r="C8092"/>
    </row>
    <row r="8093" spans="3:3" ht="14.4" x14ac:dyDescent="0.3">
      <c r="C8093"/>
    </row>
    <row r="8094" spans="3:3" ht="14.4" x14ac:dyDescent="0.3">
      <c r="C8094"/>
    </row>
    <row r="8095" spans="3:3" ht="14.4" x14ac:dyDescent="0.3">
      <c r="C8095"/>
    </row>
    <row r="8096" spans="3:3" ht="14.4" x14ac:dyDescent="0.3">
      <c r="C8096"/>
    </row>
    <row r="8097" spans="3:3" ht="14.4" x14ac:dyDescent="0.3">
      <c r="C8097"/>
    </row>
    <row r="8098" spans="3:3" ht="14.4" x14ac:dyDescent="0.3">
      <c r="C8098"/>
    </row>
    <row r="8099" spans="3:3" ht="14.4" x14ac:dyDescent="0.3">
      <c r="C8099"/>
    </row>
    <row r="8100" spans="3:3" ht="14.4" x14ac:dyDescent="0.3">
      <c r="C8100"/>
    </row>
    <row r="8101" spans="3:3" ht="14.4" x14ac:dyDescent="0.3">
      <c r="C8101"/>
    </row>
    <row r="8102" spans="3:3" ht="14.4" x14ac:dyDescent="0.3">
      <c r="C8102"/>
    </row>
    <row r="8103" spans="3:3" ht="14.4" x14ac:dyDescent="0.3">
      <c r="C8103"/>
    </row>
    <row r="8104" spans="3:3" ht="14.4" x14ac:dyDescent="0.3">
      <c r="C8104"/>
    </row>
    <row r="8105" spans="3:3" ht="14.4" x14ac:dyDescent="0.3">
      <c r="C8105"/>
    </row>
    <row r="8106" spans="3:3" ht="14.4" x14ac:dyDescent="0.3">
      <c r="C8106"/>
    </row>
    <row r="8107" spans="3:3" ht="14.4" x14ac:dyDescent="0.3">
      <c r="C8107"/>
    </row>
    <row r="8108" spans="3:3" ht="14.4" x14ac:dyDescent="0.3">
      <c r="C8108"/>
    </row>
    <row r="8109" spans="3:3" ht="14.4" x14ac:dyDescent="0.3">
      <c r="C8109"/>
    </row>
    <row r="8110" spans="3:3" ht="14.4" x14ac:dyDescent="0.3">
      <c r="C8110"/>
    </row>
    <row r="8111" spans="3:3" ht="14.4" x14ac:dyDescent="0.3">
      <c r="C8111"/>
    </row>
    <row r="8112" spans="3:3" ht="14.4" x14ac:dyDescent="0.3">
      <c r="C8112"/>
    </row>
    <row r="8113" spans="3:3" ht="14.4" x14ac:dyDescent="0.3">
      <c r="C8113"/>
    </row>
    <row r="8114" spans="3:3" ht="14.4" x14ac:dyDescent="0.3">
      <c r="C8114"/>
    </row>
    <row r="8115" spans="3:3" ht="14.4" x14ac:dyDescent="0.3">
      <c r="C8115"/>
    </row>
    <row r="8116" spans="3:3" ht="14.4" x14ac:dyDescent="0.3">
      <c r="C8116"/>
    </row>
    <row r="8117" spans="3:3" ht="14.4" x14ac:dyDescent="0.3">
      <c r="C8117"/>
    </row>
    <row r="8118" spans="3:3" ht="14.4" x14ac:dyDescent="0.3">
      <c r="C8118"/>
    </row>
    <row r="8119" spans="3:3" ht="14.4" x14ac:dyDescent="0.3">
      <c r="C8119"/>
    </row>
    <row r="8120" spans="3:3" ht="14.4" x14ac:dyDescent="0.3">
      <c r="C8120"/>
    </row>
    <row r="8121" spans="3:3" ht="14.4" x14ac:dyDescent="0.3">
      <c r="C8121"/>
    </row>
    <row r="8122" spans="3:3" ht="14.4" x14ac:dyDescent="0.3">
      <c r="C8122"/>
    </row>
    <row r="8123" spans="3:3" ht="14.4" x14ac:dyDescent="0.3">
      <c r="C8123"/>
    </row>
    <row r="8124" spans="3:3" ht="14.4" x14ac:dyDescent="0.3">
      <c r="C8124"/>
    </row>
    <row r="8125" spans="3:3" ht="14.4" x14ac:dyDescent="0.3">
      <c r="C8125"/>
    </row>
    <row r="8126" spans="3:3" ht="14.4" x14ac:dyDescent="0.3">
      <c r="C8126"/>
    </row>
    <row r="8127" spans="3:3" ht="14.4" x14ac:dyDescent="0.3">
      <c r="C8127"/>
    </row>
    <row r="8128" spans="3:3" ht="14.4" x14ac:dyDescent="0.3">
      <c r="C8128"/>
    </row>
    <row r="8129" spans="3:3" ht="14.4" x14ac:dyDescent="0.3">
      <c r="C8129"/>
    </row>
    <row r="8130" spans="3:3" ht="14.4" x14ac:dyDescent="0.3">
      <c r="C8130"/>
    </row>
    <row r="8131" spans="3:3" ht="14.4" x14ac:dyDescent="0.3">
      <c r="C8131"/>
    </row>
    <row r="8132" spans="3:3" ht="14.4" x14ac:dyDescent="0.3">
      <c r="C8132"/>
    </row>
    <row r="8133" spans="3:3" ht="14.4" x14ac:dyDescent="0.3">
      <c r="C8133"/>
    </row>
    <row r="8134" spans="3:3" ht="14.4" x14ac:dyDescent="0.3">
      <c r="C8134"/>
    </row>
    <row r="8135" spans="3:3" ht="14.4" x14ac:dyDescent="0.3">
      <c r="C8135"/>
    </row>
    <row r="8136" spans="3:3" ht="14.4" x14ac:dyDescent="0.3">
      <c r="C8136"/>
    </row>
    <row r="8137" spans="3:3" ht="14.4" x14ac:dyDescent="0.3">
      <c r="C8137"/>
    </row>
    <row r="8138" spans="3:3" ht="14.4" x14ac:dyDescent="0.3">
      <c r="C8138"/>
    </row>
    <row r="8139" spans="3:3" ht="14.4" x14ac:dyDescent="0.3">
      <c r="C8139"/>
    </row>
    <row r="8140" spans="3:3" ht="14.4" x14ac:dyDescent="0.3">
      <c r="C8140"/>
    </row>
    <row r="8141" spans="3:3" ht="14.4" x14ac:dyDescent="0.3">
      <c r="C8141"/>
    </row>
    <row r="8142" spans="3:3" ht="14.4" x14ac:dyDescent="0.3">
      <c r="C8142"/>
    </row>
    <row r="8143" spans="3:3" ht="14.4" x14ac:dyDescent="0.3">
      <c r="C8143"/>
    </row>
    <row r="8144" spans="3:3" ht="14.4" x14ac:dyDescent="0.3">
      <c r="C8144"/>
    </row>
    <row r="8145" spans="3:3" ht="14.4" x14ac:dyDescent="0.3">
      <c r="C8145"/>
    </row>
    <row r="8146" spans="3:3" ht="14.4" x14ac:dyDescent="0.3">
      <c r="C8146"/>
    </row>
    <row r="8147" spans="3:3" ht="14.4" x14ac:dyDescent="0.3">
      <c r="C8147"/>
    </row>
    <row r="8148" spans="3:3" ht="14.4" x14ac:dyDescent="0.3">
      <c r="C8148"/>
    </row>
    <row r="8149" spans="3:3" ht="14.4" x14ac:dyDescent="0.3">
      <c r="C8149"/>
    </row>
    <row r="8150" spans="3:3" ht="14.4" x14ac:dyDescent="0.3">
      <c r="C8150"/>
    </row>
    <row r="8151" spans="3:3" ht="14.4" x14ac:dyDescent="0.3">
      <c r="C8151"/>
    </row>
    <row r="8152" spans="3:3" ht="14.4" x14ac:dyDescent="0.3">
      <c r="C8152"/>
    </row>
    <row r="8153" spans="3:3" ht="14.4" x14ac:dyDescent="0.3">
      <c r="C8153"/>
    </row>
    <row r="8154" spans="3:3" ht="14.4" x14ac:dyDescent="0.3">
      <c r="C8154"/>
    </row>
    <row r="8155" spans="3:3" ht="14.4" x14ac:dyDescent="0.3">
      <c r="C8155"/>
    </row>
    <row r="8156" spans="3:3" ht="14.4" x14ac:dyDescent="0.3">
      <c r="C8156"/>
    </row>
    <row r="8157" spans="3:3" ht="14.4" x14ac:dyDescent="0.3">
      <c r="C8157"/>
    </row>
    <row r="8158" spans="3:3" ht="14.4" x14ac:dyDescent="0.3">
      <c r="C8158"/>
    </row>
    <row r="8159" spans="3:3" ht="14.4" x14ac:dyDescent="0.3">
      <c r="C8159"/>
    </row>
    <row r="8160" spans="3:3" ht="14.4" x14ac:dyDescent="0.3">
      <c r="C8160"/>
    </row>
    <row r="8161" spans="3:3" ht="14.4" x14ac:dyDescent="0.3">
      <c r="C8161"/>
    </row>
    <row r="8162" spans="3:3" ht="14.4" x14ac:dyDescent="0.3">
      <c r="C8162"/>
    </row>
    <row r="8163" spans="3:3" ht="14.4" x14ac:dyDescent="0.3">
      <c r="C8163"/>
    </row>
    <row r="8164" spans="3:3" ht="14.4" x14ac:dyDescent="0.3">
      <c r="C8164"/>
    </row>
    <row r="8165" spans="3:3" ht="14.4" x14ac:dyDescent="0.3">
      <c r="C8165"/>
    </row>
    <row r="8166" spans="3:3" ht="14.4" x14ac:dyDescent="0.3">
      <c r="C8166"/>
    </row>
    <row r="8167" spans="3:3" ht="14.4" x14ac:dyDescent="0.3">
      <c r="C8167"/>
    </row>
    <row r="8168" spans="3:3" ht="14.4" x14ac:dyDescent="0.3">
      <c r="C8168"/>
    </row>
    <row r="8169" spans="3:3" ht="14.4" x14ac:dyDescent="0.3">
      <c r="C8169"/>
    </row>
    <row r="8170" spans="3:3" ht="14.4" x14ac:dyDescent="0.3">
      <c r="C8170"/>
    </row>
    <row r="8171" spans="3:3" ht="14.4" x14ac:dyDescent="0.3">
      <c r="C8171"/>
    </row>
    <row r="8172" spans="3:3" ht="14.4" x14ac:dyDescent="0.3">
      <c r="C8172"/>
    </row>
    <row r="8173" spans="3:3" ht="14.4" x14ac:dyDescent="0.3">
      <c r="C8173"/>
    </row>
    <row r="8174" spans="3:3" ht="14.4" x14ac:dyDescent="0.3">
      <c r="C8174"/>
    </row>
    <row r="8175" spans="3:3" ht="14.4" x14ac:dyDescent="0.3">
      <c r="C8175"/>
    </row>
    <row r="8176" spans="3:3" ht="14.4" x14ac:dyDescent="0.3">
      <c r="C8176"/>
    </row>
    <row r="8177" spans="3:3" ht="14.4" x14ac:dyDescent="0.3">
      <c r="C8177"/>
    </row>
    <row r="8178" spans="3:3" ht="14.4" x14ac:dyDescent="0.3">
      <c r="C8178"/>
    </row>
    <row r="8179" spans="3:3" ht="14.4" x14ac:dyDescent="0.3">
      <c r="C8179"/>
    </row>
    <row r="8180" spans="3:3" ht="14.4" x14ac:dyDescent="0.3">
      <c r="C8180"/>
    </row>
    <row r="8181" spans="3:3" ht="14.4" x14ac:dyDescent="0.3">
      <c r="C8181"/>
    </row>
    <row r="8182" spans="3:3" ht="14.4" x14ac:dyDescent="0.3">
      <c r="C8182"/>
    </row>
    <row r="8183" spans="3:3" ht="14.4" x14ac:dyDescent="0.3">
      <c r="C8183"/>
    </row>
    <row r="8184" spans="3:3" ht="14.4" x14ac:dyDescent="0.3">
      <c r="C8184"/>
    </row>
    <row r="8185" spans="3:3" ht="14.4" x14ac:dyDescent="0.3">
      <c r="C8185"/>
    </row>
    <row r="8186" spans="3:3" ht="14.4" x14ac:dyDescent="0.3">
      <c r="C8186"/>
    </row>
    <row r="8187" spans="3:3" ht="14.4" x14ac:dyDescent="0.3">
      <c r="C8187"/>
    </row>
    <row r="8188" spans="3:3" ht="14.4" x14ac:dyDescent="0.3">
      <c r="C8188"/>
    </row>
    <row r="8189" spans="3:3" ht="14.4" x14ac:dyDescent="0.3">
      <c r="C8189"/>
    </row>
    <row r="8190" spans="3:3" ht="14.4" x14ac:dyDescent="0.3">
      <c r="C8190"/>
    </row>
    <row r="8191" spans="3:3" ht="14.4" x14ac:dyDescent="0.3">
      <c r="C8191"/>
    </row>
    <row r="8192" spans="3:3" ht="14.4" x14ac:dyDescent="0.3">
      <c r="C8192"/>
    </row>
    <row r="8193" spans="3:3" ht="14.4" x14ac:dyDescent="0.3">
      <c r="C8193"/>
    </row>
    <row r="8194" spans="3:3" ht="14.4" x14ac:dyDescent="0.3">
      <c r="C8194"/>
    </row>
    <row r="8195" spans="3:3" ht="14.4" x14ac:dyDescent="0.3">
      <c r="C8195"/>
    </row>
    <row r="8196" spans="3:3" ht="14.4" x14ac:dyDescent="0.3">
      <c r="C8196"/>
    </row>
    <row r="8197" spans="3:3" ht="14.4" x14ac:dyDescent="0.3">
      <c r="C8197"/>
    </row>
    <row r="8198" spans="3:3" ht="14.4" x14ac:dyDescent="0.3">
      <c r="C8198"/>
    </row>
    <row r="8199" spans="3:3" ht="14.4" x14ac:dyDescent="0.3">
      <c r="C8199"/>
    </row>
    <row r="8200" spans="3:3" ht="14.4" x14ac:dyDescent="0.3">
      <c r="C8200"/>
    </row>
    <row r="8201" spans="3:3" ht="14.4" x14ac:dyDescent="0.3">
      <c r="C8201"/>
    </row>
    <row r="8202" spans="3:3" ht="14.4" x14ac:dyDescent="0.3">
      <c r="C8202"/>
    </row>
    <row r="8203" spans="3:3" ht="14.4" x14ac:dyDescent="0.3">
      <c r="C8203"/>
    </row>
    <row r="8204" spans="3:3" ht="14.4" x14ac:dyDescent="0.3">
      <c r="C8204"/>
    </row>
    <row r="8205" spans="3:3" ht="14.4" x14ac:dyDescent="0.3">
      <c r="C8205"/>
    </row>
    <row r="8206" spans="3:3" ht="14.4" x14ac:dyDescent="0.3">
      <c r="C8206"/>
    </row>
    <row r="8207" spans="3:3" ht="14.4" x14ac:dyDescent="0.3">
      <c r="C8207"/>
    </row>
    <row r="8208" spans="3:3" ht="14.4" x14ac:dyDescent="0.3">
      <c r="C8208"/>
    </row>
    <row r="8209" spans="3:3" ht="14.4" x14ac:dyDescent="0.3">
      <c r="C8209"/>
    </row>
    <row r="8210" spans="3:3" ht="14.4" x14ac:dyDescent="0.3">
      <c r="C8210"/>
    </row>
    <row r="8211" spans="3:3" ht="14.4" x14ac:dyDescent="0.3">
      <c r="C8211"/>
    </row>
    <row r="8212" spans="3:3" ht="14.4" x14ac:dyDescent="0.3">
      <c r="C8212"/>
    </row>
    <row r="8213" spans="3:3" ht="14.4" x14ac:dyDescent="0.3">
      <c r="C8213"/>
    </row>
    <row r="8214" spans="3:3" ht="14.4" x14ac:dyDescent="0.3">
      <c r="C8214"/>
    </row>
    <row r="8215" spans="3:3" ht="14.4" x14ac:dyDescent="0.3">
      <c r="C8215"/>
    </row>
    <row r="8216" spans="3:3" ht="14.4" x14ac:dyDescent="0.3">
      <c r="C8216"/>
    </row>
    <row r="8217" spans="3:3" ht="14.4" x14ac:dyDescent="0.3">
      <c r="C8217"/>
    </row>
    <row r="8218" spans="3:3" ht="14.4" x14ac:dyDescent="0.3">
      <c r="C8218"/>
    </row>
    <row r="8219" spans="3:3" ht="14.4" x14ac:dyDescent="0.3">
      <c r="C8219"/>
    </row>
    <row r="8220" spans="3:3" ht="14.4" x14ac:dyDescent="0.3">
      <c r="C8220"/>
    </row>
    <row r="8221" spans="3:3" ht="14.4" x14ac:dyDescent="0.3">
      <c r="C8221"/>
    </row>
    <row r="8222" spans="3:3" ht="14.4" x14ac:dyDescent="0.3">
      <c r="C8222"/>
    </row>
    <row r="8223" spans="3:3" ht="14.4" x14ac:dyDescent="0.3">
      <c r="C8223"/>
    </row>
    <row r="8224" spans="3:3" ht="14.4" x14ac:dyDescent="0.3">
      <c r="C8224"/>
    </row>
    <row r="8225" spans="3:3" ht="14.4" x14ac:dyDescent="0.3">
      <c r="C8225"/>
    </row>
    <row r="8226" spans="3:3" ht="14.4" x14ac:dyDescent="0.3">
      <c r="C8226"/>
    </row>
    <row r="8227" spans="3:3" ht="14.4" x14ac:dyDescent="0.3">
      <c r="C8227"/>
    </row>
    <row r="8228" spans="3:3" ht="14.4" x14ac:dyDescent="0.3">
      <c r="C8228"/>
    </row>
    <row r="8229" spans="3:3" ht="14.4" x14ac:dyDescent="0.3">
      <c r="C8229"/>
    </row>
    <row r="8230" spans="3:3" ht="14.4" x14ac:dyDescent="0.3">
      <c r="C8230"/>
    </row>
    <row r="8231" spans="3:3" ht="14.4" x14ac:dyDescent="0.3">
      <c r="C8231"/>
    </row>
    <row r="8232" spans="3:3" ht="14.4" x14ac:dyDescent="0.3">
      <c r="C8232"/>
    </row>
    <row r="8233" spans="3:3" ht="14.4" x14ac:dyDescent="0.3">
      <c r="C8233"/>
    </row>
    <row r="8234" spans="3:3" ht="14.4" x14ac:dyDescent="0.3">
      <c r="C8234"/>
    </row>
    <row r="8235" spans="3:3" ht="14.4" x14ac:dyDescent="0.3">
      <c r="C8235"/>
    </row>
    <row r="8236" spans="3:3" ht="14.4" x14ac:dyDescent="0.3">
      <c r="C8236"/>
    </row>
    <row r="8237" spans="3:3" ht="14.4" x14ac:dyDescent="0.3">
      <c r="C8237"/>
    </row>
    <row r="8238" spans="3:3" ht="14.4" x14ac:dyDescent="0.3">
      <c r="C8238"/>
    </row>
    <row r="8239" spans="3:3" ht="14.4" x14ac:dyDescent="0.3">
      <c r="C8239"/>
    </row>
    <row r="8240" spans="3:3" ht="14.4" x14ac:dyDescent="0.3">
      <c r="C8240"/>
    </row>
    <row r="8241" spans="3:3" ht="14.4" x14ac:dyDescent="0.3">
      <c r="C8241"/>
    </row>
    <row r="8242" spans="3:3" ht="14.4" x14ac:dyDescent="0.3">
      <c r="C8242"/>
    </row>
    <row r="8243" spans="3:3" ht="14.4" x14ac:dyDescent="0.3">
      <c r="C8243"/>
    </row>
    <row r="8244" spans="3:3" ht="14.4" x14ac:dyDescent="0.3">
      <c r="C8244"/>
    </row>
    <row r="8245" spans="3:3" ht="14.4" x14ac:dyDescent="0.3">
      <c r="C8245"/>
    </row>
    <row r="8246" spans="3:3" ht="14.4" x14ac:dyDescent="0.3">
      <c r="C8246"/>
    </row>
    <row r="8247" spans="3:3" ht="14.4" x14ac:dyDescent="0.3">
      <c r="C8247"/>
    </row>
    <row r="8248" spans="3:3" ht="14.4" x14ac:dyDescent="0.3">
      <c r="C8248"/>
    </row>
    <row r="8249" spans="3:3" ht="14.4" x14ac:dyDescent="0.3">
      <c r="C8249"/>
    </row>
    <row r="8250" spans="3:3" ht="14.4" x14ac:dyDescent="0.3">
      <c r="C8250"/>
    </row>
    <row r="8251" spans="3:3" ht="14.4" x14ac:dyDescent="0.3">
      <c r="C8251"/>
    </row>
    <row r="8252" spans="3:3" ht="14.4" x14ac:dyDescent="0.3">
      <c r="C8252"/>
    </row>
    <row r="8253" spans="3:3" ht="14.4" x14ac:dyDescent="0.3">
      <c r="C8253"/>
    </row>
    <row r="8254" spans="3:3" ht="14.4" x14ac:dyDescent="0.3">
      <c r="C8254"/>
    </row>
    <row r="8255" spans="3:3" ht="14.4" x14ac:dyDescent="0.3">
      <c r="C8255"/>
    </row>
    <row r="8256" spans="3:3" ht="14.4" x14ac:dyDescent="0.3">
      <c r="C8256"/>
    </row>
    <row r="8257" spans="3:3" ht="14.4" x14ac:dyDescent="0.3">
      <c r="C8257"/>
    </row>
    <row r="8258" spans="3:3" ht="14.4" x14ac:dyDescent="0.3">
      <c r="C8258"/>
    </row>
    <row r="8259" spans="3:3" ht="14.4" x14ac:dyDescent="0.3">
      <c r="C8259"/>
    </row>
    <row r="8260" spans="3:3" ht="14.4" x14ac:dyDescent="0.3">
      <c r="C8260"/>
    </row>
    <row r="8261" spans="3:3" ht="14.4" x14ac:dyDescent="0.3">
      <c r="C8261"/>
    </row>
    <row r="8262" spans="3:3" ht="14.4" x14ac:dyDescent="0.3">
      <c r="C8262"/>
    </row>
    <row r="8263" spans="3:3" ht="14.4" x14ac:dyDescent="0.3">
      <c r="C8263"/>
    </row>
    <row r="8264" spans="3:3" ht="14.4" x14ac:dyDescent="0.3">
      <c r="C8264"/>
    </row>
    <row r="8265" spans="3:3" ht="14.4" x14ac:dyDescent="0.3">
      <c r="C8265"/>
    </row>
    <row r="8266" spans="3:3" ht="14.4" x14ac:dyDescent="0.3">
      <c r="C8266"/>
    </row>
    <row r="8267" spans="3:3" ht="14.4" x14ac:dyDescent="0.3">
      <c r="C8267"/>
    </row>
    <row r="8268" spans="3:3" ht="14.4" x14ac:dyDescent="0.3">
      <c r="C8268"/>
    </row>
    <row r="8269" spans="3:3" ht="14.4" x14ac:dyDescent="0.3">
      <c r="C8269"/>
    </row>
    <row r="8270" spans="3:3" ht="14.4" x14ac:dyDescent="0.3">
      <c r="C8270"/>
    </row>
    <row r="8271" spans="3:3" ht="14.4" x14ac:dyDescent="0.3">
      <c r="C8271"/>
    </row>
    <row r="8272" spans="3:3" ht="14.4" x14ac:dyDescent="0.3">
      <c r="C8272"/>
    </row>
    <row r="8273" spans="3:3" ht="14.4" x14ac:dyDescent="0.3">
      <c r="C8273"/>
    </row>
    <row r="8274" spans="3:3" ht="14.4" x14ac:dyDescent="0.3">
      <c r="C8274"/>
    </row>
    <row r="8275" spans="3:3" ht="14.4" x14ac:dyDescent="0.3">
      <c r="C8275"/>
    </row>
    <row r="8276" spans="3:3" ht="14.4" x14ac:dyDescent="0.3">
      <c r="C8276"/>
    </row>
    <row r="8277" spans="3:3" ht="14.4" x14ac:dyDescent="0.3">
      <c r="C8277"/>
    </row>
    <row r="8278" spans="3:3" ht="14.4" x14ac:dyDescent="0.3">
      <c r="C8278"/>
    </row>
    <row r="8279" spans="3:3" ht="14.4" x14ac:dyDescent="0.3">
      <c r="C8279"/>
    </row>
    <row r="8280" spans="3:3" ht="14.4" x14ac:dyDescent="0.3">
      <c r="C8280"/>
    </row>
    <row r="8281" spans="3:3" ht="14.4" x14ac:dyDescent="0.3">
      <c r="C8281"/>
    </row>
    <row r="8282" spans="3:3" ht="14.4" x14ac:dyDescent="0.3">
      <c r="C8282"/>
    </row>
    <row r="8283" spans="3:3" ht="14.4" x14ac:dyDescent="0.3">
      <c r="C8283"/>
    </row>
    <row r="8284" spans="3:3" ht="14.4" x14ac:dyDescent="0.3">
      <c r="C8284"/>
    </row>
    <row r="8285" spans="3:3" ht="14.4" x14ac:dyDescent="0.3">
      <c r="C8285"/>
    </row>
    <row r="8286" spans="3:3" ht="14.4" x14ac:dyDescent="0.3">
      <c r="C8286"/>
    </row>
    <row r="8287" spans="3:3" ht="14.4" x14ac:dyDescent="0.3">
      <c r="C8287"/>
    </row>
    <row r="8288" spans="3:3" ht="14.4" x14ac:dyDescent="0.3">
      <c r="C8288"/>
    </row>
    <row r="8289" spans="3:3" ht="14.4" x14ac:dyDescent="0.3">
      <c r="C8289"/>
    </row>
    <row r="8290" spans="3:3" ht="14.4" x14ac:dyDescent="0.3">
      <c r="C8290"/>
    </row>
    <row r="8291" spans="3:3" ht="14.4" x14ac:dyDescent="0.3">
      <c r="C8291"/>
    </row>
    <row r="8292" spans="3:3" ht="14.4" x14ac:dyDescent="0.3">
      <c r="C8292"/>
    </row>
    <row r="8293" spans="3:3" ht="14.4" x14ac:dyDescent="0.3">
      <c r="C8293"/>
    </row>
    <row r="8294" spans="3:3" ht="14.4" x14ac:dyDescent="0.3">
      <c r="C8294"/>
    </row>
    <row r="8295" spans="3:3" ht="14.4" x14ac:dyDescent="0.3">
      <c r="C8295"/>
    </row>
    <row r="8296" spans="3:3" ht="14.4" x14ac:dyDescent="0.3">
      <c r="C8296"/>
    </row>
    <row r="8297" spans="3:3" ht="14.4" x14ac:dyDescent="0.3">
      <c r="C8297"/>
    </row>
    <row r="8298" spans="3:3" ht="14.4" x14ac:dyDescent="0.3">
      <c r="C8298"/>
    </row>
    <row r="8299" spans="3:3" ht="14.4" x14ac:dyDescent="0.3">
      <c r="C8299"/>
    </row>
    <row r="8300" spans="3:3" ht="14.4" x14ac:dyDescent="0.3">
      <c r="C8300"/>
    </row>
    <row r="8301" spans="3:3" ht="14.4" x14ac:dyDescent="0.3">
      <c r="C8301"/>
    </row>
    <row r="8302" spans="3:3" ht="14.4" x14ac:dyDescent="0.3">
      <c r="C8302"/>
    </row>
    <row r="8303" spans="3:3" ht="14.4" x14ac:dyDescent="0.3">
      <c r="C8303"/>
    </row>
    <row r="8304" spans="3:3" ht="14.4" x14ac:dyDescent="0.3">
      <c r="C8304"/>
    </row>
    <row r="8305" spans="3:3" ht="14.4" x14ac:dyDescent="0.3">
      <c r="C8305"/>
    </row>
    <row r="8306" spans="3:3" ht="14.4" x14ac:dyDescent="0.3">
      <c r="C8306"/>
    </row>
    <row r="8307" spans="3:3" ht="14.4" x14ac:dyDescent="0.3">
      <c r="C8307"/>
    </row>
    <row r="8308" spans="3:3" ht="14.4" x14ac:dyDescent="0.3">
      <c r="C8308"/>
    </row>
    <row r="8309" spans="3:3" ht="14.4" x14ac:dyDescent="0.3">
      <c r="C8309"/>
    </row>
    <row r="8310" spans="3:3" ht="14.4" x14ac:dyDescent="0.3">
      <c r="C8310"/>
    </row>
    <row r="8311" spans="3:3" ht="14.4" x14ac:dyDescent="0.3">
      <c r="C8311"/>
    </row>
    <row r="8312" spans="3:3" ht="14.4" x14ac:dyDescent="0.3">
      <c r="C8312"/>
    </row>
    <row r="8313" spans="3:3" ht="14.4" x14ac:dyDescent="0.3">
      <c r="C8313"/>
    </row>
    <row r="8314" spans="3:3" ht="14.4" x14ac:dyDescent="0.3">
      <c r="C8314"/>
    </row>
    <row r="8315" spans="3:3" ht="14.4" x14ac:dyDescent="0.3">
      <c r="C8315"/>
    </row>
    <row r="8316" spans="3:3" ht="14.4" x14ac:dyDescent="0.3">
      <c r="C8316"/>
    </row>
    <row r="8317" spans="3:3" ht="14.4" x14ac:dyDescent="0.3">
      <c r="C8317"/>
    </row>
    <row r="8318" spans="3:3" ht="14.4" x14ac:dyDescent="0.3">
      <c r="C8318"/>
    </row>
    <row r="8319" spans="3:3" ht="14.4" x14ac:dyDescent="0.3">
      <c r="C8319"/>
    </row>
    <row r="8320" spans="3:3" ht="14.4" x14ac:dyDescent="0.3">
      <c r="C8320"/>
    </row>
    <row r="8321" spans="3:3" ht="14.4" x14ac:dyDescent="0.3">
      <c r="C8321"/>
    </row>
    <row r="8322" spans="3:3" ht="14.4" x14ac:dyDescent="0.3">
      <c r="C8322"/>
    </row>
    <row r="8323" spans="3:3" ht="14.4" x14ac:dyDescent="0.3">
      <c r="C8323"/>
    </row>
    <row r="8324" spans="3:3" ht="14.4" x14ac:dyDescent="0.3">
      <c r="C8324"/>
    </row>
    <row r="8325" spans="3:3" ht="14.4" x14ac:dyDescent="0.3">
      <c r="C8325"/>
    </row>
    <row r="8326" spans="3:3" ht="14.4" x14ac:dyDescent="0.3">
      <c r="C8326"/>
    </row>
    <row r="8327" spans="3:3" ht="14.4" x14ac:dyDescent="0.3">
      <c r="C8327"/>
    </row>
    <row r="8328" spans="3:3" ht="14.4" x14ac:dyDescent="0.3">
      <c r="C8328"/>
    </row>
    <row r="8329" spans="3:3" ht="14.4" x14ac:dyDescent="0.3">
      <c r="C8329"/>
    </row>
    <row r="8330" spans="3:3" ht="14.4" x14ac:dyDescent="0.3">
      <c r="C8330"/>
    </row>
    <row r="8331" spans="3:3" ht="14.4" x14ac:dyDescent="0.3">
      <c r="C8331"/>
    </row>
    <row r="8332" spans="3:3" ht="14.4" x14ac:dyDescent="0.3">
      <c r="C8332"/>
    </row>
    <row r="8333" spans="3:3" ht="14.4" x14ac:dyDescent="0.3">
      <c r="C8333"/>
    </row>
    <row r="8334" spans="3:3" ht="14.4" x14ac:dyDescent="0.3">
      <c r="C8334"/>
    </row>
    <row r="8335" spans="3:3" ht="14.4" x14ac:dyDescent="0.3">
      <c r="C8335"/>
    </row>
    <row r="8336" spans="3:3" ht="14.4" x14ac:dyDescent="0.3">
      <c r="C8336"/>
    </row>
    <row r="8337" spans="3:3" ht="14.4" x14ac:dyDescent="0.3">
      <c r="C8337"/>
    </row>
    <row r="8338" spans="3:3" ht="14.4" x14ac:dyDescent="0.3">
      <c r="C8338"/>
    </row>
    <row r="8339" spans="3:3" ht="14.4" x14ac:dyDescent="0.3">
      <c r="C8339"/>
    </row>
    <row r="8340" spans="3:3" ht="14.4" x14ac:dyDescent="0.3">
      <c r="C8340"/>
    </row>
    <row r="8341" spans="3:3" ht="14.4" x14ac:dyDescent="0.3">
      <c r="C8341"/>
    </row>
    <row r="8342" spans="3:3" ht="14.4" x14ac:dyDescent="0.3">
      <c r="C8342"/>
    </row>
    <row r="8343" spans="3:3" ht="14.4" x14ac:dyDescent="0.3">
      <c r="C8343"/>
    </row>
    <row r="8344" spans="3:3" ht="14.4" x14ac:dyDescent="0.3">
      <c r="C8344"/>
    </row>
    <row r="8345" spans="3:3" ht="14.4" x14ac:dyDescent="0.3">
      <c r="C8345"/>
    </row>
    <row r="8346" spans="3:3" ht="14.4" x14ac:dyDescent="0.3">
      <c r="C8346"/>
    </row>
    <row r="8347" spans="3:3" ht="14.4" x14ac:dyDescent="0.3">
      <c r="C8347"/>
    </row>
    <row r="8348" spans="3:3" ht="14.4" x14ac:dyDescent="0.3">
      <c r="C8348"/>
    </row>
    <row r="8349" spans="3:3" ht="14.4" x14ac:dyDescent="0.3">
      <c r="C8349"/>
    </row>
    <row r="8350" spans="3:3" ht="14.4" x14ac:dyDescent="0.3">
      <c r="C8350"/>
    </row>
    <row r="8351" spans="3:3" ht="14.4" x14ac:dyDescent="0.3">
      <c r="C8351"/>
    </row>
    <row r="8352" spans="3:3" ht="14.4" x14ac:dyDescent="0.3">
      <c r="C8352"/>
    </row>
    <row r="8353" spans="3:3" ht="14.4" x14ac:dyDescent="0.3">
      <c r="C8353"/>
    </row>
    <row r="8354" spans="3:3" ht="14.4" x14ac:dyDescent="0.3">
      <c r="C8354"/>
    </row>
    <row r="8355" spans="3:3" ht="14.4" x14ac:dyDescent="0.3">
      <c r="C8355"/>
    </row>
    <row r="8356" spans="3:3" ht="14.4" x14ac:dyDescent="0.3">
      <c r="C8356"/>
    </row>
    <row r="8357" spans="3:3" ht="14.4" x14ac:dyDescent="0.3">
      <c r="C8357"/>
    </row>
    <row r="8358" spans="3:3" ht="14.4" x14ac:dyDescent="0.3">
      <c r="C8358"/>
    </row>
    <row r="8359" spans="3:3" ht="14.4" x14ac:dyDescent="0.3">
      <c r="C8359"/>
    </row>
    <row r="8360" spans="3:3" ht="14.4" x14ac:dyDescent="0.3">
      <c r="C8360"/>
    </row>
    <row r="8361" spans="3:3" ht="14.4" x14ac:dyDescent="0.3">
      <c r="C8361"/>
    </row>
    <row r="8362" spans="3:3" ht="14.4" x14ac:dyDescent="0.3">
      <c r="C8362"/>
    </row>
    <row r="8363" spans="3:3" ht="14.4" x14ac:dyDescent="0.3">
      <c r="C8363"/>
    </row>
    <row r="8364" spans="3:3" ht="14.4" x14ac:dyDescent="0.3">
      <c r="C8364"/>
    </row>
    <row r="8365" spans="3:3" ht="14.4" x14ac:dyDescent="0.3">
      <c r="C8365"/>
    </row>
    <row r="8366" spans="3:3" ht="14.4" x14ac:dyDescent="0.3">
      <c r="C8366"/>
    </row>
    <row r="8367" spans="3:3" ht="14.4" x14ac:dyDescent="0.3">
      <c r="C8367"/>
    </row>
    <row r="8368" spans="3:3" ht="14.4" x14ac:dyDescent="0.3">
      <c r="C8368"/>
    </row>
    <row r="8369" spans="3:3" ht="14.4" x14ac:dyDescent="0.3">
      <c r="C8369"/>
    </row>
    <row r="8370" spans="3:3" ht="14.4" x14ac:dyDescent="0.3">
      <c r="C8370"/>
    </row>
    <row r="8371" spans="3:3" ht="14.4" x14ac:dyDescent="0.3">
      <c r="C8371"/>
    </row>
    <row r="8372" spans="3:3" ht="14.4" x14ac:dyDescent="0.3">
      <c r="C8372"/>
    </row>
    <row r="8373" spans="3:3" ht="14.4" x14ac:dyDescent="0.3">
      <c r="C8373"/>
    </row>
    <row r="8374" spans="3:3" ht="14.4" x14ac:dyDescent="0.3">
      <c r="C8374"/>
    </row>
    <row r="8375" spans="3:3" ht="14.4" x14ac:dyDescent="0.3">
      <c r="C8375"/>
    </row>
    <row r="8376" spans="3:3" ht="14.4" x14ac:dyDescent="0.3">
      <c r="C8376"/>
    </row>
    <row r="8377" spans="3:3" ht="14.4" x14ac:dyDescent="0.3">
      <c r="C8377"/>
    </row>
    <row r="8378" spans="3:3" ht="14.4" x14ac:dyDescent="0.3">
      <c r="C8378"/>
    </row>
    <row r="8379" spans="3:3" ht="14.4" x14ac:dyDescent="0.3">
      <c r="C8379"/>
    </row>
    <row r="8380" spans="3:3" ht="14.4" x14ac:dyDescent="0.3">
      <c r="C8380"/>
    </row>
    <row r="8381" spans="3:3" ht="14.4" x14ac:dyDescent="0.3">
      <c r="C8381"/>
    </row>
    <row r="8382" spans="3:3" ht="14.4" x14ac:dyDescent="0.3">
      <c r="C8382"/>
    </row>
    <row r="8383" spans="3:3" ht="14.4" x14ac:dyDescent="0.3">
      <c r="C8383"/>
    </row>
    <row r="8384" spans="3:3" ht="14.4" x14ac:dyDescent="0.3">
      <c r="C8384"/>
    </row>
    <row r="8385" spans="3:3" ht="14.4" x14ac:dyDescent="0.3">
      <c r="C8385"/>
    </row>
    <row r="8386" spans="3:3" ht="14.4" x14ac:dyDescent="0.3">
      <c r="C8386"/>
    </row>
    <row r="8387" spans="3:3" ht="14.4" x14ac:dyDescent="0.3">
      <c r="C8387"/>
    </row>
    <row r="8388" spans="3:3" ht="14.4" x14ac:dyDescent="0.3">
      <c r="C8388"/>
    </row>
    <row r="8389" spans="3:3" ht="14.4" x14ac:dyDescent="0.3">
      <c r="C8389"/>
    </row>
    <row r="8390" spans="3:3" ht="14.4" x14ac:dyDescent="0.3">
      <c r="C8390"/>
    </row>
    <row r="8391" spans="3:3" ht="14.4" x14ac:dyDescent="0.3">
      <c r="C8391"/>
    </row>
    <row r="8392" spans="3:3" ht="14.4" x14ac:dyDescent="0.3">
      <c r="C8392"/>
    </row>
    <row r="8393" spans="3:3" ht="14.4" x14ac:dyDescent="0.3">
      <c r="C8393"/>
    </row>
    <row r="8394" spans="3:3" ht="14.4" x14ac:dyDescent="0.3">
      <c r="C8394"/>
    </row>
    <row r="8395" spans="3:3" ht="14.4" x14ac:dyDescent="0.3">
      <c r="C8395"/>
    </row>
    <row r="8396" spans="3:3" ht="14.4" x14ac:dyDescent="0.3">
      <c r="C8396"/>
    </row>
    <row r="8397" spans="3:3" ht="14.4" x14ac:dyDescent="0.3">
      <c r="C8397"/>
    </row>
    <row r="8398" spans="3:3" ht="14.4" x14ac:dyDescent="0.3">
      <c r="C8398"/>
    </row>
    <row r="8399" spans="3:3" ht="14.4" x14ac:dyDescent="0.3">
      <c r="C8399"/>
    </row>
    <row r="8400" spans="3:3" ht="14.4" x14ac:dyDescent="0.3">
      <c r="C8400"/>
    </row>
    <row r="8401" spans="3:3" ht="14.4" x14ac:dyDescent="0.3">
      <c r="C8401"/>
    </row>
    <row r="8402" spans="3:3" ht="14.4" x14ac:dyDescent="0.3">
      <c r="C8402"/>
    </row>
    <row r="8403" spans="3:3" ht="14.4" x14ac:dyDescent="0.3">
      <c r="C8403"/>
    </row>
    <row r="8404" spans="3:3" ht="14.4" x14ac:dyDescent="0.3">
      <c r="C8404"/>
    </row>
    <row r="8405" spans="3:3" ht="14.4" x14ac:dyDescent="0.3">
      <c r="C8405"/>
    </row>
    <row r="8406" spans="3:3" ht="14.4" x14ac:dyDescent="0.3">
      <c r="C8406"/>
    </row>
    <row r="8407" spans="3:3" ht="14.4" x14ac:dyDescent="0.3">
      <c r="C8407"/>
    </row>
    <row r="8408" spans="3:3" ht="14.4" x14ac:dyDescent="0.3">
      <c r="C8408"/>
    </row>
    <row r="8409" spans="3:3" ht="14.4" x14ac:dyDescent="0.3">
      <c r="C8409"/>
    </row>
    <row r="8410" spans="3:3" ht="14.4" x14ac:dyDescent="0.3">
      <c r="C8410"/>
    </row>
    <row r="8411" spans="3:3" ht="14.4" x14ac:dyDescent="0.3">
      <c r="C8411"/>
    </row>
    <row r="8412" spans="3:3" ht="14.4" x14ac:dyDescent="0.3">
      <c r="C8412"/>
    </row>
    <row r="8413" spans="3:3" ht="14.4" x14ac:dyDescent="0.3">
      <c r="C8413"/>
    </row>
    <row r="8414" spans="3:3" ht="14.4" x14ac:dyDescent="0.3">
      <c r="C8414"/>
    </row>
    <row r="8415" spans="3:3" ht="14.4" x14ac:dyDescent="0.3">
      <c r="C8415"/>
    </row>
    <row r="8416" spans="3:3" ht="14.4" x14ac:dyDescent="0.3">
      <c r="C8416"/>
    </row>
    <row r="8417" spans="3:3" ht="14.4" x14ac:dyDescent="0.3">
      <c r="C8417"/>
    </row>
    <row r="8418" spans="3:3" ht="14.4" x14ac:dyDescent="0.3">
      <c r="C8418"/>
    </row>
    <row r="8419" spans="3:3" ht="14.4" x14ac:dyDescent="0.3">
      <c r="C8419"/>
    </row>
    <row r="8420" spans="3:3" ht="14.4" x14ac:dyDescent="0.3">
      <c r="C8420"/>
    </row>
    <row r="8421" spans="3:3" ht="14.4" x14ac:dyDescent="0.3">
      <c r="C8421"/>
    </row>
    <row r="8422" spans="3:3" ht="14.4" x14ac:dyDescent="0.3">
      <c r="C8422"/>
    </row>
    <row r="8423" spans="3:3" ht="14.4" x14ac:dyDescent="0.3">
      <c r="C8423"/>
    </row>
    <row r="8424" spans="3:3" ht="14.4" x14ac:dyDescent="0.3">
      <c r="C8424"/>
    </row>
    <row r="8425" spans="3:3" ht="14.4" x14ac:dyDescent="0.3">
      <c r="C8425"/>
    </row>
    <row r="8426" spans="3:3" ht="14.4" x14ac:dyDescent="0.3">
      <c r="C8426"/>
    </row>
    <row r="8427" spans="3:3" ht="14.4" x14ac:dyDescent="0.3">
      <c r="C8427"/>
    </row>
    <row r="8428" spans="3:3" ht="14.4" x14ac:dyDescent="0.3">
      <c r="C8428"/>
    </row>
    <row r="8429" spans="3:3" ht="14.4" x14ac:dyDescent="0.3">
      <c r="C8429"/>
    </row>
    <row r="8430" spans="3:3" ht="14.4" x14ac:dyDescent="0.3">
      <c r="C8430"/>
    </row>
    <row r="8431" spans="3:3" ht="14.4" x14ac:dyDescent="0.3">
      <c r="C8431"/>
    </row>
    <row r="8432" spans="3:3" ht="14.4" x14ac:dyDescent="0.3">
      <c r="C8432"/>
    </row>
    <row r="8433" spans="3:3" ht="14.4" x14ac:dyDescent="0.3">
      <c r="C8433"/>
    </row>
    <row r="8434" spans="3:3" ht="14.4" x14ac:dyDescent="0.3">
      <c r="C8434"/>
    </row>
    <row r="8435" spans="3:3" ht="14.4" x14ac:dyDescent="0.3">
      <c r="C8435"/>
    </row>
    <row r="8436" spans="3:3" ht="14.4" x14ac:dyDescent="0.3">
      <c r="C8436"/>
    </row>
    <row r="8437" spans="3:3" ht="14.4" x14ac:dyDescent="0.3">
      <c r="C8437"/>
    </row>
    <row r="8438" spans="3:3" ht="14.4" x14ac:dyDescent="0.3">
      <c r="C8438"/>
    </row>
    <row r="8439" spans="3:3" ht="14.4" x14ac:dyDescent="0.3">
      <c r="C8439"/>
    </row>
    <row r="8440" spans="3:3" ht="14.4" x14ac:dyDescent="0.3">
      <c r="C8440"/>
    </row>
    <row r="8441" spans="3:3" ht="14.4" x14ac:dyDescent="0.3">
      <c r="C8441"/>
    </row>
    <row r="8442" spans="3:3" ht="14.4" x14ac:dyDescent="0.3">
      <c r="C8442"/>
    </row>
    <row r="8443" spans="3:3" ht="14.4" x14ac:dyDescent="0.3">
      <c r="C8443"/>
    </row>
    <row r="8444" spans="3:3" ht="14.4" x14ac:dyDescent="0.3">
      <c r="C8444"/>
    </row>
    <row r="8445" spans="3:3" ht="14.4" x14ac:dyDescent="0.3">
      <c r="C8445"/>
    </row>
    <row r="8446" spans="3:3" ht="14.4" x14ac:dyDescent="0.3">
      <c r="C8446"/>
    </row>
    <row r="8447" spans="3:3" ht="14.4" x14ac:dyDescent="0.3">
      <c r="C8447"/>
    </row>
    <row r="8448" spans="3:3" ht="14.4" x14ac:dyDescent="0.3">
      <c r="C8448"/>
    </row>
    <row r="8449" spans="3:3" ht="14.4" x14ac:dyDescent="0.3">
      <c r="C8449"/>
    </row>
    <row r="8450" spans="3:3" ht="14.4" x14ac:dyDescent="0.3">
      <c r="C8450"/>
    </row>
    <row r="8451" spans="3:3" ht="14.4" x14ac:dyDescent="0.3">
      <c r="C8451"/>
    </row>
    <row r="8452" spans="3:3" ht="14.4" x14ac:dyDescent="0.3">
      <c r="C8452"/>
    </row>
    <row r="8453" spans="3:3" ht="14.4" x14ac:dyDescent="0.3">
      <c r="C8453"/>
    </row>
    <row r="8454" spans="3:3" ht="14.4" x14ac:dyDescent="0.3">
      <c r="C8454"/>
    </row>
    <row r="8455" spans="3:3" ht="14.4" x14ac:dyDescent="0.3">
      <c r="C8455"/>
    </row>
    <row r="8456" spans="3:3" ht="14.4" x14ac:dyDescent="0.3">
      <c r="C8456"/>
    </row>
    <row r="8457" spans="3:3" ht="14.4" x14ac:dyDescent="0.3">
      <c r="C8457"/>
    </row>
    <row r="8458" spans="3:3" ht="14.4" x14ac:dyDescent="0.3">
      <c r="C8458"/>
    </row>
    <row r="8459" spans="3:3" ht="14.4" x14ac:dyDescent="0.3">
      <c r="C8459"/>
    </row>
    <row r="8460" spans="3:3" ht="14.4" x14ac:dyDescent="0.3">
      <c r="C8460"/>
    </row>
    <row r="8461" spans="3:3" ht="14.4" x14ac:dyDescent="0.3">
      <c r="C8461"/>
    </row>
    <row r="8462" spans="3:3" ht="14.4" x14ac:dyDescent="0.3">
      <c r="C8462"/>
    </row>
    <row r="8463" spans="3:3" ht="14.4" x14ac:dyDescent="0.3">
      <c r="C8463"/>
    </row>
    <row r="8464" spans="3:3" ht="14.4" x14ac:dyDescent="0.3">
      <c r="C8464"/>
    </row>
    <row r="8465" spans="3:3" ht="14.4" x14ac:dyDescent="0.3">
      <c r="C8465"/>
    </row>
    <row r="8466" spans="3:3" ht="14.4" x14ac:dyDescent="0.3">
      <c r="C8466"/>
    </row>
    <row r="8467" spans="3:3" ht="14.4" x14ac:dyDescent="0.3">
      <c r="C8467"/>
    </row>
    <row r="8468" spans="3:3" ht="14.4" x14ac:dyDescent="0.3">
      <c r="C8468"/>
    </row>
    <row r="8469" spans="3:3" ht="14.4" x14ac:dyDescent="0.3">
      <c r="C8469"/>
    </row>
    <row r="8470" spans="3:3" ht="14.4" x14ac:dyDescent="0.3">
      <c r="C8470"/>
    </row>
    <row r="8471" spans="3:3" ht="14.4" x14ac:dyDescent="0.3">
      <c r="C8471"/>
    </row>
    <row r="8472" spans="3:3" ht="14.4" x14ac:dyDescent="0.3">
      <c r="C8472"/>
    </row>
    <row r="8473" spans="3:3" ht="14.4" x14ac:dyDescent="0.3">
      <c r="C8473"/>
    </row>
    <row r="8474" spans="3:3" ht="14.4" x14ac:dyDescent="0.3">
      <c r="C8474"/>
    </row>
    <row r="8475" spans="3:3" ht="14.4" x14ac:dyDescent="0.3">
      <c r="C8475"/>
    </row>
    <row r="8476" spans="3:3" ht="14.4" x14ac:dyDescent="0.3">
      <c r="C8476"/>
    </row>
    <row r="8477" spans="3:3" ht="14.4" x14ac:dyDescent="0.3">
      <c r="C8477"/>
    </row>
    <row r="8478" spans="3:3" ht="14.4" x14ac:dyDescent="0.3">
      <c r="C8478"/>
    </row>
    <row r="8479" spans="3:3" ht="14.4" x14ac:dyDescent="0.3">
      <c r="C8479"/>
    </row>
    <row r="8480" spans="3:3" ht="14.4" x14ac:dyDescent="0.3">
      <c r="C8480"/>
    </row>
    <row r="8481" spans="3:3" ht="14.4" x14ac:dyDescent="0.3">
      <c r="C8481"/>
    </row>
    <row r="8482" spans="3:3" ht="14.4" x14ac:dyDescent="0.3">
      <c r="C8482"/>
    </row>
    <row r="8483" spans="3:3" ht="14.4" x14ac:dyDescent="0.3">
      <c r="C8483"/>
    </row>
    <row r="8484" spans="3:3" ht="14.4" x14ac:dyDescent="0.3">
      <c r="C8484"/>
    </row>
    <row r="8485" spans="3:3" ht="14.4" x14ac:dyDescent="0.3">
      <c r="C8485"/>
    </row>
    <row r="8486" spans="3:3" ht="14.4" x14ac:dyDescent="0.3">
      <c r="C8486"/>
    </row>
    <row r="8487" spans="3:3" ht="14.4" x14ac:dyDescent="0.3">
      <c r="C8487"/>
    </row>
    <row r="8488" spans="3:3" ht="14.4" x14ac:dyDescent="0.3">
      <c r="C8488"/>
    </row>
    <row r="8489" spans="3:3" ht="14.4" x14ac:dyDescent="0.3">
      <c r="C8489"/>
    </row>
    <row r="8490" spans="3:3" ht="14.4" x14ac:dyDescent="0.3">
      <c r="C8490"/>
    </row>
    <row r="8491" spans="3:3" ht="14.4" x14ac:dyDescent="0.3">
      <c r="C8491"/>
    </row>
    <row r="8492" spans="3:3" ht="14.4" x14ac:dyDescent="0.3">
      <c r="C8492"/>
    </row>
    <row r="8493" spans="3:3" ht="14.4" x14ac:dyDescent="0.3">
      <c r="C8493"/>
    </row>
    <row r="8494" spans="3:3" ht="14.4" x14ac:dyDescent="0.3">
      <c r="C8494"/>
    </row>
    <row r="8495" spans="3:3" ht="14.4" x14ac:dyDescent="0.3">
      <c r="C8495"/>
    </row>
    <row r="8496" spans="3:3" ht="14.4" x14ac:dyDescent="0.3">
      <c r="C8496"/>
    </row>
    <row r="8497" spans="3:3" ht="14.4" x14ac:dyDescent="0.3">
      <c r="C8497"/>
    </row>
    <row r="8498" spans="3:3" ht="14.4" x14ac:dyDescent="0.3">
      <c r="C8498"/>
    </row>
    <row r="8499" spans="3:3" ht="14.4" x14ac:dyDescent="0.3">
      <c r="C8499"/>
    </row>
    <row r="8500" spans="3:3" ht="14.4" x14ac:dyDescent="0.3">
      <c r="C8500"/>
    </row>
    <row r="8501" spans="3:3" ht="14.4" x14ac:dyDescent="0.3">
      <c r="C8501"/>
    </row>
    <row r="8502" spans="3:3" ht="14.4" x14ac:dyDescent="0.3">
      <c r="C8502"/>
    </row>
    <row r="8503" spans="3:3" ht="14.4" x14ac:dyDescent="0.3">
      <c r="C8503"/>
    </row>
    <row r="8504" spans="3:3" ht="14.4" x14ac:dyDescent="0.3">
      <c r="C8504"/>
    </row>
    <row r="8505" spans="3:3" ht="14.4" x14ac:dyDescent="0.3">
      <c r="C8505"/>
    </row>
    <row r="8506" spans="3:3" ht="14.4" x14ac:dyDescent="0.3">
      <c r="C8506"/>
    </row>
    <row r="8507" spans="3:3" ht="14.4" x14ac:dyDescent="0.3">
      <c r="C8507"/>
    </row>
    <row r="8508" spans="3:3" ht="14.4" x14ac:dyDescent="0.3">
      <c r="C8508"/>
    </row>
    <row r="8509" spans="3:3" ht="14.4" x14ac:dyDescent="0.3">
      <c r="C8509"/>
    </row>
    <row r="8510" spans="3:3" ht="14.4" x14ac:dyDescent="0.3">
      <c r="C8510"/>
    </row>
    <row r="8511" spans="3:3" ht="14.4" x14ac:dyDescent="0.3">
      <c r="C8511"/>
    </row>
    <row r="8512" spans="3:3" ht="14.4" x14ac:dyDescent="0.3">
      <c r="C8512"/>
    </row>
    <row r="8513" spans="3:3" ht="14.4" x14ac:dyDescent="0.3">
      <c r="C8513"/>
    </row>
    <row r="8514" spans="3:3" ht="14.4" x14ac:dyDescent="0.3">
      <c r="C8514"/>
    </row>
    <row r="8515" spans="3:3" ht="14.4" x14ac:dyDescent="0.3">
      <c r="C8515"/>
    </row>
    <row r="8516" spans="3:3" ht="14.4" x14ac:dyDescent="0.3">
      <c r="C8516"/>
    </row>
    <row r="8517" spans="3:3" ht="14.4" x14ac:dyDescent="0.3">
      <c r="C8517"/>
    </row>
    <row r="8518" spans="3:3" ht="14.4" x14ac:dyDescent="0.3">
      <c r="C8518"/>
    </row>
    <row r="8519" spans="3:3" ht="14.4" x14ac:dyDescent="0.3">
      <c r="C8519"/>
    </row>
    <row r="8520" spans="3:3" ht="14.4" x14ac:dyDescent="0.3">
      <c r="C8520"/>
    </row>
    <row r="8521" spans="3:3" ht="14.4" x14ac:dyDescent="0.3">
      <c r="C8521"/>
    </row>
    <row r="8522" spans="3:3" ht="14.4" x14ac:dyDescent="0.3">
      <c r="C8522"/>
    </row>
    <row r="8523" spans="3:3" ht="14.4" x14ac:dyDescent="0.3">
      <c r="C8523"/>
    </row>
    <row r="8524" spans="3:3" ht="14.4" x14ac:dyDescent="0.3">
      <c r="C8524"/>
    </row>
    <row r="8525" spans="3:3" ht="14.4" x14ac:dyDescent="0.3">
      <c r="C8525"/>
    </row>
    <row r="8526" spans="3:3" ht="14.4" x14ac:dyDescent="0.3">
      <c r="C8526"/>
    </row>
    <row r="8527" spans="3:3" ht="14.4" x14ac:dyDescent="0.3">
      <c r="C8527"/>
    </row>
    <row r="8528" spans="3:3" ht="14.4" x14ac:dyDescent="0.3">
      <c r="C8528"/>
    </row>
    <row r="8529" spans="3:3" ht="14.4" x14ac:dyDescent="0.3">
      <c r="C8529"/>
    </row>
    <row r="8530" spans="3:3" ht="14.4" x14ac:dyDescent="0.3">
      <c r="C8530"/>
    </row>
    <row r="8531" spans="3:3" ht="14.4" x14ac:dyDescent="0.3">
      <c r="C8531"/>
    </row>
    <row r="8532" spans="3:3" ht="14.4" x14ac:dyDescent="0.3">
      <c r="C8532"/>
    </row>
    <row r="8533" spans="3:3" ht="14.4" x14ac:dyDescent="0.3">
      <c r="C8533"/>
    </row>
    <row r="8534" spans="3:3" ht="14.4" x14ac:dyDescent="0.3">
      <c r="C8534"/>
    </row>
    <row r="8535" spans="3:3" ht="14.4" x14ac:dyDescent="0.3">
      <c r="C8535"/>
    </row>
    <row r="8536" spans="3:3" ht="14.4" x14ac:dyDescent="0.3">
      <c r="C8536"/>
    </row>
    <row r="8537" spans="3:3" ht="14.4" x14ac:dyDescent="0.3">
      <c r="C8537"/>
    </row>
    <row r="8538" spans="3:3" ht="14.4" x14ac:dyDescent="0.3">
      <c r="C8538"/>
    </row>
    <row r="8539" spans="3:3" ht="14.4" x14ac:dyDescent="0.3">
      <c r="C8539"/>
    </row>
    <row r="8540" spans="3:3" ht="14.4" x14ac:dyDescent="0.3">
      <c r="C8540"/>
    </row>
    <row r="8541" spans="3:3" ht="14.4" x14ac:dyDescent="0.3">
      <c r="C8541"/>
    </row>
    <row r="8542" spans="3:3" ht="14.4" x14ac:dyDescent="0.3">
      <c r="C8542"/>
    </row>
    <row r="8543" spans="3:3" ht="14.4" x14ac:dyDescent="0.3">
      <c r="C8543"/>
    </row>
    <row r="8544" spans="3:3" ht="14.4" x14ac:dyDescent="0.3">
      <c r="C8544"/>
    </row>
    <row r="8545" spans="3:3" ht="14.4" x14ac:dyDescent="0.3">
      <c r="C8545"/>
    </row>
    <row r="8546" spans="3:3" ht="14.4" x14ac:dyDescent="0.3">
      <c r="C8546"/>
    </row>
    <row r="8547" spans="3:3" ht="14.4" x14ac:dyDescent="0.3">
      <c r="C8547"/>
    </row>
    <row r="8548" spans="3:3" ht="14.4" x14ac:dyDescent="0.3">
      <c r="C8548"/>
    </row>
    <row r="8549" spans="3:3" ht="14.4" x14ac:dyDescent="0.3">
      <c r="C8549"/>
    </row>
    <row r="8550" spans="3:3" ht="14.4" x14ac:dyDescent="0.3">
      <c r="C8550"/>
    </row>
    <row r="8551" spans="3:3" ht="14.4" x14ac:dyDescent="0.3">
      <c r="C8551"/>
    </row>
    <row r="8552" spans="3:3" ht="14.4" x14ac:dyDescent="0.3">
      <c r="C8552"/>
    </row>
    <row r="8553" spans="3:3" ht="14.4" x14ac:dyDescent="0.3">
      <c r="C8553"/>
    </row>
    <row r="8554" spans="3:3" ht="14.4" x14ac:dyDescent="0.3">
      <c r="C8554"/>
    </row>
    <row r="8555" spans="3:3" ht="14.4" x14ac:dyDescent="0.3">
      <c r="C8555"/>
    </row>
    <row r="8556" spans="3:3" ht="14.4" x14ac:dyDescent="0.3">
      <c r="C8556"/>
    </row>
    <row r="8557" spans="3:3" ht="14.4" x14ac:dyDescent="0.3">
      <c r="C8557"/>
    </row>
    <row r="8558" spans="3:3" ht="14.4" x14ac:dyDescent="0.3">
      <c r="C8558"/>
    </row>
    <row r="8559" spans="3:3" ht="14.4" x14ac:dyDescent="0.3">
      <c r="C8559"/>
    </row>
    <row r="8560" spans="3:3" ht="14.4" x14ac:dyDescent="0.3">
      <c r="C8560"/>
    </row>
    <row r="8561" spans="3:3" ht="14.4" x14ac:dyDescent="0.3">
      <c r="C8561"/>
    </row>
    <row r="8562" spans="3:3" ht="14.4" x14ac:dyDescent="0.3">
      <c r="C8562"/>
    </row>
    <row r="8563" spans="3:3" ht="14.4" x14ac:dyDescent="0.3">
      <c r="C8563"/>
    </row>
    <row r="8564" spans="3:3" ht="14.4" x14ac:dyDescent="0.3">
      <c r="C8564"/>
    </row>
    <row r="8565" spans="3:3" ht="14.4" x14ac:dyDescent="0.3">
      <c r="C8565"/>
    </row>
    <row r="8566" spans="3:3" ht="14.4" x14ac:dyDescent="0.3">
      <c r="C8566"/>
    </row>
    <row r="8567" spans="3:3" ht="14.4" x14ac:dyDescent="0.3">
      <c r="C8567"/>
    </row>
    <row r="8568" spans="3:3" ht="14.4" x14ac:dyDescent="0.3">
      <c r="C8568"/>
    </row>
    <row r="8569" spans="3:3" ht="14.4" x14ac:dyDescent="0.3">
      <c r="C8569"/>
    </row>
    <row r="8570" spans="3:3" ht="14.4" x14ac:dyDescent="0.3">
      <c r="C8570"/>
    </row>
    <row r="8571" spans="3:3" ht="14.4" x14ac:dyDescent="0.3">
      <c r="C8571"/>
    </row>
    <row r="8572" spans="3:3" ht="14.4" x14ac:dyDescent="0.3">
      <c r="C8572"/>
    </row>
    <row r="8573" spans="3:3" ht="14.4" x14ac:dyDescent="0.3">
      <c r="C8573"/>
    </row>
    <row r="8574" spans="3:3" ht="14.4" x14ac:dyDescent="0.3">
      <c r="C8574"/>
    </row>
    <row r="8575" spans="3:3" ht="14.4" x14ac:dyDescent="0.3">
      <c r="C8575"/>
    </row>
    <row r="8576" spans="3:3" ht="14.4" x14ac:dyDescent="0.3">
      <c r="C8576"/>
    </row>
    <row r="8577" spans="3:3" ht="14.4" x14ac:dyDescent="0.3">
      <c r="C8577"/>
    </row>
    <row r="8578" spans="3:3" ht="14.4" x14ac:dyDescent="0.3">
      <c r="C8578"/>
    </row>
    <row r="8579" spans="3:3" ht="14.4" x14ac:dyDescent="0.3">
      <c r="C8579"/>
    </row>
    <row r="8580" spans="3:3" ht="14.4" x14ac:dyDescent="0.3">
      <c r="C8580"/>
    </row>
    <row r="8581" spans="3:3" ht="14.4" x14ac:dyDescent="0.3">
      <c r="C8581"/>
    </row>
    <row r="8582" spans="3:3" ht="14.4" x14ac:dyDescent="0.3">
      <c r="C8582"/>
    </row>
    <row r="8583" spans="3:3" ht="14.4" x14ac:dyDescent="0.3">
      <c r="C8583"/>
    </row>
    <row r="8584" spans="3:3" ht="14.4" x14ac:dyDescent="0.3">
      <c r="C8584"/>
    </row>
    <row r="8585" spans="3:3" ht="14.4" x14ac:dyDescent="0.3">
      <c r="C8585"/>
    </row>
    <row r="8586" spans="3:3" ht="14.4" x14ac:dyDescent="0.3">
      <c r="C8586"/>
    </row>
    <row r="8587" spans="3:3" ht="14.4" x14ac:dyDescent="0.3">
      <c r="C8587"/>
    </row>
    <row r="8588" spans="3:3" ht="14.4" x14ac:dyDescent="0.3">
      <c r="C8588"/>
    </row>
    <row r="8589" spans="3:3" ht="14.4" x14ac:dyDescent="0.3">
      <c r="C8589"/>
    </row>
    <row r="8590" spans="3:3" ht="14.4" x14ac:dyDescent="0.3">
      <c r="C8590"/>
    </row>
    <row r="8591" spans="3:3" ht="14.4" x14ac:dyDescent="0.3">
      <c r="C8591"/>
    </row>
    <row r="8592" spans="3:3" ht="14.4" x14ac:dyDescent="0.3">
      <c r="C8592"/>
    </row>
    <row r="8593" spans="3:3" ht="14.4" x14ac:dyDescent="0.3">
      <c r="C8593"/>
    </row>
    <row r="8594" spans="3:3" ht="14.4" x14ac:dyDescent="0.3">
      <c r="C8594"/>
    </row>
    <row r="8595" spans="3:3" ht="14.4" x14ac:dyDescent="0.3">
      <c r="C8595"/>
    </row>
    <row r="8596" spans="3:3" ht="14.4" x14ac:dyDescent="0.3">
      <c r="C8596"/>
    </row>
    <row r="8597" spans="3:3" ht="14.4" x14ac:dyDescent="0.3">
      <c r="C8597"/>
    </row>
    <row r="8598" spans="3:3" ht="14.4" x14ac:dyDescent="0.3">
      <c r="C8598"/>
    </row>
    <row r="8599" spans="3:3" ht="14.4" x14ac:dyDescent="0.3">
      <c r="C8599"/>
    </row>
    <row r="8600" spans="3:3" ht="14.4" x14ac:dyDescent="0.3">
      <c r="C8600"/>
    </row>
    <row r="8601" spans="3:3" ht="14.4" x14ac:dyDescent="0.3">
      <c r="C8601"/>
    </row>
    <row r="8602" spans="3:3" ht="14.4" x14ac:dyDescent="0.3">
      <c r="C8602"/>
    </row>
    <row r="8603" spans="3:3" ht="14.4" x14ac:dyDescent="0.3">
      <c r="C8603"/>
    </row>
    <row r="8604" spans="3:3" ht="14.4" x14ac:dyDescent="0.3">
      <c r="C8604"/>
    </row>
    <row r="8605" spans="3:3" ht="14.4" x14ac:dyDescent="0.3">
      <c r="C8605"/>
    </row>
    <row r="8606" spans="3:3" ht="14.4" x14ac:dyDescent="0.3">
      <c r="C8606"/>
    </row>
    <row r="8607" spans="3:3" ht="14.4" x14ac:dyDescent="0.3">
      <c r="C8607"/>
    </row>
    <row r="8608" spans="3:3" ht="14.4" x14ac:dyDescent="0.3">
      <c r="C8608"/>
    </row>
    <row r="8609" spans="3:3" ht="14.4" x14ac:dyDescent="0.3">
      <c r="C8609"/>
    </row>
    <row r="8610" spans="3:3" ht="14.4" x14ac:dyDescent="0.3">
      <c r="C8610"/>
    </row>
    <row r="8611" spans="3:3" ht="14.4" x14ac:dyDescent="0.3">
      <c r="C8611"/>
    </row>
    <row r="8612" spans="3:3" ht="14.4" x14ac:dyDescent="0.3">
      <c r="C8612"/>
    </row>
    <row r="8613" spans="3:3" ht="14.4" x14ac:dyDescent="0.3">
      <c r="C8613"/>
    </row>
    <row r="8614" spans="3:3" ht="14.4" x14ac:dyDescent="0.3">
      <c r="C8614"/>
    </row>
    <row r="8615" spans="3:3" ht="14.4" x14ac:dyDescent="0.3">
      <c r="C8615"/>
    </row>
    <row r="8616" spans="3:3" ht="14.4" x14ac:dyDescent="0.3">
      <c r="C8616"/>
    </row>
    <row r="8617" spans="3:3" ht="14.4" x14ac:dyDescent="0.3">
      <c r="C8617"/>
    </row>
    <row r="8618" spans="3:3" ht="14.4" x14ac:dyDescent="0.3">
      <c r="C8618"/>
    </row>
    <row r="8619" spans="3:3" ht="14.4" x14ac:dyDescent="0.3">
      <c r="C8619"/>
    </row>
    <row r="8620" spans="3:3" ht="14.4" x14ac:dyDescent="0.3">
      <c r="C8620"/>
    </row>
    <row r="8621" spans="3:3" ht="14.4" x14ac:dyDescent="0.3">
      <c r="C8621"/>
    </row>
    <row r="8622" spans="3:3" ht="14.4" x14ac:dyDescent="0.3">
      <c r="C8622"/>
    </row>
    <row r="8623" spans="3:3" ht="14.4" x14ac:dyDescent="0.3">
      <c r="C8623"/>
    </row>
    <row r="8624" spans="3:3" ht="14.4" x14ac:dyDescent="0.3">
      <c r="C8624"/>
    </row>
    <row r="8625" spans="3:3" ht="14.4" x14ac:dyDescent="0.3">
      <c r="C8625"/>
    </row>
    <row r="8626" spans="3:3" ht="14.4" x14ac:dyDescent="0.3">
      <c r="C8626"/>
    </row>
    <row r="8627" spans="3:3" ht="14.4" x14ac:dyDescent="0.3">
      <c r="C8627"/>
    </row>
    <row r="8628" spans="3:3" ht="14.4" x14ac:dyDescent="0.3">
      <c r="C8628"/>
    </row>
    <row r="8629" spans="3:3" ht="14.4" x14ac:dyDescent="0.3">
      <c r="C8629"/>
    </row>
    <row r="8630" spans="3:3" ht="14.4" x14ac:dyDescent="0.3">
      <c r="C8630"/>
    </row>
    <row r="8631" spans="3:3" ht="14.4" x14ac:dyDescent="0.3">
      <c r="C8631"/>
    </row>
    <row r="8632" spans="3:3" ht="14.4" x14ac:dyDescent="0.3">
      <c r="C8632"/>
    </row>
    <row r="8633" spans="3:3" ht="14.4" x14ac:dyDescent="0.3">
      <c r="C8633"/>
    </row>
    <row r="8634" spans="3:3" ht="14.4" x14ac:dyDescent="0.3">
      <c r="C8634"/>
    </row>
    <row r="8635" spans="3:3" ht="14.4" x14ac:dyDescent="0.3">
      <c r="C8635"/>
    </row>
    <row r="8636" spans="3:3" ht="14.4" x14ac:dyDescent="0.3">
      <c r="C8636"/>
    </row>
    <row r="8637" spans="3:3" ht="14.4" x14ac:dyDescent="0.3">
      <c r="C8637"/>
    </row>
    <row r="8638" spans="3:3" ht="14.4" x14ac:dyDescent="0.3">
      <c r="C8638"/>
    </row>
    <row r="8639" spans="3:3" ht="14.4" x14ac:dyDescent="0.3">
      <c r="C8639"/>
    </row>
    <row r="8640" spans="3:3" ht="14.4" x14ac:dyDescent="0.3">
      <c r="C8640"/>
    </row>
    <row r="8641" spans="3:3" ht="14.4" x14ac:dyDescent="0.3">
      <c r="C8641"/>
    </row>
    <row r="8642" spans="3:3" ht="14.4" x14ac:dyDescent="0.3">
      <c r="C8642"/>
    </row>
    <row r="8643" spans="3:3" ht="14.4" x14ac:dyDescent="0.3">
      <c r="C8643"/>
    </row>
    <row r="8644" spans="3:3" ht="14.4" x14ac:dyDescent="0.3">
      <c r="C8644"/>
    </row>
    <row r="8645" spans="3:3" ht="14.4" x14ac:dyDescent="0.3">
      <c r="C8645"/>
    </row>
    <row r="8646" spans="3:3" ht="14.4" x14ac:dyDescent="0.3">
      <c r="C8646"/>
    </row>
    <row r="8647" spans="3:3" ht="14.4" x14ac:dyDescent="0.3">
      <c r="C8647"/>
    </row>
    <row r="8648" spans="3:3" ht="14.4" x14ac:dyDescent="0.3">
      <c r="C8648"/>
    </row>
    <row r="8649" spans="3:3" ht="14.4" x14ac:dyDescent="0.3">
      <c r="C8649"/>
    </row>
    <row r="8650" spans="3:3" ht="14.4" x14ac:dyDescent="0.3">
      <c r="C8650"/>
    </row>
    <row r="8651" spans="3:3" ht="14.4" x14ac:dyDescent="0.3">
      <c r="C8651"/>
    </row>
    <row r="8652" spans="3:3" ht="14.4" x14ac:dyDescent="0.3">
      <c r="C8652"/>
    </row>
    <row r="8653" spans="3:3" ht="14.4" x14ac:dyDescent="0.3">
      <c r="C8653"/>
    </row>
    <row r="8654" spans="3:3" ht="14.4" x14ac:dyDescent="0.3">
      <c r="C8654"/>
    </row>
    <row r="8655" spans="3:3" ht="14.4" x14ac:dyDescent="0.3">
      <c r="C8655"/>
    </row>
    <row r="8656" spans="3:3" ht="14.4" x14ac:dyDescent="0.3">
      <c r="C8656"/>
    </row>
    <row r="8657" spans="3:3" ht="14.4" x14ac:dyDescent="0.3">
      <c r="C8657"/>
    </row>
    <row r="8658" spans="3:3" ht="14.4" x14ac:dyDescent="0.3">
      <c r="C8658"/>
    </row>
    <row r="8659" spans="3:3" ht="14.4" x14ac:dyDescent="0.3">
      <c r="C8659"/>
    </row>
    <row r="8660" spans="3:3" ht="14.4" x14ac:dyDescent="0.3">
      <c r="C8660"/>
    </row>
    <row r="8661" spans="3:3" ht="14.4" x14ac:dyDescent="0.3">
      <c r="C8661"/>
    </row>
    <row r="8662" spans="3:3" ht="14.4" x14ac:dyDescent="0.3">
      <c r="C8662"/>
    </row>
    <row r="8663" spans="3:3" ht="14.4" x14ac:dyDescent="0.3">
      <c r="C8663"/>
    </row>
    <row r="8664" spans="3:3" ht="14.4" x14ac:dyDescent="0.3">
      <c r="C8664"/>
    </row>
    <row r="8665" spans="3:3" ht="14.4" x14ac:dyDescent="0.3">
      <c r="C8665"/>
    </row>
    <row r="8666" spans="3:3" ht="14.4" x14ac:dyDescent="0.3">
      <c r="C8666"/>
    </row>
    <row r="8667" spans="3:3" ht="14.4" x14ac:dyDescent="0.3">
      <c r="C8667"/>
    </row>
    <row r="8668" spans="3:3" ht="14.4" x14ac:dyDescent="0.3">
      <c r="C8668"/>
    </row>
    <row r="8669" spans="3:3" ht="14.4" x14ac:dyDescent="0.3">
      <c r="C8669"/>
    </row>
    <row r="8670" spans="3:3" ht="14.4" x14ac:dyDescent="0.3">
      <c r="C8670"/>
    </row>
    <row r="8671" spans="3:3" ht="14.4" x14ac:dyDescent="0.3">
      <c r="C8671"/>
    </row>
    <row r="8672" spans="3:3" ht="14.4" x14ac:dyDescent="0.3">
      <c r="C8672"/>
    </row>
    <row r="8673" spans="3:3" ht="14.4" x14ac:dyDescent="0.3">
      <c r="C8673"/>
    </row>
    <row r="8674" spans="3:3" ht="14.4" x14ac:dyDescent="0.3">
      <c r="C8674"/>
    </row>
    <row r="8675" spans="3:3" ht="14.4" x14ac:dyDescent="0.3">
      <c r="C8675"/>
    </row>
    <row r="8676" spans="3:3" ht="14.4" x14ac:dyDescent="0.3">
      <c r="C8676"/>
    </row>
    <row r="8677" spans="3:3" ht="14.4" x14ac:dyDescent="0.3">
      <c r="C8677"/>
    </row>
    <row r="8678" spans="3:3" ht="14.4" x14ac:dyDescent="0.3">
      <c r="C8678"/>
    </row>
    <row r="8679" spans="3:3" ht="14.4" x14ac:dyDescent="0.3">
      <c r="C8679"/>
    </row>
    <row r="8680" spans="3:3" ht="14.4" x14ac:dyDescent="0.3">
      <c r="C8680"/>
    </row>
    <row r="8681" spans="3:3" ht="14.4" x14ac:dyDescent="0.3">
      <c r="C8681"/>
    </row>
    <row r="8682" spans="3:3" ht="14.4" x14ac:dyDescent="0.3">
      <c r="C8682"/>
    </row>
    <row r="8683" spans="3:3" ht="14.4" x14ac:dyDescent="0.3">
      <c r="C8683"/>
    </row>
    <row r="8684" spans="3:3" ht="14.4" x14ac:dyDescent="0.3">
      <c r="C8684"/>
    </row>
    <row r="8685" spans="3:3" ht="14.4" x14ac:dyDescent="0.3">
      <c r="C8685"/>
    </row>
    <row r="8686" spans="3:3" ht="14.4" x14ac:dyDescent="0.3">
      <c r="C8686"/>
    </row>
    <row r="8687" spans="3:3" ht="14.4" x14ac:dyDescent="0.3">
      <c r="C8687"/>
    </row>
    <row r="8688" spans="3:3" ht="14.4" x14ac:dyDescent="0.3">
      <c r="C8688"/>
    </row>
    <row r="8689" spans="3:3" ht="14.4" x14ac:dyDescent="0.3">
      <c r="C8689"/>
    </row>
    <row r="8690" spans="3:3" ht="14.4" x14ac:dyDescent="0.3">
      <c r="C8690"/>
    </row>
    <row r="8691" spans="3:3" ht="14.4" x14ac:dyDescent="0.3">
      <c r="C8691"/>
    </row>
    <row r="8692" spans="3:3" ht="14.4" x14ac:dyDescent="0.3">
      <c r="C8692"/>
    </row>
    <row r="8693" spans="3:3" ht="14.4" x14ac:dyDescent="0.3">
      <c r="C8693"/>
    </row>
    <row r="8694" spans="3:3" ht="14.4" x14ac:dyDescent="0.3">
      <c r="C8694"/>
    </row>
    <row r="8695" spans="3:3" ht="14.4" x14ac:dyDescent="0.3">
      <c r="C8695"/>
    </row>
    <row r="8696" spans="3:3" ht="14.4" x14ac:dyDescent="0.3">
      <c r="C8696"/>
    </row>
    <row r="8697" spans="3:3" ht="14.4" x14ac:dyDescent="0.3">
      <c r="C8697"/>
    </row>
    <row r="8698" spans="3:3" ht="14.4" x14ac:dyDescent="0.3">
      <c r="C8698"/>
    </row>
    <row r="8699" spans="3:3" ht="14.4" x14ac:dyDescent="0.3">
      <c r="C8699"/>
    </row>
    <row r="8700" spans="3:3" ht="14.4" x14ac:dyDescent="0.3">
      <c r="C8700"/>
    </row>
    <row r="8701" spans="3:3" ht="14.4" x14ac:dyDescent="0.3">
      <c r="C8701"/>
    </row>
    <row r="8702" spans="3:3" ht="14.4" x14ac:dyDescent="0.3">
      <c r="C8702"/>
    </row>
    <row r="8703" spans="3:3" ht="14.4" x14ac:dyDescent="0.3">
      <c r="C8703"/>
    </row>
    <row r="8704" spans="3:3" ht="14.4" x14ac:dyDescent="0.3">
      <c r="C8704"/>
    </row>
    <row r="8705" spans="3:3" ht="14.4" x14ac:dyDescent="0.3">
      <c r="C8705"/>
    </row>
    <row r="8706" spans="3:3" ht="14.4" x14ac:dyDescent="0.3">
      <c r="C8706"/>
    </row>
    <row r="8707" spans="3:3" ht="14.4" x14ac:dyDescent="0.3">
      <c r="C8707"/>
    </row>
    <row r="8708" spans="3:3" ht="14.4" x14ac:dyDescent="0.3">
      <c r="C8708"/>
    </row>
    <row r="8709" spans="3:3" ht="14.4" x14ac:dyDescent="0.3">
      <c r="C8709"/>
    </row>
    <row r="8710" spans="3:3" ht="14.4" x14ac:dyDescent="0.3">
      <c r="C8710"/>
    </row>
    <row r="8711" spans="3:3" ht="14.4" x14ac:dyDescent="0.3">
      <c r="C8711"/>
    </row>
    <row r="8712" spans="3:3" ht="14.4" x14ac:dyDescent="0.3">
      <c r="C8712"/>
    </row>
    <row r="8713" spans="3:3" ht="14.4" x14ac:dyDescent="0.3">
      <c r="C8713"/>
    </row>
    <row r="8714" spans="3:3" ht="14.4" x14ac:dyDescent="0.3">
      <c r="C8714"/>
    </row>
    <row r="8715" spans="3:3" ht="14.4" x14ac:dyDescent="0.3">
      <c r="C8715"/>
    </row>
    <row r="8716" spans="3:3" ht="14.4" x14ac:dyDescent="0.3">
      <c r="C8716"/>
    </row>
    <row r="8717" spans="3:3" ht="14.4" x14ac:dyDescent="0.3">
      <c r="C8717"/>
    </row>
    <row r="8718" spans="3:3" ht="14.4" x14ac:dyDescent="0.3">
      <c r="C8718"/>
    </row>
    <row r="8719" spans="3:3" ht="14.4" x14ac:dyDescent="0.3">
      <c r="C8719"/>
    </row>
    <row r="8720" spans="3:3" ht="14.4" x14ac:dyDescent="0.3">
      <c r="C8720"/>
    </row>
    <row r="8721" spans="3:3" ht="14.4" x14ac:dyDescent="0.3">
      <c r="C8721"/>
    </row>
    <row r="8722" spans="3:3" ht="14.4" x14ac:dyDescent="0.3">
      <c r="C8722"/>
    </row>
    <row r="8723" spans="3:3" ht="14.4" x14ac:dyDescent="0.3">
      <c r="C8723"/>
    </row>
    <row r="8724" spans="3:3" ht="14.4" x14ac:dyDescent="0.3">
      <c r="C8724"/>
    </row>
    <row r="8725" spans="3:3" ht="14.4" x14ac:dyDescent="0.3">
      <c r="C8725"/>
    </row>
    <row r="8726" spans="3:3" ht="14.4" x14ac:dyDescent="0.3">
      <c r="C8726"/>
    </row>
    <row r="8727" spans="3:3" ht="14.4" x14ac:dyDescent="0.3">
      <c r="C8727"/>
    </row>
    <row r="8728" spans="3:3" ht="14.4" x14ac:dyDescent="0.3">
      <c r="C8728"/>
    </row>
    <row r="8729" spans="3:3" ht="14.4" x14ac:dyDescent="0.3">
      <c r="C8729"/>
    </row>
    <row r="8730" spans="3:3" ht="14.4" x14ac:dyDescent="0.3">
      <c r="C8730"/>
    </row>
    <row r="8731" spans="3:3" ht="14.4" x14ac:dyDescent="0.3">
      <c r="C8731"/>
    </row>
    <row r="8732" spans="3:3" ht="14.4" x14ac:dyDescent="0.3">
      <c r="C8732"/>
    </row>
    <row r="8733" spans="3:3" ht="14.4" x14ac:dyDescent="0.3">
      <c r="C8733"/>
    </row>
    <row r="8734" spans="3:3" ht="14.4" x14ac:dyDescent="0.3">
      <c r="C8734"/>
    </row>
    <row r="8735" spans="3:3" ht="14.4" x14ac:dyDescent="0.3">
      <c r="C8735"/>
    </row>
    <row r="8736" spans="3:3" ht="14.4" x14ac:dyDescent="0.3">
      <c r="C8736"/>
    </row>
    <row r="8737" spans="3:3" ht="14.4" x14ac:dyDescent="0.3">
      <c r="C8737"/>
    </row>
    <row r="8738" spans="3:3" ht="14.4" x14ac:dyDescent="0.3">
      <c r="C8738"/>
    </row>
    <row r="8739" spans="3:3" ht="14.4" x14ac:dyDescent="0.3">
      <c r="C8739"/>
    </row>
    <row r="8740" spans="3:3" ht="14.4" x14ac:dyDescent="0.3">
      <c r="C8740"/>
    </row>
    <row r="8741" spans="3:3" ht="14.4" x14ac:dyDescent="0.3">
      <c r="C8741"/>
    </row>
    <row r="8742" spans="3:3" ht="14.4" x14ac:dyDescent="0.3">
      <c r="C8742"/>
    </row>
    <row r="8743" spans="3:3" ht="14.4" x14ac:dyDescent="0.3">
      <c r="C8743"/>
    </row>
    <row r="8744" spans="3:3" ht="14.4" x14ac:dyDescent="0.3">
      <c r="C8744"/>
    </row>
    <row r="8745" spans="3:3" ht="14.4" x14ac:dyDescent="0.3">
      <c r="C8745"/>
    </row>
    <row r="8746" spans="3:3" ht="14.4" x14ac:dyDescent="0.3">
      <c r="C8746"/>
    </row>
    <row r="8747" spans="3:3" ht="14.4" x14ac:dyDescent="0.3">
      <c r="C8747"/>
    </row>
    <row r="8748" spans="3:3" ht="14.4" x14ac:dyDescent="0.3">
      <c r="C8748"/>
    </row>
    <row r="8749" spans="3:3" ht="14.4" x14ac:dyDescent="0.3">
      <c r="C8749"/>
    </row>
    <row r="8750" spans="3:3" ht="14.4" x14ac:dyDescent="0.3">
      <c r="C8750"/>
    </row>
    <row r="8751" spans="3:3" ht="14.4" x14ac:dyDescent="0.3">
      <c r="C8751"/>
    </row>
    <row r="8752" spans="3:3" ht="14.4" x14ac:dyDescent="0.3">
      <c r="C8752"/>
    </row>
    <row r="8753" spans="3:3" ht="14.4" x14ac:dyDescent="0.3">
      <c r="C8753"/>
    </row>
    <row r="8754" spans="3:3" ht="14.4" x14ac:dyDescent="0.3">
      <c r="C8754"/>
    </row>
    <row r="8755" spans="3:3" ht="14.4" x14ac:dyDescent="0.3">
      <c r="C8755"/>
    </row>
    <row r="8756" spans="3:3" ht="14.4" x14ac:dyDescent="0.3">
      <c r="C8756"/>
    </row>
    <row r="8757" spans="3:3" ht="14.4" x14ac:dyDescent="0.3">
      <c r="C8757"/>
    </row>
    <row r="8758" spans="3:3" ht="14.4" x14ac:dyDescent="0.3">
      <c r="C8758"/>
    </row>
    <row r="8759" spans="3:3" ht="14.4" x14ac:dyDescent="0.3">
      <c r="C8759"/>
    </row>
    <row r="8760" spans="3:3" ht="14.4" x14ac:dyDescent="0.3">
      <c r="C8760"/>
    </row>
    <row r="8761" spans="3:3" ht="14.4" x14ac:dyDescent="0.3">
      <c r="C8761"/>
    </row>
    <row r="8762" spans="3:3" ht="14.4" x14ac:dyDescent="0.3">
      <c r="C8762"/>
    </row>
    <row r="8763" spans="3:3" ht="14.4" x14ac:dyDescent="0.3">
      <c r="C8763"/>
    </row>
    <row r="8764" spans="3:3" ht="14.4" x14ac:dyDescent="0.3">
      <c r="C8764"/>
    </row>
    <row r="8765" spans="3:3" ht="14.4" x14ac:dyDescent="0.3">
      <c r="C8765"/>
    </row>
    <row r="8766" spans="3:3" ht="14.4" x14ac:dyDescent="0.3">
      <c r="C8766"/>
    </row>
    <row r="8767" spans="3:3" ht="14.4" x14ac:dyDescent="0.3">
      <c r="C8767"/>
    </row>
    <row r="8768" spans="3:3" ht="14.4" x14ac:dyDescent="0.3">
      <c r="C8768"/>
    </row>
    <row r="8769" spans="3:3" ht="14.4" x14ac:dyDescent="0.3">
      <c r="C8769"/>
    </row>
    <row r="8770" spans="3:3" ht="14.4" x14ac:dyDescent="0.3">
      <c r="C8770"/>
    </row>
    <row r="8771" spans="3:3" ht="14.4" x14ac:dyDescent="0.3">
      <c r="C8771"/>
    </row>
    <row r="8772" spans="3:3" ht="14.4" x14ac:dyDescent="0.3">
      <c r="C8772"/>
    </row>
    <row r="8773" spans="3:3" ht="14.4" x14ac:dyDescent="0.3">
      <c r="C8773"/>
    </row>
    <row r="8774" spans="3:3" ht="14.4" x14ac:dyDescent="0.3">
      <c r="C8774"/>
    </row>
    <row r="8775" spans="3:3" ht="14.4" x14ac:dyDescent="0.3">
      <c r="C8775"/>
    </row>
    <row r="8776" spans="3:3" ht="14.4" x14ac:dyDescent="0.3">
      <c r="C8776"/>
    </row>
    <row r="8777" spans="3:3" ht="14.4" x14ac:dyDescent="0.3">
      <c r="C8777"/>
    </row>
    <row r="8778" spans="3:3" ht="14.4" x14ac:dyDescent="0.3">
      <c r="C8778"/>
    </row>
    <row r="8779" spans="3:3" ht="14.4" x14ac:dyDescent="0.3">
      <c r="C8779"/>
    </row>
    <row r="8780" spans="3:3" ht="14.4" x14ac:dyDescent="0.3">
      <c r="C8780"/>
    </row>
    <row r="8781" spans="3:3" ht="14.4" x14ac:dyDescent="0.3">
      <c r="C8781"/>
    </row>
    <row r="8782" spans="3:3" ht="14.4" x14ac:dyDescent="0.3">
      <c r="C8782"/>
    </row>
    <row r="8783" spans="3:3" ht="14.4" x14ac:dyDescent="0.3">
      <c r="C8783"/>
    </row>
    <row r="8784" spans="3:3" ht="14.4" x14ac:dyDescent="0.3">
      <c r="C8784"/>
    </row>
    <row r="8785" spans="3:3" ht="14.4" x14ac:dyDescent="0.3">
      <c r="C8785"/>
    </row>
    <row r="8786" spans="3:3" ht="14.4" x14ac:dyDescent="0.3">
      <c r="C8786"/>
    </row>
    <row r="8787" spans="3:3" ht="14.4" x14ac:dyDescent="0.3">
      <c r="C8787"/>
    </row>
    <row r="8788" spans="3:3" ht="14.4" x14ac:dyDescent="0.3">
      <c r="C8788"/>
    </row>
    <row r="8789" spans="3:3" ht="14.4" x14ac:dyDescent="0.3">
      <c r="C8789"/>
    </row>
    <row r="8790" spans="3:3" ht="14.4" x14ac:dyDescent="0.3">
      <c r="C8790"/>
    </row>
    <row r="8791" spans="3:3" ht="14.4" x14ac:dyDescent="0.3">
      <c r="C8791"/>
    </row>
    <row r="8792" spans="3:3" ht="14.4" x14ac:dyDescent="0.3">
      <c r="C8792"/>
    </row>
    <row r="8793" spans="3:3" ht="14.4" x14ac:dyDescent="0.3">
      <c r="C8793"/>
    </row>
    <row r="8794" spans="3:3" ht="14.4" x14ac:dyDescent="0.3">
      <c r="C8794"/>
    </row>
    <row r="8795" spans="3:3" ht="14.4" x14ac:dyDescent="0.3">
      <c r="C8795"/>
    </row>
    <row r="8796" spans="3:3" ht="14.4" x14ac:dyDescent="0.3">
      <c r="C8796"/>
    </row>
    <row r="8797" spans="3:3" ht="14.4" x14ac:dyDescent="0.3">
      <c r="C8797"/>
    </row>
    <row r="8798" spans="3:3" ht="14.4" x14ac:dyDescent="0.3">
      <c r="C8798"/>
    </row>
    <row r="8799" spans="3:3" ht="14.4" x14ac:dyDescent="0.3">
      <c r="C8799"/>
    </row>
    <row r="8800" spans="3:3" ht="14.4" x14ac:dyDescent="0.3">
      <c r="C8800"/>
    </row>
    <row r="8801" spans="3:3" ht="14.4" x14ac:dyDescent="0.3">
      <c r="C8801"/>
    </row>
    <row r="8802" spans="3:3" ht="14.4" x14ac:dyDescent="0.3">
      <c r="C8802"/>
    </row>
    <row r="8803" spans="3:3" ht="14.4" x14ac:dyDescent="0.3">
      <c r="C8803"/>
    </row>
    <row r="8804" spans="3:3" ht="14.4" x14ac:dyDescent="0.3">
      <c r="C8804"/>
    </row>
    <row r="8805" spans="3:3" ht="14.4" x14ac:dyDescent="0.3">
      <c r="C8805"/>
    </row>
    <row r="8806" spans="3:3" ht="14.4" x14ac:dyDescent="0.3">
      <c r="C8806"/>
    </row>
    <row r="8807" spans="3:3" ht="14.4" x14ac:dyDescent="0.3">
      <c r="C8807"/>
    </row>
    <row r="8808" spans="3:3" ht="14.4" x14ac:dyDescent="0.3">
      <c r="C8808"/>
    </row>
    <row r="8809" spans="3:3" ht="14.4" x14ac:dyDescent="0.3">
      <c r="C8809"/>
    </row>
    <row r="8810" spans="3:3" ht="14.4" x14ac:dyDescent="0.3">
      <c r="C8810"/>
    </row>
    <row r="8811" spans="3:3" ht="14.4" x14ac:dyDescent="0.3">
      <c r="C8811"/>
    </row>
    <row r="8812" spans="3:3" ht="14.4" x14ac:dyDescent="0.3">
      <c r="C8812"/>
    </row>
    <row r="8813" spans="3:3" ht="14.4" x14ac:dyDescent="0.3">
      <c r="C8813"/>
    </row>
    <row r="8814" spans="3:3" ht="14.4" x14ac:dyDescent="0.3">
      <c r="C8814"/>
    </row>
    <row r="8815" spans="3:3" ht="14.4" x14ac:dyDescent="0.3">
      <c r="C8815"/>
    </row>
    <row r="8816" spans="3:3" ht="14.4" x14ac:dyDescent="0.3">
      <c r="C8816"/>
    </row>
    <row r="8817" spans="3:3" ht="14.4" x14ac:dyDescent="0.3">
      <c r="C8817"/>
    </row>
    <row r="8818" spans="3:3" ht="14.4" x14ac:dyDescent="0.3">
      <c r="C8818"/>
    </row>
    <row r="8819" spans="3:3" ht="14.4" x14ac:dyDescent="0.3">
      <c r="C8819"/>
    </row>
    <row r="8820" spans="3:3" ht="14.4" x14ac:dyDescent="0.3">
      <c r="C8820"/>
    </row>
    <row r="8821" spans="3:3" ht="14.4" x14ac:dyDescent="0.3">
      <c r="C8821"/>
    </row>
    <row r="8822" spans="3:3" ht="14.4" x14ac:dyDescent="0.3">
      <c r="C8822"/>
    </row>
    <row r="8823" spans="3:3" ht="14.4" x14ac:dyDescent="0.3">
      <c r="C8823"/>
    </row>
    <row r="8824" spans="3:3" ht="14.4" x14ac:dyDescent="0.3">
      <c r="C8824"/>
    </row>
    <row r="8825" spans="3:3" ht="14.4" x14ac:dyDescent="0.3">
      <c r="C8825"/>
    </row>
    <row r="8826" spans="3:3" ht="14.4" x14ac:dyDescent="0.3">
      <c r="C8826"/>
    </row>
    <row r="8827" spans="3:3" ht="14.4" x14ac:dyDescent="0.3">
      <c r="C8827"/>
    </row>
    <row r="8828" spans="3:3" ht="14.4" x14ac:dyDescent="0.3">
      <c r="C8828"/>
    </row>
    <row r="8829" spans="3:3" ht="14.4" x14ac:dyDescent="0.3">
      <c r="C8829"/>
    </row>
    <row r="8830" spans="3:3" ht="14.4" x14ac:dyDescent="0.3">
      <c r="C8830"/>
    </row>
    <row r="8831" spans="3:3" ht="14.4" x14ac:dyDescent="0.3">
      <c r="C8831"/>
    </row>
    <row r="8832" spans="3:3" ht="14.4" x14ac:dyDescent="0.3">
      <c r="C8832"/>
    </row>
    <row r="8833" spans="3:3" ht="14.4" x14ac:dyDescent="0.3">
      <c r="C8833"/>
    </row>
    <row r="8834" spans="3:3" ht="14.4" x14ac:dyDescent="0.3">
      <c r="C8834"/>
    </row>
    <row r="8835" spans="3:3" ht="14.4" x14ac:dyDescent="0.3">
      <c r="C8835"/>
    </row>
    <row r="8836" spans="3:3" ht="14.4" x14ac:dyDescent="0.3">
      <c r="C8836"/>
    </row>
    <row r="8837" spans="3:3" ht="14.4" x14ac:dyDescent="0.3">
      <c r="C8837"/>
    </row>
    <row r="8838" spans="3:3" ht="14.4" x14ac:dyDescent="0.3">
      <c r="C8838"/>
    </row>
    <row r="8839" spans="3:3" ht="14.4" x14ac:dyDescent="0.3">
      <c r="C8839"/>
    </row>
    <row r="8840" spans="3:3" ht="14.4" x14ac:dyDescent="0.3">
      <c r="C8840"/>
    </row>
    <row r="8841" spans="3:3" ht="14.4" x14ac:dyDescent="0.3">
      <c r="C8841"/>
    </row>
    <row r="8842" spans="3:3" ht="14.4" x14ac:dyDescent="0.3">
      <c r="C8842"/>
    </row>
    <row r="8843" spans="3:3" ht="14.4" x14ac:dyDescent="0.3">
      <c r="C8843"/>
    </row>
    <row r="8844" spans="3:3" ht="14.4" x14ac:dyDescent="0.3">
      <c r="C8844"/>
    </row>
    <row r="8845" spans="3:3" ht="14.4" x14ac:dyDescent="0.3">
      <c r="C8845"/>
    </row>
    <row r="8846" spans="3:3" ht="14.4" x14ac:dyDescent="0.3">
      <c r="C8846"/>
    </row>
    <row r="8847" spans="3:3" ht="14.4" x14ac:dyDescent="0.3">
      <c r="C8847"/>
    </row>
    <row r="8848" spans="3:3" ht="14.4" x14ac:dyDescent="0.3">
      <c r="C8848"/>
    </row>
    <row r="8849" spans="3:3" ht="14.4" x14ac:dyDescent="0.3">
      <c r="C8849"/>
    </row>
    <row r="8850" spans="3:3" ht="14.4" x14ac:dyDescent="0.3">
      <c r="C8850"/>
    </row>
    <row r="8851" spans="3:3" ht="14.4" x14ac:dyDescent="0.3">
      <c r="C8851"/>
    </row>
    <row r="8852" spans="3:3" ht="14.4" x14ac:dyDescent="0.3">
      <c r="C8852"/>
    </row>
    <row r="8853" spans="3:3" ht="14.4" x14ac:dyDescent="0.3">
      <c r="C8853"/>
    </row>
    <row r="8854" spans="3:3" ht="14.4" x14ac:dyDescent="0.3">
      <c r="C8854"/>
    </row>
    <row r="8855" spans="3:3" ht="14.4" x14ac:dyDescent="0.3">
      <c r="C8855"/>
    </row>
    <row r="8856" spans="3:3" ht="14.4" x14ac:dyDescent="0.3">
      <c r="C8856"/>
    </row>
    <row r="8857" spans="3:3" ht="14.4" x14ac:dyDescent="0.3">
      <c r="C8857"/>
    </row>
    <row r="8858" spans="3:3" ht="14.4" x14ac:dyDescent="0.3">
      <c r="C8858"/>
    </row>
    <row r="8859" spans="3:3" ht="14.4" x14ac:dyDescent="0.3">
      <c r="C8859"/>
    </row>
    <row r="8860" spans="3:3" ht="14.4" x14ac:dyDescent="0.3">
      <c r="C8860"/>
    </row>
    <row r="8861" spans="3:3" ht="14.4" x14ac:dyDescent="0.3">
      <c r="C8861"/>
    </row>
    <row r="8862" spans="3:3" ht="14.4" x14ac:dyDescent="0.3">
      <c r="C8862"/>
    </row>
    <row r="8863" spans="3:3" ht="14.4" x14ac:dyDescent="0.3">
      <c r="C8863"/>
    </row>
    <row r="8864" spans="3:3" ht="14.4" x14ac:dyDescent="0.3">
      <c r="C8864"/>
    </row>
    <row r="8865" spans="3:3" ht="14.4" x14ac:dyDescent="0.3">
      <c r="C8865"/>
    </row>
    <row r="8866" spans="3:3" ht="14.4" x14ac:dyDescent="0.3">
      <c r="C8866"/>
    </row>
    <row r="8867" spans="3:3" ht="14.4" x14ac:dyDescent="0.3">
      <c r="C8867"/>
    </row>
    <row r="8868" spans="3:3" ht="14.4" x14ac:dyDescent="0.3">
      <c r="C8868"/>
    </row>
    <row r="8869" spans="3:3" ht="14.4" x14ac:dyDescent="0.3">
      <c r="C8869"/>
    </row>
    <row r="8870" spans="3:3" ht="14.4" x14ac:dyDescent="0.3">
      <c r="C8870"/>
    </row>
    <row r="8871" spans="3:3" ht="14.4" x14ac:dyDescent="0.3">
      <c r="C8871"/>
    </row>
    <row r="8872" spans="3:3" ht="14.4" x14ac:dyDescent="0.3">
      <c r="C8872"/>
    </row>
    <row r="8873" spans="3:3" ht="14.4" x14ac:dyDescent="0.3">
      <c r="C8873"/>
    </row>
    <row r="8874" spans="3:3" ht="14.4" x14ac:dyDescent="0.3">
      <c r="C8874"/>
    </row>
    <row r="8875" spans="3:3" ht="14.4" x14ac:dyDescent="0.3">
      <c r="C8875"/>
    </row>
    <row r="8876" spans="3:3" ht="14.4" x14ac:dyDescent="0.3">
      <c r="C8876"/>
    </row>
    <row r="8877" spans="3:3" ht="14.4" x14ac:dyDescent="0.3">
      <c r="C8877"/>
    </row>
    <row r="8878" spans="3:3" ht="14.4" x14ac:dyDescent="0.3">
      <c r="C8878"/>
    </row>
    <row r="8879" spans="3:3" ht="14.4" x14ac:dyDescent="0.3">
      <c r="C8879"/>
    </row>
    <row r="8880" spans="3:3" ht="14.4" x14ac:dyDescent="0.3">
      <c r="C8880"/>
    </row>
    <row r="8881" spans="3:3" ht="14.4" x14ac:dyDescent="0.3">
      <c r="C8881"/>
    </row>
    <row r="8882" spans="3:3" ht="14.4" x14ac:dyDescent="0.3">
      <c r="C8882"/>
    </row>
    <row r="8883" spans="3:3" ht="14.4" x14ac:dyDescent="0.3">
      <c r="C8883"/>
    </row>
    <row r="8884" spans="3:3" ht="14.4" x14ac:dyDescent="0.3">
      <c r="C8884"/>
    </row>
    <row r="8885" spans="3:3" ht="14.4" x14ac:dyDescent="0.3">
      <c r="C8885"/>
    </row>
    <row r="8886" spans="3:3" ht="14.4" x14ac:dyDescent="0.3">
      <c r="C8886"/>
    </row>
    <row r="8887" spans="3:3" ht="14.4" x14ac:dyDescent="0.3">
      <c r="C8887"/>
    </row>
    <row r="8888" spans="3:3" ht="14.4" x14ac:dyDescent="0.3">
      <c r="C8888"/>
    </row>
    <row r="8889" spans="3:3" ht="14.4" x14ac:dyDescent="0.3">
      <c r="C8889"/>
    </row>
    <row r="8890" spans="3:3" ht="14.4" x14ac:dyDescent="0.3">
      <c r="C8890"/>
    </row>
    <row r="8891" spans="3:3" ht="14.4" x14ac:dyDescent="0.3">
      <c r="C8891"/>
    </row>
    <row r="8892" spans="3:3" ht="14.4" x14ac:dyDescent="0.3">
      <c r="C8892"/>
    </row>
    <row r="8893" spans="3:3" ht="14.4" x14ac:dyDescent="0.3">
      <c r="C8893"/>
    </row>
    <row r="8894" spans="3:3" ht="14.4" x14ac:dyDescent="0.3">
      <c r="C8894"/>
    </row>
    <row r="8895" spans="3:3" ht="14.4" x14ac:dyDescent="0.3">
      <c r="C8895"/>
    </row>
    <row r="8896" spans="3:3" ht="14.4" x14ac:dyDescent="0.3">
      <c r="C8896"/>
    </row>
    <row r="8897" spans="3:3" ht="14.4" x14ac:dyDescent="0.3">
      <c r="C8897"/>
    </row>
    <row r="8898" spans="3:3" ht="14.4" x14ac:dyDescent="0.3">
      <c r="C8898"/>
    </row>
    <row r="8899" spans="3:3" ht="14.4" x14ac:dyDescent="0.3">
      <c r="C8899"/>
    </row>
    <row r="8900" spans="3:3" ht="14.4" x14ac:dyDescent="0.3">
      <c r="C8900"/>
    </row>
    <row r="8901" spans="3:3" ht="14.4" x14ac:dyDescent="0.3">
      <c r="C8901"/>
    </row>
    <row r="8902" spans="3:3" ht="14.4" x14ac:dyDescent="0.3">
      <c r="C8902"/>
    </row>
    <row r="8903" spans="3:3" ht="14.4" x14ac:dyDescent="0.3">
      <c r="C8903"/>
    </row>
    <row r="8904" spans="3:3" ht="14.4" x14ac:dyDescent="0.3">
      <c r="C8904"/>
    </row>
    <row r="8905" spans="3:3" ht="14.4" x14ac:dyDescent="0.3">
      <c r="C8905"/>
    </row>
    <row r="8906" spans="3:3" ht="14.4" x14ac:dyDescent="0.3">
      <c r="C8906"/>
    </row>
    <row r="8907" spans="3:3" ht="14.4" x14ac:dyDescent="0.3">
      <c r="C8907"/>
    </row>
    <row r="8908" spans="3:3" ht="14.4" x14ac:dyDescent="0.3">
      <c r="C8908"/>
    </row>
    <row r="8909" spans="3:3" ht="14.4" x14ac:dyDescent="0.3">
      <c r="C8909"/>
    </row>
    <row r="8910" spans="3:3" ht="14.4" x14ac:dyDescent="0.3">
      <c r="C8910"/>
    </row>
    <row r="8911" spans="3:3" ht="14.4" x14ac:dyDescent="0.3">
      <c r="C8911"/>
    </row>
    <row r="8912" spans="3:3" ht="14.4" x14ac:dyDescent="0.3">
      <c r="C8912"/>
    </row>
    <row r="8913" spans="3:3" ht="14.4" x14ac:dyDescent="0.3">
      <c r="C8913"/>
    </row>
    <row r="8914" spans="3:3" ht="14.4" x14ac:dyDescent="0.3">
      <c r="C8914"/>
    </row>
    <row r="8915" spans="3:3" ht="14.4" x14ac:dyDescent="0.3">
      <c r="C8915"/>
    </row>
    <row r="8916" spans="3:3" ht="14.4" x14ac:dyDescent="0.3">
      <c r="C8916"/>
    </row>
    <row r="8917" spans="3:3" ht="14.4" x14ac:dyDescent="0.3">
      <c r="C8917"/>
    </row>
    <row r="8918" spans="3:3" ht="14.4" x14ac:dyDescent="0.3">
      <c r="C8918"/>
    </row>
    <row r="8919" spans="3:3" ht="14.4" x14ac:dyDescent="0.3">
      <c r="C8919"/>
    </row>
    <row r="8920" spans="3:3" ht="14.4" x14ac:dyDescent="0.3">
      <c r="C8920"/>
    </row>
    <row r="8921" spans="3:3" ht="14.4" x14ac:dyDescent="0.3">
      <c r="C8921"/>
    </row>
    <row r="8922" spans="3:3" ht="14.4" x14ac:dyDescent="0.3">
      <c r="C8922"/>
    </row>
    <row r="8923" spans="3:3" ht="14.4" x14ac:dyDescent="0.3">
      <c r="C8923"/>
    </row>
    <row r="8924" spans="3:3" ht="14.4" x14ac:dyDescent="0.3">
      <c r="C8924"/>
    </row>
    <row r="8925" spans="3:3" ht="14.4" x14ac:dyDescent="0.3">
      <c r="C8925"/>
    </row>
    <row r="8926" spans="3:3" ht="14.4" x14ac:dyDescent="0.3">
      <c r="C8926"/>
    </row>
    <row r="8927" spans="3:3" ht="14.4" x14ac:dyDescent="0.3">
      <c r="C8927"/>
    </row>
    <row r="8928" spans="3:3" ht="14.4" x14ac:dyDescent="0.3">
      <c r="C8928"/>
    </row>
    <row r="8929" spans="3:3" ht="14.4" x14ac:dyDescent="0.3">
      <c r="C8929"/>
    </row>
    <row r="8930" spans="3:3" ht="14.4" x14ac:dyDescent="0.3">
      <c r="C8930"/>
    </row>
    <row r="8931" spans="3:3" ht="14.4" x14ac:dyDescent="0.3">
      <c r="C8931"/>
    </row>
    <row r="8932" spans="3:3" ht="14.4" x14ac:dyDescent="0.3">
      <c r="C8932"/>
    </row>
    <row r="8933" spans="3:3" ht="14.4" x14ac:dyDescent="0.3">
      <c r="C8933"/>
    </row>
    <row r="8934" spans="3:3" ht="14.4" x14ac:dyDescent="0.3">
      <c r="C8934"/>
    </row>
    <row r="8935" spans="3:3" ht="14.4" x14ac:dyDescent="0.3">
      <c r="C8935"/>
    </row>
    <row r="8936" spans="3:3" ht="14.4" x14ac:dyDescent="0.3">
      <c r="C8936"/>
    </row>
    <row r="8937" spans="3:3" ht="14.4" x14ac:dyDescent="0.3">
      <c r="C8937"/>
    </row>
    <row r="8938" spans="3:3" ht="14.4" x14ac:dyDescent="0.3">
      <c r="C8938"/>
    </row>
    <row r="8939" spans="3:3" ht="14.4" x14ac:dyDescent="0.3">
      <c r="C8939"/>
    </row>
    <row r="8940" spans="3:3" ht="14.4" x14ac:dyDescent="0.3">
      <c r="C8940"/>
    </row>
    <row r="8941" spans="3:3" ht="14.4" x14ac:dyDescent="0.3">
      <c r="C8941"/>
    </row>
    <row r="8942" spans="3:3" ht="14.4" x14ac:dyDescent="0.3">
      <c r="C8942"/>
    </row>
    <row r="8943" spans="3:3" ht="14.4" x14ac:dyDescent="0.3">
      <c r="C8943"/>
    </row>
    <row r="8944" spans="3:3" ht="14.4" x14ac:dyDescent="0.3">
      <c r="C8944"/>
    </row>
    <row r="8945" spans="3:3" ht="14.4" x14ac:dyDescent="0.3">
      <c r="C8945"/>
    </row>
    <row r="8946" spans="3:3" ht="14.4" x14ac:dyDescent="0.3">
      <c r="C8946"/>
    </row>
    <row r="8947" spans="3:3" ht="14.4" x14ac:dyDescent="0.3">
      <c r="C8947"/>
    </row>
    <row r="8948" spans="3:3" ht="14.4" x14ac:dyDescent="0.3">
      <c r="C8948"/>
    </row>
    <row r="8949" spans="3:3" ht="14.4" x14ac:dyDescent="0.3">
      <c r="C8949"/>
    </row>
    <row r="8950" spans="3:3" ht="14.4" x14ac:dyDescent="0.3">
      <c r="C8950"/>
    </row>
    <row r="8951" spans="3:3" ht="14.4" x14ac:dyDescent="0.3">
      <c r="C8951"/>
    </row>
    <row r="8952" spans="3:3" ht="14.4" x14ac:dyDescent="0.3">
      <c r="C8952"/>
    </row>
    <row r="8953" spans="3:3" ht="14.4" x14ac:dyDescent="0.3">
      <c r="C8953"/>
    </row>
    <row r="8954" spans="3:3" ht="14.4" x14ac:dyDescent="0.3">
      <c r="C8954"/>
    </row>
    <row r="8955" spans="3:3" ht="14.4" x14ac:dyDescent="0.3">
      <c r="C8955"/>
    </row>
    <row r="8956" spans="3:3" ht="14.4" x14ac:dyDescent="0.3">
      <c r="C8956"/>
    </row>
    <row r="8957" spans="3:3" ht="14.4" x14ac:dyDescent="0.3">
      <c r="C8957"/>
    </row>
    <row r="8958" spans="3:3" ht="14.4" x14ac:dyDescent="0.3">
      <c r="C8958"/>
    </row>
    <row r="8959" spans="3:3" ht="14.4" x14ac:dyDescent="0.3">
      <c r="C8959"/>
    </row>
    <row r="8960" spans="3:3" ht="14.4" x14ac:dyDescent="0.3">
      <c r="C8960"/>
    </row>
    <row r="8961" spans="3:3" ht="14.4" x14ac:dyDescent="0.3">
      <c r="C8961"/>
    </row>
    <row r="8962" spans="3:3" ht="14.4" x14ac:dyDescent="0.3">
      <c r="C8962"/>
    </row>
    <row r="8963" spans="3:3" ht="14.4" x14ac:dyDescent="0.3">
      <c r="C8963"/>
    </row>
    <row r="8964" spans="3:3" ht="14.4" x14ac:dyDescent="0.3">
      <c r="C8964"/>
    </row>
    <row r="8965" spans="3:3" ht="14.4" x14ac:dyDescent="0.3">
      <c r="C8965"/>
    </row>
    <row r="8966" spans="3:3" ht="14.4" x14ac:dyDescent="0.3">
      <c r="C8966"/>
    </row>
    <row r="8967" spans="3:3" ht="14.4" x14ac:dyDescent="0.3">
      <c r="C8967"/>
    </row>
    <row r="8968" spans="3:3" ht="14.4" x14ac:dyDescent="0.3">
      <c r="C8968"/>
    </row>
    <row r="8969" spans="3:3" ht="14.4" x14ac:dyDescent="0.3">
      <c r="C8969"/>
    </row>
    <row r="8970" spans="3:3" ht="14.4" x14ac:dyDescent="0.3">
      <c r="C8970"/>
    </row>
    <row r="8971" spans="3:3" ht="14.4" x14ac:dyDescent="0.3">
      <c r="C8971"/>
    </row>
    <row r="8972" spans="3:3" ht="14.4" x14ac:dyDescent="0.3">
      <c r="C8972"/>
    </row>
    <row r="8973" spans="3:3" ht="14.4" x14ac:dyDescent="0.3">
      <c r="C8973"/>
    </row>
    <row r="8974" spans="3:3" ht="14.4" x14ac:dyDescent="0.3">
      <c r="C8974"/>
    </row>
    <row r="8975" spans="3:3" ht="14.4" x14ac:dyDescent="0.3">
      <c r="C8975"/>
    </row>
    <row r="8976" spans="3:3" ht="14.4" x14ac:dyDescent="0.3">
      <c r="C8976"/>
    </row>
    <row r="8977" spans="3:3" ht="14.4" x14ac:dyDescent="0.3">
      <c r="C8977"/>
    </row>
    <row r="8978" spans="3:3" ht="14.4" x14ac:dyDescent="0.3">
      <c r="C8978"/>
    </row>
    <row r="8979" spans="3:3" ht="14.4" x14ac:dyDescent="0.3">
      <c r="C8979"/>
    </row>
    <row r="8980" spans="3:3" ht="14.4" x14ac:dyDescent="0.3">
      <c r="C8980"/>
    </row>
    <row r="8981" spans="3:3" ht="14.4" x14ac:dyDescent="0.3">
      <c r="C8981"/>
    </row>
    <row r="8982" spans="3:3" ht="14.4" x14ac:dyDescent="0.3">
      <c r="C8982"/>
    </row>
    <row r="8983" spans="3:3" ht="14.4" x14ac:dyDescent="0.3">
      <c r="C8983"/>
    </row>
    <row r="8984" spans="3:3" ht="14.4" x14ac:dyDescent="0.3">
      <c r="C8984"/>
    </row>
    <row r="8985" spans="3:3" ht="14.4" x14ac:dyDescent="0.3">
      <c r="C8985"/>
    </row>
    <row r="8986" spans="3:3" ht="14.4" x14ac:dyDescent="0.3">
      <c r="C8986"/>
    </row>
    <row r="8987" spans="3:3" ht="14.4" x14ac:dyDescent="0.3">
      <c r="C8987"/>
    </row>
    <row r="8988" spans="3:3" ht="14.4" x14ac:dyDescent="0.3">
      <c r="C8988"/>
    </row>
    <row r="8989" spans="3:3" ht="14.4" x14ac:dyDescent="0.3">
      <c r="C8989"/>
    </row>
    <row r="8990" spans="3:3" ht="14.4" x14ac:dyDescent="0.3">
      <c r="C8990"/>
    </row>
    <row r="8991" spans="3:3" ht="14.4" x14ac:dyDescent="0.3">
      <c r="C8991"/>
    </row>
    <row r="8992" spans="3:3" ht="14.4" x14ac:dyDescent="0.3">
      <c r="C8992"/>
    </row>
    <row r="8993" spans="3:3" ht="14.4" x14ac:dyDescent="0.3">
      <c r="C8993"/>
    </row>
    <row r="8994" spans="3:3" ht="14.4" x14ac:dyDescent="0.3">
      <c r="C8994"/>
    </row>
    <row r="8995" spans="3:3" ht="14.4" x14ac:dyDescent="0.3">
      <c r="C8995"/>
    </row>
    <row r="8996" spans="3:3" ht="14.4" x14ac:dyDescent="0.3">
      <c r="C8996"/>
    </row>
    <row r="8997" spans="3:3" ht="14.4" x14ac:dyDescent="0.3">
      <c r="C8997"/>
    </row>
    <row r="8998" spans="3:3" ht="14.4" x14ac:dyDescent="0.3">
      <c r="C8998"/>
    </row>
    <row r="8999" spans="3:3" ht="14.4" x14ac:dyDescent="0.3">
      <c r="C8999"/>
    </row>
    <row r="9000" spans="3:3" ht="14.4" x14ac:dyDescent="0.3">
      <c r="C9000"/>
    </row>
    <row r="9001" spans="3:3" ht="14.4" x14ac:dyDescent="0.3">
      <c r="C9001"/>
    </row>
    <row r="9002" spans="3:3" ht="14.4" x14ac:dyDescent="0.3">
      <c r="C9002"/>
    </row>
    <row r="9003" spans="3:3" ht="14.4" x14ac:dyDescent="0.3">
      <c r="C9003"/>
    </row>
    <row r="9004" spans="3:3" ht="14.4" x14ac:dyDescent="0.3">
      <c r="C9004"/>
    </row>
    <row r="9005" spans="3:3" ht="14.4" x14ac:dyDescent="0.3">
      <c r="C9005"/>
    </row>
    <row r="9006" spans="3:3" ht="14.4" x14ac:dyDescent="0.3">
      <c r="C9006"/>
    </row>
    <row r="9007" spans="3:3" ht="14.4" x14ac:dyDescent="0.3">
      <c r="C9007"/>
    </row>
    <row r="9008" spans="3:3" ht="14.4" x14ac:dyDescent="0.3">
      <c r="C9008"/>
    </row>
    <row r="9009" spans="3:3" ht="14.4" x14ac:dyDescent="0.3">
      <c r="C9009"/>
    </row>
    <row r="9010" spans="3:3" ht="14.4" x14ac:dyDescent="0.3">
      <c r="C9010"/>
    </row>
    <row r="9011" spans="3:3" ht="14.4" x14ac:dyDescent="0.3">
      <c r="C9011"/>
    </row>
    <row r="9012" spans="3:3" ht="14.4" x14ac:dyDescent="0.3">
      <c r="C9012"/>
    </row>
    <row r="9013" spans="3:3" ht="14.4" x14ac:dyDescent="0.3">
      <c r="C9013"/>
    </row>
    <row r="9014" spans="3:3" ht="14.4" x14ac:dyDescent="0.3">
      <c r="C9014"/>
    </row>
    <row r="9015" spans="3:3" ht="14.4" x14ac:dyDescent="0.3">
      <c r="C9015"/>
    </row>
    <row r="9016" spans="3:3" ht="14.4" x14ac:dyDescent="0.3">
      <c r="C9016"/>
    </row>
    <row r="9017" spans="3:3" ht="14.4" x14ac:dyDescent="0.3">
      <c r="C9017"/>
    </row>
    <row r="9018" spans="3:3" ht="14.4" x14ac:dyDescent="0.3">
      <c r="C9018"/>
    </row>
    <row r="9019" spans="3:3" ht="14.4" x14ac:dyDescent="0.3">
      <c r="C9019"/>
    </row>
    <row r="9020" spans="3:3" ht="14.4" x14ac:dyDescent="0.3">
      <c r="C9020"/>
    </row>
    <row r="9021" spans="3:3" ht="14.4" x14ac:dyDescent="0.3">
      <c r="C9021"/>
    </row>
    <row r="9022" spans="3:3" ht="14.4" x14ac:dyDescent="0.3">
      <c r="C9022"/>
    </row>
    <row r="9023" spans="3:3" ht="14.4" x14ac:dyDescent="0.3">
      <c r="C9023"/>
    </row>
    <row r="9024" spans="3:3" ht="14.4" x14ac:dyDescent="0.3">
      <c r="C9024"/>
    </row>
    <row r="9025" spans="3:3" ht="14.4" x14ac:dyDescent="0.3">
      <c r="C9025"/>
    </row>
    <row r="9026" spans="3:3" ht="14.4" x14ac:dyDescent="0.3">
      <c r="C9026"/>
    </row>
    <row r="9027" spans="3:3" ht="14.4" x14ac:dyDescent="0.3">
      <c r="C9027"/>
    </row>
    <row r="9028" spans="3:3" ht="14.4" x14ac:dyDescent="0.3">
      <c r="C9028"/>
    </row>
    <row r="9029" spans="3:3" ht="14.4" x14ac:dyDescent="0.3">
      <c r="C9029"/>
    </row>
    <row r="9030" spans="3:3" ht="14.4" x14ac:dyDescent="0.3">
      <c r="C9030"/>
    </row>
    <row r="9031" spans="3:3" ht="14.4" x14ac:dyDescent="0.3">
      <c r="C9031"/>
    </row>
    <row r="9032" spans="3:3" ht="14.4" x14ac:dyDescent="0.3">
      <c r="C9032"/>
    </row>
    <row r="9033" spans="3:3" ht="14.4" x14ac:dyDescent="0.3">
      <c r="C9033"/>
    </row>
    <row r="9034" spans="3:3" ht="14.4" x14ac:dyDescent="0.3">
      <c r="C9034"/>
    </row>
    <row r="9035" spans="3:3" ht="14.4" x14ac:dyDescent="0.3">
      <c r="C9035"/>
    </row>
    <row r="9036" spans="3:3" ht="14.4" x14ac:dyDescent="0.3">
      <c r="C9036"/>
    </row>
    <row r="9037" spans="3:3" ht="14.4" x14ac:dyDescent="0.3">
      <c r="C9037"/>
    </row>
    <row r="9038" spans="3:3" ht="14.4" x14ac:dyDescent="0.3">
      <c r="C9038"/>
    </row>
    <row r="9039" spans="3:3" ht="14.4" x14ac:dyDescent="0.3">
      <c r="C9039"/>
    </row>
    <row r="9040" spans="3:3" ht="14.4" x14ac:dyDescent="0.3">
      <c r="C9040"/>
    </row>
    <row r="9041" spans="3:3" ht="14.4" x14ac:dyDescent="0.3">
      <c r="C9041"/>
    </row>
    <row r="9042" spans="3:3" ht="14.4" x14ac:dyDescent="0.3">
      <c r="C9042"/>
    </row>
    <row r="9043" spans="3:3" ht="14.4" x14ac:dyDescent="0.3">
      <c r="C9043"/>
    </row>
    <row r="9044" spans="3:3" ht="14.4" x14ac:dyDescent="0.3">
      <c r="C9044"/>
    </row>
    <row r="9045" spans="3:3" ht="14.4" x14ac:dyDescent="0.3">
      <c r="C9045"/>
    </row>
    <row r="9046" spans="3:3" ht="14.4" x14ac:dyDescent="0.3">
      <c r="C9046"/>
    </row>
    <row r="9047" spans="3:3" ht="14.4" x14ac:dyDescent="0.3">
      <c r="C9047"/>
    </row>
    <row r="9048" spans="3:3" ht="14.4" x14ac:dyDescent="0.3">
      <c r="C9048"/>
    </row>
    <row r="9049" spans="3:3" ht="14.4" x14ac:dyDescent="0.3">
      <c r="C9049"/>
    </row>
    <row r="9050" spans="3:3" ht="14.4" x14ac:dyDescent="0.3">
      <c r="C9050"/>
    </row>
    <row r="9051" spans="3:3" ht="14.4" x14ac:dyDescent="0.3">
      <c r="C9051"/>
    </row>
    <row r="9052" spans="3:3" ht="14.4" x14ac:dyDescent="0.3">
      <c r="C9052"/>
    </row>
    <row r="9053" spans="3:3" ht="14.4" x14ac:dyDescent="0.3">
      <c r="C9053"/>
    </row>
    <row r="9054" spans="3:3" ht="14.4" x14ac:dyDescent="0.3">
      <c r="C9054"/>
    </row>
    <row r="9055" spans="3:3" ht="14.4" x14ac:dyDescent="0.3">
      <c r="C9055"/>
    </row>
    <row r="9056" spans="3:3" ht="14.4" x14ac:dyDescent="0.3">
      <c r="C9056"/>
    </row>
    <row r="9057" spans="3:3" ht="14.4" x14ac:dyDescent="0.3">
      <c r="C9057"/>
    </row>
    <row r="9058" spans="3:3" ht="14.4" x14ac:dyDescent="0.3">
      <c r="C9058"/>
    </row>
    <row r="9059" spans="3:3" ht="14.4" x14ac:dyDescent="0.3">
      <c r="C9059"/>
    </row>
    <row r="9060" spans="3:3" ht="14.4" x14ac:dyDescent="0.3">
      <c r="C9060"/>
    </row>
    <row r="9061" spans="3:3" ht="14.4" x14ac:dyDescent="0.3">
      <c r="C9061"/>
    </row>
    <row r="9062" spans="3:3" ht="14.4" x14ac:dyDescent="0.3">
      <c r="C9062"/>
    </row>
    <row r="9063" spans="3:3" ht="14.4" x14ac:dyDescent="0.3">
      <c r="C9063"/>
    </row>
    <row r="9064" spans="3:3" ht="14.4" x14ac:dyDescent="0.3">
      <c r="C9064"/>
    </row>
    <row r="9065" spans="3:3" ht="14.4" x14ac:dyDescent="0.3">
      <c r="C9065"/>
    </row>
    <row r="9066" spans="3:3" ht="14.4" x14ac:dyDescent="0.3">
      <c r="C9066"/>
    </row>
    <row r="9067" spans="3:3" ht="14.4" x14ac:dyDescent="0.3">
      <c r="C9067"/>
    </row>
    <row r="9068" spans="3:3" ht="14.4" x14ac:dyDescent="0.3">
      <c r="C9068"/>
    </row>
    <row r="9069" spans="3:3" ht="14.4" x14ac:dyDescent="0.3">
      <c r="C9069"/>
    </row>
    <row r="9070" spans="3:3" ht="14.4" x14ac:dyDescent="0.3">
      <c r="C9070"/>
    </row>
    <row r="9071" spans="3:3" ht="14.4" x14ac:dyDescent="0.3">
      <c r="C9071"/>
    </row>
    <row r="9072" spans="3:3" ht="14.4" x14ac:dyDescent="0.3">
      <c r="C9072"/>
    </row>
    <row r="9073" spans="3:3" ht="14.4" x14ac:dyDescent="0.3">
      <c r="C9073"/>
    </row>
    <row r="9074" spans="3:3" ht="14.4" x14ac:dyDescent="0.3">
      <c r="C9074"/>
    </row>
    <row r="9075" spans="3:3" ht="14.4" x14ac:dyDescent="0.3">
      <c r="C9075"/>
    </row>
    <row r="9076" spans="3:3" ht="14.4" x14ac:dyDescent="0.3">
      <c r="C9076"/>
    </row>
    <row r="9077" spans="3:3" ht="14.4" x14ac:dyDescent="0.3">
      <c r="C9077"/>
    </row>
    <row r="9078" spans="3:3" ht="14.4" x14ac:dyDescent="0.3">
      <c r="C9078"/>
    </row>
    <row r="9079" spans="3:3" ht="14.4" x14ac:dyDescent="0.3">
      <c r="C9079"/>
    </row>
    <row r="9080" spans="3:3" ht="14.4" x14ac:dyDescent="0.3">
      <c r="C9080"/>
    </row>
    <row r="9081" spans="3:3" ht="14.4" x14ac:dyDescent="0.3">
      <c r="C9081"/>
    </row>
    <row r="9082" spans="3:3" ht="14.4" x14ac:dyDescent="0.3">
      <c r="C9082"/>
    </row>
    <row r="9083" spans="3:3" ht="14.4" x14ac:dyDescent="0.3">
      <c r="C9083"/>
    </row>
    <row r="9084" spans="3:3" ht="14.4" x14ac:dyDescent="0.3">
      <c r="C9084"/>
    </row>
    <row r="9085" spans="3:3" ht="14.4" x14ac:dyDescent="0.3">
      <c r="C9085"/>
    </row>
    <row r="9086" spans="3:3" ht="14.4" x14ac:dyDescent="0.3">
      <c r="C9086"/>
    </row>
    <row r="9087" spans="3:3" ht="14.4" x14ac:dyDescent="0.3">
      <c r="C9087"/>
    </row>
    <row r="9088" spans="3:3" ht="14.4" x14ac:dyDescent="0.3">
      <c r="C9088"/>
    </row>
    <row r="9089" spans="3:3" ht="14.4" x14ac:dyDescent="0.3">
      <c r="C9089"/>
    </row>
    <row r="9090" spans="3:3" ht="14.4" x14ac:dyDescent="0.3">
      <c r="C9090"/>
    </row>
    <row r="9091" spans="3:3" ht="14.4" x14ac:dyDescent="0.3">
      <c r="C9091"/>
    </row>
    <row r="9092" spans="3:3" ht="14.4" x14ac:dyDescent="0.3">
      <c r="C9092"/>
    </row>
    <row r="9093" spans="3:3" ht="14.4" x14ac:dyDescent="0.3">
      <c r="C9093"/>
    </row>
    <row r="9094" spans="3:3" ht="14.4" x14ac:dyDescent="0.3">
      <c r="C9094"/>
    </row>
    <row r="9095" spans="3:3" ht="14.4" x14ac:dyDescent="0.3">
      <c r="C9095"/>
    </row>
    <row r="9096" spans="3:3" ht="14.4" x14ac:dyDescent="0.3">
      <c r="C9096"/>
    </row>
    <row r="9097" spans="3:3" ht="14.4" x14ac:dyDescent="0.3">
      <c r="C9097"/>
    </row>
    <row r="9098" spans="3:3" ht="14.4" x14ac:dyDescent="0.3">
      <c r="C9098"/>
    </row>
    <row r="9099" spans="3:3" ht="14.4" x14ac:dyDescent="0.3">
      <c r="C9099"/>
    </row>
    <row r="9100" spans="3:3" ht="14.4" x14ac:dyDescent="0.3">
      <c r="C9100"/>
    </row>
    <row r="9101" spans="3:3" ht="14.4" x14ac:dyDescent="0.3">
      <c r="C9101"/>
    </row>
    <row r="9102" spans="3:3" ht="14.4" x14ac:dyDescent="0.3">
      <c r="C9102"/>
    </row>
    <row r="9103" spans="3:3" ht="14.4" x14ac:dyDescent="0.3">
      <c r="C9103"/>
    </row>
    <row r="9104" spans="3:3" ht="14.4" x14ac:dyDescent="0.3">
      <c r="C9104"/>
    </row>
    <row r="9105" spans="3:3" ht="14.4" x14ac:dyDescent="0.3">
      <c r="C9105"/>
    </row>
    <row r="9106" spans="3:3" ht="14.4" x14ac:dyDescent="0.3">
      <c r="C9106"/>
    </row>
    <row r="9107" spans="3:3" ht="14.4" x14ac:dyDescent="0.3">
      <c r="C9107"/>
    </row>
    <row r="9108" spans="3:3" ht="14.4" x14ac:dyDescent="0.3">
      <c r="C9108"/>
    </row>
    <row r="9109" spans="3:3" ht="14.4" x14ac:dyDescent="0.3">
      <c r="C9109"/>
    </row>
    <row r="9110" spans="3:3" ht="14.4" x14ac:dyDescent="0.3">
      <c r="C9110"/>
    </row>
    <row r="9111" spans="3:3" ht="14.4" x14ac:dyDescent="0.3">
      <c r="C9111"/>
    </row>
    <row r="9112" spans="3:3" ht="14.4" x14ac:dyDescent="0.3">
      <c r="C9112"/>
    </row>
    <row r="9113" spans="3:3" ht="14.4" x14ac:dyDescent="0.3">
      <c r="C9113"/>
    </row>
    <row r="9114" spans="3:3" ht="14.4" x14ac:dyDescent="0.3">
      <c r="C9114"/>
    </row>
    <row r="9115" spans="3:3" ht="14.4" x14ac:dyDescent="0.3">
      <c r="C9115"/>
    </row>
    <row r="9116" spans="3:3" ht="14.4" x14ac:dyDescent="0.3">
      <c r="C9116"/>
    </row>
    <row r="9117" spans="3:3" ht="14.4" x14ac:dyDescent="0.3">
      <c r="C9117"/>
    </row>
    <row r="9118" spans="3:3" ht="14.4" x14ac:dyDescent="0.3">
      <c r="C9118"/>
    </row>
    <row r="9119" spans="3:3" ht="14.4" x14ac:dyDescent="0.3">
      <c r="C9119"/>
    </row>
    <row r="9120" spans="3:3" ht="14.4" x14ac:dyDescent="0.3">
      <c r="C9120"/>
    </row>
    <row r="9121" spans="3:3" ht="14.4" x14ac:dyDescent="0.3">
      <c r="C9121"/>
    </row>
    <row r="9122" spans="3:3" ht="14.4" x14ac:dyDescent="0.3">
      <c r="C9122"/>
    </row>
    <row r="9123" spans="3:3" ht="14.4" x14ac:dyDescent="0.3">
      <c r="C9123"/>
    </row>
    <row r="9124" spans="3:3" ht="14.4" x14ac:dyDescent="0.3">
      <c r="C9124"/>
    </row>
    <row r="9125" spans="3:3" ht="14.4" x14ac:dyDescent="0.3">
      <c r="C9125"/>
    </row>
    <row r="9126" spans="3:3" ht="14.4" x14ac:dyDescent="0.3">
      <c r="C9126"/>
    </row>
    <row r="9127" spans="3:3" ht="14.4" x14ac:dyDescent="0.3">
      <c r="C9127"/>
    </row>
    <row r="9128" spans="3:3" ht="14.4" x14ac:dyDescent="0.3">
      <c r="C9128"/>
    </row>
    <row r="9129" spans="3:3" ht="14.4" x14ac:dyDescent="0.3">
      <c r="C9129"/>
    </row>
    <row r="9130" spans="3:3" ht="14.4" x14ac:dyDescent="0.3">
      <c r="C9130"/>
    </row>
    <row r="9131" spans="3:3" ht="14.4" x14ac:dyDescent="0.3">
      <c r="C9131"/>
    </row>
    <row r="9132" spans="3:3" ht="14.4" x14ac:dyDescent="0.3">
      <c r="C9132"/>
    </row>
    <row r="9133" spans="3:3" ht="14.4" x14ac:dyDescent="0.3">
      <c r="C9133"/>
    </row>
    <row r="9134" spans="3:3" ht="14.4" x14ac:dyDescent="0.3">
      <c r="C9134"/>
    </row>
    <row r="9135" spans="3:3" ht="14.4" x14ac:dyDescent="0.3">
      <c r="C9135"/>
    </row>
    <row r="9136" spans="3:3" ht="14.4" x14ac:dyDescent="0.3">
      <c r="C9136"/>
    </row>
    <row r="9137" spans="3:3" ht="14.4" x14ac:dyDescent="0.3">
      <c r="C9137"/>
    </row>
    <row r="9138" spans="3:3" ht="14.4" x14ac:dyDescent="0.3">
      <c r="C9138"/>
    </row>
    <row r="9139" spans="3:3" ht="14.4" x14ac:dyDescent="0.3">
      <c r="C9139"/>
    </row>
    <row r="9140" spans="3:3" ht="14.4" x14ac:dyDescent="0.3">
      <c r="C9140"/>
    </row>
    <row r="9141" spans="3:3" ht="14.4" x14ac:dyDescent="0.3">
      <c r="C9141"/>
    </row>
    <row r="9142" spans="3:3" ht="14.4" x14ac:dyDescent="0.3">
      <c r="C9142"/>
    </row>
    <row r="9143" spans="3:3" ht="14.4" x14ac:dyDescent="0.3">
      <c r="C9143"/>
    </row>
    <row r="9144" spans="3:3" ht="14.4" x14ac:dyDescent="0.3">
      <c r="C9144"/>
    </row>
    <row r="9145" spans="3:3" ht="14.4" x14ac:dyDescent="0.3">
      <c r="C9145"/>
    </row>
    <row r="9146" spans="3:3" ht="14.4" x14ac:dyDescent="0.3">
      <c r="C9146"/>
    </row>
    <row r="9147" spans="3:3" ht="14.4" x14ac:dyDescent="0.3">
      <c r="C9147"/>
    </row>
    <row r="9148" spans="3:3" ht="14.4" x14ac:dyDescent="0.3">
      <c r="C9148"/>
    </row>
    <row r="9149" spans="3:3" ht="14.4" x14ac:dyDescent="0.3">
      <c r="C9149"/>
    </row>
    <row r="9150" spans="3:3" ht="14.4" x14ac:dyDescent="0.3">
      <c r="C9150"/>
    </row>
    <row r="9151" spans="3:3" ht="14.4" x14ac:dyDescent="0.3">
      <c r="C9151"/>
    </row>
    <row r="9152" spans="3:3" ht="14.4" x14ac:dyDescent="0.3">
      <c r="C9152"/>
    </row>
    <row r="9153" spans="3:3" ht="14.4" x14ac:dyDescent="0.3">
      <c r="C9153"/>
    </row>
    <row r="9154" spans="3:3" ht="14.4" x14ac:dyDescent="0.3">
      <c r="C9154"/>
    </row>
    <row r="9155" spans="3:3" ht="14.4" x14ac:dyDescent="0.3">
      <c r="C9155"/>
    </row>
    <row r="9156" spans="3:3" ht="14.4" x14ac:dyDescent="0.3">
      <c r="C9156"/>
    </row>
    <row r="9157" spans="3:3" ht="14.4" x14ac:dyDescent="0.3">
      <c r="C9157"/>
    </row>
    <row r="9158" spans="3:3" ht="14.4" x14ac:dyDescent="0.3">
      <c r="C9158"/>
    </row>
    <row r="9159" spans="3:3" ht="14.4" x14ac:dyDescent="0.3">
      <c r="C9159"/>
    </row>
    <row r="9160" spans="3:3" ht="14.4" x14ac:dyDescent="0.3">
      <c r="C9160"/>
    </row>
    <row r="9161" spans="3:3" ht="14.4" x14ac:dyDescent="0.3">
      <c r="C9161"/>
    </row>
    <row r="9162" spans="3:3" ht="14.4" x14ac:dyDescent="0.3">
      <c r="C9162"/>
    </row>
    <row r="9163" spans="3:3" ht="14.4" x14ac:dyDescent="0.3">
      <c r="C9163"/>
    </row>
    <row r="9164" spans="3:3" ht="14.4" x14ac:dyDescent="0.3">
      <c r="C9164"/>
    </row>
    <row r="9165" spans="3:3" ht="14.4" x14ac:dyDescent="0.3">
      <c r="C9165"/>
    </row>
    <row r="9166" spans="3:3" ht="14.4" x14ac:dyDescent="0.3">
      <c r="C9166"/>
    </row>
    <row r="9167" spans="3:3" ht="14.4" x14ac:dyDescent="0.3">
      <c r="C9167"/>
    </row>
    <row r="9168" spans="3:3" ht="14.4" x14ac:dyDescent="0.3">
      <c r="C9168"/>
    </row>
    <row r="9169" spans="3:3" ht="14.4" x14ac:dyDescent="0.3">
      <c r="C9169"/>
    </row>
    <row r="9170" spans="3:3" ht="14.4" x14ac:dyDescent="0.3">
      <c r="C9170"/>
    </row>
    <row r="9171" spans="3:3" ht="14.4" x14ac:dyDescent="0.3">
      <c r="C9171"/>
    </row>
    <row r="9172" spans="3:3" ht="14.4" x14ac:dyDescent="0.3">
      <c r="C9172"/>
    </row>
    <row r="9173" spans="3:3" ht="14.4" x14ac:dyDescent="0.3">
      <c r="C9173"/>
    </row>
    <row r="9174" spans="3:3" ht="14.4" x14ac:dyDescent="0.3">
      <c r="C9174"/>
    </row>
    <row r="9175" spans="3:3" ht="14.4" x14ac:dyDescent="0.3">
      <c r="C9175"/>
    </row>
    <row r="9176" spans="3:3" ht="14.4" x14ac:dyDescent="0.3">
      <c r="C9176"/>
    </row>
    <row r="9177" spans="3:3" ht="14.4" x14ac:dyDescent="0.3">
      <c r="C9177"/>
    </row>
    <row r="9178" spans="3:3" ht="14.4" x14ac:dyDescent="0.3">
      <c r="C9178"/>
    </row>
    <row r="9179" spans="3:3" ht="14.4" x14ac:dyDescent="0.3">
      <c r="C9179"/>
    </row>
    <row r="9180" spans="3:3" ht="14.4" x14ac:dyDescent="0.3">
      <c r="C9180"/>
    </row>
    <row r="9181" spans="3:3" ht="14.4" x14ac:dyDescent="0.3">
      <c r="C9181"/>
    </row>
    <row r="9182" spans="3:3" ht="14.4" x14ac:dyDescent="0.3">
      <c r="C9182"/>
    </row>
    <row r="9183" spans="3:3" ht="14.4" x14ac:dyDescent="0.3">
      <c r="C9183"/>
    </row>
    <row r="9184" spans="3:3" ht="14.4" x14ac:dyDescent="0.3">
      <c r="C9184"/>
    </row>
    <row r="9185" spans="3:3" ht="14.4" x14ac:dyDescent="0.3">
      <c r="C9185"/>
    </row>
    <row r="9186" spans="3:3" ht="14.4" x14ac:dyDescent="0.3">
      <c r="C9186"/>
    </row>
    <row r="9187" spans="3:3" ht="14.4" x14ac:dyDescent="0.3">
      <c r="C9187"/>
    </row>
    <row r="9188" spans="3:3" ht="14.4" x14ac:dyDescent="0.3">
      <c r="C9188"/>
    </row>
    <row r="9189" spans="3:3" ht="14.4" x14ac:dyDescent="0.3">
      <c r="C9189"/>
    </row>
    <row r="9190" spans="3:3" ht="14.4" x14ac:dyDescent="0.3">
      <c r="C9190"/>
    </row>
    <row r="9191" spans="3:3" ht="14.4" x14ac:dyDescent="0.3">
      <c r="C9191"/>
    </row>
    <row r="9192" spans="3:3" ht="14.4" x14ac:dyDescent="0.3">
      <c r="C9192"/>
    </row>
    <row r="9193" spans="3:3" ht="14.4" x14ac:dyDescent="0.3">
      <c r="C9193"/>
    </row>
    <row r="9194" spans="3:3" ht="14.4" x14ac:dyDescent="0.3">
      <c r="C9194"/>
    </row>
    <row r="9195" spans="3:3" ht="14.4" x14ac:dyDescent="0.3">
      <c r="C9195"/>
    </row>
    <row r="9196" spans="3:3" ht="14.4" x14ac:dyDescent="0.3">
      <c r="C9196"/>
    </row>
    <row r="9197" spans="3:3" ht="14.4" x14ac:dyDescent="0.3">
      <c r="C9197"/>
    </row>
    <row r="9198" spans="3:3" ht="14.4" x14ac:dyDescent="0.3">
      <c r="C9198"/>
    </row>
    <row r="9199" spans="3:3" ht="14.4" x14ac:dyDescent="0.3">
      <c r="C9199"/>
    </row>
    <row r="9200" spans="3:3" ht="14.4" x14ac:dyDescent="0.3">
      <c r="C9200"/>
    </row>
    <row r="9201" spans="3:3" ht="14.4" x14ac:dyDescent="0.3">
      <c r="C9201"/>
    </row>
    <row r="9202" spans="3:3" ht="14.4" x14ac:dyDescent="0.3">
      <c r="C9202"/>
    </row>
    <row r="9203" spans="3:3" ht="14.4" x14ac:dyDescent="0.3">
      <c r="C9203"/>
    </row>
    <row r="9204" spans="3:3" ht="14.4" x14ac:dyDescent="0.3">
      <c r="C9204"/>
    </row>
    <row r="9205" spans="3:3" ht="14.4" x14ac:dyDescent="0.3">
      <c r="C9205"/>
    </row>
    <row r="9206" spans="3:3" ht="14.4" x14ac:dyDescent="0.3">
      <c r="C9206"/>
    </row>
    <row r="9207" spans="3:3" ht="14.4" x14ac:dyDescent="0.3">
      <c r="C9207"/>
    </row>
    <row r="9208" spans="3:3" ht="14.4" x14ac:dyDescent="0.3">
      <c r="C9208"/>
    </row>
    <row r="9209" spans="3:3" ht="14.4" x14ac:dyDescent="0.3">
      <c r="C9209"/>
    </row>
    <row r="9210" spans="3:3" ht="14.4" x14ac:dyDescent="0.3">
      <c r="C9210"/>
    </row>
    <row r="9211" spans="3:3" ht="14.4" x14ac:dyDescent="0.3">
      <c r="C9211"/>
    </row>
    <row r="9212" spans="3:3" ht="14.4" x14ac:dyDescent="0.3">
      <c r="C9212"/>
    </row>
    <row r="9213" spans="3:3" ht="14.4" x14ac:dyDescent="0.3">
      <c r="C9213"/>
    </row>
    <row r="9214" spans="3:3" ht="14.4" x14ac:dyDescent="0.3">
      <c r="C9214"/>
    </row>
    <row r="9215" spans="3:3" ht="14.4" x14ac:dyDescent="0.3">
      <c r="C9215"/>
    </row>
    <row r="9216" spans="3:3" ht="14.4" x14ac:dyDescent="0.3">
      <c r="C9216"/>
    </row>
    <row r="9217" spans="3:3" ht="14.4" x14ac:dyDescent="0.3">
      <c r="C9217"/>
    </row>
    <row r="9218" spans="3:3" ht="14.4" x14ac:dyDescent="0.3">
      <c r="C9218"/>
    </row>
    <row r="9219" spans="3:3" ht="14.4" x14ac:dyDescent="0.3">
      <c r="C9219"/>
    </row>
    <row r="9220" spans="3:3" ht="14.4" x14ac:dyDescent="0.3">
      <c r="C9220"/>
    </row>
    <row r="9221" spans="3:3" ht="14.4" x14ac:dyDescent="0.3">
      <c r="C9221"/>
    </row>
    <row r="9222" spans="3:3" ht="14.4" x14ac:dyDescent="0.3">
      <c r="C9222"/>
    </row>
    <row r="9223" spans="3:3" ht="14.4" x14ac:dyDescent="0.3">
      <c r="C9223"/>
    </row>
    <row r="9224" spans="3:3" ht="14.4" x14ac:dyDescent="0.3">
      <c r="C9224"/>
    </row>
    <row r="9225" spans="3:3" ht="14.4" x14ac:dyDescent="0.3">
      <c r="C9225"/>
    </row>
    <row r="9226" spans="3:3" ht="14.4" x14ac:dyDescent="0.3">
      <c r="C9226"/>
    </row>
    <row r="9227" spans="3:3" ht="14.4" x14ac:dyDescent="0.3">
      <c r="C9227"/>
    </row>
    <row r="9228" spans="3:3" ht="14.4" x14ac:dyDescent="0.3">
      <c r="C9228"/>
    </row>
    <row r="9229" spans="3:3" ht="14.4" x14ac:dyDescent="0.3">
      <c r="C9229"/>
    </row>
    <row r="9230" spans="3:3" ht="14.4" x14ac:dyDescent="0.3">
      <c r="C9230"/>
    </row>
    <row r="9231" spans="3:3" ht="14.4" x14ac:dyDescent="0.3">
      <c r="C9231"/>
    </row>
    <row r="9232" spans="3:3" ht="14.4" x14ac:dyDescent="0.3">
      <c r="C9232"/>
    </row>
    <row r="9233" spans="3:3" ht="14.4" x14ac:dyDescent="0.3">
      <c r="C9233"/>
    </row>
    <row r="9234" spans="3:3" ht="14.4" x14ac:dyDescent="0.3">
      <c r="C9234"/>
    </row>
    <row r="9235" spans="3:3" ht="14.4" x14ac:dyDescent="0.3">
      <c r="C9235"/>
    </row>
    <row r="9236" spans="3:3" ht="14.4" x14ac:dyDescent="0.3">
      <c r="C9236"/>
    </row>
    <row r="9237" spans="3:3" ht="14.4" x14ac:dyDescent="0.3">
      <c r="C9237"/>
    </row>
    <row r="9238" spans="3:3" ht="14.4" x14ac:dyDescent="0.3">
      <c r="C9238"/>
    </row>
    <row r="9239" spans="3:3" ht="14.4" x14ac:dyDescent="0.3">
      <c r="C9239"/>
    </row>
    <row r="9240" spans="3:3" ht="14.4" x14ac:dyDescent="0.3">
      <c r="C9240"/>
    </row>
    <row r="9241" spans="3:3" ht="14.4" x14ac:dyDescent="0.3">
      <c r="C9241"/>
    </row>
    <row r="9242" spans="3:3" ht="14.4" x14ac:dyDescent="0.3">
      <c r="C9242"/>
    </row>
    <row r="9243" spans="3:3" ht="14.4" x14ac:dyDescent="0.3">
      <c r="C9243"/>
    </row>
    <row r="9244" spans="3:3" ht="14.4" x14ac:dyDescent="0.3">
      <c r="C9244"/>
    </row>
    <row r="9245" spans="3:3" ht="14.4" x14ac:dyDescent="0.3">
      <c r="C9245"/>
    </row>
    <row r="9246" spans="3:3" ht="14.4" x14ac:dyDescent="0.3">
      <c r="C9246"/>
    </row>
    <row r="9247" spans="3:3" ht="14.4" x14ac:dyDescent="0.3">
      <c r="C9247"/>
    </row>
    <row r="9248" spans="3:3" ht="14.4" x14ac:dyDescent="0.3">
      <c r="C9248"/>
    </row>
    <row r="9249" spans="3:3" ht="14.4" x14ac:dyDescent="0.3">
      <c r="C9249"/>
    </row>
    <row r="9250" spans="3:3" ht="14.4" x14ac:dyDescent="0.3">
      <c r="C9250"/>
    </row>
    <row r="9251" spans="3:3" ht="14.4" x14ac:dyDescent="0.3">
      <c r="C9251"/>
    </row>
    <row r="9252" spans="3:3" ht="14.4" x14ac:dyDescent="0.3">
      <c r="C9252"/>
    </row>
    <row r="9253" spans="3:3" ht="14.4" x14ac:dyDescent="0.3">
      <c r="C9253"/>
    </row>
    <row r="9254" spans="3:3" ht="14.4" x14ac:dyDescent="0.3">
      <c r="C9254"/>
    </row>
    <row r="9255" spans="3:3" ht="14.4" x14ac:dyDescent="0.3">
      <c r="C9255"/>
    </row>
    <row r="9256" spans="3:3" ht="14.4" x14ac:dyDescent="0.3">
      <c r="C9256"/>
    </row>
    <row r="9257" spans="3:3" ht="14.4" x14ac:dyDescent="0.3">
      <c r="C9257"/>
    </row>
    <row r="9258" spans="3:3" ht="14.4" x14ac:dyDescent="0.3">
      <c r="C9258"/>
    </row>
    <row r="9259" spans="3:3" ht="14.4" x14ac:dyDescent="0.3">
      <c r="C9259"/>
    </row>
    <row r="9260" spans="3:3" ht="14.4" x14ac:dyDescent="0.3">
      <c r="C9260"/>
    </row>
    <row r="9261" spans="3:3" ht="14.4" x14ac:dyDescent="0.3">
      <c r="C9261"/>
    </row>
    <row r="9262" spans="3:3" ht="14.4" x14ac:dyDescent="0.3">
      <c r="C9262"/>
    </row>
    <row r="9263" spans="3:3" ht="14.4" x14ac:dyDescent="0.3">
      <c r="C9263"/>
    </row>
    <row r="9264" spans="3:3" ht="14.4" x14ac:dyDescent="0.3">
      <c r="C9264"/>
    </row>
    <row r="9265" spans="3:3" ht="14.4" x14ac:dyDescent="0.3">
      <c r="C9265"/>
    </row>
    <row r="9266" spans="3:3" ht="14.4" x14ac:dyDescent="0.3">
      <c r="C9266"/>
    </row>
    <row r="9267" spans="3:3" ht="14.4" x14ac:dyDescent="0.3">
      <c r="C9267"/>
    </row>
    <row r="9268" spans="3:3" ht="14.4" x14ac:dyDescent="0.3">
      <c r="C9268"/>
    </row>
    <row r="9269" spans="3:3" ht="14.4" x14ac:dyDescent="0.3">
      <c r="C9269"/>
    </row>
    <row r="9270" spans="3:3" ht="14.4" x14ac:dyDescent="0.3">
      <c r="C9270"/>
    </row>
    <row r="9271" spans="3:3" ht="14.4" x14ac:dyDescent="0.3">
      <c r="C9271"/>
    </row>
    <row r="9272" spans="3:3" ht="14.4" x14ac:dyDescent="0.3">
      <c r="C9272"/>
    </row>
    <row r="9273" spans="3:3" ht="14.4" x14ac:dyDescent="0.3">
      <c r="C9273"/>
    </row>
    <row r="9274" spans="3:3" ht="14.4" x14ac:dyDescent="0.3">
      <c r="C9274"/>
    </row>
    <row r="9275" spans="3:3" ht="14.4" x14ac:dyDescent="0.3">
      <c r="C9275"/>
    </row>
    <row r="9276" spans="3:3" ht="14.4" x14ac:dyDescent="0.3">
      <c r="C9276"/>
    </row>
    <row r="9277" spans="3:3" ht="14.4" x14ac:dyDescent="0.3">
      <c r="C9277"/>
    </row>
    <row r="9278" spans="3:3" ht="14.4" x14ac:dyDescent="0.3">
      <c r="C9278"/>
    </row>
    <row r="9279" spans="3:3" ht="14.4" x14ac:dyDescent="0.3">
      <c r="C9279"/>
    </row>
    <row r="9280" spans="3:3" ht="14.4" x14ac:dyDescent="0.3">
      <c r="C9280"/>
    </row>
    <row r="9281" spans="3:3" ht="14.4" x14ac:dyDescent="0.3">
      <c r="C9281"/>
    </row>
    <row r="9282" spans="3:3" ht="14.4" x14ac:dyDescent="0.3">
      <c r="C9282"/>
    </row>
    <row r="9283" spans="3:3" ht="14.4" x14ac:dyDescent="0.3">
      <c r="C9283"/>
    </row>
    <row r="9284" spans="3:3" ht="14.4" x14ac:dyDescent="0.3">
      <c r="C9284"/>
    </row>
    <row r="9285" spans="3:3" ht="14.4" x14ac:dyDescent="0.3">
      <c r="C9285"/>
    </row>
    <row r="9286" spans="3:3" ht="14.4" x14ac:dyDescent="0.3">
      <c r="C9286"/>
    </row>
    <row r="9287" spans="3:3" ht="14.4" x14ac:dyDescent="0.3">
      <c r="C9287"/>
    </row>
    <row r="9288" spans="3:3" ht="14.4" x14ac:dyDescent="0.3">
      <c r="C9288"/>
    </row>
    <row r="9289" spans="3:3" ht="14.4" x14ac:dyDescent="0.3">
      <c r="C9289"/>
    </row>
    <row r="9290" spans="3:3" ht="14.4" x14ac:dyDescent="0.3">
      <c r="C9290"/>
    </row>
    <row r="9291" spans="3:3" ht="14.4" x14ac:dyDescent="0.3">
      <c r="C9291"/>
    </row>
    <row r="9292" spans="3:3" ht="14.4" x14ac:dyDescent="0.3">
      <c r="C9292"/>
    </row>
    <row r="9293" spans="3:3" ht="14.4" x14ac:dyDescent="0.3">
      <c r="C9293"/>
    </row>
    <row r="9294" spans="3:3" ht="14.4" x14ac:dyDescent="0.3">
      <c r="C9294"/>
    </row>
    <row r="9295" spans="3:3" ht="14.4" x14ac:dyDescent="0.3">
      <c r="C9295"/>
    </row>
    <row r="9296" spans="3:3" ht="14.4" x14ac:dyDescent="0.3">
      <c r="C9296"/>
    </row>
    <row r="9297" spans="3:3" ht="14.4" x14ac:dyDescent="0.3">
      <c r="C9297"/>
    </row>
    <row r="9298" spans="3:3" ht="14.4" x14ac:dyDescent="0.3">
      <c r="C9298"/>
    </row>
    <row r="9299" spans="3:3" ht="14.4" x14ac:dyDescent="0.3">
      <c r="C9299"/>
    </row>
    <row r="9300" spans="3:3" ht="14.4" x14ac:dyDescent="0.3">
      <c r="C9300"/>
    </row>
    <row r="9301" spans="3:3" ht="14.4" x14ac:dyDescent="0.3">
      <c r="C9301"/>
    </row>
    <row r="9302" spans="3:3" ht="14.4" x14ac:dyDescent="0.3">
      <c r="C9302"/>
    </row>
    <row r="9303" spans="3:3" ht="14.4" x14ac:dyDescent="0.3">
      <c r="C9303"/>
    </row>
    <row r="9304" spans="3:3" ht="14.4" x14ac:dyDescent="0.3">
      <c r="C9304"/>
    </row>
    <row r="9305" spans="3:3" ht="14.4" x14ac:dyDescent="0.3">
      <c r="C9305"/>
    </row>
    <row r="9306" spans="3:3" ht="14.4" x14ac:dyDescent="0.3">
      <c r="C9306"/>
    </row>
    <row r="9307" spans="3:3" ht="14.4" x14ac:dyDescent="0.3">
      <c r="C9307"/>
    </row>
    <row r="9308" spans="3:3" ht="14.4" x14ac:dyDescent="0.3">
      <c r="C9308"/>
    </row>
    <row r="9309" spans="3:3" ht="14.4" x14ac:dyDescent="0.3">
      <c r="C9309"/>
    </row>
    <row r="9310" spans="3:3" ht="14.4" x14ac:dyDescent="0.3">
      <c r="C9310"/>
    </row>
    <row r="9311" spans="3:3" ht="14.4" x14ac:dyDescent="0.3">
      <c r="C9311"/>
    </row>
    <row r="9312" spans="3:3" ht="14.4" x14ac:dyDescent="0.3">
      <c r="C9312"/>
    </row>
    <row r="9313" spans="3:3" ht="14.4" x14ac:dyDescent="0.3">
      <c r="C9313"/>
    </row>
    <row r="9314" spans="3:3" ht="14.4" x14ac:dyDescent="0.3">
      <c r="C9314"/>
    </row>
    <row r="9315" spans="3:3" ht="14.4" x14ac:dyDescent="0.3">
      <c r="C9315"/>
    </row>
    <row r="9316" spans="3:3" ht="14.4" x14ac:dyDescent="0.3">
      <c r="C9316"/>
    </row>
    <row r="9317" spans="3:3" ht="14.4" x14ac:dyDescent="0.3">
      <c r="C9317"/>
    </row>
    <row r="9318" spans="3:3" ht="14.4" x14ac:dyDescent="0.3">
      <c r="C9318"/>
    </row>
    <row r="9319" spans="3:3" ht="14.4" x14ac:dyDescent="0.3">
      <c r="C9319"/>
    </row>
    <row r="9320" spans="3:3" ht="14.4" x14ac:dyDescent="0.3">
      <c r="C9320"/>
    </row>
    <row r="9321" spans="3:3" ht="14.4" x14ac:dyDescent="0.3">
      <c r="C9321"/>
    </row>
    <row r="9322" spans="3:3" ht="14.4" x14ac:dyDescent="0.3">
      <c r="C9322"/>
    </row>
    <row r="9323" spans="3:3" ht="14.4" x14ac:dyDescent="0.3">
      <c r="C9323"/>
    </row>
    <row r="9324" spans="3:3" ht="14.4" x14ac:dyDescent="0.3">
      <c r="C9324"/>
    </row>
    <row r="9325" spans="3:3" ht="14.4" x14ac:dyDescent="0.3">
      <c r="C9325"/>
    </row>
    <row r="9326" spans="3:3" ht="14.4" x14ac:dyDescent="0.3">
      <c r="C9326"/>
    </row>
    <row r="9327" spans="3:3" ht="14.4" x14ac:dyDescent="0.3">
      <c r="C9327"/>
    </row>
    <row r="9328" spans="3:3" ht="14.4" x14ac:dyDescent="0.3">
      <c r="C9328"/>
    </row>
    <row r="9329" spans="3:3" ht="14.4" x14ac:dyDescent="0.3">
      <c r="C9329"/>
    </row>
    <row r="9330" spans="3:3" ht="14.4" x14ac:dyDescent="0.3">
      <c r="C9330"/>
    </row>
    <row r="9331" spans="3:3" ht="14.4" x14ac:dyDescent="0.3">
      <c r="C9331"/>
    </row>
    <row r="9332" spans="3:3" ht="14.4" x14ac:dyDescent="0.3">
      <c r="C9332"/>
    </row>
    <row r="9333" spans="3:3" ht="14.4" x14ac:dyDescent="0.3">
      <c r="C9333"/>
    </row>
    <row r="9334" spans="3:3" ht="14.4" x14ac:dyDescent="0.3">
      <c r="C9334"/>
    </row>
    <row r="9335" spans="3:3" ht="14.4" x14ac:dyDescent="0.3">
      <c r="C9335"/>
    </row>
    <row r="9336" spans="3:3" ht="14.4" x14ac:dyDescent="0.3">
      <c r="C9336"/>
    </row>
    <row r="9337" spans="3:3" ht="14.4" x14ac:dyDescent="0.3">
      <c r="C9337"/>
    </row>
    <row r="9338" spans="3:3" ht="14.4" x14ac:dyDescent="0.3">
      <c r="C9338"/>
    </row>
    <row r="9339" spans="3:3" ht="14.4" x14ac:dyDescent="0.3">
      <c r="C9339"/>
    </row>
    <row r="9340" spans="3:3" ht="14.4" x14ac:dyDescent="0.3">
      <c r="C9340"/>
    </row>
    <row r="9341" spans="3:3" ht="14.4" x14ac:dyDescent="0.3">
      <c r="C9341"/>
    </row>
    <row r="9342" spans="3:3" ht="14.4" x14ac:dyDescent="0.3">
      <c r="C9342"/>
    </row>
    <row r="9343" spans="3:3" ht="14.4" x14ac:dyDescent="0.3">
      <c r="C9343"/>
    </row>
    <row r="9344" spans="3:3" ht="14.4" x14ac:dyDescent="0.3">
      <c r="C9344"/>
    </row>
    <row r="9345" spans="3:3" ht="14.4" x14ac:dyDescent="0.3">
      <c r="C9345"/>
    </row>
    <row r="9346" spans="3:3" ht="14.4" x14ac:dyDescent="0.3">
      <c r="C9346"/>
    </row>
    <row r="9347" spans="3:3" ht="14.4" x14ac:dyDescent="0.3">
      <c r="C9347"/>
    </row>
    <row r="9348" spans="3:3" ht="14.4" x14ac:dyDescent="0.3">
      <c r="C9348"/>
    </row>
    <row r="9349" spans="3:3" ht="14.4" x14ac:dyDescent="0.3">
      <c r="C9349"/>
    </row>
    <row r="9350" spans="3:3" ht="14.4" x14ac:dyDescent="0.3">
      <c r="C9350"/>
    </row>
    <row r="9351" spans="3:3" ht="14.4" x14ac:dyDescent="0.3">
      <c r="C9351"/>
    </row>
    <row r="9352" spans="3:3" ht="14.4" x14ac:dyDescent="0.3">
      <c r="C9352"/>
    </row>
    <row r="9353" spans="3:3" ht="14.4" x14ac:dyDescent="0.3">
      <c r="C9353"/>
    </row>
    <row r="9354" spans="3:3" ht="14.4" x14ac:dyDescent="0.3">
      <c r="C9354"/>
    </row>
    <row r="9355" spans="3:3" ht="14.4" x14ac:dyDescent="0.3">
      <c r="C9355"/>
    </row>
    <row r="9356" spans="3:3" ht="14.4" x14ac:dyDescent="0.3">
      <c r="C9356"/>
    </row>
    <row r="9357" spans="3:3" ht="14.4" x14ac:dyDescent="0.3">
      <c r="C9357"/>
    </row>
    <row r="9358" spans="3:3" ht="14.4" x14ac:dyDescent="0.3">
      <c r="C9358"/>
    </row>
    <row r="9359" spans="3:3" ht="14.4" x14ac:dyDescent="0.3">
      <c r="C9359"/>
    </row>
    <row r="9360" spans="3:3" ht="14.4" x14ac:dyDescent="0.3">
      <c r="C9360"/>
    </row>
    <row r="9361" spans="3:3" ht="14.4" x14ac:dyDescent="0.3">
      <c r="C9361"/>
    </row>
    <row r="9362" spans="3:3" ht="14.4" x14ac:dyDescent="0.3">
      <c r="C9362"/>
    </row>
    <row r="9363" spans="3:3" ht="14.4" x14ac:dyDescent="0.3">
      <c r="C9363"/>
    </row>
    <row r="9364" spans="3:3" ht="14.4" x14ac:dyDescent="0.3">
      <c r="C9364"/>
    </row>
    <row r="9365" spans="3:3" ht="14.4" x14ac:dyDescent="0.3">
      <c r="C9365"/>
    </row>
    <row r="9366" spans="3:3" ht="14.4" x14ac:dyDescent="0.3">
      <c r="C9366"/>
    </row>
    <row r="9367" spans="3:3" ht="14.4" x14ac:dyDescent="0.3">
      <c r="C9367"/>
    </row>
    <row r="9368" spans="3:3" ht="14.4" x14ac:dyDescent="0.3">
      <c r="C9368"/>
    </row>
    <row r="9369" spans="3:3" ht="14.4" x14ac:dyDescent="0.3">
      <c r="C9369"/>
    </row>
    <row r="9370" spans="3:3" ht="14.4" x14ac:dyDescent="0.3">
      <c r="C9370"/>
    </row>
    <row r="9371" spans="3:3" ht="14.4" x14ac:dyDescent="0.3">
      <c r="C9371"/>
    </row>
    <row r="9372" spans="3:3" ht="14.4" x14ac:dyDescent="0.3">
      <c r="C9372"/>
    </row>
    <row r="9373" spans="3:3" ht="14.4" x14ac:dyDescent="0.3">
      <c r="C9373"/>
    </row>
    <row r="9374" spans="3:3" ht="14.4" x14ac:dyDescent="0.3">
      <c r="C9374"/>
    </row>
    <row r="9375" spans="3:3" ht="14.4" x14ac:dyDescent="0.3">
      <c r="C9375"/>
    </row>
    <row r="9376" spans="3:3" ht="14.4" x14ac:dyDescent="0.3">
      <c r="C9376"/>
    </row>
    <row r="9377" spans="3:3" ht="14.4" x14ac:dyDescent="0.3">
      <c r="C9377"/>
    </row>
    <row r="9378" spans="3:3" ht="14.4" x14ac:dyDescent="0.3">
      <c r="C9378"/>
    </row>
    <row r="9379" spans="3:3" ht="14.4" x14ac:dyDescent="0.3">
      <c r="C9379"/>
    </row>
    <row r="9380" spans="3:3" ht="14.4" x14ac:dyDescent="0.3">
      <c r="C9380"/>
    </row>
    <row r="9381" spans="3:3" ht="14.4" x14ac:dyDescent="0.3">
      <c r="C9381"/>
    </row>
    <row r="9382" spans="3:3" ht="14.4" x14ac:dyDescent="0.3">
      <c r="C9382"/>
    </row>
    <row r="9383" spans="3:3" ht="14.4" x14ac:dyDescent="0.3">
      <c r="C9383"/>
    </row>
    <row r="9384" spans="3:3" ht="14.4" x14ac:dyDescent="0.3">
      <c r="C9384"/>
    </row>
    <row r="9385" spans="3:3" ht="14.4" x14ac:dyDescent="0.3">
      <c r="C9385"/>
    </row>
    <row r="9386" spans="3:3" ht="14.4" x14ac:dyDescent="0.3">
      <c r="C9386"/>
    </row>
    <row r="9387" spans="3:3" ht="14.4" x14ac:dyDescent="0.3">
      <c r="C9387"/>
    </row>
    <row r="9388" spans="3:3" ht="14.4" x14ac:dyDescent="0.3">
      <c r="C9388"/>
    </row>
    <row r="9389" spans="3:3" ht="14.4" x14ac:dyDescent="0.3">
      <c r="C9389"/>
    </row>
    <row r="9390" spans="3:3" ht="14.4" x14ac:dyDescent="0.3">
      <c r="C9390"/>
    </row>
    <row r="9391" spans="3:3" ht="14.4" x14ac:dyDescent="0.3">
      <c r="C9391"/>
    </row>
    <row r="9392" spans="3:3" ht="14.4" x14ac:dyDescent="0.3">
      <c r="C9392"/>
    </row>
    <row r="9393" spans="3:3" ht="14.4" x14ac:dyDescent="0.3">
      <c r="C9393"/>
    </row>
    <row r="9394" spans="3:3" ht="14.4" x14ac:dyDescent="0.3">
      <c r="C9394"/>
    </row>
    <row r="9395" spans="3:3" ht="14.4" x14ac:dyDescent="0.3">
      <c r="C9395"/>
    </row>
    <row r="9396" spans="3:3" ht="14.4" x14ac:dyDescent="0.3">
      <c r="C9396"/>
    </row>
    <row r="9397" spans="3:3" ht="14.4" x14ac:dyDescent="0.3">
      <c r="C9397"/>
    </row>
    <row r="9398" spans="3:3" ht="14.4" x14ac:dyDescent="0.3">
      <c r="C9398"/>
    </row>
    <row r="9399" spans="3:3" ht="14.4" x14ac:dyDescent="0.3">
      <c r="C9399"/>
    </row>
    <row r="9400" spans="3:3" ht="14.4" x14ac:dyDescent="0.3">
      <c r="C9400"/>
    </row>
    <row r="9401" spans="3:3" ht="14.4" x14ac:dyDescent="0.3">
      <c r="C9401"/>
    </row>
    <row r="9402" spans="3:3" ht="14.4" x14ac:dyDescent="0.3">
      <c r="C9402"/>
    </row>
    <row r="9403" spans="3:3" ht="14.4" x14ac:dyDescent="0.3">
      <c r="C9403"/>
    </row>
    <row r="9404" spans="3:3" ht="14.4" x14ac:dyDescent="0.3">
      <c r="C9404"/>
    </row>
    <row r="9405" spans="3:3" ht="14.4" x14ac:dyDescent="0.3">
      <c r="C9405"/>
    </row>
    <row r="9406" spans="3:3" ht="14.4" x14ac:dyDescent="0.3">
      <c r="C9406"/>
    </row>
    <row r="9407" spans="3:3" ht="14.4" x14ac:dyDescent="0.3">
      <c r="C9407"/>
    </row>
    <row r="9408" spans="3:3" ht="14.4" x14ac:dyDescent="0.3">
      <c r="C9408"/>
    </row>
    <row r="9409" spans="3:3" ht="14.4" x14ac:dyDescent="0.3">
      <c r="C9409"/>
    </row>
    <row r="9410" spans="3:3" ht="14.4" x14ac:dyDescent="0.3">
      <c r="C9410"/>
    </row>
    <row r="9411" spans="3:3" ht="14.4" x14ac:dyDescent="0.3">
      <c r="C9411"/>
    </row>
    <row r="9412" spans="3:3" ht="14.4" x14ac:dyDescent="0.3">
      <c r="C9412"/>
    </row>
    <row r="9413" spans="3:3" ht="14.4" x14ac:dyDescent="0.3">
      <c r="C9413"/>
    </row>
    <row r="9414" spans="3:3" ht="14.4" x14ac:dyDescent="0.3">
      <c r="C9414"/>
    </row>
    <row r="9415" spans="3:3" ht="14.4" x14ac:dyDescent="0.3">
      <c r="C9415"/>
    </row>
    <row r="9416" spans="3:3" ht="14.4" x14ac:dyDescent="0.3">
      <c r="C9416"/>
    </row>
    <row r="9417" spans="3:3" ht="14.4" x14ac:dyDescent="0.3">
      <c r="C9417"/>
    </row>
    <row r="9418" spans="3:3" ht="14.4" x14ac:dyDescent="0.3">
      <c r="C9418"/>
    </row>
    <row r="9419" spans="3:3" ht="14.4" x14ac:dyDescent="0.3">
      <c r="C9419"/>
    </row>
    <row r="9420" spans="3:3" ht="14.4" x14ac:dyDescent="0.3">
      <c r="C9420"/>
    </row>
    <row r="9421" spans="3:3" ht="14.4" x14ac:dyDescent="0.3">
      <c r="C9421"/>
    </row>
    <row r="9422" spans="3:3" ht="14.4" x14ac:dyDescent="0.3">
      <c r="C9422"/>
    </row>
    <row r="9423" spans="3:3" ht="14.4" x14ac:dyDescent="0.3">
      <c r="C9423"/>
    </row>
    <row r="9424" spans="3:3" ht="14.4" x14ac:dyDescent="0.3">
      <c r="C9424"/>
    </row>
    <row r="9425" spans="3:3" ht="14.4" x14ac:dyDescent="0.3">
      <c r="C9425"/>
    </row>
    <row r="9426" spans="3:3" ht="14.4" x14ac:dyDescent="0.3">
      <c r="C9426"/>
    </row>
    <row r="9427" spans="3:3" ht="14.4" x14ac:dyDescent="0.3">
      <c r="C9427"/>
    </row>
    <row r="9428" spans="3:3" ht="14.4" x14ac:dyDescent="0.3">
      <c r="C9428"/>
    </row>
    <row r="9429" spans="3:3" ht="14.4" x14ac:dyDescent="0.3">
      <c r="C9429"/>
    </row>
    <row r="9430" spans="3:3" ht="14.4" x14ac:dyDescent="0.3">
      <c r="C9430"/>
    </row>
    <row r="9431" spans="3:3" ht="14.4" x14ac:dyDescent="0.3">
      <c r="C9431"/>
    </row>
    <row r="9432" spans="3:3" ht="14.4" x14ac:dyDescent="0.3">
      <c r="C9432"/>
    </row>
    <row r="9433" spans="3:3" ht="14.4" x14ac:dyDescent="0.3">
      <c r="C9433"/>
    </row>
    <row r="9434" spans="3:3" ht="14.4" x14ac:dyDescent="0.3">
      <c r="C9434"/>
    </row>
    <row r="9435" spans="3:3" ht="14.4" x14ac:dyDescent="0.3">
      <c r="C9435"/>
    </row>
    <row r="9436" spans="3:3" ht="14.4" x14ac:dyDescent="0.3">
      <c r="C9436"/>
    </row>
    <row r="9437" spans="3:3" ht="14.4" x14ac:dyDescent="0.3">
      <c r="C9437"/>
    </row>
    <row r="9438" spans="3:3" ht="14.4" x14ac:dyDescent="0.3">
      <c r="C9438"/>
    </row>
    <row r="9439" spans="3:3" ht="14.4" x14ac:dyDescent="0.3">
      <c r="C9439"/>
    </row>
    <row r="9440" spans="3:3" ht="14.4" x14ac:dyDescent="0.3">
      <c r="C9440"/>
    </row>
    <row r="9441" spans="3:3" ht="14.4" x14ac:dyDescent="0.3">
      <c r="C9441"/>
    </row>
    <row r="9442" spans="3:3" ht="14.4" x14ac:dyDescent="0.3">
      <c r="C9442"/>
    </row>
    <row r="9443" spans="3:3" ht="14.4" x14ac:dyDescent="0.3">
      <c r="C9443"/>
    </row>
    <row r="9444" spans="3:3" ht="14.4" x14ac:dyDescent="0.3">
      <c r="C9444"/>
    </row>
    <row r="9445" spans="3:3" ht="14.4" x14ac:dyDescent="0.3">
      <c r="C9445"/>
    </row>
    <row r="9446" spans="3:3" ht="14.4" x14ac:dyDescent="0.3">
      <c r="C9446"/>
    </row>
    <row r="9447" spans="3:3" ht="14.4" x14ac:dyDescent="0.3">
      <c r="C9447"/>
    </row>
    <row r="9448" spans="3:3" ht="14.4" x14ac:dyDescent="0.3">
      <c r="C9448"/>
    </row>
    <row r="9449" spans="3:3" ht="14.4" x14ac:dyDescent="0.3">
      <c r="C9449"/>
    </row>
    <row r="9450" spans="3:3" ht="14.4" x14ac:dyDescent="0.3">
      <c r="C9450"/>
    </row>
    <row r="9451" spans="3:3" ht="14.4" x14ac:dyDescent="0.3">
      <c r="C9451"/>
    </row>
    <row r="9452" spans="3:3" ht="14.4" x14ac:dyDescent="0.3">
      <c r="C9452"/>
    </row>
    <row r="9453" spans="3:3" ht="14.4" x14ac:dyDescent="0.3">
      <c r="C9453"/>
    </row>
    <row r="9454" spans="3:3" ht="14.4" x14ac:dyDescent="0.3">
      <c r="C9454"/>
    </row>
    <row r="9455" spans="3:3" ht="14.4" x14ac:dyDescent="0.3">
      <c r="C9455"/>
    </row>
    <row r="9456" spans="3:3" ht="14.4" x14ac:dyDescent="0.3">
      <c r="C9456"/>
    </row>
    <row r="9457" spans="3:3" ht="14.4" x14ac:dyDescent="0.3">
      <c r="C9457"/>
    </row>
    <row r="9458" spans="3:3" ht="14.4" x14ac:dyDescent="0.3">
      <c r="C9458"/>
    </row>
    <row r="9459" spans="3:3" ht="14.4" x14ac:dyDescent="0.3">
      <c r="C9459"/>
    </row>
    <row r="9460" spans="3:3" ht="14.4" x14ac:dyDescent="0.3">
      <c r="C9460"/>
    </row>
    <row r="9461" spans="3:3" ht="14.4" x14ac:dyDescent="0.3">
      <c r="C9461"/>
    </row>
    <row r="9462" spans="3:3" ht="14.4" x14ac:dyDescent="0.3">
      <c r="C9462"/>
    </row>
    <row r="9463" spans="3:3" ht="14.4" x14ac:dyDescent="0.3">
      <c r="C9463"/>
    </row>
    <row r="9464" spans="3:3" ht="14.4" x14ac:dyDescent="0.3">
      <c r="C9464"/>
    </row>
    <row r="9465" spans="3:3" ht="14.4" x14ac:dyDescent="0.3">
      <c r="C9465"/>
    </row>
    <row r="9466" spans="3:3" ht="14.4" x14ac:dyDescent="0.3">
      <c r="C9466"/>
    </row>
    <row r="9467" spans="3:3" ht="14.4" x14ac:dyDescent="0.3">
      <c r="C9467"/>
    </row>
    <row r="9468" spans="3:3" ht="14.4" x14ac:dyDescent="0.3">
      <c r="C9468"/>
    </row>
    <row r="9469" spans="3:3" ht="14.4" x14ac:dyDescent="0.3">
      <c r="C9469"/>
    </row>
    <row r="9470" spans="3:3" ht="14.4" x14ac:dyDescent="0.3">
      <c r="C9470"/>
    </row>
    <row r="9471" spans="3:3" ht="14.4" x14ac:dyDescent="0.3">
      <c r="C9471"/>
    </row>
    <row r="9472" spans="3:3" ht="14.4" x14ac:dyDescent="0.3">
      <c r="C9472"/>
    </row>
    <row r="9473" spans="3:3" ht="14.4" x14ac:dyDescent="0.3">
      <c r="C9473"/>
    </row>
    <row r="9474" spans="3:3" ht="14.4" x14ac:dyDescent="0.3">
      <c r="C9474"/>
    </row>
    <row r="9475" spans="3:3" ht="14.4" x14ac:dyDescent="0.3">
      <c r="C9475"/>
    </row>
    <row r="9476" spans="3:3" ht="14.4" x14ac:dyDescent="0.3">
      <c r="C9476"/>
    </row>
    <row r="9477" spans="3:3" ht="14.4" x14ac:dyDescent="0.3">
      <c r="C9477"/>
    </row>
    <row r="9478" spans="3:3" ht="14.4" x14ac:dyDescent="0.3">
      <c r="C9478"/>
    </row>
    <row r="9479" spans="3:3" ht="14.4" x14ac:dyDescent="0.3">
      <c r="C9479"/>
    </row>
    <row r="9480" spans="3:3" ht="14.4" x14ac:dyDescent="0.3">
      <c r="C9480"/>
    </row>
    <row r="9481" spans="3:3" ht="14.4" x14ac:dyDescent="0.3">
      <c r="C9481"/>
    </row>
    <row r="9482" spans="3:3" ht="14.4" x14ac:dyDescent="0.3">
      <c r="C9482"/>
    </row>
    <row r="9483" spans="3:3" ht="14.4" x14ac:dyDescent="0.3">
      <c r="C9483"/>
    </row>
    <row r="9484" spans="3:3" ht="14.4" x14ac:dyDescent="0.3">
      <c r="C9484"/>
    </row>
    <row r="9485" spans="3:3" ht="14.4" x14ac:dyDescent="0.3">
      <c r="C9485"/>
    </row>
    <row r="9486" spans="3:3" ht="14.4" x14ac:dyDescent="0.3">
      <c r="C9486"/>
    </row>
    <row r="9487" spans="3:3" ht="14.4" x14ac:dyDescent="0.3">
      <c r="C9487"/>
    </row>
    <row r="9488" spans="3:3" ht="14.4" x14ac:dyDescent="0.3">
      <c r="C9488"/>
    </row>
    <row r="9489" spans="3:3" ht="14.4" x14ac:dyDescent="0.3">
      <c r="C9489"/>
    </row>
    <row r="9490" spans="3:3" ht="14.4" x14ac:dyDescent="0.3">
      <c r="C9490"/>
    </row>
    <row r="9491" spans="3:3" ht="14.4" x14ac:dyDescent="0.3">
      <c r="C9491"/>
    </row>
    <row r="9492" spans="3:3" ht="14.4" x14ac:dyDescent="0.3">
      <c r="C9492"/>
    </row>
    <row r="9493" spans="3:3" ht="14.4" x14ac:dyDescent="0.3">
      <c r="C9493"/>
    </row>
    <row r="9494" spans="3:3" ht="14.4" x14ac:dyDescent="0.3">
      <c r="C9494"/>
    </row>
    <row r="9495" spans="3:3" ht="14.4" x14ac:dyDescent="0.3">
      <c r="C9495"/>
    </row>
    <row r="9496" spans="3:3" ht="14.4" x14ac:dyDescent="0.3">
      <c r="C9496"/>
    </row>
    <row r="9497" spans="3:3" ht="14.4" x14ac:dyDescent="0.3">
      <c r="C9497"/>
    </row>
    <row r="9498" spans="3:3" ht="14.4" x14ac:dyDescent="0.3">
      <c r="C9498"/>
    </row>
    <row r="9499" spans="3:3" ht="14.4" x14ac:dyDescent="0.3">
      <c r="C9499"/>
    </row>
    <row r="9500" spans="3:3" ht="14.4" x14ac:dyDescent="0.3">
      <c r="C9500"/>
    </row>
    <row r="9501" spans="3:3" ht="14.4" x14ac:dyDescent="0.3">
      <c r="C9501"/>
    </row>
    <row r="9502" spans="3:3" ht="14.4" x14ac:dyDescent="0.3">
      <c r="C9502"/>
    </row>
    <row r="9503" spans="3:3" ht="14.4" x14ac:dyDescent="0.3">
      <c r="C9503"/>
    </row>
    <row r="9504" spans="3:3" ht="14.4" x14ac:dyDescent="0.3">
      <c r="C9504"/>
    </row>
    <row r="9505" spans="3:3" ht="14.4" x14ac:dyDescent="0.3">
      <c r="C9505"/>
    </row>
    <row r="9506" spans="3:3" ht="14.4" x14ac:dyDescent="0.3">
      <c r="C9506"/>
    </row>
    <row r="9507" spans="3:3" ht="14.4" x14ac:dyDescent="0.3">
      <c r="C9507"/>
    </row>
    <row r="9508" spans="3:3" ht="14.4" x14ac:dyDescent="0.3">
      <c r="C9508"/>
    </row>
    <row r="9509" spans="3:3" ht="14.4" x14ac:dyDescent="0.3">
      <c r="C9509"/>
    </row>
    <row r="9510" spans="3:3" ht="14.4" x14ac:dyDescent="0.3">
      <c r="C9510"/>
    </row>
    <row r="9511" spans="3:3" ht="14.4" x14ac:dyDescent="0.3">
      <c r="C9511"/>
    </row>
    <row r="9512" spans="3:3" ht="14.4" x14ac:dyDescent="0.3">
      <c r="C9512"/>
    </row>
    <row r="9513" spans="3:3" ht="14.4" x14ac:dyDescent="0.3">
      <c r="C9513"/>
    </row>
    <row r="9514" spans="3:3" ht="14.4" x14ac:dyDescent="0.3">
      <c r="C9514"/>
    </row>
    <row r="9515" spans="3:3" ht="14.4" x14ac:dyDescent="0.3">
      <c r="C9515"/>
    </row>
    <row r="9516" spans="3:3" ht="14.4" x14ac:dyDescent="0.3">
      <c r="C9516"/>
    </row>
    <row r="9517" spans="3:3" ht="14.4" x14ac:dyDescent="0.3">
      <c r="C9517"/>
    </row>
    <row r="9518" spans="3:3" ht="14.4" x14ac:dyDescent="0.3">
      <c r="C9518"/>
    </row>
    <row r="9519" spans="3:3" ht="14.4" x14ac:dyDescent="0.3">
      <c r="C9519"/>
    </row>
    <row r="9520" spans="3:3" ht="14.4" x14ac:dyDescent="0.3">
      <c r="C9520"/>
    </row>
    <row r="9521" spans="3:3" ht="14.4" x14ac:dyDescent="0.3">
      <c r="C9521"/>
    </row>
    <row r="9522" spans="3:3" ht="14.4" x14ac:dyDescent="0.3">
      <c r="C9522"/>
    </row>
    <row r="9523" spans="3:3" ht="14.4" x14ac:dyDescent="0.3">
      <c r="C9523"/>
    </row>
    <row r="9524" spans="3:3" ht="14.4" x14ac:dyDescent="0.3">
      <c r="C9524"/>
    </row>
    <row r="9525" spans="3:3" ht="14.4" x14ac:dyDescent="0.3">
      <c r="C9525"/>
    </row>
    <row r="9526" spans="3:3" ht="14.4" x14ac:dyDescent="0.3">
      <c r="C9526"/>
    </row>
    <row r="9527" spans="3:3" ht="14.4" x14ac:dyDescent="0.3">
      <c r="C9527"/>
    </row>
    <row r="9528" spans="3:3" ht="14.4" x14ac:dyDescent="0.3">
      <c r="C9528"/>
    </row>
    <row r="9529" spans="3:3" ht="14.4" x14ac:dyDescent="0.3">
      <c r="C9529"/>
    </row>
    <row r="9530" spans="3:3" ht="14.4" x14ac:dyDescent="0.3">
      <c r="C9530"/>
    </row>
    <row r="9531" spans="3:3" ht="14.4" x14ac:dyDescent="0.3">
      <c r="C9531"/>
    </row>
    <row r="9532" spans="3:3" ht="14.4" x14ac:dyDescent="0.3">
      <c r="C9532"/>
    </row>
    <row r="9533" spans="3:3" ht="14.4" x14ac:dyDescent="0.3">
      <c r="C9533"/>
    </row>
    <row r="9534" spans="3:3" ht="14.4" x14ac:dyDescent="0.3">
      <c r="C9534"/>
    </row>
    <row r="9535" spans="3:3" ht="14.4" x14ac:dyDescent="0.3">
      <c r="C9535"/>
    </row>
    <row r="9536" spans="3:3" ht="14.4" x14ac:dyDescent="0.3">
      <c r="C9536"/>
    </row>
    <row r="9537" spans="3:3" ht="14.4" x14ac:dyDescent="0.3">
      <c r="C9537"/>
    </row>
    <row r="9538" spans="3:3" ht="14.4" x14ac:dyDescent="0.3">
      <c r="C9538"/>
    </row>
    <row r="9539" spans="3:3" ht="14.4" x14ac:dyDescent="0.3">
      <c r="C9539"/>
    </row>
    <row r="9540" spans="3:3" ht="14.4" x14ac:dyDescent="0.3">
      <c r="C9540"/>
    </row>
    <row r="9541" spans="3:3" ht="14.4" x14ac:dyDescent="0.3">
      <c r="C9541"/>
    </row>
    <row r="9542" spans="3:3" ht="14.4" x14ac:dyDescent="0.3">
      <c r="C9542"/>
    </row>
    <row r="9543" spans="3:3" ht="14.4" x14ac:dyDescent="0.3">
      <c r="C9543"/>
    </row>
    <row r="9544" spans="3:3" ht="14.4" x14ac:dyDescent="0.3">
      <c r="C9544"/>
    </row>
    <row r="9545" spans="3:3" ht="14.4" x14ac:dyDescent="0.3">
      <c r="C9545"/>
    </row>
    <row r="9546" spans="3:3" ht="14.4" x14ac:dyDescent="0.3">
      <c r="C9546"/>
    </row>
    <row r="9547" spans="3:3" ht="14.4" x14ac:dyDescent="0.3">
      <c r="C9547"/>
    </row>
    <row r="9548" spans="3:3" ht="14.4" x14ac:dyDescent="0.3">
      <c r="C9548"/>
    </row>
    <row r="9549" spans="3:3" ht="14.4" x14ac:dyDescent="0.3">
      <c r="C9549"/>
    </row>
    <row r="9550" spans="3:3" ht="14.4" x14ac:dyDescent="0.3">
      <c r="C9550"/>
    </row>
    <row r="9551" spans="3:3" ht="14.4" x14ac:dyDescent="0.3">
      <c r="C9551"/>
    </row>
    <row r="9552" spans="3:3" ht="14.4" x14ac:dyDescent="0.3">
      <c r="C9552"/>
    </row>
    <row r="9553" spans="3:3" ht="14.4" x14ac:dyDescent="0.3">
      <c r="C9553"/>
    </row>
    <row r="9554" spans="3:3" ht="14.4" x14ac:dyDescent="0.3">
      <c r="C9554"/>
    </row>
    <row r="9555" spans="3:3" ht="14.4" x14ac:dyDescent="0.3">
      <c r="C9555"/>
    </row>
    <row r="9556" spans="3:3" ht="14.4" x14ac:dyDescent="0.3">
      <c r="C9556"/>
    </row>
    <row r="9557" spans="3:3" ht="14.4" x14ac:dyDescent="0.3">
      <c r="C9557"/>
    </row>
    <row r="9558" spans="3:3" ht="14.4" x14ac:dyDescent="0.3">
      <c r="C9558"/>
    </row>
    <row r="9559" spans="3:3" ht="14.4" x14ac:dyDescent="0.3">
      <c r="C9559"/>
    </row>
    <row r="9560" spans="3:3" ht="14.4" x14ac:dyDescent="0.3">
      <c r="C9560"/>
    </row>
    <row r="9561" spans="3:3" ht="14.4" x14ac:dyDescent="0.3">
      <c r="C9561"/>
    </row>
    <row r="9562" spans="3:3" ht="14.4" x14ac:dyDescent="0.3">
      <c r="C9562"/>
    </row>
    <row r="9563" spans="3:3" ht="14.4" x14ac:dyDescent="0.3">
      <c r="C9563"/>
    </row>
    <row r="9564" spans="3:3" ht="14.4" x14ac:dyDescent="0.3">
      <c r="C9564"/>
    </row>
    <row r="9565" spans="3:3" ht="14.4" x14ac:dyDescent="0.3">
      <c r="C9565"/>
    </row>
    <row r="9566" spans="3:3" ht="14.4" x14ac:dyDescent="0.3">
      <c r="C9566"/>
    </row>
    <row r="9567" spans="3:3" ht="14.4" x14ac:dyDescent="0.3">
      <c r="C9567"/>
    </row>
    <row r="9568" spans="3:3" ht="14.4" x14ac:dyDescent="0.3">
      <c r="C9568"/>
    </row>
    <row r="9569" spans="3:3" ht="14.4" x14ac:dyDescent="0.3">
      <c r="C9569"/>
    </row>
    <row r="9570" spans="3:3" ht="14.4" x14ac:dyDescent="0.3">
      <c r="C9570"/>
    </row>
    <row r="9571" spans="3:3" ht="14.4" x14ac:dyDescent="0.3">
      <c r="C9571"/>
    </row>
    <row r="9572" spans="3:3" ht="14.4" x14ac:dyDescent="0.3">
      <c r="C9572"/>
    </row>
    <row r="9573" spans="3:3" ht="14.4" x14ac:dyDescent="0.3">
      <c r="C9573"/>
    </row>
    <row r="9574" spans="3:3" ht="14.4" x14ac:dyDescent="0.3">
      <c r="C9574"/>
    </row>
    <row r="9575" spans="3:3" ht="14.4" x14ac:dyDescent="0.3">
      <c r="C9575"/>
    </row>
    <row r="9576" spans="3:3" ht="14.4" x14ac:dyDescent="0.3">
      <c r="C9576"/>
    </row>
    <row r="9577" spans="3:3" ht="14.4" x14ac:dyDescent="0.3">
      <c r="C9577"/>
    </row>
    <row r="9578" spans="3:3" ht="14.4" x14ac:dyDescent="0.3">
      <c r="C9578"/>
    </row>
    <row r="9579" spans="3:3" ht="14.4" x14ac:dyDescent="0.3">
      <c r="C9579"/>
    </row>
    <row r="9580" spans="3:3" ht="14.4" x14ac:dyDescent="0.3">
      <c r="C9580"/>
    </row>
    <row r="9581" spans="3:3" ht="14.4" x14ac:dyDescent="0.3">
      <c r="C9581"/>
    </row>
    <row r="9582" spans="3:3" ht="14.4" x14ac:dyDescent="0.3">
      <c r="C9582"/>
    </row>
    <row r="9583" spans="3:3" ht="14.4" x14ac:dyDescent="0.3">
      <c r="C9583"/>
    </row>
    <row r="9584" spans="3:3" ht="14.4" x14ac:dyDescent="0.3">
      <c r="C9584"/>
    </row>
    <row r="9585" spans="3:3" ht="14.4" x14ac:dyDescent="0.3">
      <c r="C9585"/>
    </row>
    <row r="9586" spans="3:3" ht="14.4" x14ac:dyDescent="0.3">
      <c r="C9586"/>
    </row>
    <row r="9587" spans="3:3" ht="14.4" x14ac:dyDescent="0.3">
      <c r="C9587"/>
    </row>
    <row r="9588" spans="3:3" ht="14.4" x14ac:dyDescent="0.3">
      <c r="C9588"/>
    </row>
    <row r="9589" spans="3:3" ht="14.4" x14ac:dyDescent="0.3">
      <c r="C9589"/>
    </row>
    <row r="9590" spans="3:3" ht="14.4" x14ac:dyDescent="0.3">
      <c r="C9590"/>
    </row>
    <row r="9591" spans="3:3" ht="14.4" x14ac:dyDescent="0.3">
      <c r="C9591"/>
    </row>
    <row r="9592" spans="3:3" ht="14.4" x14ac:dyDescent="0.3">
      <c r="C9592"/>
    </row>
    <row r="9593" spans="3:3" ht="14.4" x14ac:dyDescent="0.3">
      <c r="C9593"/>
    </row>
    <row r="9594" spans="3:3" ht="14.4" x14ac:dyDescent="0.3">
      <c r="C9594"/>
    </row>
    <row r="9595" spans="3:3" ht="14.4" x14ac:dyDescent="0.3">
      <c r="C9595"/>
    </row>
    <row r="9596" spans="3:3" ht="14.4" x14ac:dyDescent="0.3">
      <c r="C9596"/>
    </row>
    <row r="9597" spans="3:3" ht="14.4" x14ac:dyDescent="0.3">
      <c r="C9597"/>
    </row>
    <row r="9598" spans="3:3" ht="14.4" x14ac:dyDescent="0.3">
      <c r="C9598"/>
    </row>
    <row r="9599" spans="3:3" ht="14.4" x14ac:dyDescent="0.3">
      <c r="C9599"/>
    </row>
    <row r="9600" spans="3:3" ht="14.4" x14ac:dyDescent="0.3">
      <c r="C9600"/>
    </row>
    <row r="9601" spans="3:3" ht="14.4" x14ac:dyDescent="0.3">
      <c r="C9601"/>
    </row>
    <row r="9602" spans="3:3" ht="14.4" x14ac:dyDescent="0.3">
      <c r="C9602"/>
    </row>
    <row r="9603" spans="3:3" ht="14.4" x14ac:dyDescent="0.3">
      <c r="C9603"/>
    </row>
    <row r="9604" spans="3:3" ht="14.4" x14ac:dyDescent="0.3">
      <c r="C9604"/>
    </row>
    <row r="9605" spans="3:3" ht="14.4" x14ac:dyDescent="0.3">
      <c r="C9605"/>
    </row>
    <row r="9606" spans="3:3" ht="14.4" x14ac:dyDescent="0.3">
      <c r="C9606"/>
    </row>
    <row r="9607" spans="3:3" ht="14.4" x14ac:dyDescent="0.3">
      <c r="C9607"/>
    </row>
    <row r="9608" spans="3:3" ht="14.4" x14ac:dyDescent="0.3">
      <c r="C9608"/>
    </row>
    <row r="9609" spans="3:3" ht="14.4" x14ac:dyDescent="0.3">
      <c r="C9609"/>
    </row>
    <row r="9610" spans="3:3" ht="14.4" x14ac:dyDescent="0.3">
      <c r="C9610"/>
    </row>
    <row r="9611" spans="3:3" ht="14.4" x14ac:dyDescent="0.3">
      <c r="C9611"/>
    </row>
    <row r="9612" spans="3:3" ht="14.4" x14ac:dyDescent="0.3">
      <c r="C9612"/>
    </row>
    <row r="9613" spans="3:3" ht="14.4" x14ac:dyDescent="0.3">
      <c r="C9613"/>
    </row>
    <row r="9614" spans="3:3" ht="14.4" x14ac:dyDescent="0.3">
      <c r="C9614"/>
    </row>
    <row r="9615" spans="3:3" ht="14.4" x14ac:dyDescent="0.3">
      <c r="C9615"/>
    </row>
    <row r="9616" spans="3:3" ht="14.4" x14ac:dyDescent="0.3">
      <c r="C9616"/>
    </row>
    <row r="9617" spans="3:3" ht="14.4" x14ac:dyDescent="0.3">
      <c r="C9617"/>
    </row>
    <row r="9618" spans="3:3" ht="14.4" x14ac:dyDescent="0.3">
      <c r="C9618"/>
    </row>
    <row r="9619" spans="3:3" ht="14.4" x14ac:dyDescent="0.3">
      <c r="C9619"/>
    </row>
    <row r="9620" spans="3:3" ht="14.4" x14ac:dyDescent="0.3">
      <c r="C9620"/>
    </row>
    <row r="9621" spans="3:3" ht="14.4" x14ac:dyDescent="0.3">
      <c r="C9621"/>
    </row>
    <row r="9622" spans="3:3" ht="14.4" x14ac:dyDescent="0.3">
      <c r="C9622"/>
    </row>
    <row r="9623" spans="3:3" ht="14.4" x14ac:dyDescent="0.3">
      <c r="C9623"/>
    </row>
    <row r="9624" spans="3:3" ht="14.4" x14ac:dyDescent="0.3">
      <c r="C9624"/>
    </row>
    <row r="9625" spans="3:3" ht="14.4" x14ac:dyDescent="0.3">
      <c r="C9625"/>
    </row>
    <row r="9626" spans="3:3" ht="14.4" x14ac:dyDescent="0.3">
      <c r="C9626"/>
    </row>
    <row r="9627" spans="3:3" ht="14.4" x14ac:dyDescent="0.3">
      <c r="C9627"/>
    </row>
    <row r="9628" spans="3:3" ht="14.4" x14ac:dyDescent="0.3">
      <c r="C9628"/>
    </row>
    <row r="9629" spans="3:3" ht="14.4" x14ac:dyDescent="0.3">
      <c r="C9629"/>
    </row>
    <row r="9630" spans="3:3" ht="14.4" x14ac:dyDescent="0.3">
      <c r="C9630"/>
    </row>
    <row r="9631" spans="3:3" ht="14.4" x14ac:dyDescent="0.3">
      <c r="C9631"/>
    </row>
    <row r="9632" spans="3:3" ht="14.4" x14ac:dyDescent="0.3">
      <c r="C9632"/>
    </row>
    <row r="9633" spans="3:3" ht="14.4" x14ac:dyDescent="0.3">
      <c r="C9633"/>
    </row>
    <row r="9634" spans="3:3" ht="14.4" x14ac:dyDescent="0.3">
      <c r="C9634"/>
    </row>
    <row r="9635" spans="3:3" ht="14.4" x14ac:dyDescent="0.3">
      <c r="C9635"/>
    </row>
    <row r="9636" spans="3:3" ht="14.4" x14ac:dyDescent="0.3">
      <c r="C9636"/>
    </row>
    <row r="9637" spans="3:3" ht="14.4" x14ac:dyDescent="0.3">
      <c r="C9637"/>
    </row>
    <row r="9638" spans="3:3" ht="14.4" x14ac:dyDescent="0.3">
      <c r="C9638"/>
    </row>
    <row r="9639" spans="3:3" ht="14.4" x14ac:dyDescent="0.3">
      <c r="C9639"/>
    </row>
    <row r="9640" spans="3:3" ht="14.4" x14ac:dyDescent="0.3">
      <c r="C9640"/>
    </row>
    <row r="9641" spans="3:3" ht="14.4" x14ac:dyDescent="0.3">
      <c r="C9641"/>
    </row>
    <row r="9642" spans="3:3" ht="14.4" x14ac:dyDescent="0.3">
      <c r="C9642"/>
    </row>
    <row r="9643" spans="3:3" ht="14.4" x14ac:dyDescent="0.3">
      <c r="C9643"/>
    </row>
    <row r="9644" spans="3:3" ht="14.4" x14ac:dyDescent="0.3">
      <c r="C9644"/>
    </row>
    <row r="9645" spans="3:3" ht="14.4" x14ac:dyDescent="0.3">
      <c r="C9645"/>
    </row>
    <row r="9646" spans="3:3" ht="14.4" x14ac:dyDescent="0.3">
      <c r="C9646"/>
    </row>
    <row r="9647" spans="3:3" ht="14.4" x14ac:dyDescent="0.3">
      <c r="C9647"/>
    </row>
    <row r="9648" spans="3:3" ht="14.4" x14ac:dyDescent="0.3">
      <c r="C9648"/>
    </row>
    <row r="9649" spans="3:3" ht="14.4" x14ac:dyDescent="0.3">
      <c r="C9649"/>
    </row>
    <row r="9650" spans="3:3" ht="14.4" x14ac:dyDescent="0.3">
      <c r="C9650"/>
    </row>
    <row r="9651" spans="3:3" ht="14.4" x14ac:dyDescent="0.3">
      <c r="C9651"/>
    </row>
    <row r="9652" spans="3:3" ht="14.4" x14ac:dyDescent="0.3">
      <c r="C9652"/>
    </row>
    <row r="9653" spans="3:3" ht="14.4" x14ac:dyDescent="0.3">
      <c r="C9653"/>
    </row>
    <row r="9654" spans="3:3" ht="14.4" x14ac:dyDescent="0.3">
      <c r="C9654"/>
    </row>
    <row r="9655" spans="3:3" ht="14.4" x14ac:dyDescent="0.3">
      <c r="C9655"/>
    </row>
    <row r="9656" spans="3:3" ht="14.4" x14ac:dyDescent="0.3">
      <c r="C9656"/>
    </row>
    <row r="9657" spans="3:3" ht="14.4" x14ac:dyDescent="0.3">
      <c r="C9657"/>
    </row>
    <row r="9658" spans="3:3" ht="14.4" x14ac:dyDescent="0.3">
      <c r="C9658"/>
    </row>
    <row r="9659" spans="3:3" ht="14.4" x14ac:dyDescent="0.3">
      <c r="C9659"/>
    </row>
    <row r="9660" spans="3:3" ht="14.4" x14ac:dyDescent="0.3">
      <c r="C9660"/>
    </row>
    <row r="9661" spans="3:3" ht="14.4" x14ac:dyDescent="0.3">
      <c r="C9661"/>
    </row>
    <row r="9662" spans="3:3" ht="14.4" x14ac:dyDescent="0.3">
      <c r="C9662"/>
    </row>
    <row r="9663" spans="3:3" ht="14.4" x14ac:dyDescent="0.3">
      <c r="C9663"/>
    </row>
    <row r="9664" spans="3:3" ht="14.4" x14ac:dyDescent="0.3">
      <c r="C9664"/>
    </row>
    <row r="9665" spans="3:3" ht="14.4" x14ac:dyDescent="0.3">
      <c r="C9665"/>
    </row>
    <row r="9666" spans="3:3" ht="14.4" x14ac:dyDescent="0.3">
      <c r="C9666"/>
    </row>
    <row r="9667" spans="3:3" ht="14.4" x14ac:dyDescent="0.3">
      <c r="C9667"/>
    </row>
    <row r="9668" spans="3:3" ht="14.4" x14ac:dyDescent="0.3">
      <c r="C9668"/>
    </row>
    <row r="9669" spans="3:3" ht="14.4" x14ac:dyDescent="0.3">
      <c r="C9669"/>
    </row>
    <row r="9670" spans="3:3" ht="14.4" x14ac:dyDescent="0.3">
      <c r="C9670"/>
    </row>
    <row r="9671" spans="3:3" ht="14.4" x14ac:dyDescent="0.3">
      <c r="C9671"/>
    </row>
    <row r="9672" spans="3:3" ht="14.4" x14ac:dyDescent="0.3">
      <c r="C9672"/>
    </row>
    <row r="9673" spans="3:3" ht="14.4" x14ac:dyDescent="0.3">
      <c r="C9673"/>
    </row>
    <row r="9674" spans="3:3" ht="14.4" x14ac:dyDescent="0.3">
      <c r="C9674"/>
    </row>
    <row r="9675" spans="3:3" ht="14.4" x14ac:dyDescent="0.3">
      <c r="C9675"/>
    </row>
    <row r="9676" spans="3:3" ht="14.4" x14ac:dyDescent="0.3">
      <c r="C9676"/>
    </row>
    <row r="9677" spans="3:3" ht="14.4" x14ac:dyDescent="0.3">
      <c r="C9677"/>
    </row>
    <row r="9678" spans="3:3" ht="14.4" x14ac:dyDescent="0.3">
      <c r="C9678"/>
    </row>
    <row r="9679" spans="3:3" ht="14.4" x14ac:dyDescent="0.3">
      <c r="C9679"/>
    </row>
    <row r="9680" spans="3:3" ht="14.4" x14ac:dyDescent="0.3">
      <c r="C9680"/>
    </row>
    <row r="9681" spans="3:3" ht="14.4" x14ac:dyDescent="0.3">
      <c r="C9681"/>
    </row>
    <row r="9682" spans="3:3" ht="14.4" x14ac:dyDescent="0.3">
      <c r="C9682"/>
    </row>
    <row r="9683" spans="3:3" ht="14.4" x14ac:dyDescent="0.3">
      <c r="C9683"/>
    </row>
    <row r="9684" spans="3:3" ht="14.4" x14ac:dyDescent="0.3">
      <c r="C9684"/>
    </row>
    <row r="9685" spans="3:3" ht="14.4" x14ac:dyDescent="0.3">
      <c r="C9685"/>
    </row>
    <row r="9686" spans="3:3" ht="14.4" x14ac:dyDescent="0.3">
      <c r="C9686"/>
    </row>
    <row r="9687" spans="3:3" ht="14.4" x14ac:dyDescent="0.3">
      <c r="C9687"/>
    </row>
    <row r="9688" spans="3:3" ht="14.4" x14ac:dyDescent="0.3">
      <c r="C9688"/>
    </row>
    <row r="9689" spans="3:3" ht="14.4" x14ac:dyDescent="0.3">
      <c r="C9689"/>
    </row>
    <row r="9690" spans="3:3" ht="14.4" x14ac:dyDescent="0.3">
      <c r="C9690"/>
    </row>
    <row r="9691" spans="3:3" ht="14.4" x14ac:dyDescent="0.3">
      <c r="C9691"/>
    </row>
    <row r="9692" spans="3:3" ht="14.4" x14ac:dyDescent="0.3">
      <c r="C9692"/>
    </row>
    <row r="9693" spans="3:3" ht="14.4" x14ac:dyDescent="0.3">
      <c r="C9693"/>
    </row>
    <row r="9694" spans="3:3" ht="14.4" x14ac:dyDescent="0.3">
      <c r="C9694"/>
    </row>
    <row r="9695" spans="3:3" ht="14.4" x14ac:dyDescent="0.3">
      <c r="C9695"/>
    </row>
    <row r="9696" spans="3:3" ht="14.4" x14ac:dyDescent="0.3">
      <c r="C9696"/>
    </row>
    <row r="9697" spans="3:3" ht="14.4" x14ac:dyDescent="0.3">
      <c r="C9697"/>
    </row>
    <row r="9698" spans="3:3" ht="14.4" x14ac:dyDescent="0.3">
      <c r="C9698"/>
    </row>
    <row r="9699" spans="3:3" ht="14.4" x14ac:dyDescent="0.3">
      <c r="C9699"/>
    </row>
    <row r="9700" spans="3:3" ht="14.4" x14ac:dyDescent="0.3">
      <c r="C9700"/>
    </row>
    <row r="9701" spans="3:3" ht="14.4" x14ac:dyDescent="0.3">
      <c r="C9701"/>
    </row>
    <row r="9702" spans="3:3" ht="14.4" x14ac:dyDescent="0.3">
      <c r="C9702"/>
    </row>
    <row r="9703" spans="3:3" ht="14.4" x14ac:dyDescent="0.3">
      <c r="C9703"/>
    </row>
    <row r="9704" spans="3:3" ht="14.4" x14ac:dyDescent="0.3">
      <c r="C9704"/>
    </row>
    <row r="9705" spans="3:3" ht="14.4" x14ac:dyDescent="0.3">
      <c r="C9705"/>
    </row>
    <row r="9706" spans="3:3" ht="14.4" x14ac:dyDescent="0.3">
      <c r="C9706"/>
    </row>
    <row r="9707" spans="3:3" ht="14.4" x14ac:dyDescent="0.3">
      <c r="C9707"/>
    </row>
    <row r="9708" spans="3:3" ht="14.4" x14ac:dyDescent="0.3">
      <c r="C9708"/>
    </row>
    <row r="9709" spans="3:3" ht="14.4" x14ac:dyDescent="0.3">
      <c r="C9709"/>
    </row>
    <row r="9710" spans="3:3" ht="14.4" x14ac:dyDescent="0.3">
      <c r="C9710"/>
    </row>
    <row r="9711" spans="3:3" ht="14.4" x14ac:dyDescent="0.3">
      <c r="C9711"/>
    </row>
    <row r="9712" spans="3:3" ht="14.4" x14ac:dyDescent="0.3">
      <c r="C9712"/>
    </row>
    <row r="9713" spans="3:3" ht="14.4" x14ac:dyDescent="0.3">
      <c r="C9713"/>
    </row>
    <row r="9714" spans="3:3" ht="14.4" x14ac:dyDescent="0.3">
      <c r="C9714"/>
    </row>
    <row r="9715" spans="3:3" ht="14.4" x14ac:dyDescent="0.3">
      <c r="C9715"/>
    </row>
    <row r="9716" spans="3:3" ht="14.4" x14ac:dyDescent="0.3">
      <c r="C9716"/>
    </row>
    <row r="9717" spans="3:3" ht="14.4" x14ac:dyDescent="0.3">
      <c r="C9717"/>
    </row>
    <row r="9718" spans="3:3" ht="14.4" x14ac:dyDescent="0.3">
      <c r="C9718"/>
    </row>
    <row r="9719" spans="3:3" ht="14.4" x14ac:dyDescent="0.3">
      <c r="C9719"/>
    </row>
    <row r="9720" spans="3:3" ht="14.4" x14ac:dyDescent="0.3">
      <c r="C9720"/>
    </row>
    <row r="9721" spans="3:3" ht="14.4" x14ac:dyDescent="0.3">
      <c r="C9721"/>
    </row>
    <row r="9722" spans="3:3" ht="14.4" x14ac:dyDescent="0.3">
      <c r="C9722"/>
    </row>
    <row r="9723" spans="3:3" ht="14.4" x14ac:dyDescent="0.3">
      <c r="C9723"/>
    </row>
    <row r="9724" spans="3:3" ht="14.4" x14ac:dyDescent="0.3">
      <c r="C9724"/>
    </row>
    <row r="9725" spans="3:3" ht="14.4" x14ac:dyDescent="0.3">
      <c r="C9725"/>
    </row>
    <row r="9726" spans="3:3" ht="14.4" x14ac:dyDescent="0.3">
      <c r="C9726"/>
    </row>
    <row r="9727" spans="3:3" ht="14.4" x14ac:dyDescent="0.3">
      <c r="C9727"/>
    </row>
    <row r="9728" spans="3:3" ht="14.4" x14ac:dyDescent="0.3">
      <c r="C9728"/>
    </row>
    <row r="9729" spans="3:3" ht="14.4" x14ac:dyDescent="0.3">
      <c r="C9729"/>
    </row>
    <row r="9730" spans="3:3" ht="14.4" x14ac:dyDescent="0.3">
      <c r="C9730"/>
    </row>
    <row r="9731" spans="3:3" ht="14.4" x14ac:dyDescent="0.3">
      <c r="C9731"/>
    </row>
    <row r="9732" spans="3:3" ht="14.4" x14ac:dyDescent="0.3">
      <c r="C9732"/>
    </row>
    <row r="9733" spans="3:3" ht="14.4" x14ac:dyDescent="0.3">
      <c r="C9733"/>
    </row>
    <row r="9734" spans="3:3" ht="14.4" x14ac:dyDescent="0.3">
      <c r="C9734"/>
    </row>
    <row r="9735" spans="3:3" ht="14.4" x14ac:dyDescent="0.3">
      <c r="C9735"/>
    </row>
    <row r="9736" spans="3:3" ht="14.4" x14ac:dyDescent="0.3">
      <c r="C9736"/>
    </row>
    <row r="9737" spans="3:3" ht="14.4" x14ac:dyDescent="0.3">
      <c r="C9737"/>
    </row>
    <row r="9738" spans="3:3" ht="14.4" x14ac:dyDescent="0.3">
      <c r="C9738"/>
    </row>
    <row r="9739" spans="3:3" ht="14.4" x14ac:dyDescent="0.3">
      <c r="C9739"/>
    </row>
    <row r="9740" spans="3:3" ht="14.4" x14ac:dyDescent="0.3">
      <c r="C9740"/>
    </row>
    <row r="9741" spans="3:3" ht="14.4" x14ac:dyDescent="0.3">
      <c r="C9741"/>
    </row>
    <row r="9742" spans="3:3" ht="14.4" x14ac:dyDescent="0.3">
      <c r="C9742"/>
    </row>
    <row r="9743" spans="3:3" ht="14.4" x14ac:dyDescent="0.3">
      <c r="C9743"/>
    </row>
    <row r="9744" spans="3:3" ht="14.4" x14ac:dyDescent="0.3">
      <c r="C9744"/>
    </row>
    <row r="9745" spans="3:3" ht="14.4" x14ac:dyDescent="0.3">
      <c r="C9745"/>
    </row>
    <row r="9746" spans="3:3" ht="14.4" x14ac:dyDescent="0.3">
      <c r="C9746"/>
    </row>
    <row r="9747" spans="3:3" ht="14.4" x14ac:dyDescent="0.3">
      <c r="C9747"/>
    </row>
    <row r="9748" spans="3:3" ht="14.4" x14ac:dyDescent="0.3">
      <c r="C9748"/>
    </row>
    <row r="9749" spans="3:3" ht="14.4" x14ac:dyDescent="0.3">
      <c r="C9749"/>
    </row>
    <row r="9750" spans="3:3" ht="14.4" x14ac:dyDescent="0.3">
      <c r="C9750"/>
    </row>
    <row r="9751" spans="3:3" ht="14.4" x14ac:dyDescent="0.3">
      <c r="C9751"/>
    </row>
    <row r="9752" spans="3:3" ht="14.4" x14ac:dyDescent="0.3">
      <c r="C9752"/>
    </row>
    <row r="9753" spans="3:3" ht="14.4" x14ac:dyDescent="0.3">
      <c r="C9753"/>
    </row>
    <row r="9754" spans="3:3" ht="14.4" x14ac:dyDescent="0.3">
      <c r="C9754"/>
    </row>
    <row r="9755" spans="3:3" ht="14.4" x14ac:dyDescent="0.3">
      <c r="C9755"/>
    </row>
    <row r="9756" spans="3:3" ht="14.4" x14ac:dyDescent="0.3">
      <c r="C9756"/>
    </row>
    <row r="9757" spans="3:3" ht="14.4" x14ac:dyDescent="0.3">
      <c r="C9757"/>
    </row>
    <row r="9758" spans="3:3" ht="14.4" x14ac:dyDescent="0.3">
      <c r="C9758"/>
    </row>
    <row r="9759" spans="3:3" ht="14.4" x14ac:dyDescent="0.3">
      <c r="C9759"/>
    </row>
    <row r="9760" spans="3:3" ht="14.4" x14ac:dyDescent="0.3">
      <c r="C9760"/>
    </row>
    <row r="9761" spans="3:3" ht="14.4" x14ac:dyDescent="0.3">
      <c r="C9761"/>
    </row>
    <row r="9762" spans="3:3" ht="14.4" x14ac:dyDescent="0.3">
      <c r="C9762"/>
    </row>
    <row r="9763" spans="3:3" ht="14.4" x14ac:dyDescent="0.3">
      <c r="C9763"/>
    </row>
    <row r="9764" spans="3:3" ht="14.4" x14ac:dyDescent="0.3">
      <c r="C9764"/>
    </row>
    <row r="9765" spans="3:3" ht="14.4" x14ac:dyDescent="0.3">
      <c r="C9765"/>
    </row>
    <row r="9766" spans="3:3" ht="14.4" x14ac:dyDescent="0.3">
      <c r="C9766"/>
    </row>
    <row r="9767" spans="3:3" ht="14.4" x14ac:dyDescent="0.3">
      <c r="C9767"/>
    </row>
    <row r="9768" spans="3:3" ht="14.4" x14ac:dyDescent="0.3">
      <c r="C9768"/>
    </row>
    <row r="9769" spans="3:3" ht="14.4" x14ac:dyDescent="0.3">
      <c r="C9769"/>
    </row>
    <row r="9770" spans="3:3" ht="14.4" x14ac:dyDescent="0.3">
      <c r="C9770"/>
    </row>
    <row r="9771" spans="3:3" ht="14.4" x14ac:dyDescent="0.3">
      <c r="C9771"/>
    </row>
    <row r="9772" spans="3:3" ht="14.4" x14ac:dyDescent="0.3">
      <c r="C9772"/>
    </row>
    <row r="9773" spans="3:3" ht="14.4" x14ac:dyDescent="0.3">
      <c r="C9773"/>
    </row>
    <row r="9774" spans="3:3" ht="14.4" x14ac:dyDescent="0.3">
      <c r="C9774"/>
    </row>
    <row r="9775" spans="3:3" ht="14.4" x14ac:dyDescent="0.3">
      <c r="C9775"/>
    </row>
    <row r="9776" spans="3:3" ht="14.4" x14ac:dyDescent="0.3">
      <c r="C9776"/>
    </row>
    <row r="9777" spans="3:3" ht="14.4" x14ac:dyDescent="0.3">
      <c r="C9777"/>
    </row>
    <row r="9778" spans="3:3" ht="14.4" x14ac:dyDescent="0.3">
      <c r="C9778"/>
    </row>
    <row r="9779" spans="3:3" ht="14.4" x14ac:dyDescent="0.3">
      <c r="C9779"/>
    </row>
    <row r="9780" spans="3:3" ht="14.4" x14ac:dyDescent="0.3">
      <c r="C9780"/>
    </row>
    <row r="9781" spans="3:3" ht="14.4" x14ac:dyDescent="0.3">
      <c r="C9781"/>
    </row>
    <row r="9782" spans="3:3" ht="14.4" x14ac:dyDescent="0.3">
      <c r="C9782"/>
    </row>
    <row r="9783" spans="3:3" ht="14.4" x14ac:dyDescent="0.3">
      <c r="C9783"/>
    </row>
    <row r="9784" spans="3:3" ht="14.4" x14ac:dyDescent="0.3">
      <c r="C9784"/>
    </row>
    <row r="9785" spans="3:3" ht="14.4" x14ac:dyDescent="0.3">
      <c r="C9785"/>
    </row>
    <row r="9786" spans="3:3" ht="14.4" x14ac:dyDescent="0.3">
      <c r="C9786"/>
    </row>
    <row r="9787" spans="3:3" ht="14.4" x14ac:dyDescent="0.3">
      <c r="C9787"/>
    </row>
    <row r="9788" spans="3:3" ht="14.4" x14ac:dyDescent="0.3">
      <c r="C9788"/>
    </row>
    <row r="9789" spans="3:3" ht="14.4" x14ac:dyDescent="0.3">
      <c r="C9789"/>
    </row>
    <row r="9790" spans="3:3" ht="14.4" x14ac:dyDescent="0.3">
      <c r="C9790"/>
    </row>
    <row r="9791" spans="3:3" ht="14.4" x14ac:dyDescent="0.3">
      <c r="C9791"/>
    </row>
    <row r="9792" spans="3:3" ht="14.4" x14ac:dyDescent="0.3">
      <c r="C9792"/>
    </row>
    <row r="9793" spans="3:3" ht="14.4" x14ac:dyDescent="0.3">
      <c r="C9793"/>
    </row>
    <row r="9794" spans="3:3" ht="14.4" x14ac:dyDescent="0.3">
      <c r="C9794"/>
    </row>
    <row r="9795" spans="3:3" ht="14.4" x14ac:dyDescent="0.3">
      <c r="C9795"/>
    </row>
    <row r="9796" spans="3:3" ht="14.4" x14ac:dyDescent="0.3">
      <c r="C9796"/>
    </row>
    <row r="9797" spans="3:3" ht="14.4" x14ac:dyDescent="0.3">
      <c r="C9797"/>
    </row>
    <row r="9798" spans="3:3" ht="14.4" x14ac:dyDescent="0.3">
      <c r="C9798"/>
    </row>
    <row r="9799" spans="3:3" ht="14.4" x14ac:dyDescent="0.3">
      <c r="C9799"/>
    </row>
    <row r="9800" spans="3:3" ht="14.4" x14ac:dyDescent="0.3">
      <c r="C9800"/>
    </row>
    <row r="9801" spans="3:3" ht="14.4" x14ac:dyDescent="0.3">
      <c r="C9801"/>
    </row>
    <row r="9802" spans="3:3" ht="14.4" x14ac:dyDescent="0.3">
      <c r="C9802"/>
    </row>
    <row r="9803" spans="3:3" ht="14.4" x14ac:dyDescent="0.3">
      <c r="C9803"/>
    </row>
    <row r="9804" spans="3:3" ht="14.4" x14ac:dyDescent="0.3">
      <c r="C9804"/>
    </row>
    <row r="9805" spans="3:3" ht="14.4" x14ac:dyDescent="0.3">
      <c r="C9805"/>
    </row>
    <row r="9806" spans="3:3" ht="14.4" x14ac:dyDescent="0.3">
      <c r="C9806"/>
    </row>
    <row r="9807" spans="3:3" ht="14.4" x14ac:dyDescent="0.3">
      <c r="C9807"/>
    </row>
    <row r="9808" spans="3:3" ht="14.4" x14ac:dyDescent="0.3">
      <c r="C9808"/>
    </row>
    <row r="9809" spans="3:3" ht="14.4" x14ac:dyDescent="0.3">
      <c r="C9809"/>
    </row>
    <row r="9810" spans="3:3" ht="14.4" x14ac:dyDescent="0.3">
      <c r="C9810"/>
    </row>
    <row r="9811" spans="3:3" ht="14.4" x14ac:dyDescent="0.3">
      <c r="C9811"/>
    </row>
    <row r="9812" spans="3:3" ht="14.4" x14ac:dyDescent="0.3">
      <c r="C9812"/>
    </row>
    <row r="9813" spans="3:3" ht="14.4" x14ac:dyDescent="0.3">
      <c r="C9813"/>
    </row>
    <row r="9814" spans="3:3" ht="14.4" x14ac:dyDescent="0.3">
      <c r="C9814"/>
    </row>
    <row r="9815" spans="3:3" ht="14.4" x14ac:dyDescent="0.3">
      <c r="C9815"/>
    </row>
    <row r="9816" spans="3:3" ht="14.4" x14ac:dyDescent="0.3">
      <c r="C9816"/>
    </row>
    <row r="9817" spans="3:3" ht="14.4" x14ac:dyDescent="0.3">
      <c r="C9817"/>
    </row>
    <row r="9818" spans="3:3" ht="14.4" x14ac:dyDescent="0.3">
      <c r="C9818"/>
    </row>
    <row r="9819" spans="3:3" ht="14.4" x14ac:dyDescent="0.3">
      <c r="C9819"/>
    </row>
    <row r="9820" spans="3:3" ht="14.4" x14ac:dyDescent="0.3">
      <c r="C9820"/>
    </row>
    <row r="9821" spans="3:3" ht="14.4" x14ac:dyDescent="0.3">
      <c r="C9821"/>
    </row>
    <row r="9822" spans="3:3" ht="14.4" x14ac:dyDescent="0.3">
      <c r="C9822"/>
    </row>
    <row r="9823" spans="3:3" ht="14.4" x14ac:dyDescent="0.3">
      <c r="C9823"/>
    </row>
    <row r="9824" spans="3:3" ht="14.4" x14ac:dyDescent="0.3">
      <c r="C9824"/>
    </row>
    <row r="9825" spans="3:3" ht="14.4" x14ac:dyDescent="0.3">
      <c r="C9825"/>
    </row>
    <row r="9826" spans="3:3" ht="14.4" x14ac:dyDescent="0.3">
      <c r="C9826"/>
    </row>
    <row r="9827" spans="3:3" ht="14.4" x14ac:dyDescent="0.3">
      <c r="C9827"/>
    </row>
    <row r="9828" spans="3:3" ht="14.4" x14ac:dyDescent="0.3">
      <c r="C9828"/>
    </row>
    <row r="9829" spans="3:3" ht="14.4" x14ac:dyDescent="0.3">
      <c r="C9829"/>
    </row>
    <row r="9830" spans="3:3" ht="14.4" x14ac:dyDescent="0.3">
      <c r="C9830"/>
    </row>
    <row r="9831" spans="3:3" ht="14.4" x14ac:dyDescent="0.3">
      <c r="C9831"/>
    </row>
    <row r="9832" spans="3:3" ht="14.4" x14ac:dyDescent="0.3">
      <c r="C9832"/>
    </row>
    <row r="9833" spans="3:3" ht="14.4" x14ac:dyDescent="0.3">
      <c r="C9833"/>
    </row>
    <row r="9834" spans="3:3" ht="14.4" x14ac:dyDescent="0.3">
      <c r="C9834"/>
    </row>
    <row r="9835" spans="3:3" ht="14.4" x14ac:dyDescent="0.3">
      <c r="C9835"/>
    </row>
    <row r="9836" spans="3:3" ht="14.4" x14ac:dyDescent="0.3">
      <c r="C9836"/>
    </row>
    <row r="9837" spans="3:3" ht="14.4" x14ac:dyDescent="0.3">
      <c r="C9837"/>
    </row>
    <row r="9838" spans="3:3" ht="14.4" x14ac:dyDescent="0.3">
      <c r="C9838"/>
    </row>
    <row r="9839" spans="3:3" ht="14.4" x14ac:dyDescent="0.3">
      <c r="C9839"/>
    </row>
    <row r="9840" spans="3:3" ht="14.4" x14ac:dyDescent="0.3">
      <c r="C9840"/>
    </row>
    <row r="9841" spans="3:3" ht="14.4" x14ac:dyDescent="0.3">
      <c r="C9841"/>
    </row>
    <row r="9842" spans="3:3" ht="14.4" x14ac:dyDescent="0.3">
      <c r="C9842"/>
    </row>
    <row r="9843" spans="3:3" ht="14.4" x14ac:dyDescent="0.3">
      <c r="C9843"/>
    </row>
    <row r="9844" spans="3:3" ht="14.4" x14ac:dyDescent="0.3">
      <c r="C9844"/>
    </row>
    <row r="9845" spans="3:3" ht="14.4" x14ac:dyDescent="0.3">
      <c r="C9845"/>
    </row>
    <row r="9846" spans="3:3" ht="14.4" x14ac:dyDescent="0.3">
      <c r="C9846"/>
    </row>
    <row r="9847" spans="3:3" ht="14.4" x14ac:dyDescent="0.3">
      <c r="C9847"/>
    </row>
    <row r="9848" spans="3:3" ht="14.4" x14ac:dyDescent="0.3">
      <c r="C9848"/>
    </row>
    <row r="9849" spans="3:3" ht="14.4" x14ac:dyDescent="0.3">
      <c r="C9849"/>
    </row>
    <row r="9850" spans="3:3" ht="14.4" x14ac:dyDescent="0.3">
      <c r="C9850"/>
    </row>
    <row r="9851" spans="3:3" ht="14.4" x14ac:dyDescent="0.3">
      <c r="C9851"/>
    </row>
    <row r="9852" spans="3:3" ht="14.4" x14ac:dyDescent="0.3">
      <c r="C9852"/>
    </row>
    <row r="9853" spans="3:3" ht="14.4" x14ac:dyDescent="0.3">
      <c r="C9853"/>
    </row>
    <row r="9854" spans="3:3" ht="14.4" x14ac:dyDescent="0.3">
      <c r="C9854"/>
    </row>
    <row r="9855" spans="3:3" ht="14.4" x14ac:dyDescent="0.3">
      <c r="C9855"/>
    </row>
    <row r="9856" spans="3:3" ht="14.4" x14ac:dyDescent="0.3">
      <c r="C9856"/>
    </row>
    <row r="9857" spans="3:3" ht="14.4" x14ac:dyDescent="0.3">
      <c r="C9857"/>
    </row>
    <row r="9858" spans="3:3" ht="14.4" x14ac:dyDescent="0.3">
      <c r="C9858"/>
    </row>
    <row r="9859" spans="3:3" ht="14.4" x14ac:dyDescent="0.3">
      <c r="C9859"/>
    </row>
    <row r="9860" spans="3:3" ht="14.4" x14ac:dyDescent="0.3">
      <c r="C9860"/>
    </row>
    <row r="9861" spans="3:3" ht="14.4" x14ac:dyDescent="0.3">
      <c r="C9861"/>
    </row>
    <row r="9862" spans="3:3" ht="14.4" x14ac:dyDescent="0.3">
      <c r="C9862"/>
    </row>
    <row r="9863" spans="3:3" ht="14.4" x14ac:dyDescent="0.3">
      <c r="C9863"/>
    </row>
    <row r="9864" spans="3:3" ht="14.4" x14ac:dyDescent="0.3">
      <c r="C9864"/>
    </row>
    <row r="9865" spans="3:3" ht="14.4" x14ac:dyDescent="0.3">
      <c r="C9865"/>
    </row>
    <row r="9866" spans="3:3" ht="14.4" x14ac:dyDescent="0.3">
      <c r="C9866"/>
    </row>
    <row r="9867" spans="3:3" ht="14.4" x14ac:dyDescent="0.3">
      <c r="C9867"/>
    </row>
    <row r="9868" spans="3:3" ht="14.4" x14ac:dyDescent="0.3">
      <c r="C9868"/>
    </row>
    <row r="9869" spans="3:3" ht="14.4" x14ac:dyDescent="0.3">
      <c r="C9869"/>
    </row>
    <row r="9870" spans="3:3" ht="14.4" x14ac:dyDescent="0.3">
      <c r="C9870"/>
    </row>
    <row r="9871" spans="3:3" ht="14.4" x14ac:dyDescent="0.3">
      <c r="C9871"/>
    </row>
    <row r="9872" spans="3:3" ht="14.4" x14ac:dyDescent="0.3">
      <c r="C9872"/>
    </row>
    <row r="9873" spans="3:3" ht="14.4" x14ac:dyDescent="0.3">
      <c r="C9873"/>
    </row>
    <row r="9874" spans="3:3" ht="14.4" x14ac:dyDescent="0.3">
      <c r="C9874"/>
    </row>
    <row r="9875" spans="3:3" ht="14.4" x14ac:dyDescent="0.3">
      <c r="C9875"/>
    </row>
    <row r="9876" spans="3:3" ht="14.4" x14ac:dyDescent="0.3">
      <c r="C9876"/>
    </row>
    <row r="9877" spans="3:3" ht="14.4" x14ac:dyDescent="0.3">
      <c r="C9877"/>
    </row>
    <row r="9878" spans="3:3" ht="14.4" x14ac:dyDescent="0.3">
      <c r="C9878"/>
    </row>
    <row r="9879" spans="3:3" ht="14.4" x14ac:dyDescent="0.3">
      <c r="C9879"/>
    </row>
    <row r="9880" spans="3:3" ht="14.4" x14ac:dyDescent="0.3">
      <c r="C9880"/>
    </row>
    <row r="9881" spans="3:3" ht="14.4" x14ac:dyDescent="0.3">
      <c r="C9881"/>
    </row>
    <row r="9882" spans="3:3" ht="14.4" x14ac:dyDescent="0.3">
      <c r="C9882"/>
    </row>
    <row r="9883" spans="3:3" ht="14.4" x14ac:dyDescent="0.3">
      <c r="C9883"/>
    </row>
    <row r="9884" spans="3:3" ht="14.4" x14ac:dyDescent="0.3">
      <c r="C9884"/>
    </row>
    <row r="9885" spans="3:3" ht="14.4" x14ac:dyDescent="0.3">
      <c r="C9885"/>
    </row>
    <row r="9886" spans="3:3" ht="14.4" x14ac:dyDescent="0.3">
      <c r="C9886"/>
    </row>
    <row r="9887" spans="3:3" ht="14.4" x14ac:dyDescent="0.3">
      <c r="C9887"/>
    </row>
    <row r="9888" spans="3:3" ht="14.4" x14ac:dyDescent="0.3">
      <c r="C9888"/>
    </row>
    <row r="9889" spans="3:3" ht="14.4" x14ac:dyDescent="0.3">
      <c r="C9889"/>
    </row>
    <row r="9890" spans="3:3" ht="14.4" x14ac:dyDescent="0.3">
      <c r="C9890"/>
    </row>
    <row r="9891" spans="3:3" ht="14.4" x14ac:dyDescent="0.3">
      <c r="C9891"/>
    </row>
    <row r="9892" spans="3:3" ht="14.4" x14ac:dyDescent="0.3">
      <c r="C9892"/>
    </row>
    <row r="9893" spans="3:3" ht="14.4" x14ac:dyDescent="0.3">
      <c r="C9893"/>
    </row>
    <row r="9894" spans="3:3" ht="14.4" x14ac:dyDescent="0.3">
      <c r="C9894"/>
    </row>
    <row r="9895" spans="3:3" ht="14.4" x14ac:dyDescent="0.3">
      <c r="C9895"/>
    </row>
    <row r="9896" spans="3:3" ht="14.4" x14ac:dyDescent="0.3">
      <c r="C9896"/>
    </row>
    <row r="9897" spans="3:3" ht="14.4" x14ac:dyDescent="0.3">
      <c r="C9897"/>
    </row>
    <row r="9898" spans="3:3" ht="14.4" x14ac:dyDescent="0.3">
      <c r="C9898"/>
    </row>
    <row r="9899" spans="3:3" ht="14.4" x14ac:dyDescent="0.3">
      <c r="C9899"/>
    </row>
    <row r="9900" spans="3:3" ht="14.4" x14ac:dyDescent="0.3">
      <c r="C9900"/>
    </row>
    <row r="9901" spans="3:3" ht="14.4" x14ac:dyDescent="0.3">
      <c r="C9901"/>
    </row>
    <row r="9902" spans="3:3" ht="14.4" x14ac:dyDescent="0.3">
      <c r="C9902"/>
    </row>
    <row r="9903" spans="3:3" ht="14.4" x14ac:dyDescent="0.3">
      <c r="C9903"/>
    </row>
    <row r="9904" spans="3:3" ht="14.4" x14ac:dyDescent="0.3">
      <c r="C9904"/>
    </row>
    <row r="9905" spans="3:3" ht="14.4" x14ac:dyDescent="0.3">
      <c r="C9905"/>
    </row>
    <row r="9906" spans="3:3" ht="14.4" x14ac:dyDescent="0.3">
      <c r="C9906"/>
    </row>
    <row r="9907" spans="3:3" ht="14.4" x14ac:dyDescent="0.3">
      <c r="C9907"/>
    </row>
    <row r="9908" spans="3:3" ht="14.4" x14ac:dyDescent="0.3">
      <c r="C9908"/>
    </row>
    <row r="9909" spans="3:3" ht="14.4" x14ac:dyDescent="0.3">
      <c r="C9909"/>
    </row>
    <row r="9910" spans="3:3" ht="14.4" x14ac:dyDescent="0.3">
      <c r="C9910"/>
    </row>
    <row r="9911" spans="3:3" ht="14.4" x14ac:dyDescent="0.3">
      <c r="C9911"/>
    </row>
    <row r="9912" spans="3:3" ht="14.4" x14ac:dyDescent="0.3">
      <c r="C9912"/>
    </row>
    <row r="9913" spans="3:3" ht="14.4" x14ac:dyDescent="0.3">
      <c r="C9913"/>
    </row>
    <row r="9914" spans="3:3" ht="14.4" x14ac:dyDescent="0.3">
      <c r="C9914"/>
    </row>
    <row r="9915" spans="3:3" ht="14.4" x14ac:dyDescent="0.3">
      <c r="C9915"/>
    </row>
    <row r="9916" spans="3:3" ht="14.4" x14ac:dyDescent="0.3">
      <c r="C9916"/>
    </row>
    <row r="9917" spans="3:3" ht="14.4" x14ac:dyDescent="0.3">
      <c r="C9917"/>
    </row>
    <row r="9918" spans="3:3" ht="14.4" x14ac:dyDescent="0.3">
      <c r="C9918"/>
    </row>
    <row r="9919" spans="3:3" ht="14.4" x14ac:dyDescent="0.3">
      <c r="C9919"/>
    </row>
    <row r="9920" spans="3:3" ht="14.4" x14ac:dyDescent="0.3">
      <c r="C9920"/>
    </row>
    <row r="9921" spans="3:3" ht="14.4" x14ac:dyDescent="0.3">
      <c r="C9921"/>
    </row>
    <row r="9922" spans="3:3" ht="14.4" x14ac:dyDescent="0.3">
      <c r="C9922"/>
    </row>
    <row r="9923" spans="3:3" ht="14.4" x14ac:dyDescent="0.3">
      <c r="C9923"/>
    </row>
    <row r="9924" spans="3:3" ht="14.4" x14ac:dyDescent="0.3">
      <c r="C9924"/>
    </row>
    <row r="9925" spans="3:3" ht="14.4" x14ac:dyDescent="0.3">
      <c r="C9925"/>
    </row>
    <row r="9926" spans="3:3" ht="14.4" x14ac:dyDescent="0.3">
      <c r="C9926"/>
    </row>
    <row r="9927" spans="3:3" ht="14.4" x14ac:dyDescent="0.3">
      <c r="C9927"/>
    </row>
    <row r="9928" spans="3:3" ht="14.4" x14ac:dyDescent="0.3">
      <c r="C9928"/>
    </row>
    <row r="9929" spans="3:3" ht="14.4" x14ac:dyDescent="0.3">
      <c r="C9929"/>
    </row>
    <row r="9930" spans="3:3" ht="14.4" x14ac:dyDescent="0.3">
      <c r="C9930"/>
    </row>
    <row r="9931" spans="3:3" ht="14.4" x14ac:dyDescent="0.3">
      <c r="C9931"/>
    </row>
    <row r="9932" spans="3:3" ht="14.4" x14ac:dyDescent="0.3">
      <c r="C9932"/>
    </row>
    <row r="9933" spans="3:3" ht="14.4" x14ac:dyDescent="0.3">
      <c r="C9933"/>
    </row>
    <row r="9934" spans="3:3" ht="14.4" x14ac:dyDescent="0.3">
      <c r="C9934"/>
    </row>
    <row r="9935" spans="3:3" ht="14.4" x14ac:dyDescent="0.3">
      <c r="C9935"/>
    </row>
    <row r="9936" spans="3:3" ht="14.4" x14ac:dyDescent="0.3">
      <c r="C9936"/>
    </row>
    <row r="9937" spans="3:3" ht="14.4" x14ac:dyDescent="0.3">
      <c r="C9937"/>
    </row>
    <row r="9938" spans="3:3" ht="14.4" x14ac:dyDescent="0.3">
      <c r="C9938"/>
    </row>
    <row r="9939" spans="3:3" ht="14.4" x14ac:dyDescent="0.3">
      <c r="C9939"/>
    </row>
    <row r="9940" spans="3:3" ht="14.4" x14ac:dyDescent="0.3">
      <c r="C9940"/>
    </row>
    <row r="9941" spans="3:3" ht="14.4" x14ac:dyDescent="0.3">
      <c r="C9941"/>
    </row>
    <row r="9942" spans="3:3" ht="14.4" x14ac:dyDescent="0.3">
      <c r="C9942"/>
    </row>
    <row r="9943" spans="3:3" ht="14.4" x14ac:dyDescent="0.3">
      <c r="C9943"/>
    </row>
    <row r="9944" spans="3:3" ht="14.4" x14ac:dyDescent="0.3">
      <c r="C9944"/>
    </row>
    <row r="9945" spans="3:3" ht="14.4" x14ac:dyDescent="0.3">
      <c r="C9945"/>
    </row>
    <row r="9946" spans="3:3" ht="14.4" x14ac:dyDescent="0.3">
      <c r="C9946"/>
    </row>
    <row r="9947" spans="3:3" ht="14.4" x14ac:dyDescent="0.3">
      <c r="C9947"/>
    </row>
    <row r="9948" spans="3:3" ht="14.4" x14ac:dyDescent="0.3">
      <c r="C9948"/>
    </row>
    <row r="9949" spans="3:3" ht="14.4" x14ac:dyDescent="0.3">
      <c r="C9949"/>
    </row>
    <row r="9950" spans="3:3" ht="14.4" x14ac:dyDescent="0.3">
      <c r="C9950"/>
    </row>
    <row r="9951" spans="3:3" ht="14.4" x14ac:dyDescent="0.3">
      <c r="C9951"/>
    </row>
    <row r="9952" spans="3:3" ht="14.4" x14ac:dyDescent="0.3">
      <c r="C9952"/>
    </row>
    <row r="9953" spans="3:3" ht="14.4" x14ac:dyDescent="0.3">
      <c r="C9953"/>
    </row>
    <row r="9954" spans="3:3" ht="14.4" x14ac:dyDescent="0.3">
      <c r="C9954"/>
    </row>
    <row r="9955" spans="3:3" ht="14.4" x14ac:dyDescent="0.3">
      <c r="C9955"/>
    </row>
    <row r="9956" spans="3:3" ht="14.4" x14ac:dyDescent="0.3">
      <c r="C9956"/>
    </row>
    <row r="9957" spans="3:3" ht="14.4" x14ac:dyDescent="0.3">
      <c r="C9957"/>
    </row>
    <row r="9958" spans="3:3" ht="14.4" x14ac:dyDescent="0.3">
      <c r="C9958"/>
    </row>
    <row r="9959" spans="3:3" ht="14.4" x14ac:dyDescent="0.3">
      <c r="C9959"/>
    </row>
    <row r="9960" spans="3:3" ht="14.4" x14ac:dyDescent="0.3">
      <c r="C9960"/>
    </row>
    <row r="9961" spans="3:3" ht="14.4" x14ac:dyDescent="0.3">
      <c r="C9961"/>
    </row>
    <row r="9962" spans="3:3" ht="14.4" x14ac:dyDescent="0.3">
      <c r="C9962"/>
    </row>
    <row r="9963" spans="3:3" ht="14.4" x14ac:dyDescent="0.3">
      <c r="C9963"/>
    </row>
    <row r="9964" spans="3:3" ht="14.4" x14ac:dyDescent="0.3">
      <c r="C9964"/>
    </row>
    <row r="9965" spans="3:3" ht="14.4" x14ac:dyDescent="0.3">
      <c r="C9965"/>
    </row>
    <row r="9966" spans="3:3" ht="14.4" x14ac:dyDescent="0.3">
      <c r="C9966"/>
    </row>
    <row r="9967" spans="3:3" ht="14.4" x14ac:dyDescent="0.3">
      <c r="C9967"/>
    </row>
    <row r="9968" spans="3:3" ht="14.4" x14ac:dyDescent="0.3">
      <c r="C9968"/>
    </row>
    <row r="9969" spans="3:3" ht="14.4" x14ac:dyDescent="0.3">
      <c r="C9969"/>
    </row>
    <row r="9970" spans="3:3" ht="14.4" x14ac:dyDescent="0.3">
      <c r="C9970"/>
    </row>
    <row r="9971" spans="3:3" ht="14.4" x14ac:dyDescent="0.3">
      <c r="C9971"/>
    </row>
    <row r="9972" spans="3:3" ht="14.4" x14ac:dyDescent="0.3">
      <c r="C9972"/>
    </row>
    <row r="9973" spans="3:3" ht="14.4" x14ac:dyDescent="0.3">
      <c r="C9973"/>
    </row>
    <row r="9974" spans="3:3" ht="14.4" x14ac:dyDescent="0.3">
      <c r="C9974"/>
    </row>
    <row r="9975" spans="3:3" ht="14.4" x14ac:dyDescent="0.3">
      <c r="C9975"/>
    </row>
    <row r="9976" spans="3:3" ht="14.4" x14ac:dyDescent="0.3">
      <c r="C9976"/>
    </row>
    <row r="9977" spans="3:3" ht="14.4" x14ac:dyDescent="0.3">
      <c r="C9977"/>
    </row>
    <row r="9978" spans="3:3" ht="14.4" x14ac:dyDescent="0.3">
      <c r="C9978"/>
    </row>
    <row r="9979" spans="3:3" ht="14.4" x14ac:dyDescent="0.3">
      <c r="C9979"/>
    </row>
    <row r="9980" spans="3:3" ht="14.4" x14ac:dyDescent="0.3">
      <c r="C9980"/>
    </row>
    <row r="9981" spans="3:3" ht="14.4" x14ac:dyDescent="0.3">
      <c r="C9981"/>
    </row>
    <row r="9982" spans="3:3" ht="14.4" x14ac:dyDescent="0.3">
      <c r="C9982"/>
    </row>
    <row r="9983" spans="3:3" ht="14.4" x14ac:dyDescent="0.3">
      <c r="C9983"/>
    </row>
    <row r="9984" spans="3:3" ht="14.4" x14ac:dyDescent="0.3">
      <c r="C9984"/>
    </row>
    <row r="9985" spans="3:3" ht="14.4" x14ac:dyDescent="0.3">
      <c r="C9985"/>
    </row>
    <row r="9986" spans="3:3" ht="14.4" x14ac:dyDescent="0.3">
      <c r="C9986"/>
    </row>
    <row r="9987" spans="3:3" ht="14.4" x14ac:dyDescent="0.3">
      <c r="C9987"/>
    </row>
    <row r="9988" spans="3:3" ht="14.4" x14ac:dyDescent="0.3">
      <c r="C9988"/>
    </row>
    <row r="9989" spans="3:3" ht="14.4" x14ac:dyDescent="0.3">
      <c r="C9989"/>
    </row>
    <row r="9990" spans="3:3" ht="14.4" x14ac:dyDescent="0.3">
      <c r="C9990"/>
    </row>
    <row r="9991" spans="3:3" ht="14.4" x14ac:dyDescent="0.3">
      <c r="C9991"/>
    </row>
    <row r="9992" spans="3:3" ht="14.4" x14ac:dyDescent="0.3">
      <c r="C9992"/>
    </row>
    <row r="9993" spans="3:3" ht="14.4" x14ac:dyDescent="0.3">
      <c r="C9993"/>
    </row>
    <row r="9994" spans="3:3" ht="14.4" x14ac:dyDescent="0.3">
      <c r="C9994"/>
    </row>
    <row r="9995" spans="3:3" ht="14.4" x14ac:dyDescent="0.3">
      <c r="C9995"/>
    </row>
    <row r="9996" spans="3:3" ht="14.4" x14ac:dyDescent="0.3">
      <c r="C9996"/>
    </row>
    <row r="9997" spans="3:3" ht="14.4" x14ac:dyDescent="0.3">
      <c r="C9997"/>
    </row>
    <row r="9998" spans="3:3" ht="14.4" x14ac:dyDescent="0.3">
      <c r="C9998"/>
    </row>
    <row r="9999" spans="3:3" ht="14.4" x14ac:dyDescent="0.3">
      <c r="C9999"/>
    </row>
    <row r="10000" spans="3:3" ht="14.4" x14ac:dyDescent="0.3">
      <c r="C10000"/>
    </row>
    <row r="10001" spans="3:3" ht="14.4" x14ac:dyDescent="0.3">
      <c r="C10001"/>
    </row>
    <row r="10002" spans="3:3" ht="14.4" x14ac:dyDescent="0.3">
      <c r="C10002"/>
    </row>
    <row r="10003" spans="3:3" ht="14.4" x14ac:dyDescent="0.3">
      <c r="C10003"/>
    </row>
    <row r="10004" spans="3:3" ht="14.4" x14ac:dyDescent="0.3">
      <c r="C10004"/>
    </row>
    <row r="10005" spans="3:3" ht="14.4" x14ac:dyDescent="0.3">
      <c r="C10005"/>
    </row>
    <row r="10006" spans="3:3" ht="14.4" x14ac:dyDescent="0.3">
      <c r="C10006"/>
    </row>
    <row r="10007" spans="3:3" ht="14.4" x14ac:dyDescent="0.3">
      <c r="C10007"/>
    </row>
    <row r="10008" spans="3:3" ht="14.4" x14ac:dyDescent="0.3">
      <c r="C10008"/>
    </row>
    <row r="10009" spans="3:3" ht="14.4" x14ac:dyDescent="0.3">
      <c r="C10009"/>
    </row>
    <row r="10010" spans="3:3" ht="14.4" x14ac:dyDescent="0.3">
      <c r="C10010"/>
    </row>
    <row r="10011" spans="3:3" ht="14.4" x14ac:dyDescent="0.3">
      <c r="C10011"/>
    </row>
    <row r="10012" spans="3:3" ht="14.4" x14ac:dyDescent="0.3">
      <c r="C10012"/>
    </row>
    <row r="10013" spans="3:3" ht="14.4" x14ac:dyDescent="0.3">
      <c r="C10013"/>
    </row>
    <row r="10014" spans="3:3" ht="14.4" x14ac:dyDescent="0.3">
      <c r="C10014"/>
    </row>
    <row r="10015" spans="3:3" ht="14.4" x14ac:dyDescent="0.3">
      <c r="C10015"/>
    </row>
    <row r="10016" spans="3:3" ht="14.4" x14ac:dyDescent="0.3">
      <c r="C10016"/>
    </row>
    <row r="10017" spans="3:3" ht="14.4" x14ac:dyDescent="0.3">
      <c r="C10017"/>
    </row>
    <row r="10018" spans="3:3" ht="14.4" x14ac:dyDescent="0.3">
      <c r="C10018"/>
    </row>
    <row r="10019" spans="3:3" ht="14.4" x14ac:dyDescent="0.3">
      <c r="C10019"/>
    </row>
    <row r="10020" spans="3:3" ht="14.4" x14ac:dyDescent="0.3">
      <c r="C10020"/>
    </row>
    <row r="10021" spans="3:3" ht="14.4" x14ac:dyDescent="0.3">
      <c r="C10021"/>
    </row>
    <row r="10022" spans="3:3" ht="14.4" x14ac:dyDescent="0.3">
      <c r="C10022"/>
    </row>
    <row r="10023" spans="3:3" ht="14.4" x14ac:dyDescent="0.3">
      <c r="C10023"/>
    </row>
    <row r="10024" spans="3:3" ht="14.4" x14ac:dyDescent="0.3">
      <c r="C10024"/>
    </row>
    <row r="10025" spans="3:3" ht="14.4" x14ac:dyDescent="0.3">
      <c r="C10025"/>
    </row>
    <row r="10026" spans="3:3" ht="14.4" x14ac:dyDescent="0.3">
      <c r="C10026"/>
    </row>
    <row r="10027" spans="3:3" ht="14.4" x14ac:dyDescent="0.3">
      <c r="C10027"/>
    </row>
    <row r="10028" spans="3:3" ht="14.4" x14ac:dyDescent="0.3">
      <c r="C10028"/>
    </row>
    <row r="10029" spans="3:3" ht="14.4" x14ac:dyDescent="0.3">
      <c r="C10029"/>
    </row>
    <row r="10030" spans="3:3" ht="14.4" x14ac:dyDescent="0.3">
      <c r="C10030"/>
    </row>
    <row r="10031" spans="3:3" ht="14.4" x14ac:dyDescent="0.3">
      <c r="C10031"/>
    </row>
    <row r="10032" spans="3:3" ht="14.4" x14ac:dyDescent="0.3">
      <c r="C10032"/>
    </row>
    <row r="10033" spans="3:3" ht="14.4" x14ac:dyDescent="0.3">
      <c r="C10033"/>
    </row>
    <row r="10034" spans="3:3" ht="14.4" x14ac:dyDescent="0.3">
      <c r="C10034"/>
    </row>
    <row r="10035" spans="3:3" ht="14.4" x14ac:dyDescent="0.3">
      <c r="C10035"/>
    </row>
    <row r="10036" spans="3:3" ht="14.4" x14ac:dyDescent="0.3">
      <c r="C10036"/>
    </row>
    <row r="10037" spans="3:3" ht="14.4" x14ac:dyDescent="0.3">
      <c r="C10037"/>
    </row>
    <row r="10038" spans="3:3" ht="14.4" x14ac:dyDescent="0.3">
      <c r="C10038"/>
    </row>
    <row r="10039" spans="3:3" ht="14.4" x14ac:dyDescent="0.3">
      <c r="C10039"/>
    </row>
    <row r="10040" spans="3:3" ht="14.4" x14ac:dyDescent="0.3">
      <c r="C10040"/>
    </row>
    <row r="10041" spans="3:3" ht="14.4" x14ac:dyDescent="0.3">
      <c r="C10041"/>
    </row>
    <row r="10042" spans="3:3" ht="14.4" x14ac:dyDescent="0.3">
      <c r="C10042"/>
    </row>
    <row r="10043" spans="3:3" ht="14.4" x14ac:dyDescent="0.3">
      <c r="C10043"/>
    </row>
    <row r="10044" spans="3:3" ht="14.4" x14ac:dyDescent="0.3">
      <c r="C10044"/>
    </row>
    <row r="10045" spans="3:3" ht="14.4" x14ac:dyDescent="0.3">
      <c r="C10045"/>
    </row>
    <row r="10046" spans="3:3" ht="14.4" x14ac:dyDescent="0.3">
      <c r="C10046"/>
    </row>
    <row r="10047" spans="3:3" ht="14.4" x14ac:dyDescent="0.3">
      <c r="C10047"/>
    </row>
    <row r="10048" spans="3:3" ht="14.4" x14ac:dyDescent="0.3">
      <c r="C10048"/>
    </row>
    <row r="10049" spans="3:3" ht="14.4" x14ac:dyDescent="0.3">
      <c r="C10049"/>
    </row>
    <row r="10050" spans="3:3" ht="14.4" x14ac:dyDescent="0.3">
      <c r="C10050"/>
    </row>
    <row r="10051" spans="3:3" ht="14.4" x14ac:dyDescent="0.3">
      <c r="C10051"/>
    </row>
    <row r="10052" spans="3:3" ht="14.4" x14ac:dyDescent="0.3">
      <c r="C10052"/>
    </row>
    <row r="10053" spans="3:3" ht="14.4" x14ac:dyDescent="0.3">
      <c r="C10053"/>
    </row>
    <row r="10054" spans="3:3" ht="14.4" x14ac:dyDescent="0.3">
      <c r="C10054"/>
    </row>
    <row r="10055" spans="3:3" ht="14.4" x14ac:dyDescent="0.3">
      <c r="C10055"/>
    </row>
    <row r="10056" spans="3:3" ht="14.4" x14ac:dyDescent="0.3">
      <c r="C10056"/>
    </row>
    <row r="10057" spans="3:3" ht="14.4" x14ac:dyDescent="0.3">
      <c r="C10057"/>
    </row>
    <row r="10058" spans="3:3" ht="14.4" x14ac:dyDescent="0.3">
      <c r="C10058"/>
    </row>
    <row r="10059" spans="3:3" ht="14.4" x14ac:dyDescent="0.3">
      <c r="C10059"/>
    </row>
    <row r="10060" spans="3:3" ht="14.4" x14ac:dyDescent="0.3">
      <c r="C10060"/>
    </row>
    <row r="10061" spans="3:3" ht="14.4" x14ac:dyDescent="0.3">
      <c r="C10061"/>
    </row>
    <row r="10062" spans="3:3" ht="14.4" x14ac:dyDescent="0.3">
      <c r="C10062"/>
    </row>
    <row r="10063" spans="3:3" ht="14.4" x14ac:dyDescent="0.3">
      <c r="C10063"/>
    </row>
    <row r="10064" spans="3:3" ht="14.4" x14ac:dyDescent="0.3">
      <c r="C10064"/>
    </row>
    <row r="10065" spans="3:3" ht="14.4" x14ac:dyDescent="0.3">
      <c r="C10065"/>
    </row>
    <row r="10066" spans="3:3" ht="14.4" x14ac:dyDescent="0.3">
      <c r="C10066"/>
    </row>
    <row r="10067" spans="3:3" ht="14.4" x14ac:dyDescent="0.3">
      <c r="C10067"/>
    </row>
    <row r="10068" spans="3:3" ht="14.4" x14ac:dyDescent="0.3">
      <c r="C10068"/>
    </row>
    <row r="10069" spans="3:3" ht="14.4" x14ac:dyDescent="0.3">
      <c r="C10069"/>
    </row>
    <row r="10070" spans="3:3" ht="14.4" x14ac:dyDescent="0.3">
      <c r="C10070"/>
    </row>
    <row r="10071" spans="3:3" ht="14.4" x14ac:dyDescent="0.3">
      <c r="C10071"/>
    </row>
    <row r="10072" spans="3:3" ht="14.4" x14ac:dyDescent="0.3">
      <c r="C10072"/>
    </row>
    <row r="10073" spans="3:3" ht="14.4" x14ac:dyDescent="0.3">
      <c r="C10073"/>
    </row>
    <row r="10074" spans="3:3" ht="14.4" x14ac:dyDescent="0.3">
      <c r="C10074"/>
    </row>
    <row r="10075" spans="3:3" ht="14.4" x14ac:dyDescent="0.3">
      <c r="C10075"/>
    </row>
    <row r="10076" spans="3:3" ht="14.4" x14ac:dyDescent="0.3">
      <c r="C10076"/>
    </row>
    <row r="10077" spans="3:3" ht="14.4" x14ac:dyDescent="0.3">
      <c r="C10077"/>
    </row>
    <row r="10078" spans="3:3" ht="14.4" x14ac:dyDescent="0.3">
      <c r="C10078"/>
    </row>
    <row r="10079" spans="3:3" ht="14.4" x14ac:dyDescent="0.3">
      <c r="C10079"/>
    </row>
    <row r="10080" spans="3:3" ht="14.4" x14ac:dyDescent="0.3">
      <c r="C10080"/>
    </row>
    <row r="10081" spans="3:3" ht="14.4" x14ac:dyDescent="0.3">
      <c r="C10081"/>
    </row>
    <row r="10082" spans="3:3" ht="14.4" x14ac:dyDescent="0.3">
      <c r="C10082"/>
    </row>
    <row r="10083" spans="3:3" ht="14.4" x14ac:dyDescent="0.3">
      <c r="C10083"/>
    </row>
    <row r="10084" spans="3:3" ht="14.4" x14ac:dyDescent="0.3">
      <c r="C10084"/>
    </row>
    <row r="10085" spans="3:3" ht="14.4" x14ac:dyDescent="0.3">
      <c r="C10085"/>
    </row>
    <row r="10086" spans="3:3" ht="14.4" x14ac:dyDescent="0.3">
      <c r="C10086"/>
    </row>
    <row r="10087" spans="3:3" ht="14.4" x14ac:dyDescent="0.3">
      <c r="C10087"/>
    </row>
    <row r="10088" spans="3:3" ht="14.4" x14ac:dyDescent="0.3">
      <c r="C10088"/>
    </row>
    <row r="10089" spans="3:3" ht="14.4" x14ac:dyDescent="0.3">
      <c r="C10089"/>
    </row>
    <row r="10090" spans="3:3" ht="14.4" x14ac:dyDescent="0.3">
      <c r="C10090"/>
    </row>
    <row r="10091" spans="3:3" ht="14.4" x14ac:dyDescent="0.3">
      <c r="C10091"/>
    </row>
    <row r="10092" spans="3:3" ht="14.4" x14ac:dyDescent="0.3">
      <c r="C10092"/>
    </row>
    <row r="10093" spans="3:3" ht="14.4" x14ac:dyDescent="0.3">
      <c r="C10093"/>
    </row>
    <row r="10094" spans="3:3" ht="14.4" x14ac:dyDescent="0.3">
      <c r="C10094"/>
    </row>
    <row r="10095" spans="3:3" ht="14.4" x14ac:dyDescent="0.3">
      <c r="C10095"/>
    </row>
    <row r="10096" spans="3:3" ht="14.4" x14ac:dyDescent="0.3">
      <c r="C10096"/>
    </row>
    <row r="10097" spans="3:3" ht="14.4" x14ac:dyDescent="0.3">
      <c r="C10097"/>
    </row>
    <row r="10098" spans="3:3" ht="14.4" x14ac:dyDescent="0.3">
      <c r="C10098"/>
    </row>
    <row r="10099" spans="3:3" ht="14.4" x14ac:dyDescent="0.3">
      <c r="C10099"/>
    </row>
    <row r="10100" spans="3:3" ht="14.4" x14ac:dyDescent="0.3">
      <c r="C10100"/>
    </row>
    <row r="10101" spans="3:3" ht="14.4" x14ac:dyDescent="0.3">
      <c r="C10101"/>
    </row>
    <row r="10102" spans="3:3" ht="14.4" x14ac:dyDescent="0.3">
      <c r="C10102"/>
    </row>
    <row r="10103" spans="3:3" ht="14.4" x14ac:dyDescent="0.3">
      <c r="C10103"/>
    </row>
    <row r="10104" spans="3:3" ht="14.4" x14ac:dyDescent="0.3">
      <c r="C10104"/>
    </row>
    <row r="10105" spans="3:3" ht="14.4" x14ac:dyDescent="0.3">
      <c r="C10105"/>
    </row>
    <row r="10106" spans="3:3" ht="14.4" x14ac:dyDescent="0.3">
      <c r="C10106"/>
    </row>
    <row r="10107" spans="3:3" ht="14.4" x14ac:dyDescent="0.3">
      <c r="C10107"/>
    </row>
    <row r="10108" spans="3:3" ht="14.4" x14ac:dyDescent="0.3">
      <c r="C10108"/>
    </row>
    <row r="10109" spans="3:3" ht="14.4" x14ac:dyDescent="0.3">
      <c r="C10109"/>
    </row>
    <row r="10110" spans="3:3" ht="14.4" x14ac:dyDescent="0.3">
      <c r="C10110"/>
    </row>
    <row r="10111" spans="3:3" ht="14.4" x14ac:dyDescent="0.3">
      <c r="C10111"/>
    </row>
    <row r="10112" spans="3:3" ht="14.4" x14ac:dyDescent="0.3">
      <c r="C10112"/>
    </row>
    <row r="10113" spans="3:3" ht="14.4" x14ac:dyDescent="0.3">
      <c r="C10113"/>
    </row>
    <row r="10114" spans="3:3" ht="14.4" x14ac:dyDescent="0.3">
      <c r="C10114"/>
    </row>
    <row r="10115" spans="3:3" ht="14.4" x14ac:dyDescent="0.3">
      <c r="C10115"/>
    </row>
    <row r="10116" spans="3:3" ht="14.4" x14ac:dyDescent="0.3">
      <c r="C10116"/>
    </row>
    <row r="10117" spans="3:3" ht="14.4" x14ac:dyDescent="0.3">
      <c r="C10117"/>
    </row>
    <row r="10118" spans="3:3" ht="14.4" x14ac:dyDescent="0.3">
      <c r="C10118"/>
    </row>
    <row r="10119" spans="3:3" ht="14.4" x14ac:dyDescent="0.3">
      <c r="C10119"/>
    </row>
    <row r="10120" spans="3:3" ht="14.4" x14ac:dyDescent="0.3">
      <c r="C10120"/>
    </row>
    <row r="10121" spans="3:3" ht="14.4" x14ac:dyDescent="0.3">
      <c r="C10121"/>
    </row>
    <row r="10122" spans="3:3" ht="14.4" x14ac:dyDescent="0.3">
      <c r="C10122"/>
    </row>
    <row r="10123" spans="3:3" ht="14.4" x14ac:dyDescent="0.3">
      <c r="C10123"/>
    </row>
    <row r="10124" spans="3:3" ht="14.4" x14ac:dyDescent="0.3">
      <c r="C10124"/>
    </row>
    <row r="10125" spans="3:3" ht="14.4" x14ac:dyDescent="0.3">
      <c r="C10125"/>
    </row>
    <row r="10126" spans="3:3" ht="14.4" x14ac:dyDescent="0.3">
      <c r="C10126"/>
    </row>
    <row r="10127" spans="3:3" ht="14.4" x14ac:dyDescent="0.3">
      <c r="C10127"/>
    </row>
    <row r="10128" spans="3:3" ht="14.4" x14ac:dyDescent="0.3">
      <c r="C10128"/>
    </row>
    <row r="10129" spans="3:3" ht="14.4" x14ac:dyDescent="0.3">
      <c r="C10129"/>
    </row>
    <row r="10130" spans="3:3" ht="14.4" x14ac:dyDescent="0.3">
      <c r="C10130"/>
    </row>
    <row r="10131" spans="3:3" ht="14.4" x14ac:dyDescent="0.3">
      <c r="C10131"/>
    </row>
    <row r="10132" spans="3:3" ht="14.4" x14ac:dyDescent="0.3">
      <c r="C10132"/>
    </row>
    <row r="10133" spans="3:3" ht="14.4" x14ac:dyDescent="0.3">
      <c r="C10133"/>
    </row>
    <row r="10134" spans="3:3" ht="14.4" x14ac:dyDescent="0.3">
      <c r="C10134"/>
    </row>
    <row r="10135" spans="3:3" ht="14.4" x14ac:dyDescent="0.3">
      <c r="C10135"/>
    </row>
    <row r="10136" spans="3:3" ht="14.4" x14ac:dyDescent="0.3">
      <c r="C10136"/>
    </row>
    <row r="10137" spans="3:3" ht="14.4" x14ac:dyDescent="0.3">
      <c r="C10137"/>
    </row>
    <row r="10138" spans="3:3" ht="14.4" x14ac:dyDescent="0.3">
      <c r="C10138"/>
    </row>
    <row r="10139" spans="3:3" ht="14.4" x14ac:dyDescent="0.3">
      <c r="C10139"/>
    </row>
    <row r="10140" spans="3:3" ht="14.4" x14ac:dyDescent="0.3">
      <c r="C10140"/>
    </row>
    <row r="10141" spans="3:3" ht="14.4" x14ac:dyDescent="0.3">
      <c r="C10141"/>
    </row>
    <row r="10142" spans="3:3" ht="14.4" x14ac:dyDescent="0.3">
      <c r="C10142"/>
    </row>
    <row r="10143" spans="3:3" ht="14.4" x14ac:dyDescent="0.3">
      <c r="C10143"/>
    </row>
    <row r="10144" spans="3:3" ht="14.4" x14ac:dyDescent="0.3">
      <c r="C10144"/>
    </row>
    <row r="10145" spans="3:3" ht="14.4" x14ac:dyDescent="0.3">
      <c r="C10145"/>
    </row>
    <row r="10146" spans="3:3" ht="14.4" x14ac:dyDescent="0.3">
      <c r="C10146"/>
    </row>
    <row r="10147" spans="3:3" ht="14.4" x14ac:dyDescent="0.3">
      <c r="C10147"/>
    </row>
    <row r="10148" spans="3:3" ht="14.4" x14ac:dyDescent="0.3">
      <c r="C10148"/>
    </row>
    <row r="10149" spans="3:3" ht="14.4" x14ac:dyDescent="0.3">
      <c r="C10149"/>
    </row>
    <row r="10150" spans="3:3" ht="14.4" x14ac:dyDescent="0.3">
      <c r="C10150"/>
    </row>
    <row r="10151" spans="3:3" ht="14.4" x14ac:dyDescent="0.3">
      <c r="C10151"/>
    </row>
    <row r="10152" spans="3:3" ht="14.4" x14ac:dyDescent="0.3">
      <c r="C10152"/>
    </row>
    <row r="10153" spans="3:3" ht="14.4" x14ac:dyDescent="0.3">
      <c r="C10153"/>
    </row>
    <row r="10154" spans="3:3" ht="14.4" x14ac:dyDescent="0.3">
      <c r="C10154"/>
    </row>
    <row r="10155" spans="3:3" ht="14.4" x14ac:dyDescent="0.3">
      <c r="C10155"/>
    </row>
    <row r="10156" spans="3:3" ht="14.4" x14ac:dyDescent="0.3">
      <c r="C10156"/>
    </row>
    <row r="10157" spans="3:3" ht="14.4" x14ac:dyDescent="0.3">
      <c r="C10157"/>
    </row>
    <row r="10158" spans="3:3" ht="14.4" x14ac:dyDescent="0.3">
      <c r="C10158"/>
    </row>
    <row r="10159" spans="3:3" ht="14.4" x14ac:dyDescent="0.3">
      <c r="C10159"/>
    </row>
    <row r="10160" spans="3:3" ht="14.4" x14ac:dyDescent="0.3">
      <c r="C10160"/>
    </row>
    <row r="10161" spans="3:3" ht="14.4" x14ac:dyDescent="0.3">
      <c r="C10161"/>
    </row>
    <row r="10162" spans="3:3" ht="14.4" x14ac:dyDescent="0.3">
      <c r="C10162"/>
    </row>
    <row r="10163" spans="3:3" ht="14.4" x14ac:dyDescent="0.3">
      <c r="C10163"/>
    </row>
    <row r="10164" spans="3:3" ht="14.4" x14ac:dyDescent="0.3">
      <c r="C10164"/>
    </row>
    <row r="10165" spans="3:3" ht="14.4" x14ac:dyDescent="0.3">
      <c r="C10165"/>
    </row>
    <row r="10166" spans="3:3" ht="14.4" x14ac:dyDescent="0.3">
      <c r="C10166"/>
    </row>
    <row r="10167" spans="3:3" ht="14.4" x14ac:dyDescent="0.3">
      <c r="C10167"/>
    </row>
    <row r="10168" spans="3:3" ht="14.4" x14ac:dyDescent="0.3">
      <c r="C10168"/>
    </row>
    <row r="10169" spans="3:3" ht="14.4" x14ac:dyDescent="0.3">
      <c r="C10169"/>
    </row>
    <row r="10170" spans="3:3" ht="14.4" x14ac:dyDescent="0.3">
      <c r="C10170"/>
    </row>
    <row r="10171" spans="3:3" ht="14.4" x14ac:dyDescent="0.3">
      <c r="C10171"/>
    </row>
    <row r="10172" spans="3:3" ht="14.4" x14ac:dyDescent="0.3">
      <c r="C10172"/>
    </row>
    <row r="10173" spans="3:3" ht="14.4" x14ac:dyDescent="0.3">
      <c r="C10173"/>
    </row>
    <row r="10174" spans="3:3" ht="14.4" x14ac:dyDescent="0.3">
      <c r="C10174"/>
    </row>
    <row r="10175" spans="3:3" ht="14.4" x14ac:dyDescent="0.3">
      <c r="C10175"/>
    </row>
    <row r="10176" spans="3:3" ht="14.4" x14ac:dyDescent="0.3">
      <c r="C10176"/>
    </row>
    <row r="10177" spans="3:3" ht="14.4" x14ac:dyDescent="0.3">
      <c r="C10177"/>
    </row>
    <row r="10178" spans="3:3" ht="14.4" x14ac:dyDescent="0.3">
      <c r="C10178"/>
    </row>
    <row r="10179" spans="3:3" ht="14.4" x14ac:dyDescent="0.3">
      <c r="C10179"/>
    </row>
    <row r="10180" spans="3:3" ht="14.4" x14ac:dyDescent="0.3">
      <c r="C10180"/>
    </row>
    <row r="10181" spans="3:3" ht="14.4" x14ac:dyDescent="0.3">
      <c r="C10181"/>
    </row>
    <row r="10182" spans="3:3" ht="14.4" x14ac:dyDescent="0.3">
      <c r="C10182"/>
    </row>
    <row r="10183" spans="3:3" ht="14.4" x14ac:dyDescent="0.3">
      <c r="C10183"/>
    </row>
    <row r="10184" spans="3:3" ht="14.4" x14ac:dyDescent="0.3">
      <c r="C10184"/>
    </row>
    <row r="10185" spans="3:3" ht="14.4" x14ac:dyDescent="0.3">
      <c r="C10185"/>
    </row>
    <row r="10186" spans="3:3" ht="14.4" x14ac:dyDescent="0.3">
      <c r="C10186"/>
    </row>
    <row r="10187" spans="3:3" ht="14.4" x14ac:dyDescent="0.3">
      <c r="C10187"/>
    </row>
    <row r="10188" spans="3:3" ht="14.4" x14ac:dyDescent="0.3">
      <c r="C10188"/>
    </row>
    <row r="10189" spans="3:3" ht="14.4" x14ac:dyDescent="0.3">
      <c r="C10189"/>
    </row>
    <row r="10190" spans="3:3" ht="14.4" x14ac:dyDescent="0.3">
      <c r="C10190"/>
    </row>
    <row r="10191" spans="3:3" ht="14.4" x14ac:dyDescent="0.3">
      <c r="C10191"/>
    </row>
    <row r="10192" spans="3:3" ht="14.4" x14ac:dyDescent="0.3">
      <c r="C10192"/>
    </row>
    <row r="10193" spans="3:3" ht="14.4" x14ac:dyDescent="0.3">
      <c r="C10193"/>
    </row>
    <row r="10194" spans="3:3" ht="14.4" x14ac:dyDescent="0.3">
      <c r="C10194"/>
    </row>
    <row r="10195" spans="3:3" ht="14.4" x14ac:dyDescent="0.3">
      <c r="C10195"/>
    </row>
    <row r="10196" spans="3:3" ht="14.4" x14ac:dyDescent="0.3">
      <c r="C10196"/>
    </row>
    <row r="10197" spans="3:3" ht="14.4" x14ac:dyDescent="0.3">
      <c r="C10197"/>
    </row>
    <row r="10198" spans="3:3" ht="14.4" x14ac:dyDescent="0.3">
      <c r="C10198"/>
    </row>
    <row r="10199" spans="3:3" ht="14.4" x14ac:dyDescent="0.3">
      <c r="C10199"/>
    </row>
    <row r="10200" spans="3:3" ht="14.4" x14ac:dyDescent="0.3">
      <c r="C10200"/>
    </row>
    <row r="10201" spans="3:3" ht="14.4" x14ac:dyDescent="0.3">
      <c r="C10201"/>
    </row>
    <row r="10202" spans="3:3" ht="14.4" x14ac:dyDescent="0.3">
      <c r="C10202"/>
    </row>
    <row r="10203" spans="3:3" ht="14.4" x14ac:dyDescent="0.3">
      <c r="C10203"/>
    </row>
    <row r="10204" spans="3:3" ht="14.4" x14ac:dyDescent="0.3">
      <c r="C10204"/>
    </row>
    <row r="10205" spans="3:3" ht="14.4" x14ac:dyDescent="0.3">
      <c r="C10205"/>
    </row>
    <row r="10206" spans="3:3" ht="14.4" x14ac:dyDescent="0.3">
      <c r="C10206"/>
    </row>
    <row r="10207" spans="3:3" ht="14.4" x14ac:dyDescent="0.3">
      <c r="C10207"/>
    </row>
    <row r="10208" spans="3:3" ht="14.4" x14ac:dyDescent="0.3">
      <c r="C10208"/>
    </row>
    <row r="10209" spans="3:3" ht="14.4" x14ac:dyDescent="0.3">
      <c r="C10209"/>
    </row>
    <row r="10210" spans="3:3" ht="14.4" x14ac:dyDescent="0.3">
      <c r="C10210"/>
    </row>
    <row r="10211" spans="3:3" ht="14.4" x14ac:dyDescent="0.3">
      <c r="C10211"/>
    </row>
    <row r="10212" spans="3:3" ht="14.4" x14ac:dyDescent="0.3">
      <c r="C10212"/>
    </row>
    <row r="10213" spans="3:3" ht="14.4" x14ac:dyDescent="0.3">
      <c r="C10213"/>
    </row>
    <row r="10214" spans="3:3" ht="14.4" x14ac:dyDescent="0.3">
      <c r="C10214"/>
    </row>
    <row r="10215" spans="3:3" ht="14.4" x14ac:dyDescent="0.3">
      <c r="C10215"/>
    </row>
    <row r="10216" spans="3:3" ht="14.4" x14ac:dyDescent="0.3">
      <c r="C10216"/>
    </row>
    <row r="10217" spans="3:3" ht="14.4" x14ac:dyDescent="0.3">
      <c r="C10217"/>
    </row>
    <row r="10218" spans="3:3" ht="14.4" x14ac:dyDescent="0.3">
      <c r="C10218"/>
    </row>
    <row r="10219" spans="3:3" ht="14.4" x14ac:dyDescent="0.3">
      <c r="C10219"/>
    </row>
    <row r="10220" spans="3:3" ht="14.4" x14ac:dyDescent="0.3">
      <c r="C10220"/>
    </row>
    <row r="10221" spans="3:3" ht="14.4" x14ac:dyDescent="0.3">
      <c r="C10221"/>
    </row>
    <row r="10222" spans="3:3" ht="14.4" x14ac:dyDescent="0.3">
      <c r="C10222"/>
    </row>
    <row r="10223" spans="3:3" ht="14.4" x14ac:dyDescent="0.3">
      <c r="C10223"/>
    </row>
    <row r="10224" spans="3:3" ht="14.4" x14ac:dyDescent="0.3">
      <c r="C10224"/>
    </row>
    <row r="10225" spans="3:3" ht="14.4" x14ac:dyDescent="0.3">
      <c r="C10225"/>
    </row>
    <row r="10226" spans="3:3" ht="14.4" x14ac:dyDescent="0.3">
      <c r="C10226"/>
    </row>
    <row r="10227" spans="3:3" ht="14.4" x14ac:dyDescent="0.3">
      <c r="C10227"/>
    </row>
    <row r="10228" spans="3:3" ht="14.4" x14ac:dyDescent="0.3">
      <c r="C10228"/>
    </row>
    <row r="10229" spans="3:3" ht="14.4" x14ac:dyDescent="0.3">
      <c r="C10229"/>
    </row>
    <row r="10230" spans="3:3" ht="14.4" x14ac:dyDescent="0.3">
      <c r="C10230"/>
    </row>
    <row r="10231" spans="3:3" ht="14.4" x14ac:dyDescent="0.3">
      <c r="C10231"/>
    </row>
    <row r="10232" spans="3:3" ht="14.4" x14ac:dyDescent="0.3">
      <c r="C10232"/>
    </row>
    <row r="10233" spans="3:3" ht="14.4" x14ac:dyDescent="0.3">
      <c r="C10233"/>
    </row>
    <row r="10234" spans="3:3" ht="14.4" x14ac:dyDescent="0.3">
      <c r="C10234"/>
    </row>
    <row r="10235" spans="3:3" ht="14.4" x14ac:dyDescent="0.3">
      <c r="C10235"/>
    </row>
    <row r="10236" spans="3:3" ht="14.4" x14ac:dyDescent="0.3">
      <c r="C10236"/>
    </row>
    <row r="10237" spans="3:3" ht="14.4" x14ac:dyDescent="0.3">
      <c r="C10237"/>
    </row>
    <row r="10238" spans="3:3" ht="14.4" x14ac:dyDescent="0.3">
      <c r="C10238"/>
    </row>
    <row r="10239" spans="3:3" ht="14.4" x14ac:dyDescent="0.3">
      <c r="C10239"/>
    </row>
    <row r="10240" spans="3:3" ht="14.4" x14ac:dyDescent="0.3">
      <c r="C10240"/>
    </row>
    <row r="10241" spans="3:3" ht="14.4" x14ac:dyDescent="0.3">
      <c r="C10241"/>
    </row>
    <row r="10242" spans="3:3" ht="14.4" x14ac:dyDescent="0.3">
      <c r="C10242"/>
    </row>
    <row r="10243" spans="3:3" ht="14.4" x14ac:dyDescent="0.3">
      <c r="C10243"/>
    </row>
    <row r="10244" spans="3:3" ht="14.4" x14ac:dyDescent="0.3">
      <c r="C10244"/>
    </row>
    <row r="10245" spans="3:3" ht="14.4" x14ac:dyDescent="0.3">
      <c r="C10245"/>
    </row>
    <row r="10246" spans="3:3" ht="14.4" x14ac:dyDescent="0.3">
      <c r="C10246"/>
    </row>
    <row r="10247" spans="3:3" ht="14.4" x14ac:dyDescent="0.3">
      <c r="C10247"/>
    </row>
    <row r="10248" spans="3:3" ht="14.4" x14ac:dyDescent="0.3">
      <c r="C10248"/>
    </row>
    <row r="10249" spans="3:3" ht="14.4" x14ac:dyDescent="0.3">
      <c r="C10249"/>
    </row>
    <row r="10250" spans="3:3" ht="14.4" x14ac:dyDescent="0.3">
      <c r="C10250"/>
    </row>
    <row r="10251" spans="3:3" ht="14.4" x14ac:dyDescent="0.3">
      <c r="C10251"/>
    </row>
    <row r="10252" spans="3:3" ht="14.4" x14ac:dyDescent="0.3">
      <c r="C10252"/>
    </row>
    <row r="10253" spans="3:3" ht="14.4" x14ac:dyDescent="0.3">
      <c r="C10253"/>
    </row>
    <row r="10254" spans="3:3" ht="14.4" x14ac:dyDescent="0.3">
      <c r="C10254"/>
    </row>
    <row r="10255" spans="3:3" ht="14.4" x14ac:dyDescent="0.3">
      <c r="C10255"/>
    </row>
    <row r="10256" spans="3:3" ht="14.4" x14ac:dyDescent="0.3">
      <c r="C10256"/>
    </row>
    <row r="10257" spans="3:3" ht="14.4" x14ac:dyDescent="0.3">
      <c r="C10257"/>
    </row>
    <row r="10258" spans="3:3" ht="14.4" x14ac:dyDescent="0.3">
      <c r="C10258"/>
    </row>
    <row r="10259" spans="3:3" ht="14.4" x14ac:dyDescent="0.3">
      <c r="C10259"/>
    </row>
    <row r="10260" spans="3:3" ht="14.4" x14ac:dyDescent="0.3">
      <c r="C10260"/>
    </row>
    <row r="10261" spans="3:3" ht="14.4" x14ac:dyDescent="0.3">
      <c r="C10261"/>
    </row>
    <row r="10262" spans="3:3" ht="14.4" x14ac:dyDescent="0.3">
      <c r="C10262"/>
    </row>
    <row r="10263" spans="3:3" ht="14.4" x14ac:dyDescent="0.3">
      <c r="C10263"/>
    </row>
    <row r="10264" spans="3:3" ht="14.4" x14ac:dyDescent="0.3">
      <c r="C10264"/>
    </row>
    <row r="10265" spans="3:3" ht="14.4" x14ac:dyDescent="0.3">
      <c r="C10265"/>
    </row>
    <row r="10266" spans="3:3" ht="14.4" x14ac:dyDescent="0.3">
      <c r="C10266"/>
    </row>
    <row r="10267" spans="3:3" ht="14.4" x14ac:dyDescent="0.3">
      <c r="C10267"/>
    </row>
    <row r="10268" spans="3:3" ht="14.4" x14ac:dyDescent="0.3">
      <c r="C10268"/>
    </row>
    <row r="10269" spans="3:3" ht="14.4" x14ac:dyDescent="0.3">
      <c r="C10269"/>
    </row>
    <row r="10270" spans="3:3" ht="14.4" x14ac:dyDescent="0.3">
      <c r="C10270"/>
    </row>
    <row r="10271" spans="3:3" ht="14.4" x14ac:dyDescent="0.3">
      <c r="C10271"/>
    </row>
    <row r="10272" spans="3:3" ht="14.4" x14ac:dyDescent="0.3">
      <c r="C10272"/>
    </row>
    <row r="10273" spans="3:3" ht="14.4" x14ac:dyDescent="0.3">
      <c r="C10273"/>
    </row>
    <row r="10274" spans="3:3" ht="14.4" x14ac:dyDescent="0.3">
      <c r="C10274"/>
    </row>
    <row r="10275" spans="3:3" ht="14.4" x14ac:dyDescent="0.3">
      <c r="C10275"/>
    </row>
    <row r="10276" spans="3:3" ht="14.4" x14ac:dyDescent="0.3">
      <c r="C10276"/>
    </row>
    <row r="10277" spans="3:3" ht="14.4" x14ac:dyDescent="0.3">
      <c r="C10277"/>
    </row>
    <row r="10278" spans="3:3" ht="14.4" x14ac:dyDescent="0.3">
      <c r="C10278"/>
    </row>
    <row r="10279" spans="3:3" ht="14.4" x14ac:dyDescent="0.3">
      <c r="C10279"/>
    </row>
    <row r="10280" spans="3:3" ht="14.4" x14ac:dyDescent="0.3">
      <c r="C10280"/>
    </row>
    <row r="10281" spans="3:3" ht="14.4" x14ac:dyDescent="0.3">
      <c r="C10281"/>
    </row>
    <row r="10282" spans="3:3" ht="14.4" x14ac:dyDescent="0.3">
      <c r="C10282"/>
    </row>
    <row r="10283" spans="3:3" ht="14.4" x14ac:dyDescent="0.3">
      <c r="C10283"/>
    </row>
    <row r="10284" spans="3:3" ht="14.4" x14ac:dyDescent="0.3">
      <c r="C10284"/>
    </row>
    <row r="10285" spans="3:3" ht="14.4" x14ac:dyDescent="0.3">
      <c r="C10285"/>
    </row>
    <row r="10286" spans="3:3" ht="14.4" x14ac:dyDescent="0.3">
      <c r="C10286"/>
    </row>
    <row r="10287" spans="3:3" ht="14.4" x14ac:dyDescent="0.3">
      <c r="C10287"/>
    </row>
    <row r="10288" spans="3:3" ht="14.4" x14ac:dyDescent="0.3">
      <c r="C10288"/>
    </row>
    <row r="10289" spans="3:3" ht="14.4" x14ac:dyDescent="0.3">
      <c r="C10289"/>
    </row>
    <row r="10290" spans="3:3" ht="14.4" x14ac:dyDescent="0.3">
      <c r="C10290"/>
    </row>
    <row r="10291" spans="3:3" ht="14.4" x14ac:dyDescent="0.3">
      <c r="C10291"/>
    </row>
    <row r="10292" spans="3:3" ht="14.4" x14ac:dyDescent="0.3">
      <c r="C10292"/>
    </row>
    <row r="10293" spans="3:3" ht="14.4" x14ac:dyDescent="0.3">
      <c r="C10293"/>
    </row>
    <row r="10294" spans="3:3" ht="14.4" x14ac:dyDescent="0.3">
      <c r="C10294"/>
    </row>
    <row r="10295" spans="3:3" ht="14.4" x14ac:dyDescent="0.3">
      <c r="C10295"/>
    </row>
    <row r="10296" spans="3:3" ht="14.4" x14ac:dyDescent="0.3">
      <c r="C10296"/>
    </row>
    <row r="10297" spans="3:3" ht="14.4" x14ac:dyDescent="0.3">
      <c r="C10297"/>
    </row>
    <row r="10298" spans="3:3" ht="14.4" x14ac:dyDescent="0.3">
      <c r="C10298"/>
    </row>
    <row r="10299" spans="3:3" ht="14.4" x14ac:dyDescent="0.3">
      <c r="C10299"/>
    </row>
    <row r="10300" spans="3:3" ht="14.4" x14ac:dyDescent="0.3">
      <c r="C10300"/>
    </row>
    <row r="10301" spans="3:3" ht="14.4" x14ac:dyDescent="0.3">
      <c r="C10301"/>
    </row>
    <row r="10302" spans="3:3" ht="14.4" x14ac:dyDescent="0.3">
      <c r="C10302"/>
    </row>
    <row r="10303" spans="3:3" ht="14.4" x14ac:dyDescent="0.3">
      <c r="C10303"/>
    </row>
    <row r="10304" spans="3:3" ht="14.4" x14ac:dyDescent="0.3">
      <c r="C10304"/>
    </row>
    <row r="10305" spans="3:3" ht="14.4" x14ac:dyDescent="0.3">
      <c r="C10305"/>
    </row>
    <row r="10306" spans="3:3" ht="14.4" x14ac:dyDescent="0.3">
      <c r="C10306"/>
    </row>
    <row r="10307" spans="3:3" ht="14.4" x14ac:dyDescent="0.3">
      <c r="C10307"/>
    </row>
    <row r="10308" spans="3:3" ht="14.4" x14ac:dyDescent="0.3">
      <c r="C10308"/>
    </row>
    <row r="10309" spans="3:3" ht="14.4" x14ac:dyDescent="0.3">
      <c r="C10309"/>
    </row>
    <row r="10310" spans="3:3" ht="14.4" x14ac:dyDescent="0.3">
      <c r="C10310"/>
    </row>
    <row r="10311" spans="3:3" ht="14.4" x14ac:dyDescent="0.3">
      <c r="C10311"/>
    </row>
    <row r="10312" spans="3:3" ht="14.4" x14ac:dyDescent="0.3">
      <c r="C10312"/>
    </row>
    <row r="10313" spans="3:3" ht="14.4" x14ac:dyDescent="0.3">
      <c r="C10313"/>
    </row>
    <row r="10314" spans="3:3" ht="14.4" x14ac:dyDescent="0.3">
      <c r="C10314"/>
    </row>
    <row r="10315" spans="3:3" ht="14.4" x14ac:dyDescent="0.3">
      <c r="C10315"/>
    </row>
    <row r="10316" spans="3:3" ht="14.4" x14ac:dyDescent="0.3">
      <c r="C10316"/>
    </row>
    <row r="10317" spans="3:3" ht="14.4" x14ac:dyDescent="0.3">
      <c r="C10317"/>
    </row>
    <row r="10318" spans="3:3" ht="14.4" x14ac:dyDescent="0.3">
      <c r="C10318"/>
    </row>
    <row r="10319" spans="3:3" ht="14.4" x14ac:dyDescent="0.3">
      <c r="C10319"/>
    </row>
    <row r="10320" spans="3:3" ht="14.4" x14ac:dyDescent="0.3">
      <c r="C10320"/>
    </row>
    <row r="10321" spans="3:3" ht="14.4" x14ac:dyDescent="0.3">
      <c r="C10321"/>
    </row>
    <row r="10322" spans="3:3" ht="14.4" x14ac:dyDescent="0.3">
      <c r="C10322"/>
    </row>
    <row r="10323" spans="3:3" ht="14.4" x14ac:dyDescent="0.3">
      <c r="C10323"/>
    </row>
    <row r="10324" spans="3:3" ht="14.4" x14ac:dyDescent="0.3">
      <c r="C10324"/>
    </row>
    <row r="10325" spans="3:3" ht="14.4" x14ac:dyDescent="0.3">
      <c r="C10325"/>
    </row>
    <row r="10326" spans="3:3" ht="14.4" x14ac:dyDescent="0.3">
      <c r="C10326"/>
    </row>
    <row r="10327" spans="3:3" ht="14.4" x14ac:dyDescent="0.3">
      <c r="C10327"/>
    </row>
    <row r="10328" spans="3:3" ht="14.4" x14ac:dyDescent="0.3">
      <c r="C10328"/>
    </row>
    <row r="10329" spans="3:3" ht="14.4" x14ac:dyDescent="0.3">
      <c r="C10329"/>
    </row>
    <row r="10330" spans="3:3" ht="14.4" x14ac:dyDescent="0.3">
      <c r="C10330"/>
    </row>
    <row r="10331" spans="3:3" ht="14.4" x14ac:dyDescent="0.3">
      <c r="C10331"/>
    </row>
    <row r="10332" spans="3:3" ht="14.4" x14ac:dyDescent="0.3">
      <c r="C10332"/>
    </row>
    <row r="10333" spans="3:3" ht="14.4" x14ac:dyDescent="0.3">
      <c r="C10333"/>
    </row>
    <row r="10334" spans="3:3" ht="14.4" x14ac:dyDescent="0.3">
      <c r="C10334"/>
    </row>
    <row r="10335" spans="3:3" ht="14.4" x14ac:dyDescent="0.3">
      <c r="C10335"/>
    </row>
    <row r="10336" spans="3:3" ht="14.4" x14ac:dyDescent="0.3">
      <c r="C10336"/>
    </row>
    <row r="10337" spans="3:3" ht="14.4" x14ac:dyDescent="0.3">
      <c r="C10337"/>
    </row>
    <row r="10338" spans="3:3" ht="14.4" x14ac:dyDescent="0.3">
      <c r="C10338"/>
    </row>
    <row r="10339" spans="3:3" ht="14.4" x14ac:dyDescent="0.3">
      <c r="C10339"/>
    </row>
    <row r="10340" spans="3:3" ht="14.4" x14ac:dyDescent="0.3">
      <c r="C10340"/>
    </row>
    <row r="10341" spans="3:3" ht="14.4" x14ac:dyDescent="0.3">
      <c r="C10341"/>
    </row>
    <row r="10342" spans="3:3" ht="14.4" x14ac:dyDescent="0.3">
      <c r="C10342"/>
    </row>
    <row r="10343" spans="3:3" ht="14.4" x14ac:dyDescent="0.3">
      <c r="C10343"/>
    </row>
    <row r="10344" spans="3:3" ht="14.4" x14ac:dyDescent="0.3">
      <c r="C10344"/>
    </row>
    <row r="10345" spans="3:3" ht="14.4" x14ac:dyDescent="0.3">
      <c r="C10345"/>
    </row>
    <row r="10346" spans="3:3" ht="14.4" x14ac:dyDescent="0.3">
      <c r="C10346"/>
    </row>
    <row r="10347" spans="3:3" ht="14.4" x14ac:dyDescent="0.3">
      <c r="C10347"/>
    </row>
    <row r="10348" spans="3:3" ht="14.4" x14ac:dyDescent="0.3">
      <c r="C10348"/>
    </row>
    <row r="10349" spans="3:3" ht="14.4" x14ac:dyDescent="0.3">
      <c r="C10349"/>
    </row>
    <row r="10350" spans="3:3" ht="14.4" x14ac:dyDescent="0.3">
      <c r="C10350"/>
    </row>
    <row r="10351" spans="3:3" ht="14.4" x14ac:dyDescent="0.3">
      <c r="C10351"/>
    </row>
    <row r="10352" spans="3:3" ht="14.4" x14ac:dyDescent="0.3">
      <c r="C10352"/>
    </row>
    <row r="10353" spans="3:3" ht="14.4" x14ac:dyDescent="0.3">
      <c r="C10353"/>
    </row>
    <row r="10354" spans="3:3" ht="14.4" x14ac:dyDescent="0.3">
      <c r="C10354"/>
    </row>
    <row r="10355" spans="3:3" ht="14.4" x14ac:dyDescent="0.3">
      <c r="C10355"/>
    </row>
    <row r="10356" spans="3:3" ht="14.4" x14ac:dyDescent="0.3">
      <c r="C10356"/>
    </row>
    <row r="10357" spans="3:3" ht="14.4" x14ac:dyDescent="0.3">
      <c r="C10357"/>
    </row>
    <row r="10358" spans="3:3" ht="14.4" x14ac:dyDescent="0.3">
      <c r="C10358"/>
    </row>
    <row r="10359" spans="3:3" ht="14.4" x14ac:dyDescent="0.3">
      <c r="C10359"/>
    </row>
    <row r="10360" spans="3:3" ht="14.4" x14ac:dyDescent="0.3">
      <c r="C10360"/>
    </row>
    <row r="10361" spans="3:3" ht="14.4" x14ac:dyDescent="0.3">
      <c r="C10361"/>
    </row>
    <row r="10362" spans="3:3" ht="14.4" x14ac:dyDescent="0.3">
      <c r="C10362"/>
    </row>
    <row r="10363" spans="3:3" ht="14.4" x14ac:dyDescent="0.3">
      <c r="C10363"/>
    </row>
    <row r="10364" spans="3:3" ht="14.4" x14ac:dyDescent="0.3">
      <c r="C10364"/>
    </row>
    <row r="10365" spans="3:3" ht="14.4" x14ac:dyDescent="0.3">
      <c r="C10365"/>
    </row>
    <row r="10366" spans="3:3" ht="14.4" x14ac:dyDescent="0.3">
      <c r="C10366"/>
    </row>
    <row r="10367" spans="3:3" ht="14.4" x14ac:dyDescent="0.3">
      <c r="C10367"/>
    </row>
    <row r="10368" spans="3:3" ht="14.4" x14ac:dyDescent="0.3">
      <c r="C10368"/>
    </row>
    <row r="10369" spans="3:3" ht="14.4" x14ac:dyDescent="0.3">
      <c r="C10369"/>
    </row>
    <row r="10370" spans="3:3" ht="14.4" x14ac:dyDescent="0.3">
      <c r="C10370"/>
    </row>
    <row r="10371" spans="3:3" ht="14.4" x14ac:dyDescent="0.3">
      <c r="C10371"/>
    </row>
    <row r="10372" spans="3:3" ht="14.4" x14ac:dyDescent="0.3">
      <c r="C10372"/>
    </row>
    <row r="10373" spans="3:3" ht="14.4" x14ac:dyDescent="0.3">
      <c r="C10373"/>
    </row>
    <row r="10374" spans="3:3" ht="14.4" x14ac:dyDescent="0.3">
      <c r="C10374"/>
    </row>
    <row r="10375" spans="3:3" ht="14.4" x14ac:dyDescent="0.3">
      <c r="C10375"/>
    </row>
    <row r="10376" spans="3:3" ht="14.4" x14ac:dyDescent="0.3">
      <c r="C10376"/>
    </row>
    <row r="10377" spans="3:3" ht="14.4" x14ac:dyDescent="0.3">
      <c r="C10377"/>
    </row>
    <row r="10378" spans="3:3" ht="14.4" x14ac:dyDescent="0.3">
      <c r="C10378"/>
    </row>
    <row r="10379" spans="3:3" ht="14.4" x14ac:dyDescent="0.3">
      <c r="C10379"/>
    </row>
    <row r="10380" spans="3:3" ht="14.4" x14ac:dyDescent="0.3">
      <c r="C10380"/>
    </row>
    <row r="10381" spans="3:3" ht="14.4" x14ac:dyDescent="0.3">
      <c r="C10381"/>
    </row>
    <row r="10382" spans="3:3" ht="14.4" x14ac:dyDescent="0.3">
      <c r="C10382"/>
    </row>
    <row r="10383" spans="3:3" ht="14.4" x14ac:dyDescent="0.3">
      <c r="C10383"/>
    </row>
    <row r="10384" spans="3:3" ht="14.4" x14ac:dyDescent="0.3">
      <c r="C10384"/>
    </row>
    <row r="10385" spans="3:3" ht="14.4" x14ac:dyDescent="0.3">
      <c r="C10385"/>
    </row>
    <row r="10386" spans="3:3" ht="14.4" x14ac:dyDescent="0.3">
      <c r="C10386"/>
    </row>
    <row r="10387" spans="3:3" ht="14.4" x14ac:dyDescent="0.3">
      <c r="C10387"/>
    </row>
    <row r="10388" spans="3:3" ht="14.4" x14ac:dyDescent="0.3">
      <c r="C10388"/>
    </row>
    <row r="10389" spans="3:3" ht="14.4" x14ac:dyDescent="0.3">
      <c r="C10389"/>
    </row>
    <row r="10390" spans="3:3" ht="14.4" x14ac:dyDescent="0.3">
      <c r="C10390"/>
    </row>
    <row r="10391" spans="3:3" ht="14.4" x14ac:dyDescent="0.3">
      <c r="C10391"/>
    </row>
    <row r="10392" spans="3:3" ht="14.4" x14ac:dyDescent="0.3">
      <c r="C10392"/>
    </row>
    <row r="10393" spans="3:3" ht="14.4" x14ac:dyDescent="0.3">
      <c r="C10393"/>
    </row>
    <row r="10394" spans="3:3" ht="14.4" x14ac:dyDescent="0.3">
      <c r="C10394"/>
    </row>
    <row r="10395" spans="3:3" ht="14.4" x14ac:dyDescent="0.3">
      <c r="C10395"/>
    </row>
    <row r="10396" spans="3:3" ht="14.4" x14ac:dyDescent="0.3">
      <c r="C10396"/>
    </row>
    <row r="10397" spans="3:3" ht="14.4" x14ac:dyDescent="0.3">
      <c r="C10397"/>
    </row>
    <row r="10398" spans="3:3" ht="14.4" x14ac:dyDescent="0.3">
      <c r="C10398"/>
    </row>
    <row r="10399" spans="3:3" ht="14.4" x14ac:dyDescent="0.3">
      <c r="C10399"/>
    </row>
    <row r="10400" spans="3:3" ht="14.4" x14ac:dyDescent="0.3">
      <c r="C10400"/>
    </row>
    <row r="10401" spans="3:3" ht="14.4" x14ac:dyDescent="0.3">
      <c r="C10401"/>
    </row>
    <row r="10402" spans="3:3" ht="14.4" x14ac:dyDescent="0.3">
      <c r="C10402"/>
    </row>
    <row r="10403" spans="3:3" ht="14.4" x14ac:dyDescent="0.3">
      <c r="C10403"/>
    </row>
    <row r="10404" spans="3:3" ht="14.4" x14ac:dyDescent="0.3">
      <c r="C10404"/>
    </row>
    <row r="10405" spans="3:3" ht="14.4" x14ac:dyDescent="0.3">
      <c r="C10405"/>
    </row>
    <row r="10406" spans="3:3" ht="14.4" x14ac:dyDescent="0.3">
      <c r="C10406"/>
    </row>
    <row r="10407" spans="3:3" ht="14.4" x14ac:dyDescent="0.3">
      <c r="C10407"/>
    </row>
    <row r="10408" spans="3:3" ht="14.4" x14ac:dyDescent="0.3">
      <c r="C10408"/>
    </row>
    <row r="10409" spans="3:3" ht="14.4" x14ac:dyDescent="0.3">
      <c r="C10409"/>
    </row>
    <row r="10410" spans="3:3" ht="14.4" x14ac:dyDescent="0.3">
      <c r="C10410"/>
    </row>
    <row r="10411" spans="3:3" ht="14.4" x14ac:dyDescent="0.3">
      <c r="C10411"/>
    </row>
    <row r="10412" spans="3:3" ht="14.4" x14ac:dyDescent="0.3">
      <c r="C10412"/>
    </row>
    <row r="10413" spans="3:3" ht="14.4" x14ac:dyDescent="0.3">
      <c r="C10413"/>
    </row>
    <row r="10414" spans="3:3" ht="14.4" x14ac:dyDescent="0.3">
      <c r="C10414"/>
    </row>
    <row r="10415" spans="3:3" ht="14.4" x14ac:dyDescent="0.3">
      <c r="C10415"/>
    </row>
    <row r="10416" spans="3:3" ht="14.4" x14ac:dyDescent="0.3">
      <c r="C10416"/>
    </row>
    <row r="10417" spans="3:3" ht="14.4" x14ac:dyDescent="0.3">
      <c r="C10417"/>
    </row>
    <row r="10418" spans="3:3" ht="14.4" x14ac:dyDescent="0.3">
      <c r="C10418"/>
    </row>
    <row r="10419" spans="3:3" ht="14.4" x14ac:dyDescent="0.3">
      <c r="C10419"/>
    </row>
    <row r="10420" spans="3:3" ht="14.4" x14ac:dyDescent="0.3">
      <c r="C10420"/>
    </row>
    <row r="10421" spans="3:3" ht="14.4" x14ac:dyDescent="0.3">
      <c r="C10421"/>
    </row>
    <row r="10422" spans="3:3" ht="14.4" x14ac:dyDescent="0.3">
      <c r="C10422"/>
    </row>
    <row r="10423" spans="3:3" ht="14.4" x14ac:dyDescent="0.3">
      <c r="C10423"/>
    </row>
    <row r="10424" spans="3:3" ht="14.4" x14ac:dyDescent="0.3">
      <c r="C10424"/>
    </row>
    <row r="10425" spans="3:3" ht="14.4" x14ac:dyDescent="0.3">
      <c r="C10425"/>
    </row>
    <row r="10426" spans="3:3" ht="14.4" x14ac:dyDescent="0.3">
      <c r="C10426"/>
    </row>
    <row r="10427" spans="3:3" ht="14.4" x14ac:dyDescent="0.3">
      <c r="C10427"/>
    </row>
    <row r="10428" spans="3:3" ht="14.4" x14ac:dyDescent="0.3">
      <c r="C10428"/>
    </row>
    <row r="10429" spans="3:3" ht="14.4" x14ac:dyDescent="0.3">
      <c r="C10429"/>
    </row>
    <row r="10430" spans="3:3" ht="14.4" x14ac:dyDescent="0.3">
      <c r="C10430"/>
    </row>
    <row r="10431" spans="3:3" ht="14.4" x14ac:dyDescent="0.3">
      <c r="C10431"/>
    </row>
    <row r="10432" spans="3:3" ht="14.4" x14ac:dyDescent="0.3">
      <c r="C10432"/>
    </row>
    <row r="10433" spans="3:3" ht="14.4" x14ac:dyDescent="0.3">
      <c r="C10433"/>
    </row>
    <row r="10434" spans="3:3" ht="14.4" x14ac:dyDescent="0.3">
      <c r="C10434"/>
    </row>
    <row r="10435" spans="3:3" ht="14.4" x14ac:dyDescent="0.3">
      <c r="C10435"/>
    </row>
    <row r="10436" spans="3:3" ht="14.4" x14ac:dyDescent="0.3">
      <c r="C10436"/>
    </row>
    <row r="10437" spans="3:3" ht="14.4" x14ac:dyDescent="0.3">
      <c r="C10437"/>
    </row>
    <row r="10438" spans="3:3" ht="14.4" x14ac:dyDescent="0.3">
      <c r="C10438"/>
    </row>
    <row r="10439" spans="3:3" ht="14.4" x14ac:dyDescent="0.3">
      <c r="C10439"/>
    </row>
    <row r="10440" spans="3:3" ht="14.4" x14ac:dyDescent="0.3">
      <c r="C10440"/>
    </row>
    <row r="10441" spans="3:3" ht="14.4" x14ac:dyDescent="0.3">
      <c r="C10441"/>
    </row>
    <row r="10442" spans="3:3" ht="14.4" x14ac:dyDescent="0.3">
      <c r="C10442"/>
    </row>
    <row r="10443" spans="3:3" ht="14.4" x14ac:dyDescent="0.3">
      <c r="C10443"/>
    </row>
    <row r="10444" spans="3:3" ht="14.4" x14ac:dyDescent="0.3">
      <c r="C10444"/>
    </row>
    <row r="10445" spans="3:3" ht="14.4" x14ac:dyDescent="0.3">
      <c r="C10445"/>
    </row>
    <row r="10446" spans="3:3" ht="14.4" x14ac:dyDescent="0.3">
      <c r="C10446"/>
    </row>
    <row r="10447" spans="3:3" ht="14.4" x14ac:dyDescent="0.3">
      <c r="C10447"/>
    </row>
    <row r="10448" spans="3:3" ht="14.4" x14ac:dyDescent="0.3">
      <c r="C10448"/>
    </row>
    <row r="10449" spans="3:3" ht="14.4" x14ac:dyDescent="0.3">
      <c r="C10449"/>
    </row>
    <row r="10450" spans="3:3" ht="14.4" x14ac:dyDescent="0.3">
      <c r="C10450"/>
    </row>
    <row r="10451" spans="3:3" ht="14.4" x14ac:dyDescent="0.3">
      <c r="C10451"/>
    </row>
    <row r="10452" spans="3:3" ht="14.4" x14ac:dyDescent="0.3">
      <c r="C10452"/>
    </row>
    <row r="10453" spans="3:3" ht="14.4" x14ac:dyDescent="0.3">
      <c r="C10453"/>
    </row>
    <row r="10454" spans="3:3" ht="14.4" x14ac:dyDescent="0.3">
      <c r="C10454"/>
    </row>
    <row r="10455" spans="3:3" ht="14.4" x14ac:dyDescent="0.3">
      <c r="C10455"/>
    </row>
    <row r="10456" spans="3:3" ht="14.4" x14ac:dyDescent="0.3">
      <c r="C10456"/>
    </row>
    <row r="10457" spans="3:3" ht="14.4" x14ac:dyDescent="0.3">
      <c r="C10457"/>
    </row>
    <row r="10458" spans="3:3" ht="14.4" x14ac:dyDescent="0.3">
      <c r="C10458"/>
    </row>
    <row r="10459" spans="3:3" ht="14.4" x14ac:dyDescent="0.3">
      <c r="C10459"/>
    </row>
    <row r="10460" spans="3:3" ht="14.4" x14ac:dyDescent="0.3">
      <c r="C10460"/>
    </row>
    <row r="10461" spans="3:3" ht="14.4" x14ac:dyDescent="0.3">
      <c r="C10461"/>
    </row>
    <row r="10462" spans="3:3" ht="14.4" x14ac:dyDescent="0.3">
      <c r="C10462"/>
    </row>
    <row r="10463" spans="3:3" ht="14.4" x14ac:dyDescent="0.3">
      <c r="C10463"/>
    </row>
    <row r="10464" spans="3:3" ht="14.4" x14ac:dyDescent="0.3">
      <c r="C10464"/>
    </row>
    <row r="10465" spans="3:3" ht="14.4" x14ac:dyDescent="0.3">
      <c r="C10465"/>
    </row>
    <row r="10466" spans="3:3" ht="14.4" x14ac:dyDescent="0.3">
      <c r="C10466"/>
    </row>
    <row r="10467" spans="3:3" ht="14.4" x14ac:dyDescent="0.3">
      <c r="C10467"/>
    </row>
    <row r="10468" spans="3:3" ht="14.4" x14ac:dyDescent="0.3">
      <c r="C10468"/>
    </row>
    <row r="10469" spans="3:3" ht="14.4" x14ac:dyDescent="0.3">
      <c r="C10469"/>
    </row>
    <row r="10470" spans="3:3" ht="14.4" x14ac:dyDescent="0.3">
      <c r="C10470"/>
    </row>
    <row r="10471" spans="3:3" ht="14.4" x14ac:dyDescent="0.3">
      <c r="C10471"/>
    </row>
    <row r="10472" spans="3:3" ht="14.4" x14ac:dyDescent="0.3">
      <c r="C10472"/>
    </row>
    <row r="10473" spans="3:3" ht="14.4" x14ac:dyDescent="0.3">
      <c r="C10473"/>
    </row>
    <row r="10474" spans="3:3" ht="14.4" x14ac:dyDescent="0.3">
      <c r="C10474"/>
    </row>
    <row r="10475" spans="3:3" ht="14.4" x14ac:dyDescent="0.3">
      <c r="C10475"/>
    </row>
    <row r="10476" spans="3:3" ht="14.4" x14ac:dyDescent="0.3">
      <c r="C10476"/>
    </row>
    <row r="10477" spans="3:3" ht="14.4" x14ac:dyDescent="0.3">
      <c r="C10477"/>
    </row>
    <row r="10478" spans="3:3" ht="14.4" x14ac:dyDescent="0.3">
      <c r="C10478"/>
    </row>
    <row r="10479" spans="3:3" ht="14.4" x14ac:dyDescent="0.3">
      <c r="C10479"/>
    </row>
    <row r="10480" spans="3:3" ht="14.4" x14ac:dyDescent="0.3">
      <c r="C10480"/>
    </row>
    <row r="10481" spans="3:3" ht="14.4" x14ac:dyDescent="0.3">
      <c r="C10481"/>
    </row>
    <row r="10482" spans="3:3" ht="14.4" x14ac:dyDescent="0.3">
      <c r="C10482"/>
    </row>
    <row r="10483" spans="3:3" ht="14.4" x14ac:dyDescent="0.3">
      <c r="C10483"/>
    </row>
    <row r="10484" spans="3:3" ht="14.4" x14ac:dyDescent="0.3">
      <c r="C10484"/>
    </row>
    <row r="10485" spans="3:3" ht="14.4" x14ac:dyDescent="0.3">
      <c r="C10485"/>
    </row>
    <row r="10486" spans="3:3" ht="14.4" x14ac:dyDescent="0.3">
      <c r="C10486"/>
    </row>
    <row r="10487" spans="3:3" ht="14.4" x14ac:dyDescent="0.3">
      <c r="C10487"/>
    </row>
    <row r="10488" spans="3:3" ht="14.4" x14ac:dyDescent="0.3">
      <c r="C10488"/>
    </row>
    <row r="10489" spans="3:3" ht="14.4" x14ac:dyDescent="0.3">
      <c r="C10489"/>
    </row>
    <row r="10490" spans="3:3" ht="14.4" x14ac:dyDescent="0.3">
      <c r="C10490"/>
    </row>
    <row r="10491" spans="3:3" ht="14.4" x14ac:dyDescent="0.3">
      <c r="C10491"/>
    </row>
    <row r="10492" spans="3:3" ht="14.4" x14ac:dyDescent="0.3">
      <c r="C10492"/>
    </row>
    <row r="10493" spans="3:3" ht="14.4" x14ac:dyDescent="0.3">
      <c r="C10493"/>
    </row>
    <row r="10494" spans="3:3" ht="14.4" x14ac:dyDescent="0.3">
      <c r="C10494"/>
    </row>
    <row r="10495" spans="3:3" ht="14.4" x14ac:dyDescent="0.3">
      <c r="C10495"/>
    </row>
    <row r="10496" spans="3:3" ht="14.4" x14ac:dyDescent="0.3">
      <c r="C10496"/>
    </row>
    <row r="10497" spans="3:3" ht="14.4" x14ac:dyDescent="0.3">
      <c r="C10497"/>
    </row>
    <row r="10498" spans="3:3" ht="14.4" x14ac:dyDescent="0.3">
      <c r="C10498"/>
    </row>
    <row r="10499" spans="3:3" ht="14.4" x14ac:dyDescent="0.3">
      <c r="C10499"/>
    </row>
    <row r="10500" spans="3:3" ht="14.4" x14ac:dyDescent="0.3">
      <c r="C10500"/>
    </row>
    <row r="10501" spans="3:3" ht="14.4" x14ac:dyDescent="0.3">
      <c r="C10501"/>
    </row>
    <row r="10502" spans="3:3" ht="14.4" x14ac:dyDescent="0.3">
      <c r="C10502"/>
    </row>
    <row r="10503" spans="3:3" ht="14.4" x14ac:dyDescent="0.3">
      <c r="C10503"/>
    </row>
    <row r="10504" spans="3:3" ht="14.4" x14ac:dyDescent="0.3">
      <c r="C10504"/>
    </row>
    <row r="10505" spans="3:3" ht="14.4" x14ac:dyDescent="0.3">
      <c r="C10505"/>
    </row>
    <row r="10506" spans="3:3" ht="14.4" x14ac:dyDescent="0.3">
      <c r="C10506"/>
    </row>
    <row r="10507" spans="3:3" ht="14.4" x14ac:dyDescent="0.3">
      <c r="C10507"/>
    </row>
    <row r="10508" spans="3:3" ht="14.4" x14ac:dyDescent="0.3">
      <c r="C10508"/>
    </row>
    <row r="10509" spans="3:3" ht="14.4" x14ac:dyDescent="0.3">
      <c r="C10509"/>
    </row>
    <row r="10510" spans="3:3" ht="14.4" x14ac:dyDescent="0.3">
      <c r="C10510"/>
    </row>
    <row r="10511" spans="3:3" ht="14.4" x14ac:dyDescent="0.3">
      <c r="C10511"/>
    </row>
    <row r="10512" spans="3:3" ht="14.4" x14ac:dyDescent="0.3">
      <c r="C10512"/>
    </row>
    <row r="10513" spans="3:3" ht="14.4" x14ac:dyDescent="0.3">
      <c r="C10513"/>
    </row>
    <row r="10514" spans="3:3" ht="14.4" x14ac:dyDescent="0.3">
      <c r="C10514"/>
    </row>
    <row r="10515" spans="3:3" ht="14.4" x14ac:dyDescent="0.3">
      <c r="C10515"/>
    </row>
    <row r="10516" spans="3:3" ht="14.4" x14ac:dyDescent="0.3">
      <c r="C10516"/>
    </row>
    <row r="10517" spans="3:3" ht="14.4" x14ac:dyDescent="0.3">
      <c r="C10517"/>
    </row>
    <row r="10518" spans="3:3" ht="14.4" x14ac:dyDescent="0.3">
      <c r="C10518"/>
    </row>
    <row r="10519" spans="3:3" ht="14.4" x14ac:dyDescent="0.3">
      <c r="C10519"/>
    </row>
    <row r="10520" spans="3:3" ht="14.4" x14ac:dyDescent="0.3">
      <c r="C10520"/>
    </row>
    <row r="10521" spans="3:3" ht="14.4" x14ac:dyDescent="0.3">
      <c r="C10521"/>
    </row>
    <row r="10522" spans="3:3" ht="14.4" x14ac:dyDescent="0.3">
      <c r="C10522"/>
    </row>
    <row r="10523" spans="3:3" ht="14.4" x14ac:dyDescent="0.3">
      <c r="C10523"/>
    </row>
    <row r="10524" spans="3:3" ht="14.4" x14ac:dyDescent="0.3">
      <c r="C10524"/>
    </row>
    <row r="10525" spans="3:3" ht="14.4" x14ac:dyDescent="0.3">
      <c r="C10525"/>
    </row>
    <row r="10526" spans="3:3" ht="14.4" x14ac:dyDescent="0.3">
      <c r="C10526"/>
    </row>
    <row r="10527" spans="3:3" ht="14.4" x14ac:dyDescent="0.3">
      <c r="C10527"/>
    </row>
    <row r="10528" spans="3:3" ht="14.4" x14ac:dyDescent="0.3">
      <c r="C10528"/>
    </row>
    <row r="10529" spans="3:3" ht="14.4" x14ac:dyDescent="0.3">
      <c r="C10529"/>
    </row>
    <row r="10530" spans="3:3" ht="14.4" x14ac:dyDescent="0.3">
      <c r="C10530"/>
    </row>
    <row r="10531" spans="3:3" ht="14.4" x14ac:dyDescent="0.3">
      <c r="C10531"/>
    </row>
    <row r="10532" spans="3:3" ht="14.4" x14ac:dyDescent="0.3">
      <c r="C10532"/>
    </row>
    <row r="10533" spans="3:3" ht="14.4" x14ac:dyDescent="0.3">
      <c r="C10533"/>
    </row>
    <row r="10534" spans="3:3" ht="14.4" x14ac:dyDescent="0.3">
      <c r="C10534"/>
    </row>
    <row r="10535" spans="3:3" ht="14.4" x14ac:dyDescent="0.3">
      <c r="C10535"/>
    </row>
    <row r="10536" spans="3:3" ht="14.4" x14ac:dyDescent="0.3">
      <c r="C10536"/>
    </row>
    <row r="10537" spans="3:3" ht="14.4" x14ac:dyDescent="0.3">
      <c r="C10537"/>
    </row>
    <row r="10538" spans="3:3" ht="14.4" x14ac:dyDescent="0.3">
      <c r="C10538"/>
    </row>
    <row r="10539" spans="3:3" ht="14.4" x14ac:dyDescent="0.3">
      <c r="C10539"/>
    </row>
    <row r="10540" spans="3:3" ht="14.4" x14ac:dyDescent="0.3">
      <c r="C10540"/>
    </row>
    <row r="10541" spans="3:3" ht="14.4" x14ac:dyDescent="0.3">
      <c r="C10541"/>
    </row>
    <row r="10542" spans="3:3" ht="14.4" x14ac:dyDescent="0.3">
      <c r="C10542"/>
    </row>
    <row r="10543" spans="3:3" ht="14.4" x14ac:dyDescent="0.3">
      <c r="C10543"/>
    </row>
    <row r="10544" spans="3:3" ht="14.4" x14ac:dyDescent="0.3">
      <c r="C10544"/>
    </row>
    <row r="10545" spans="3:3" ht="14.4" x14ac:dyDescent="0.3">
      <c r="C10545"/>
    </row>
    <row r="10546" spans="3:3" ht="14.4" x14ac:dyDescent="0.3">
      <c r="C10546"/>
    </row>
    <row r="10547" spans="3:3" ht="14.4" x14ac:dyDescent="0.3">
      <c r="C10547"/>
    </row>
    <row r="10548" spans="3:3" ht="14.4" x14ac:dyDescent="0.3">
      <c r="C10548"/>
    </row>
    <row r="10549" spans="3:3" ht="14.4" x14ac:dyDescent="0.3">
      <c r="C10549"/>
    </row>
    <row r="10550" spans="3:3" ht="14.4" x14ac:dyDescent="0.3">
      <c r="C10550"/>
    </row>
    <row r="10551" spans="3:3" ht="14.4" x14ac:dyDescent="0.3">
      <c r="C10551"/>
    </row>
    <row r="10552" spans="3:3" ht="14.4" x14ac:dyDescent="0.3">
      <c r="C10552"/>
    </row>
    <row r="10553" spans="3:3" ht="14.4" x14ac:dyDescent="0.3">
      <c r="C10553"/>
    </row>
    <row r="10554" spans="3:3" ht="14.4" x14ac:dyDescent="0.3">
      <c r="C10554"/>
    </row>
    <row r="10555" spans="3:3" ht="14.4" x14ac:dyDescent="0.3">
      <c r="C10555"/>
    </row>
    <row r="10556" spans="3:3" ht="14.4" x14ac:dyDescent="0.3">
      <c r="C10556"/>
    </row>
    <row r="10557" spans="3:3" ht="14.4" x14ac:dyDescent="0.3">
      <c r="C10557"/>
    </row>
    <row r="10558" spans="3:3" ht="14.4" x14ac:dyDescent="0.3">
      <c r="C10558"/>
    </row>
    <row r="10559" spans="3:3" ht="14.4" x14ac:dyDescent="0.3">
      <c r="C10559"/>
    </row>
    <row r="10560" spans="3:3" ht="14.4" x14ac:dyDescent="0.3">
      <c r="C10560"/>
    </row>
    <row r="10561" spans="3:3" ht="14.4" x14ac:dyDescent="0.3">
      <c r="C10561"/>
    </row>
    <row r="10562" spans="3:3" ht="14.4" x14ac:dyDescent="0.3">
      <c r="C10562"/>
    </row>
    <row r="10563" spans="3:3" ht="14.4" x14ac:dyDescent="0.3">
      <c r="C10563"/>
    </row>
    <row r="10564" spans="3:3" ht="14.4" x14ac:dyDescent="0.3">
      <c r="C10564"/>
    </row>
    <row r="10565" spans="3:3" ht="14.4" x14ac:dyDescent="0.3">
      <c r="C10565"/>
    </row>
    <row r="10566" spans="3:3" ht="14.4" x14ac:dyDescent="0.3">
      <c r="C10566"/>
    </row>
    <row r="10567" spans="3:3" ht="14.4" x14ac:dyDescent="0.3">
      <c r="C10567"/>
    </row>
    <row r="10568" spans="3:3" ht="14.4" x14ac:dyDescent="0.3">
      <c r="C10568"/>
    </row>
    <row r="10569" spans="3:3" ht="14.4" x14ac:dyDescent="0.3">
      <c r="C10569"/>
    </row>
    <row r="10570" spans="3:3" ht="14.4" x14ac:dyDescent="0.3">
      <c r="C10570"/>
    </row>
    <row r="10571" spans="3:3" ht="14.4" x14ac:dyDescent="0.3">
      <c r="C10571"/>
    </row>
    <row r="10572" spans="3:3" ht="14.4" x14ac:dyDescent="0.3">
      <c r="C10572"/>
    </row>
    <row r="10573" spans="3:3" ht="14.4" x14ac:dyDescent="0.3">
      <c r="C10573"/>
    </row>
    <row r="10574" spans="3:3" ht="14.4" x14ac:dyDescent="0.3">
      <c r="C10574"/>
    </row>
    <row r="10575" spans="3:3" ht="14.4" x14ac:dyDescent="0.3">
      <c r="C10575"/>
    </row>
    <row r="10576" spans="3:3" ht="14.4" x14ac:dyDescent="0.3">
      <c r="C10576"/>
    </row>
    <row r="10577" spans="3:3" ht="14.4" x14ac:dyDescent="0.3">
      <c r="C10577"/>
    </row>
    <row r="10578" spans="3:3" ht="14.4" x14ac:dyDescent="0.3">
      <c r="C10578"/>
    </row>
    <row r="10579" spans="3:3" ht="14.4" x14ac:dyDescent="0.3">
      <c r="C10579"/>
    </row>
    <row r="10580" spans="3:3" ht="14.4" x14ac:dyDescent="0.3">
      <c r="C10580"/>
    </row>
    <row r="10581" spans="3:3" ht="14.4" x14ac:dyDescent="0.3">
      <c r="C10581"/>
    </row>
    <row r="10582" spans="3:3" ht="14.4" x14ac:dyDescent="0.3">
      <c r="C10582"/>
    </row>
    <row r="10583" spans="3:3" ht="14.4" x14ac:dyDescent="0.3">
      <c r="C10583"/>
    </row>
    <row r="10584" spans="3:3" ht="14.4" x14ac:dyDescent="0.3">
      <c r="C10584"/>
    </row>
    <row r="10585" spans="3:3" ht="14.4" x14ac:dyDescent="0.3">
      <c r="C10585"/>
    </row>
    <row r="10586" spans="3:3" ht="14.4" x14ac:dyDescent="0.3">
      <c r="C10586"/>
    </row>
    <row r="10587" spans="3:3" ht="14.4" x14ac:dyDescent="0.3">
      <c r="C10587"/>
    </row>
    <row r="10588" spans="3:3" ht="14.4" x14ac:dyDescent="0.3">
      <c r="C10588"/>
    </row>
    <row r="10589" spans="3:3" ht="14.4" x14ac:dyDescent="0.3">
      <c r="C10589"/>
    </row>
    <row r="10590" spans="3:3" ht="14.4" x14ac:dyDescent="0.3">
      <c r="C10590"/>
    </row>
    <row r="10591" spans="3:3" ht="14.4" x14ac:dyDescent="0.3">
      <c r="C10591"/>
    </row>
    <row r="10592" spans="3:3" ht="14.4" x14ac:dyDescent="0.3">
      <c r="C10592"/>
    </row>
    <row r="10593" spans="3:3" ht="14.4" x14ac:dyDescent="0.3">
      <c r="C10593"/>
    </row>
    <row r="10594" spans="3:3" ht="14.4" x14ac:dyDescent="0.3">
      <c r="C10594"/>
    </row>
    <row r="10595" spans="3:3" ht="14.4" x14ac:dyDescent="0.3">
      <c r="C10595"/>
    </row>
    <row r="10596" spans="3:3" ht="14.4" x14ac:dyDescent="0.3">
      <c r="C10596"/>
    </row>
    <row r="10597" spans="3:3" ht="14.4" x14ac:dyDescent="0.3">
      <c r="C10597"/>
    </row>
    <row r="10598" spans="3:3" ht="14.4" x14ac:dyDescent="0.3">
      <c r="C10598"/>
    </row>
    <row r="10599" spans="3:3" ht="14.4" x14ac:dyDescent="0.3">
      <c r="C10599"/>
    </row>
    <row r="10600" spans="3:3" ht="14.4" x14ac:dyDescent="0.3">
      <c r="C10600"/>
    </row>
    <row r="10601" spans="3:3" ht="14.4" x14ac:dyDescent="0.3">
      <c r="C10601"/>
    </row>
    <row r="10602" spans="3:3" ht="14.4" x14ac:dyDescent="0.3">
      <c r="C10602"/>
    </row>
    <row r="10603" spans="3:3" ht="14.4" x14ac:dyDescent="0.3">
      <c r="C10603"/>
    </row>
    <row r="10604" spans="3:3" ht="14.4" x14ac:dyDescent="0.3">
      <c r="C10604"/>
    </row>
    <row r="10605" spans="3:3" ht="14.4" x14ac:dyDescent="0.3">
      <c r="C10605"/>
    </row>
    <row r="10606" spans="3:3" ht="14.4" x14ac:dyDescent="0.3">
      <c r="C10606"/>
    </row>
    <row r="10607" spans="3:3" ht="14.4" x14ac:dyDescent="0.3">
      <c r="C10607"/>
    </row>
    <row r="10608" spans="3:3" ht="14.4" x14ac:dyDescent="0.3">
      <c r="C10608"/>
    </row>
    <row r="10609" spans="3:3" ht="14.4" x14ac:dyDescent="0.3">
      <c r="C10609"/>
    </row>
    <row r="10610" spans="3:3" ht="14.4" x14ac:dyDescent="0.3">
      <c r="C10610"/>
    </row>
    <row r="10611" spans="3:3" ht="14.4" x14ac:dyDescent="0.3">
      <c r="C10611"/>
    </row>
    <row r="10612" spans="3:3" ht="14.4" x14ac:dyDescent="0.3">
      <c r="C10612"/>
    </row>
    <row r="10613" spans="3:3" ht="14.4" x14ac:dyDescent="0.3">
      <c r="C10613"/>
    </row>
    <row r="10614" spans="3:3" ht="14.4" x14ac:dyDescent="0.3">
      <c r="C10614"/>
    </row>
    <row r="10615" spans="3:3" ht="14.4" x14ac:dyDescent="0.3">
      <c r="C10615"/>
    </row>
    <row r="10616" spans="3:3" ht="14.4" x14ac:dyDescent="0.3">
      <c r="C10616"/>
    </row>
    <row r="10617" spans="3:3" ht="14.4" x14ac:dyDescent="0.3">
      <c r="C10617"/>
    </row>
    <row r="10618" spans="3:3" ht="14.4" x14ac:dyDescent="0.3">
      <c r="C10618"/>
    </row>
    <row r="10619" spans="3:3" ht="14.4" x14ac:dyDescent="0.3">
      <c r="C10619"/>
    </row>
    <row r="10620" spans="3:3" ht="14.4" x14ac:dyDescent="0.3">
      <c r="C10620"/>
    </row>
    <row r="10621" spans="3:3" ht="14.4" x14ac:dyDescent="0.3">
      <c r="C10621"/>
    </row>
    <row r="10622" spans="3:3" ht="14.4" x14ac:dyDescent="0.3">
      <c r="C10622"/>
    </row>
    <row r="10623" spans="3:3" ht="14.4" x14ac:dyDescent="0.3">
      <c r="C10623"/>
    </row>
    <row r="10624" spans="3:3" ht="14.4" x14ac:dyDescent="0.3">
      <c r="C10624"/>
    </row>
    <row r="10625" spans="3:3" ht="14.4" x14ac:dyDescent="0.3">
      <c r="C10625"/>
    </row>
    <row r="10626" spans="3:3" ht="14.4" x14ac:dyDescent="0.3">
      <c r="C10626"/>
    </row>
    <row r="10627" spans="3:3" ht="14.4" x14ac:dyDescent="0.3">
      <c r="C10627"/>
    </row>
    <row r="10628" spans="3:3" ht="14.4" x14ac:dyDescent="0.3">
      <c r="C10628"/>
    </row>
    <row r="10629" spans="3:3" ht="14.4" x14ac:dyDescent="0.3">
      <c r="C10629"/>
    </row>
    <row r="10630" spans="3:3" ht="14.4" x14ac:dyDescent="0.3">
      <c r="C10630"/>
    </row>
    <row r="10631" spans="3:3" ht="14.4" x14ac:dyDescent="0.3">
      <c r="C10631"/>
    </row>
    <row r="10632" spans="3:3" ht="14.4" x14ac:dyDescent="0.3">
      <c r="C10632"/>
    </row>
    <row r="10633" spans="3:3" ht="14.4" x14ac:dyDescent="0.3">
      <c r="C10633"/>
    </row>
    <row r="10634" spans="3:3" ht="14.4" x14ac:dyDescent="0.3">
      <c r="C10634"/>
    </row>
    <row r="10635" spans="3:3" ht="14.4" x14ac:dyDescent="0.3">
      <c r="C10635"/>
    </row>
    <row r="10636" spans="3:3" ht="14.4" x14ac:dyDescent="0.3">
      <c r="C10636"/>
    </row>
    <row r="10637" spans="3:3" ht="14.4" x14ac:dyDescent="0.3">
      <c r="C10637"/>
    </row>
    <row r="10638" spans="3:3" ht="14.4" x14ac:dyDescent="0.3">
      <c r="C10638"/>
    </row>
    <row r="10639" spans="3:3" ht="14.4" x14ac:dyDescent="0.3">
      <c r="C10639"/>
    </row>
    <row r="10640" spans="3:3" ht="14.4" x14ac:dyDescent="0.3">
      <c r="C10640"/>
    </row>
    <row r="10641" spans="3:3" ht="14.4" x14ac:dyDescent="0.3">
      <c r="C10641"/>
    </row>
    <row r="10642" spans="3:3" ht="14.4" x14ac:dyDescent="0.3">
      <c r="C10642"/>
    </row>
    <row r="10643" spans="3:3" ht="14.4" x14ac:dyDescent="0.3">
      <c r="C10643"/>
    </row>
    <row r="10644" spans="3:3" ht="14.4" x14ac:dyDescent="0.3">
      <c r="C10644"/>
    </row>
    <row r="10645" spans="3:3" ht="14.4" x14ac:dyDescent="0.3">
      <c r="C10645"/>
    </row>
    <row r="10646" spans="3:3" ht="14.4" x14ac:dyDescent="0.3">
      <c r="C10646"/>
    </row>
    <row r="10647" spans="3:3" ht="14.4" x14ac:dyDescent="0.3">
      <c r="C10647"/>
    </row>
    <row r="10648" spans="3:3" ht="14.4" x14ac:dyDescent="0.3">
      <c r="C10648"/>
    </row>
    <row r="10649" spans="3:3" ht="14.4" x14ac:dyDescent="0.3">
      <c r="C10649"/>
    </row>
    <row r="10650" spans="3:3" ht="14.4" x14ac:dyDescent="0.3">
      <c r="C10650"/>
    </row>
    <row r="10651" spans="3:3" ht="14.4" x14ac:dyDescent="0.3">
      <c r="C10651"/>
    </row>
    <row r="10652" spans="3:3" ht="14.4" x14ac:dyDescent="0.3">
      <c r="C10652"/>
    </row>
    <row r="10653" spans="3:3" ht="14.4" x14ac:dyDescent="0.3">
      <c r="C10653"/>
    </row>
    <row r="10654" spans="3:3" ht="14.4" x14ac:dyDescent="0.3">
      <c r="C10654"/>
    </row>
    <row r="10655" spans="3:3" ht="14.4" x14ac:dyDescent="0.3">
      <c r="C10655"/>
    </row>
    <row r="10656" spans="3:3" ht="14.4" x14ac:dyDescent="0.3">
      <c r="C10656"/>
    </row>
    <row r="10657" spans="3:3" ht="14.4" x14ac:dyDescent="0.3">
      <c r="C10657"/>
    </row>
    <row r="10658" spans="3:3" ht="14.4" x14ac:dyDescent="0.3">
      <c r="C10658"/>
    </row>
    <row r="10659" spans="3:3" ht="14.4" x14ac:dyDescent="0.3">
      <c r="C10659"/>
    </row>
    <row r="10660" spans="3:3" ht="14.4" x14ac:dyDescent="0.3">
      <c r="C10660"/>
    </row>
    <row r="10661" spans="3:3" ht="14.4" x14ac:dyDescent="0.3">
      <c r="C10661"/>
    </row>
    <row r="10662" spans="3:3" ht="14.4" x14ac:dyDescent="0.3">
      <c r="C10662"/>
    </row>
    <row r="10663" spans="3:3" ht="14.4" x14ac:dyDescent="0.3">
      <c r="C10663"/>
    </row>
    <row r="10664" spans="3:3" ht="14.4" x14ac:dyDescent="0.3">
      <c r="C10664"/>
    </row>
    <row r="10665" spans="3:3" ht="14.4" x14ac:dyDescent="0.3">
      <c r="C10665"/>
    </row>
    <row r="10666" spans="3:3" ht="14.4" x14ac:dyDescent="0.3">
      <c r="C10666"/>
    </row>
    <row r="10667" spans="3:3" ht="14.4" x14ac:dyDescent="0.3">
      <c r="C10667"/>
    </row>
    <row r="10668" spans="3:3" ht="14.4" x14ac:dyDescent="0.3">
      <c r="C10668"/>
    </row>
    <row r="10669" spans="3:3" ht="14.4" x14ac:dyDescent="0.3">
      <c r="C10669"/>
    </row>
    <row r="10670" spans="3:3" ht="14.4" x14ac:dyDescent="0.3">
      <c r="C10670"/>
    </row>
    <row r="10671" spans="3:3" ht="14.4" x14ac:dyDescent="0.3">
      <c r="C10671"/>
    </row>
    <row r="10672" spans="3:3" ht="14.4" x14ac:dyDescent="0.3">
      <c r="C10672"/>
    </row>
    <row r="10673" spans="3:3" ht="14.4" x14ac:dyDescent="0.3">
      <c r="C10673"/>
    </row>
    <row r="10674" spans="3:3" ht="14.4" x14ac:dyDescent="0.3">
      <c r="C10674"/>
    </row>
    <row r="10675" spans="3:3" ht="14.4" x14ac:dyDescent="0.3">
      <c r="C10675"/>
    </row>
    <row r="10676" spans="3:3" ht="14.4" x14ac:dyDescent="0.3">
      <c r="C10676"/>
    </row>
    <row r="10677" spans="3:3" ht="14.4" x14ac:dyDescent="0.3">
      <c r="C10677"/>
    </row>
    <row r="10678" spans="3:3" ht="14.4" x14ac:dyDescent="0.3">
      <c r="C10678"/>
    </row>
    <row r="10679" spans="3:3" ht="14.4" x14ac:dyDescent="0.3">
      <c r="C10679"/>
    </row>
    <row r="10680" spans="3:3" ht="14.4" x14ac:dyDescent="0.3">
      <c r="C10680"/>
    </row>
    <row r="10681" spans="3:3" ht="14.4" x14ac:dyDescent="0.3">
      <c r="C10681"/>
    </row>
    <row r="10682" spans="3:3" ht="14.4" x14ac:dyDescent="0.3">
      <c r="C10682"/>
    </row>
    <row r="10683" spans="3:3" ht="14.4" x14ac:dyDescent="0.3">
      <c r="C10683"/>
    </row>
    <row r="10684" spans="3:3" ht="14.4" x14ac:dyDescent="0.3">
      <c r="C10684"/>
    </row>
    <row r="10685" spans="3:3" ht="14.4" x14ac:dyDescent="0.3">
      <c r="C10685"/>
    </row>
    <row r="10686" spans="3:3" ht="14.4" x14ac:dyDescent="0.3">
      <c r="C10686"/>
    </row>
    <row r="10687" spans="3:3" ht="14.4" x14ac:dyDescent="0.3">
      <c r="C10687"/>
    </row>
    <row r="10688" spans="3:3" ht="14.4" x14ac:dyDescent="0.3">
      <c r="C10688"/>
    </row>
    <row r="10689" spans="3:3" ht="14.4" x14ac:dyDescent="0.3">
      <c r="C10689"/>
    </row>
    <row r="10690" spans="3:3" ht="14.4" x14ac:dyDescent="0.3">
      <c r="C10690"/>
    </row>
    <row r="10691" spans="3:3" ht="14.4" x14ac:dyDescent="0.3">
      <c r="C10691"/>
    </row>
    <row r="10692" spans="3:3" ht="14.4" x14ac:dyDescent="0.3">
      <c r="C10692"/>
    </row>
    <row r="10693" spans="3:3" ht="14.4" x14ac:dyDescent="0.3">
      <c r="C10693"/>
    </row>
    <row r="10694" spans="3:3" ht="14.4" x14ac:dyDescent="0.3">
      <c r="C10694"/>
    </row>
    <row r="10695" spans="3:3" ht="14.4" x14ac:dyDescent="0.3">
      <c r="C10695"/>
    </row>
    <row r="10696" spans="3:3" ht="14.4" x14ac:dyDescent="0.3">
      <c r="C10696"/>
    </row>
    <row r="10697" spans="3:3" ht="14.4" x14ac:dyDescent="0.3">
      <c r="C10697"/>
    </row>
    <row r="10698" spans="3:3" ht="14.4" x14ac:dyDescent="0.3">
      <c r="C10698"/>
    </row>
    <row r="10699" spans="3:3" ht="14.4" x14ac:dyDescent="0.3">
      <c r="C10699"/>
    </row>
    <row r="10700" spans="3:3" ht="14.4" x14ac:dyDescent="0.3">
      <c r="C10700"/>
    </row>
    <row r="10701" spans="3:3" ht="14.4" x14ac:dyDescent="0.3">
      <c r="C10701"/>
    </row>
    <row r="10702" spans="3:3" ht="14.4" x14ac:dyDescent="0.3">
      <c r="C10702"/>
    </row>
    <row r="10703" spans="3:3" ht="14.4" x14ac:dyDescent="0.3">
      <c r="C10703"/>
    </row>
    <row r="10704" spans="3:3" ht="14.4" x14ac:dyDescent="0.3">
      <c r="C10704"/>
    </row>
    <row r="10705" spans="3:3" ht="14.4" x14ac:dyDescent="0.3">
      <c r="C10705"/>
    </row>
    <row r="10706" spans="3:3" ht="14.4" x14ac:dyDescent="0.3">
      <c r="C10706"/>
    </row>
    <row r="10707" spans="3:3" ht="14.4" x14ac:dyDescent="0.3">
      <c r="C10707"/>
    </row>
    <row r="10708" spans="3:3" ht="14.4" x14ac:dyDescent="0.3">
      <c r="C10708"/>
    </row>
    <row r="10709" spans="3:3" ht="14.4" x14ac:dyDescent="0.3">
      <c r="C10709"/>
    </row>
    <row r="10710" spans="3:3" ht="14.4" x14ac:dyDescent="0.3">
      <c r="C10710"/>
    </row>
    <row r="10711" spans="3:3" ht="14.4" x14ac:dyDescent="0.3">
      <c r="C10711"/>
    </row>
    <row r="10712" spans="3:3" ht="14.4" x14ac:dyDescent="0.3">
      <c r="C10712"/>
    </row>
    <row r="10713" spans="3:3" ht="14.4" x14ac:dyDescent="0.3">
      <c r="C10713"/>
    </row>
    <row r="10714" spans="3:3" ht="14.4" x14ac:dyDescent="0.3">
      <c r="C10714"/>
    </row>
    <row r="10715" spans="3:3" ht="14.4" x14ac:dyDescent="0.3">
      <c r="C10715"/>
    </row>
    <row r="10716" spans="3:3" ht="14.4" x14ac:dyDescent="0.3">
      <c r="C10716"/>
    </row>
    <row r="10717" spans="3:3" ht="14.4" x14ac:dyDescent="0.3">
      <c r="C10717"/>
    </row>
    <row r="10718" spans="3:3" ht="14.4" x14ac:dyDescent="0.3">
      <c r="C10718"/>
    </row>
    <row r="10719" spans="3:3" ht="14.4" x14ac:dyDescent="0.3">
      <c r="C10719"/>
    </row>
    <row r="10720" spans="3:3" ht="14.4" x14ac:dyDescent="0.3">
      <c r="C10720"/>
    </row>
    <row r="10721" spans="3:3" ht="14.4" x14ac:dyDescent="0.3">
      <c r="C10721"/>
    </row>
    <row r="10722" spans="3:3" ht="14.4" x14ac:dyDescent="0.3">
      <c r="C10722"/>
    </row>
    <row r="10723" spans="3:3" ht="14.4" x14ac:dyDescent="0.3">
      <c r="C10723"/>
    </row>
    <row r="10724" spans="3:3" ht="14.4" x14ac:dyDescent="0.3">
      <c r="C10724"/>
    </row>
    <row r="10725" spans="3:3" ht="14.4" x14ac:dyDescent="0.3">
      <c r="C10725"/>
    </row>
    <row r="10726" spans="3:3" ht="14.4" x14ac:dyDescent="0.3">
      <c r="C10726"/>
    </row>
    <row r="10727" spans="3:3" ht="14.4" x14ac:dyDescent="0.3">
      <c r="C10727"/>
    </row>
    <row r="10728" spans="3:3" ht="14.4" x14ac:dyDescent="0.3">
      <c r="C10728"/>
    </row>
    <row r="10729" spans="3:3" ht="14.4" x14ac:dyDescent="0.3">
      <c r="C10729"/>
    </row>
    <row r="10730" spans="3:3" ht="14.4" x14ac:dyDescent="0.3">
      <c r="C10730"/>
    </row>
    <row r="10731" spans="3:3" ht="14.4" x14ac:dyDescent="0.3">
      <c r="C10731"/>
    </row>
    <row r="10732" spans="3:3" ht="14.4" x14ac:dyDescent="0.3">
      <c r="C10732"/>
    </row>
    <row r="10733" spans="3:3" ht="14.4" x14ac:dyDescent="0.3">
      <c r="C10733"/>
    </row>
    <row r="10734" spans="3:3" ht="14.4" x14ac:dyDescent="0.3">
      <c r="C10734"/>
    </row>
    <row r="10735" spans="3:3" ht="14.4" x14ac:dyDescent="0.3">
      <c r="C10735"/>
    </row>
    <row r="10736" spans="3:3" ht="14.4" x14ac:dyDescent="0.3">
      <c r="C10736"/>
    </row>
    <row r="10737" spans="3:3" ht="14.4" x14ac:dyDescent="0.3">
      <c r="C10737"/>
    </row>
    <row r="10738" spans="3:3" ht="14.4" x14ac:dyDescent="0.3">
      <c r="C10738"/>
    </row>
    <row r="10739" spans="3:3" ht="14.4" x14ac:dyDescent="0.3">
      <c r="C10739"/>
    </row>
    <row r="10740" spans="3:3" ht="14.4" x14ac:dyDescent="0.3">
      <c r="C10740"/>
    </row>
    <row r="10741" spans="3:3" ht="14.4" x14ac:dyDescent="0.3">
      <c r="C10741"/>
    </row>
    <row r="10742" spans="3:3" ht="14.4" x14ac:dyDescent="0.3">
      <c r="C10742"/>
    </row>
    <row r="10743" spans="3:3" ht="14.4" x14ac:dyDescent="0.3">
      <c r="C10743"/>
    </row>
    <row r="10744" spans="3:3" ht="14.4" x14ac:dyDescent="0.3">
      <c r="C10744"/>
    </row>
    <row r="10745" spans="3:3" ht="14.4" x14ac:dyDescent="0.3">
      <c r="C10745"/>
    </row>
    <row r="10746" spans="3:3" ht="14.4" x14ac:dyDescent="0.3">
      <c r="C10746"/>
    </row>
    <row r="10747" spans="3:3" ht="14.4" x14ac:dyDescent="0.3">
      <c r="C10747"/>
    </row>
    <row r="10748" spans="3:3" ht="14.4" x14ac:dyDescent="0.3">
      <c r="C10748"/>
    </row>
    <row r="10749" spans="3:3" ht="14.4" x14ac:dyDescent="0.3">
      <c r="C10749"/>
    </row>
    <row r="10750" spans="3:3" ht="14.4" x14ac:dyDescent="0.3">
      <c r="C10750"/>
    </row>
    <row r="10751" spans="3:3" ht="14.4" x14ac:dyDescent="0.3">
      <c r="C10751"/>
    </row>
    <row r="10752" spans="3:3" ht="14.4" x14ac:dyDescent="0.3">
      <c r="C10752"/>
    </row>
    <row r="10753" spans="3:3" ht="14.4" x14ac:dyDescent="0.3">
      <c r="C10753"/>
    </row>
    <row r="10754" spans="3:3" ht="14.4" x14ac:dyDescent="0.3">
      <c r="C10754"/>
    </row>
    <row r="10755" spans="3:3" ht="14.4" x14ac:dyDescent="0.3">
      <c r="C10755"/>
    </row>
    <row r="10756" spans="3:3" ht="14.4" x14ac:dyDescent="0.3">
      <c r="C10756"/>
    </row>
    <row r="10757" spans="3:3" ht="14.4" x14ac:dyDescent="0.3">
      <c r="C10757"/>
    </row>
    <row r="10758" spans="3:3" ht="14.4" x14ac:dyDescent="0.3">
      <c r="C10758"/>
    </row>
    <row r="10759" spans="3:3" ht="14.4" x14ac:dyDescent="0.3">
      <c r="C10759"/>
    </row>
    <row r="10760" spans="3:3" ht="14.4" x14ac:dyDescent="0.3">
      <c r="C10760"/>
    </row>
    <row r="10761" spans="3:3" ht="14.4" x14ac:dyDescent="0.3">
      <c r="C10761"/>
    </row>
    <row r="10762" spans="3:3" ht="14.4" x14ac:dyDescent="0.3">
      <c r="C10762"/>
    </row>
    <row r="10763" spans="3:3" ht="14.4" x14ac:dyDescent="0.3">
      <c r="C10763"/>
    </row>
    <row r="10764" spans="3:3" ht="14.4" x14ac:dyDescent="0.3">
      <c r="C10764"/>
    </row>
    <row r="10765" spans="3:3" ht="14.4" x14ac:dyDescent="0.3">
      <c r="C10765"/>
    </row>
    <row r="10766" spans="3:3" ht="14.4" x14ac:dyDescent="0.3">
      <c r="C10766"/>
    </row>
    <row r="10767" spans="3:3" ht="14.4" x14ac:dyDescent="0.3">
      <c r="C10767"/>
    </row>
    <row r="10768" spans="3:3" ht="14.4" x14ac:dyDescent="0.3">
      <c r="C10768"/>
    </row>
    <row r="10769" spans="3:3" ht="14.4" x14ac:dyDescent="0.3">
      <c r="C10769"/>
    </row>
    <row r="10770" spans="3:3" ht="14.4" x14ac:dyDescent="0.3">
      <c r="C10770"/>
    </row>
    <row r="10771" spans="3:3" ht="14.4" x14ac:dyDescent="0.3">
      <c r="C10771"/>
    </row>
    <row r="10772" spans="3:3" ht="14.4" x14ac:dyDescent="0.3">
      <c r="C10772"/>
    </row>
    <row r="10773" spans="3:3" ht="14.4" x14ac:dyDescent="0.3">
      <c r="C10773"/>
    </row>
    <row r="10774" spans="3:3" ht="14.4" x14ac:dyDescent="0.3">
      <c r="C10774"/>
    </row>
    <row r="10775" spans="3:3" ht="14.4" x14ac:dyDescent="0.3">
      <c r="C10775"/>
    </row>
    <row r="10776" spans="3:3" ht="14.4" x14ac:dyDescent="0.3">
      <c r="C10776"/>
    </row>
    <row r="10777" spans="3:3" ht="14.4" x14ac:dyDescent="0.3">
      <c r="C10777"/>
    </row>
    <row r="10778" spans="3:3" ht="14.4" x14ac:dyDescent="0.3">
      <c r="C10778"/>
    </row>
    <row r="10779" spans="3:3" ht="14.4" x14ac:dyDescent="0.3">
      <c r="C10779"/>
    </row>
    <row r="10780" spans="3:3" ht="14.4" x14ac:dyDescent="0.3">
      <c r="C10780"/>
    </row>
    <row r="10781" spans="3:3" ht="14.4" x14ac:dyDescent="0.3">
      <c r="C10781"/>
    </row>
    <row r="10782" spans="3:3" ht="14.4" x14ac:dyDescent="0.3">
      <c r="C10782"/>
    </row>
    <row r="10783" spans="3:3" ht="14.4" x14ac:dyDescent="0.3">
      <c r="C10783"/>
    </row>
    <row r="10784" spans="3:3" ht="14.4" x14ac:dyDescent="0.3">
      <c r="C10784"/>
    </row>
    <row r="10785" spans="3:3" ht="14.4" x14ac:dyDescent="0.3">
      <c r="C10785"/>
    </row>
    <row r="10786" spans="3:3" ht="14.4" x14ac:dyDescent="0.3">
      <c r="C10786"/>
    </row>
    <row r="10787" spans="3:3" ht="14.4" x14ac:dyDescent="0.3">
      <c r="C10787"/>
    </row>
    <row r="10788" spans="3:3" ht="14.4" x14ac:dyDescent="0.3">
      <c r="C10788"/>
    </row>
    <row r="10789" spans="3:3" ht="14.4" x14ac:dyDescent="0.3">
      <c r="C10789"/>
    </row>
    <row r="10790" spans="3:3" ht="14.4" x14ac:dyDescent="0.3">
      <c r="C10790"/>
    </row>
    <row r="10791" spans="3:3" ht="14.4" x14ac:dyDescent="0.3">
      <c r="C10791"/>
    </row>
    <row r="10792" spans="3:3" ht="14.4" x14ac:dyDescent="0.3">
      <c r="C10792"/>
    </row>
    <row r="10793" spans="3:3" ht="14.4" x14ac:dyDescent="0.3">
      <c r="C10793"/>
    </row>
    <row r="10794" spans="3:3" ht="14.4" x14ac:dyDescent="0.3">
      <c r="C10794"/>
    </row>
    <row r="10795" spans="3:3" ht="14.4" x14ac:dyDescent="0.3">
      <c r="C10795"/>
    </row>
    <row r="10796" spans="3:3" ht="14.4" x14ac:dyDescent="0.3">
      <c r="C10796"/>
    </row>
    <row r="10797" spans="3:3" ht="14.4" x14ac:dyDescent="0.3">
      <c r="C10797"/>
    </row>
    <row r="10798" spans="3:3" ht="14.4" x14ac:dyDescent="0.3">
      <c r="C10798"/>
    </row>
    <row r="10799" spans="3:3" ht="14.4" x14ac:dyDescent="0.3">
      <c r="C10799"/>
    </row>
    <row r="10800" spans="3:3" ht="14.4" x14ac:dyDescent="0.3">
      <c r="C10800"/>
    </row>
    <row r="10801" spans="3:3" ht="14.4" x14ac:dyDescent="0.3">
      <c r="C10801"/>
    </row>
    <row r="10802" spans="3:3" ht="14.4" x14ac:dyDescent="0.3">
      <c r="C10802"/>
    </row>
    <row r="10803" spans="3:3" ht="14.4" x14ac:dyDescent="0.3">
      <c r="C10803"/>
    </row>
    <row r="10804" spans="3:3" ht="14.4" x14ac:dyDescent="0.3">
      <c r="C10804"/>
    </row>
    <row r="10805" spans="3:3" ht="14.4" x14ac:dyDescent="0.3">
      <c r="C10805"/>
    </row>
    <row r="10806" spans="3:3" ht="14.4" x14ac:dyDescent="0.3">
      <c r="C10806"/>
    </row>
    <row r="10807" spans="3:3" ht="14.4" x14ac:dyDescent="0.3">
      <c r="C10807"/>
    </row>
    <row r="10808" spans="3:3" ht="14.4" x14ac:dyDescent="0.3">
      <c r="C10808"/>
    </row>
    <row r="10809" spans="3:3" ht="14.4" x14ac:dyDescent="0.3">
      <c r="C10809"/>
    </row>
    <row r="10810" spans="3:3" ht="14.4" x14ac:dyDescent="0.3">
      <c r="C10810"/>
    </row>
    <row r="10811" spans="3:3" ht="14.4" x14ac:dyDescent="0.3">
      <c r="C10811"/>
    </row>
    <row r="10812" spans="3:3" ht="14.4" x14ac:dyDescent="0.3">
      <c r="C10812"/>
    </row>
    <row r="10813" spans="3:3" ht="14.4" x14ac:dyDescent="0.3">
      <c r="C10813"/>
    </row>
    <row r="10814" spans="3:3" ht="14.4" x14ac:dyDescent="0.3">
      <c r="C10814"/>
    </row>
    <row r="10815" spans="3:3" ht="14.4" x14ac:dyDescent="0.3">
      <c r="C10815"/>
    </row>
    <row r="10816" spans="3:3" ht="14.4" x14ac:dyDescent="0.3">
      <c r="C10816"/>
    </row>
    <row r="10817" spans="3:3" ht="14.4" x14ac:dyDescent="0.3">
      <c r="C10817"/>
    </row>
    <row r="10818" spans="3:3" ht="14.4" x14ac:dyDescent="0.3">
      <c r="C10818"/>
    </row>
    <row r="10819" spans="3:3" ht="14.4" x14ac:dyDescent="0.3">
      <c r="C10819"/>
    </row>
    <row r="10820" spans="3:3" ht="14.4" x14ac:dyDescent="0.3">
      <c r="C10820"/>
    </row>
    <row r="10821" spans="3:3" ht="14.4" x14ac:dyDescent="0.3">
      <c r="C10821"/>
    </row>
    <row r="10822" spans="3:3" ht="14.4" x14ac:dyDescent="0.3">
      <c r="C10822"/>
    </row>
    <row r="10823" spans="3:3" ht="14.4" x14ac:dyDescent="0.3">
      <c r="C10823"/>
    </row>
    <row r="10824" spans="3:3" ht="14.4" x14ac:dyDescent="0.3">
      <c r="C10824"/>
    </row>
    <row r="10825" spans="3:3" ht="14.4" x14ac:dyDescent="0.3">
      <c r="C10825"/>
    </row>
    <row r="10826" spans="3:3" ht="14.4" x14ac:dyDescent="0.3">
      <c r="C10826"/>
    </row>
    <row r="10827" spans="3:3" ht="14.4" x14ac:dyDescent="0.3">
      <c r="C10827"/>
    </row>
    <row r="10828" spans="3:3" ht="14.4" x14ac:dyDescent="0.3">
      <c r="C10828"/>
    </row>
    <row r="10829" spans="3:3" ht="14.4" x14ac:dyDescent="0.3">
      <c r="C10829"/>
    </row>
    <row r="10830" spans="3:3" ht="14.4" x14ac:dyDescent="0.3">
      <c r="C10830"/>
    </row>
    <row r="10831" spans="3:3" ht="14.4" x14ac:dyDescent="0.3">
      <c r="C10831"/>
    </row>
    <row r="10832" spans="3:3" ht="14.4" x14ac:dyDescent="0.3">
      <c r="C10832"/>
    </row>
    <row r="10833" spans="3:3" ht="14.4" x14ac:dyDescent="0.3">
      <c r="C10833"/>
    </row>
    <row r="10834" spans="3:3" ht="14.4" x14ac:dyDescent="0.3">
      <c r="C10834"/>
    </row>
    <row r="10835" spans="3:3" ht="14.4" x14ac:dyDescent="0.3">
      <c r="C10835"/>
    </row>
    <row r="10836" spans="3:3" ht="14.4" x14ac:dyDescent="0.3">
      <c r="C10836"/>
    </row>
    <row r="10837" spans="3:3" ht="14.4" x14ac:dyDescent="0.3">
      <c r="C10837"/>
    </row>
    <row r="10838" spans="3:3" ht="14.4" x14ac:dyDescent="0.3">
      <c r="C10838"/>
    </row>
    <row r="10839" spans="3:3" ht="14.4" x14ac:dyDescent="0.3">
      <c r="C10839"/>
    </row>
    <row r="10840" spans="3:3" ht="14.4" x14ac:dyDescent="0.3">
      <c r="C10840"/>
    </row>
    <row r="10841" spans="3:3" ht="14.4" x14ac:dyDescent="0.3">
      <c r="C10841"/>
    </row>
    <row r="10842" spans="3:3" ht="14.4" x14ac:dyDescent="0.3">
      <c r="C10842"/>
    </row>
    <row r="10843" spans="3:3" ht="14.4" x14ac:dyDescent="0.3">
      <c r="C10843"/>
    </row>
    <row r="10844" spans="3:3" ht="14.4" x14ac:dyDescent="0.3">
      <c r="C10844"/>
    </row>
    <row r="10845" spans="3:3" ht="14.4" x14ac:dyDescent="0.3">
      <c r="C10845"/>
    </row>
    <row r="10846" spans="3:3" ht="14.4" x14ac:dyDescent="0.3">
      <c r="C10846"/>
    </row>
    <row r="10847" spans="3:3" ht="14.4" x14ac:dyDescent="0.3">
      <c r="C10847"/>
    </row>
    <row r="10848" spans="3:3" ht="14.4" x14ac:dyDescent="0.3">
      <c r="C10848"/>
    </row>
    <row r="10849" spans="3:3" ht="14.4" x14ac:dyDescent="0.3">
      <c r="C10849"/>
    </row>
    <row r="10850" spans="3:3" ht="14.4" x14ac:dyDescent="0.3">
      <c r="C10850"/>
    </row>
    <row r="10851" spans="3:3" ht="14.4" x14ac:dyDescent="0.3">
      <c r="C10851"/>
    </row>
    <row r="10852" spans="3:3" ht="14.4" x14ac:dyDescent="0.3">
      <c r="C10852"/>
    </row>
    <row r="10853" spans="3:3" ht="14.4" x14ac:dyDescent="0.3">
      <c r="C10853"/>
    </row>
    <row r="10854" spans="3:3" ht="14.4" x14ac:dyDescent="0.3">
      <c r="C10854"/>
    </row>
    <row r="10855" spans="3:3" ht="14.4" x14ac:dyDescent="0.3">
      <c r="C10855"/>
    </row>
    <row r="10856" spans="3:3" ht="14.4" x14ac:dyDescent="0.3">
      <c r="C10856"/>
    </row>
    <row r="10857" spans="3:3" ht="14.4" x14ac:dyDescent="0.3">
      <c r="C10857"/>
    </row>
    <row r="10858" spans="3:3" ht="14.4" x14ac:dyDescent="0.3">
      <c r="C10858"/>
    </row>
    <row r="10859" spans="3:3" ht="14.4" x14ac:dyDescent="0.3">
      <c r="C10859"/>
    </row>
    <row r="10860" spans="3:3" ht="14.4" x14ac:dyDescent="0.3">
      <c r="C10860"/>
    </row>
    <row r="10861" spans="3:3" ht="14.4" x14ac:dyDescent="0.3">
      <c r="C10861"/>
    </row>
    <row r="10862" spans="3:3" ht="14.4" x14ac:dyDescent="0.3">
      <c r="C10862"/>
    </row>
    <row r="10863" spans="3:3" ht="14.4" x14ac:dyDescent="0.3">
      <c r="C10863"/>
    </row>
    <row r="10864" spans="3:3" ht="14.4" x14ac:dyDescent="0.3">
      <c r="C10864"/>
    </row>
    <row r="10865" spans="3:3" ht="14.4" x14ac:dyDescent="0.3">
      <c r="C10865"/>
    </row>
    <row r="10866" spans="3:3" ht="14.4" x14ac:dyDescent="0.3">
      <c r="C10866"/>
    </row>
    <row r="10867" spans="3:3" ht="14.4" x14ac:dyDescent="0.3">
      <c r="C10867"/>
    </row>
    <row r="10868" spans="3:3" ht="14.4" x14ac:dyDescent="0.3">
      <c r="C10868"/>
    </row>
    <row r="10869" spans="3:3" ht="14.4" x14ac:dyDescent="0.3">
      <c r="C10869"/>
    </row>
    <row r="10870" spans="3:3" ht="14.4" x14ac:dyDescent="0.3">
      <c r="C10870"/>
    </row>
    <row r="10871" spans="3:3" ht="14.4" x14ac:dyDescent="0.3">
      <c r="C10871"/>
    </row>
    <row r="10872" spans="3:3" ht="14.4" x14ac:dyDescent="0.3">
      <c r="C10872"/>
    </row>
    <row r="10873" spans="3:3" ht="14.4" x14ac:dyDescent="0.3">
      <c r="C10873"/>
    </row>
    <row r="10874" spans="3:3" ht="14.4" x14ac:dyDescent="0.3">
      <c r="C10874"/>
    </row>
    <row r="10875" spans="3:3" ht="14.4" x14ac:dyDescent="0.3">
      <c r="C10875"/>
    </row>
    <row r="10876" spans="3:3" ht="14.4" x14ac:dyDescent="0.3">
      <c r="C10876"/>
    </row>
    <row r="10877" spans="3:3" ht="14.4" x14ac:dyDescent="0.3">
      <c r="C10877"/>
    </row>
    <row r="10878" spans="3:3" ht="14.4" x14ac:dyDescent="0.3">
      <c r="C10878"/>
    </row>
    <row r="10879" spans="3:3" ht="14.4" x14ac:dyDescent="0.3">
      <c r="C10879"/>
    </row>
    <row r="10880" spans="3:3" ht="14.4" x14ac:dyDescent="0.3">
      <c r="C10880"/>
    </row>
    <row r="10881" spans="3:3" ht="14.4" x14ac:dyDescent="0.3">
      <c r="C10881"/>
    </row>
    <row r="10882" spans="3:3" ht="14.4" x14ac:dyDescent="0.3">
      <c r="C10882"/>
    </row>
    <row r="10883" spans="3:3" ht="14.4" x14ac:dyDescent="0.3">
      <c r="C10883"/>
    </row>
    <row r="10884" spans="3:3" ht="14.4" x14ac:dyDescent="0.3">
      <c r="C10884"/>
    </row>
    <row r="10885" spans="3:3" ht="14.4" x14ac:dyDescent="0.3">
      <c r="C10885"/>
    </row>
    <row r="10886" spans="3:3" ht="14.4" x14ac:dyDescent="0.3">
      <c r="C10886"/>
    </row>
    <row r="10887" spans="3:3" ht="14.4" x14ac:dyDescent="0.3">
      <c r="C10887"/>
    </row>
    <row r="10888" spans="3:3" ht="14.4" x14ac:dyDescent="0.3">
      <c r="C10888"/>
    </row>
    <row r="10889" spans="3:3" ht="14.4" x14ac:dyDescent="0.3">
      <c r="C10889"/>
    </row>
    <row r="10890" spans="3:3" ht="14.4" x14ac:dyDescent="0.3">
      <c r="C10890"/>
    </row>
    <row r="10891" spans="3:3" ht="14.4" x14ac:dyDescent="0.3">
      <c r="C10891"/>
    </row>
    <row r="10892" spans="3:3" ht="14.4" x14ac:dyDescent="0.3">
      <c r="C10892"/>
    </row>
    <row r="10893" spans="3:3" ht="14.4" x14ac:dyDescent="0.3">
      <c r="C10893"/>
    </row>
    <row r="10894" spans="3:3" ht="14.4" x14ac:dyDescent="0.3">
      <c r="C10894"/>
    </row>
    <row r="10895" spans="3:3" ht="14.4" x14ac:dyDescent="0.3">
      <c r="C10895"/>
    </row>
    <row r="10896" spans="3:3" ht="14.4" x14ac:dyDescent="0.3">
      <c r="C10896"/>
    </row>
    <row r="10897" spans="3:3" ht="14.4" x14ac:dyDescent="0.3">
      <c r="C10897"/>
    </row>
    <row r="10898" spans="3:3" ht="14.4" x14ac:dyDescent="0.3">
      <c r="C10898"/>
    </row>
    <row r="10899" spans="3:3" ht="14.4" x14ac:dyDescent="0.3">
      <c r="C10899"/>
    </row>
    <row r="10900" spans="3:3" ht="14.4" x14ac:dyDescent="0.3">
      <c r="C10900"/>
    </row>
    <row r="10901" spans="3:3" ht="14.4" x14ac:dyDescent="0.3">
      <c r="C10901"/>
    </row>
    <row r="10902" spans="3:3" ht="14.4" x14ac:dyDescent="0.3">
      <c r="C10902"/>
    </row>
    <row r="10903" spans="3:3" ht="14.4" x14ac:dyDescent="0.3">
      <c r="C10903"/>
    </row>
    <row r="10904" spans="3:3" ht="14.4" x14ac:dyDescent="0.3">
      <c r="C10904"/>
    </row>
    <row r="10905" spans="3:3" ht="14.4" x14ac:dyDescent="0.3">
      <c r="C10905"/>
    </row>
    <row r="10906" spans="3:3" ht="14.4" x14ac:dyDescent="0.3">
      <c r="C10906"/>
    </row>
    <row r="10907" spans="3:3" ht="14.4" x14ac:dyDescent="0.3">
      <c r="C10907"/>
    </row>
    <row r="10908" spans="3:3" ht="14.4" x14ac:dyDescent="0.3">
      <c r="C10908"/>
    </row>
    <row r="10909" spans="3:3" ht="14.4" x14ac:dyDescent="0.3">
      <c r="C10909"/>
    </row>
    <row r="10910" spans="3:3" ht="14.4" x14ac:dyDescent="0.3">
      <c r="C10910"/>
    </row>
    <row r="10911" spans="3:3" ht="14.4" x14ac:dyDescent="0.3">
      <c r="C10911"/>
    </row>
    <row r="10912" spans="3:3" ht="14.4" x14ac:dyDescent="0.3">
      <c r="C10912"/>
    </row>
    <row r="10913" spans="3:3" ht="14.4" x14ac:dyDescent="0.3">
      <c r="C10913"/>
    </row>
    <row r="10914" spans="3:3" ht="14.4" x14ac:dyDescent="0.3">
      <c r="C10914"/>
    </row>
    <row r="10915" spans="3:3" ht="14.4" x14ac:dyDescent="0.3">
      <c r="C10915"/>
    </row>
    <row r="10916" spans="3:3" ht="14.4" x14ac:dyDescent="0.3">
      <c r="C10916"/>
    </row>
    <row r="10917" spans="3:3" ht="14.4" x14ac:dyDescent="0.3">
      <c r="C10917"/>
    </row>
    <row r="10918" spans="3:3" ht="14.4" x14ac:dyDescent="0.3">
      <c r="C10918"/>
    </row>
    <row r="10919" spans="3:3" ht="14.4" x14ac:dyDescent="0.3">
      <c r="C10919"/>
    </row>
    <row r="10920" spans="3:3" ht="14.4" x14ac:dyDescent="0.3">
      <c r="C10920"/>
    </row>
    <row r="10921" spans="3:3" ht="14.4" x14ac:dyDescent="0.3">
      <c r="C10921"/>
    </row>
    <row r="10922" spans="3:3" ht="14.4" x14ac:dyDescent="0.3">
      <c r="C10922"/>
    </row>
    <row r="10923" spans="3:3" ht="14.4" x14ac:dyDescent="0.3">
      <c r="C10923"/>
    </row>
    <row r="10924" spans="3:3" ht="14.4" x14ac:dyDescent="0.3">
      <c r="C10924"/>
    </row>
    <row r="10925" spans="3:3" ht="14.4" x14ac:dyDescent="0.3">
      <c r="C10925"/>
    </row>
    <row r="10926" spans="3:3" ht="14.4" x14ac:dyDescent="0.3">
      <c r="C10926"/>
    </row>
    <row r="10927" spans="3:3" ht="14.4" x14ac:dyDescent="0.3">
      <c r="C10927"/>
    </row>
    <row r="10928" spans="3:3" ht="14.4" x14ac:dyDescent="0.3">
      <c r="C10928"/>
    </row>
    <row r="10929" spans="3:3" ht="14.4" x14ac:dyDescent="0.3">
      <c r="C10929"/>
    </row>
    <row r="10930" spans="3:3" ht="14.4" x14ac:dyDescent="0.3">
      <c r="C10930"/>
    </row>
    <row r="10931" spans="3:3" ht="14.4" x14ac:dyDescent="0.3">
      <c r="C10931"/>
    </row>
    <row r="10932" spans="3:3" ht="14.4" x14ac:dyDescent="0.3">
      <c r="C10932"/>
    </row>
    <row r="10933" spans="3:3" ht="14.4" x14ac:dyDescent="0.3">
      <c r="C10933"/>
    </row>
    <row r="10934" spans="3:3" ht="14.4" x14ac:dyDescent="0.3">
      <c r="C10934"/>
    </row>
    <row r="10935" spans="3:3" ht="14.4" x14ac:dyDescent="0.3">
      <c r="C10935"/>
    </row>
    <row r="10936" spans="3:3" ht="14.4" x14ac:dyDescent="0.3">
      <c r="C10936"/>
    </row>
    <row r="10937" spans="3:3" ht="14.4" x14ac:dyDescent="0.3">
      <c r="C10937"/>
    </row>
    <row r="10938" spans="3:3" ht="14.4" x14ac:dyDescent="0.3">
      <c r="C10938"/>
    </row>
    <row r="10939" spans="3:3" ht="14.4" x14ac:dyDescent="0.3">
      <c r="C10939"/>
    </row>
    <row r="10940" spans="3:3" ht="14.4" x14ac:dyDescent="0.3">
      <c r="C10940"/>
    </row>
    <row r="10941" spans="3:3" ht="14.4" x14ac:dyDescent="0.3">
      <c r="C10941"/>
    </row>
    <row r="10942" spans="3:3" ht="14.4" x14ac:dyDescent="0.3">
      <c r="C10942"/>
    </row>
    <row r="10943" spans="3:3" ht="14.4" x14ac:dyDescent="0.3">
      <c r="C10943"/>
    </row>
    <row r="10944" spans="3:3" ht="14.4" x14ac:dyDescent="0.3">
      <c r="C10944"/>
    </row>
    <row r="10945" spans="3:3" ht="14.4" x14ac:dyDescent="0.3">
      <c r="C10945"/>
    </row>
    <row r="10946" spans="3:3" ht="14.4" x14ac:dyDescent="0.3">
      <c r="C10946"/>
    </row>
    <row r="10947" spans="3:3" ht="14.4" x14ac:dyDescent="0.3">
      <c r="C10947"/>
    </row>
    <row r="10948" spans="3:3" ht="14.4" x14ac:dyDescent="0.3">
      <c r="C10948"/>
    </row>
    <row r="10949" spans="3:3" ht="14.4" x14ac:dyDescent="0.3">
      <c r="C10949"/>
    </row>
    <row r="10950" spans="3:3" ht="14.4" x14ac:dyDescent="0.3">
      <c r="C10950"/>
    </row>
    <row r="10951" spans="3:3" ht="14.4" x14ac:dyDescent="0.3">
      <c r="C10951"/>
    </row>
    <row r="10952" spans="3:3" ht="14.4" x14ac:dyDescent="0.3">
      <c r="C10952"/>
    </row>
    <row r="10953" spans="3:3" ht="14.4" x14ac:dyDescent="0.3">
      <c r="C10953"/>
    </row>
    <row r="10954" spans="3:3" ht="14.4" x14ac:dyDescent="0.3">
      <c r="C10954"/>
    </row>
    <row r="10955" spans="3:3" ht="14.4" x14ac:dyDescent="0.3">
      <c r="C10955"/>
    </row>
    <row r="10956" spans="3:3" ht="14.4" x14ac:dyDescent="0.3">
      <c r="C10956"/>
    </row>
    <row r="10957" spans="3:3" ht="14.4" x14ac:dyDescent="0.3">
      <c r="C10957"/>
    </row>
    <row r="10958" spans="3:3" ht="14.4" x14ac:dyDescent="0.3">
      <c r="C10958"/>
    </row>
    <row r="10959" spans="3:3" ht="14.4" x14ac:dyDescent="0.3">
      <c r="C10959"/>
    </row>
    <row r="10960" spans="3:3" ht="14.4" x14ac:dyDescent="0.3">
      <c r="C10960"/>
    </row>
    <row r="10961" spans="3:3" ht="14.4" x14ac:dyDescent="0.3">
      <c r="C10961"/>
    </row>
    <row r="10962" spans="3:3" ht="14.4" x14ac:dyDescent="0.3">
      <c r="C10962"/>
    </row>
    <row r="10963" spans="3:3" ht="14.4" x14ac:dyDescent="0.3">
      <c r="C10963"/>
    </row>
    <row r="10964" spans="3:3" ht="14.4" x14ac:dyDescent="0.3">
      <c r="C10964"/>
    </row>
    <row r="10965" spans="3:3" ht="14.4" x14ac:dyDescent="0.3">
      <c r="C10965"/>
    </row>
    <row r="10966" spans="3:3" ht="14.4" x14ac:dyDescent="0.3">
      <c r="C10966"/>
    </row>
    <row r="10967" spans="3:3" ht="14.4" x14ac:dyDescent="0.3">
      <c r="C10967"/>
    </row>
    <row r="10968" spans="3:3" ht="14.4" x14ac:dyDescent="0.3">
      <c r="C10968"/>
    </row>
    <row r="10969" spans="3:3" ht="14.4" x14ac:dyDescent="0.3">
      <c r="C10969"/>
    </row>
    <row r="10970" spans="3:3" ht="14.4" x14ac:dyDescent="0.3">
      <c r="C10970"/>
    </row>
    <row r="10971" spans="3:3" ht="14.4" x14ac:dyDescent="0.3">
      <c r="C10971"/>
    </row>
    <row r="10972" spans="3:3" ht="14.4" x14ac:dyDescent="0.3">
      <c r="C10972"/>
    </row>
    <row r="10973" spans="3:3" ht="14.4" x14ac:dyDescent="0.3">
      <c r="C10973"/>
    </row>
    <row r="10974" spans="3:3" ht="14.4" x14ac:dyDescent="0.3">
      <c r="C10974"/>
    </row>
    <row r="10975" spans="3:3" ht="14.4" x14ac:dyDescent="0.3">
      <c r="C10975"/>
    </row>
    <row r="10976" spans="3:3" ht="14.4" x14ac:dyDescent="0.3">
      <c r="C10976"/>
    </row>
    <row r="10977" spans="3:3" ht="14.4" x14ac:dyDescent="0.3">
      <c r="C10977"/>
    </row>
    <row r="10978" spans="3:3" ht="14.4" x14ac:dyDescent="0.3">
      <c r="C10978"/>
    </row>
    <row r="10979" spans="3:3" ht="14.4" x14ac:dyDescent="0.3">
      <c r="C10979"/>
    </row>
    <row r="10980" spans="3:3" ht="14.4" x14ac:dyDescent="0.3">
      <c r="C10980"/>
    </row>
    <row r="10981" spans="3:3" ht="14.4" x14ac:dyDescent="0.3">
      <c r="C10981"/>
    </row>
    <row r="10982" spans="3:3" ht="14.4" x14ac:dyDescent="0.3">
      <c r="C10982"/>
    </row>
    <row r="10983" spans="3:3" ht="14.4" x14ac:dyDescent="0.3">
      <c r="C10983"/>
    </row>
    <row r="10984" spans="3:3" ht="14.4" x14ac:dyDescent="0.3">
      <c r="C10984"/>
    </row>
    <row r="10985" spans="3:3" ht="14.4" x14ac:dyDescent="0.3">
      <c r="C10985"/>
    </row>
    <row r="10986" spans="3:3" ht="14.4" x14ac:dyDescent="0.3">
      <c r="C10986"/>
    </row>
    <row r="10987" spans="3:3" ht="14.4" x14ac:dyDescent="0.3">
      <c r="C10987"/>
    </row>
    <row r="10988" spans="3:3" ht="14.4" x14ac:dyDescent="0.3">
      <c r="C10988"/>
    </row>
    <row r="10989" spans="3:3" ht="14.4" x14ac:dyDescent="0.3">
      <c r="C10989"/>
    </row>
    <row r="10990" spans="3:3" ht="14.4" x14ac:dyDescent="0.3">
      <c r="C10990"/>
    </row>
    <row r="10991" spans="3:3" ht="14.4" x14ac:dyDescent="0.3">
      <c r="C10991"/>
    </row>
    <row r="10992" spans="3:3" ht="14.4" x14ac:dyDescent="0.3">
      <c r="C10992"/>
    </row>
    <row r="10993" spans="3:3" ht="14.4" x14ac:dyDescent="0.3">
      <c r="C10993"/>
    </row>
    <row r="10994" spans="3:3" ht="14.4" x14ac:dyDescent="0.3">
      <c r="C10994"/>
    </row>
    <row r="10995" spans="3:3" ht="14.4" x14ac:dyDescent="0.3">
      <c r="C10995"/>
    </row>
    <row r="10996" spans="3:3" ht="14.4" x14ac:dyDescent="0.3">
      <c r="C10996"/>
    </row>
    <row r="10997" spans="3:3" ht="14.4" x14ac:dyDescent="0.3">
      <c r="C10997"/>
    </row>
    <row r="10998" spans="3:3" ht="14.4" x14ac:dyDescent="0.3">
      <c r="C10998"/>
    </row>
    <row r="10999" spans="3:3" ht="14.4" x14ac:dyDescent="0.3">
      <c r="C10999"/>
    </row>
    <row r="11000" spans="3:3" ht="14.4" x14ac:dyDescent="0.3">
      <c r="C11000"/>
    </row>
    <row r="11001" spans="3:3" ht="14.4" x14ac:dyDescent="0.3">
      <c r="C11001"/>
    </row>
    <row r="11002" spans="3:3" ht="14.4" x14ac:dyDescent="0.3">
      <c r="C11002"/>
    </row>
    <row r="11003" spans="3:3" ht="14.4" x14ac:dyDescent="0.3">
      <c r="C11003"/>
    </row>
    <row r="11004" spans="3:3" ht="14.4" x14ac:dyDescent="0.3">
      <c r="C11004"/>
    </row>
    <row r="11005" spans="3:3" ht="14.4" x14ac:dyDescent="0.3">
      <c r="C11005"/>
    </row>
    <row r="11006" spans="3:3" ht="14.4" x14ac:dyDescent="0.3">
      <c r="C11006"/>
    </row>
    <row r="11007" spans="3:3" ht="14.4" x14ac:dyDescent="0.3">
      <c r="C11007"/>
    </row>
    <row r="11008" spans="3:3" ht="14.4" x14ac:dyDescent="0.3">
      <c r="C11008"/>
    </row>
    <row r="11009" spans="3:3" ht="14.4" x14ac:dyDescent="0.3">
      <c r="C11009"/>
    </row>
    <row r="11010" spans="3:3" ht="14.4" x14ac:dyDescent="0.3">
      <c r="C11010"/>
    </row>
    <row r="11011" spans="3:3" ht="14.4" x14ac:dyDescent="0.3">
      <c r="C11011"/>
    </row>
    <row r="11012" spans="3:3" ht="14.4" x14ac:dyDescent="0.3">
      <c r="C11012"/>
    </row>
    <row r="11013" spans="3:3" ht="14.4" x14ac:dyDescent="0.3">
      <c r="C11013"/>
    </row>
    <row r="11014" spans="3:3" ht="14.4" x14ac:dyDescent="0.3">
      <c r="C11014"/>
    </row>
    <row r="11015" spans="3:3" ht="14.4" x14ac:dyDescent="0.3">
      <c r="C11015"/>
    </row>
    <row r="11016" spans="3:3" ht="14.4" x14ac:dyDescent="0.3">
      <c r="C11016"/>
    </row>
    <row r="11017" spans="3:3" ht="14.4" x14ac:dyDescent="0.3">
      <c r="C11017"/>
    </row>
    <row r="11018" spans="3:3" ht="14.4" x14ac:dyDescent="0.3">
      <c r="C11018"/>
    </row>
    <row r="11019" spans="3:3" ht="14.4" x14ac:dyDescent="0.3">
      <c r="C11019"/>
    </row>
    <row r="11020" spans="3:3" ht="14.4" x14ac:dyDescent="0.3">
      <c r="C11020"/>
    </row>
    <row r="11021" spans="3:3" ht="14.4" x14ac:dyDescent="0.3">
      <c r="C11021"/>
    </row>
    <row r="11022" spans="3:3" ht="14.4" x14ac:dyDescent="0.3">
      <c r="C11022"/>
    </row>
    <row r="11023" spans="3:3" ht="14.4" x14ac:dyDescent="0.3">
      <c r="C11023"/>
    </row>
    <row r="11024" spans="3:3" ht="14.4" x14ac:dyDescent="0.3">
      <c r="C11024"/>
    </row>
    <row r="11025" spans="3:3" ht="14.4" x14ac:dyDescent="0.3">
      <c r="C11025"/>
    </row>
    <row r="11026" spans="3:3" ht="14.4" x14ac:dyDescent="0.3">
      <c r="C11026"/>
    </row>
    <row r="11027" spans="3:3" ht="14.4" x14ac:dyDescent="0.3">
      <c r="C11027"/>
    </row>
    <row r="11028" spans="3:3" ht="14.4" x14ac:dyDescent="0.3">
      <c r="C11028"/>
    </row>
    <row r="11029" spans="3:3" ht="14.4" x14ac:dyDescent="0.3">
      <c r="C11029"/>
    </row>
    <row r="11030" spans="3:3" ht="14.4" x14ac:dyDescent="0.3">
      <c r="C11030"/>
    </row>
    <row r="11031" spans="3:3" ht="14.4" x14ac:dyDescent="0.3">
      <c r="C11031"/>
    </row>
    <row r="11032" spans="3:3" ht="14.4" x14ac:dyDescent="0.3">
      <c r="C11032"/>
    </row>
    <row r="11033" spans="3:3" ht="14.4" x14ac:dyDescent="0.3">
      <c r="C11033"/>
    </row>
    <row r="11034" spans="3:3" ht="14.4" x14ac:dyDescent="0.3">
      <c r="C11034"/>
    </row>
    <row r="11035" spans="3:3" ht="14.4" x14ac:dyDescent="0.3">
      <c r="C11035"/>
    </row>
    <row r="11036" spans="3:3" ht="14.4" x14ac:dyDescent="0.3">
      <c r="C11036"/>
    </row>
    <row r="11037" spans="3:3" ht="14.4" x14ac:dyDescent="0.3">
      <c r="C11037"/>
    </row>
    <row r="11038" spans="3:3" ht="14.4" x14ac:dyDescent="0.3">
      <c r="C11038"/>
    </row>
    <row r="11039" spans="3:3" ht="14.4" x14ac:dyDescent="0.3">
      <c r="C11039"/>
    </row>
    <row r="11040" spans="3:3" ht="14.4" x14ac:dyDescent="0.3">
      <c r="C11040"/>
    </row>
    <row r="11041" spans="3:3" ht="14.4" x14ac:dyDescent="0.3">
      <c r="C11041"/>
    </row>
    <row r="11042" spans="3:3" ht="14.4" x14ac:dyDescent="0.3">
      <c r="C11042"/>
    </row>
    <row r="11043" spans="3:3" ht="14.4" x14ac:dyDescent="0.3">
      <c r="C11043"/>
    </row>
    <row r="11044" spans="3:3" ht="14.4" x14ac:dyDescent="0.3">
      <c r="C11044"/>
    </row>
    <row r="11045" spans="3:3" ht="14.4" x14ac:dyDescent="0.3">
      <c r="C11045"/>
    </row>
    <row r="11046" spans="3:3" ht="14.4" x14ac:dyDescent="0.3">
      <c r="C11046"/>
    </row>
    <row r="11047" spans="3:3" ht="14.4" x14ac:dyDescent="0.3">
      <c r="C11047"/>
    </row>
    <row r="11048" spans="3:3" ht="14.4" x14ac:dyDescent="0.3">
      <c r="C11048"/>
    </row>
    <row r="11049" spans="3:3" ht="14.4" x14ac:dyDescent="0.3">
      <c r="C11049"/>
    </row>
    <row r="11050" spans="3:3" ht="14.4" x14ac:dyDescent="0.3">
      <c r="C11050"/>
    </row>
    <row r="11051" spans="3:3" ht="14.4" x14ac:dyDescent="0.3">
      <c r="C11051"/>
    </row>
    <row r="11052" spans="3:3" ht="14.4" x14ac:dyDescent="0.3">
      <c r="C11052"/>
    </row>
    <row r="11053" spans="3:3" ht="14.4" x14ac:dyDescent="0.3">
      <c r="C11053"/>
    </row>
    <row r="11054" spans="3:3" ht="14.4" x14ac:dyDescent="0.3">
      <c r="C11054"/>
    </row>
    <row r="11055" spans="3:3" ht="14.4" x14ac:dyDescent="0.3">
      <c r="C11055"/>
    </row>
    <row r="11056" spans="3:3" ht="14.4" x14ac:dyDescent="0.3">
      <c r="C11056"/>
    </row>
    <row r="11057" spans="3:3" ht="14.4" x14ac:dyDescent="0.3">
      <c r="C11057"/>
    </row>
    <row r="11058" spans="3:3" ht="14.4" x14ac:dyDescent="0.3">
      <c r="C11058"/>
    </row>
    <row r="11059" spans="3:3" ht="14.4" x14ac:dyDescent="0.3">
      <c r="C11059"/>
    </row>
    <row r="11060" spans="3:3" ht="14.4" x14ac:dyDescent="0.3">
      <c r="C11060"/>
    </row>
    <row r="11061" spans="3:3" ht="14.4" x14ac:dyDescent="0.3">
      <c r="C11061"/>
    </row>
    <row r="11062" spans="3:3" ht="14.4" x14ac:dyDescent="0.3">
      <c r="C11062"/>
    </row>
    <row r="11063" spans="3:3" ht="14.4" x14ac:dyDescent="0.3">
      <c r="C11063"/>
    </row>
    <row r="11064" spans="3:3" ht="14.4" x14ac:dyDescent="0.3">
      <c r="C11064"/>
    </row>
    <row r="11065" spans="3:3" ht="14.4" x14ac:dyDescent="0.3">
      <c r="C11065"/>
    </row>
    <row r="11066" spans="3:3" ht="14.4" x14ac:dyDescent="0.3">
      <c r="C11066"/>
    </row>
    <row r="11067" spans="3:3" ht="14.4" x14ac:dyDescent="0.3">
      <c r="C11067"/>
    </row>
    <row r="11068" spans="3:3" ht="14.4" x14ac:dyDescent="0.3">
      <c r="C11068"/>
    </row>
    <row r="11069" spans="3:3" ht="14.4" x14ac:dyDescent="0.3">
      <c r="C11069"/>
    </row>
    <row r="11070" spans="3:3" ht="14.4" x14ac:dyDescent="0.3">
      <c r="C11070"/>
    </row>
    <row r="11071" spans="3:3" ht="14.4" x14ac:dyDescent="0.3">
      <c r="C11071"/>
    </row>
    <row r="11072" spans="3:3" ht="14.4" x14ac:dyDescent="0.3">
      <c r="C11072"/>
    </row>
    <row r="11073" spans="3:3" ht="14.4" x14ac:dyDescent="0.3">
      <c r="C11073"/>
    </row>
    <row r="11074" spans="3:3" ht="14.4" x14ac:dyDescent="0.3">
      <c r="C11074"/>
    </row>
    <row r="11075" spans="3:3" ht="14.4" x14ac:dyDescent="0.3">
      <c r="C11075"/>
    </row>
    <row r="11076" spans="3:3" ht="14.4" x14ac:dyDescent="0.3">
      <c r="C11076"/>
    </row>
    <row r="11077" spans="3:3" ht="14.4" x14ac:dyDescent="0.3">
      <c r="C11077"/>
    </row>
    <row r="11078" spans="3:3" ht="14.4" x14ac:dyDescent="0.3">
      <c r="C11078"/>
    </row>
    <row r="11079" spans="3:3" ht="14.4" x14ac:dyDescent="0.3">
      <c r="C11079"/>
    </row>
    <row r="11080" spans="3:3" ht="14.4" x14ac:dyDescent="0.3">
      <c r="C11080"/>
    </row>
    <row r="11081" spans="3:3" ht="14.4" x14ac:dyDescent="0.3">
      <c r="C11081"/>
    </row>
    <row r="11082" spans="3:3" ht="14.4" x14ac:dyDescent="0.3">
      <c r="C11082"/>
    </row>
    <row r="11083" spans="3:3" ht="14.4" x14ac:dyDescent="0.3">
      <c r="C11083"/>
    </row>
    <row r="11084" spans="3:3" ht="14.4" x14ac:dyDescent="0.3">
      <c r="C11084"/>
    </row>
    <row r="11085" spans="3:3" ht="14.4" x14ac:dyDescent="0.3">
      <c r="C11085"/>
    </row>
    <row r="11086" spans="3:3" ht="14.4" x14ac:dyDescent="0.3">
      <c r="C11086"/>
    </row>
    <row r="11087" spans="3:3" ht="14.4" x14ac:dyDescent="0.3">
      <c r="C11087"/>
    </row>
    <row r="11088" spans="3:3" ht="14.4" x14ac:dyDescent="0.3">
      <c r="C11088"/>
    </row>
    <row r="11089" spans="3:3" ht="14.4" x14ac:dyDescent="0.3">
      <c r="C11089"/>
    </row>
    <row r="11090" spans="3:3" ht="14.4" x14ac:dyDescent="0.3">
      <c r="C11090"/>
    </row>
    <row r="11091" spans="3:3" ht="14.4" x14ac:dyDescent="0.3">
      <c r="C11091"/>
    </row>
    <row r="11092" spans="3:3" ht="14.4" x14ac:dyDescent="0.3">
      <c r="C11092"/>
    </row>
    <row r="11093" spans="3:3" ht="14.4" x14ac:dyDescent="0.3">
      <c r="C11093"/>
    </row>
    <row r="11094" spans="3:3" ht="14.4" x14ac:dyDescent="0.3">
      <c r="C11094"/>
    </row>
    <row r="11095" spans="3:3" ht="14.4" x14ac:dyDescent="0.3">
      <c r="C11095"/>
    </row>
    <row r="11096" spans="3:3" ht="14.4" x14ac:dyDescent="0.3">
      <c r="C11096"/>
    </row>
    <row r="11097" spans="3:3" ht="14.4" x14ac:dyDescent="0.3">
      <c r="C11097"/>
    </row>
    <row r="11098" spans="3:3" ht="14.4" x14ac:dyDescent="0.3">
      <c r="C11098"/>
    </row>
    <row r="11099" spans="3:3" ht="14.4" x14ac:dyDescent="0.3">
      <c r="C11099"/>
    </row>
    <row r="11100" spans="3:3" ht="14.4" x14ac:dyDescent="0.3">
      <c r="C11100"/>
    </row>
    <row r="11101" spans="3:3" ht="14.4" x14ac:dyDescent="0.3">
      <c r="C11101"/>
    </row>
    <row r="11102" spans="3:3" ht="14.4" x14ac:dyDescent="0.3">
      <c r="C11102"/>
    </row>
    <row r="11103" spans="3:3" ht="14.4" x14ac:dyDescent="0.3">
      <c r="C11103"/>
    </row>
    <row r="11104" spans="3:3" ht="14.4" x14ac:dyDescent="0.3">
      <c r="C11104"/>
    </row>
    <row r="11105" spans="3:3" ht="14.4" x14ac:dyDescent="0.3">
      <c r="C11105"/>
    </row>
    <row r="11106" spans="3:3" ht="14.4" x14ac:dyDescent="0.3">
      <c r="C11106"/>
    </row>
    <row r="11107" spans="3:3" ht="14.4" x14ac:dyDescent="0.3">
      <c r="C11107"/>
    </row>
    <row r="11108" spans="3:3" ht="14.4" x14ac:dyDescent="0.3">
      <c r="C11108"/>
    </row>
    <row r="11109" spans="3:3" ht="14.4" x14ac:dyDescent="0.3">
      <c r="C11109"/>
    </row>
    <row r="11110" spans="3:3" ht="14.4" x14ac:dyDescent="0.3">
      <c r="C11110"/>
    </row>
    <row r="11111" spans="3:3" ht="14.4" x14ac:dyDescent="0.3">
      <c r="C11111"/>
    </row>
    <row r="11112" spans="3:3" ht="14.4" x14ac:dyDescent="0.3">
      <c r="C11112"/>
    </row>
    <row r="11113" spans="3:3" ht="14.4" x14ac:dyDescent="0.3">
      <c r="C11113"/>
    </row>
    <row r="11114" spans="3:3" ht="14.4" x14ac:dyDescent="0.3">
      <c r="C11114"/>
    </row>
    <row r="11115" spans="3:3" ht="14.4" x14ac:dyDescent="0.3">
      <c r="C11115"/>
    </row>
    <row r="11116" spans="3:3" ht="14.4" x14ac:dyDescent="0.3">
      <c r="C11116"/>
    </row>
    <row r="11117" spans="3:3" ht="14.4" x14ac:dyDescent="0.3">
      <c r="C11117"/>
    </row>
    <row r="11118" spans="3:3" ht="14.4" x14ac:dyDescent="0.3">
      <c r="C11118"/>
    </row>
    <row r="11119" spans="3:3" ht="14.4" x14ac:dyDescent="0.3">
      <c r="C11119"/>
    </row>
    <row r="11120" spans="3:3" ht="14.4" x14ac:dyDescent="0.3">
      <c r="C11120"/>
    </row>
    <row r="11121" spans="3:3" ht="14.4" x14ac:dyDescent="0.3">
      <c r="C11121"/>
    </row>
    <row r="11122" spans="3:3" ht="14.4" x14ac:dyDescent="0.3">
      <c r="C11122"/>
    </row>
    <row r="11123" spans="3:3" ht="14.4" x14ac:dyDescent="0.3">
      <c r="C11123"/>
    </row>
    <row r="11124" spans="3:3" ht="14.4" x14ac:dyDescent="0.3">
      <c r="C11124"/>
    </row>
    <row r="11125" spans="3:3" ht="14.4" x14ac:dyDescent="0.3">
      <c r="C11125"/>
    </row>
    <row r="11126" spans="3:3" ht="14.4" x14ac:dyDescent="0.3">
      <c r="C11126"/>
    </row>
    <row r="11127" spans="3:3" ht="14.4" x14ac:dyDescent="0.3">
      <c r="C11127"/>
    </row>
    <row r="11128" spans="3:3" ht="14.4" x14ac:dyDescent="0.3">
      <c r="C11128"/>
    </row>
    <row r="11129" spans="3:3" ht="14.4" x14ac:dyDescent="0.3">
      <c r="C11129"/>
    </row>
    <row r="11130" spans="3:3" ht="14.4" x14ac:dyDescent="0.3">
      <c r="C11130"/>
    </row>
    <row r="11131" spans="3:3" ht="14.4" x14ac:dyDescent="0.3">
      <c r="C11131"/>
    </row>
    <row r="11132" spans="3:3" ht="14.4" x14ac:dyDescent="0.3">
      <c r="C11132"/>
    </row>
    <row r="11133" spans="3:3" ht="14.4" x14ac:dyDescent="0.3">
      <c r="C11133"/>
    </row>
    <row r="11134" spans="3:3" ht="14.4" x14ac:dyDescent="0.3">
      <c r="C11134"/>
    </row>
    <row r="11135" spans="3:3" ht="14.4" x14ac:dyDescent="0.3">
      <c r="C11135"/>
    </row>
    <row r="11136" spans="3:3" ht="14.4" x14ac:dyDescent="0.3">
      <c r="C11136"/>
    </row>
    <row r="11137" spans="3:3" ht="14.4" x14ac:dyDescent="0.3">
      <c r="C11137"/>
    </row>
    <row r="11138" spans="3:3" ht="14.4" x14ac:dyDescent="0.3">
      <c r="C11138"/>
    </row>
    <row r="11139" spans="3:3" ht="14.4" x14ac:dyDescent="0.3">
      <c r="C11139"/>
    </row>
    <row r="11140" spans="3:3" ht="14.4" x14ac:dyDescent="0.3">
      <c r="C11140"/>
    </row>
    <row r="11141" spans="3:3" ht="14.4" x14ac:dyDescent="0.3">
      <c r="C11141"/>
    </row>
    <row r="11142" spans="3:3" ht="14.4" x14ac:dyDescent="0.3">
      <c r="C11142"/>
    </row>
    <row r="11143" spans="3:3" ht="14.4" x14ac:dyDescent="0.3">
      <c r="C11143"/>
    </row>
    <row r="11144" spans="3:3" ht="14.4" x14ac:dyDescent="0.3">
      <c r="C11144"/>
    </row>
    <row r="11145" spans="3:3" ht="14.4" x14ac:dyDescent="0.3">
      <c r="C11145"/>
    </row>
    <row r="11146" spans="3:3" ht="14.4" x14ac:dyDescent="0.3">
      <c r="C11146"/>
    </row>
    <row r="11147" spans="3:3" ht="14.4" x14ac:dyDescent="0.3">
      <c r="C11147"/>
    </row>
    <row r="11148" spans="3:3" ht="14.4" x14ac:dyDescent="0.3">
      <c r="C11148"/>
    </row>
    <row r="11149" spans="3:3" ht="14.4" x14ac:dyDescent="0.3">
      <c r="C11149"/>
    </row>
    <row r="11150" spans="3:3" ht="14.4" x14ac:dyDescent="0.3">
      <c r="C11150"/>
    </row>
    <row r="11151" spans="3:3" ht="14.4" x14ac:dyDescent="0.3">
      <c r="C11151"/>
    </row>
    <row r="11152" spans="3:3" ht="14.4" x14ac:dyDescent="0.3">
      <c r="C11152"/>
    </row>
    <row r="11153" spans="3:3" ht="14.4" x14ac:dyDescent="0.3">
      <c r="C11153"/>
    </row>
    <row r="11154" spans="3:3" ht="14.4" x14ac:dyDescent="0.3">
      <c r="C11154"/>
    </row>
    <row r="11155" spans="3:3" ht="14.4" x14ac:dyDescent="0.3">
      <c r="C11155"/>
    </row>
    <row r="11156" spans="3:3" ht="14.4" x14ac:dyDescent="0.3">
      <c r="C11156"/>
    </row>
    <row r="11157" spans="3:3" ht="14.4" x14ac:dyDescent="0.3">
      <c r="C11157"/>
    </row>
    <row r="11158" spans="3:3" ht="14.4" x14ac:dyDescent="0.3">
      <c r="C11158"/>
    </row>
    <row r="11159" spans="3:3" ht="14.4" x14ac:dyDescent="0.3">
      <c r="C11159"/>
    </row>
    <row r="11160" spans="3:3" ht="14.4" x14ac:dyDescent="0.3">
      <c r="C11160"/>
    </row>
    <row r="11161" spans="3:3" ht="14.4" x14ac:dyDescent="0.3">
      <c r="C11161"/>
    </row>
    <row r="11162" spans="3:3" ht="14.4" x14ac:dyDescent="0.3">
      <c r="C11162"/>
    </row>
    <row r="11163" spans="3:3" ht="14.4" x14ac:dyDescent="0.3">
      <c r="C11163"/>
    </row>
    <row r="11164" spans="3:3" ht="14.4" x14ac:dyDescent="0.3">
      <c r="C11164"/>
    </row>
    <row r="11165" spans="3:3" ht="14.4" x14ac:dyDescent="0.3">
      <c r="C11165"/>
    </row>
    <row r="11166" spans="3:3" ht="14.4" x14ac:dyDescent="0.3">
      <c r="C11166"/>
    </row>
    <row r="11167" spans="3:3" ht="14.4" x14ac:dyDescent="0.3">
      <c r="C11167"/>
    </row>
    <row r="11168" spans="3:3" ht="14.4" x14ac:dyDescent="0.3">
      <c r="C11168"/>
    </row>
    <row r="11169" spans="3:3" ht="14.4" x14ac:dyDescent="0.3">
      <c r="C11169"/>
    </row>
    <row r="11170" spans="3:3" ht="14.4" x14ac:dyDescent="0.3">
      <c r="C11170"/>
    </row>
    <row r="11171" spans="3:3" ht="14.4" x14ac:dyDescent="0.3">
      <c r="C11171"/>
    </row>
    <row r="11172" spans="3:3" ht="14.4" x14ac:dyDescent="0.3">
      <c r="C11172"/>
    </row>
    <row r="11173" spans="3:3" ht="14.4" x14ac:dyDescent="0.3">
      <c r="C11173"/>
    </row>
    <row r="11174" spans="3:3" ht="14.4" x14ac:dyDescent="0.3">
      <c r="C11174"/>
    </row>
    <row r="11175" spans="3:3" ht="14.4" x14ac:dyDescent="0.3">
      <c r="C11175"/>
    </row>
    <row r="11176" spans="3:3" ht="14.4" x14ac:dyDescent="0.3">
      <c r="C11176"/>
    </row>
    <row r="11177" spans="3:3" ht="14.4" x14ac:dyDescent="0.3">
      <c r="C11177"/>
    </row>
    <row r="11178" spans="3:3" ht="14.4" x14ac:dyDescent="0.3">
      <c r="C11178"/>
    </row>
    <row r="11179" spans="3:3" ht="14.4" x14ac:dyDescent="0.3">
      <c r="C11179"/>
    </row>
    <row r="11180" spans="3:3" ht="14.4" x14ac:dyDescent="0.3">
      <c r="C11180"/>
    </row>
    <row r="11181" spans="3:3" ht="14.4" x14ac:dyDescent="0.3">
      <c r="C11181"/>
    </row>
    <row r="11182" spans="3:3" ht="14.4" x14ac:dyDescent="0.3">
      <c r="C11182"/>
    </row>
    <row r="11183" spans="3:3" ht="14.4" x14ac:dyDescent="0.3">
      <c r="C11183"/>
    </row>
    <row r="11184" spans="3:3" ht="14.4" x14ac:dyDescent="0.3">
      <c r="C11184"/>
    </row>
    <row r="11185" spans="3:3" ht="14.4" x14ac:dyDescent="0.3">
      <c r="C11185"/>
    </row>
    <row r="11186" spans="3:3" ht="14.4" x14ac:dyDescent="0.3">
      <c r="C11186"/>
    </row>
    <row r="11187" spans="3:3" ht="14.4" x14ac:dyDescent="0.3">
      <c r="C11187"/>
    </row>
    <row r="11188" spans="3:3" ht="14.4" x14ac:dyDescent="0.3">
      <c r="C11188"/>
    </row>
    <row r="11189" spans="3:3" ht="14.4" x14ac:dyDescent="0.3">
      <c r="C11189"/>
    </row>
    <row r="11190" spans="3:3" ht="14.4" x14ac:dyDescent="0.3">
      <c r="C11190"/>
    </row>
    <row r="11191" spans="3:3" ht="14.4" x14ac:dyDescent="0.3">
      <c r="C11191"/>
    </row>
    <row r="11192" spans="3:3" ht="14.4" x14ac:dyDescent="0.3">
      <c r="C11192"/>
    </row>
    <row r="11193" spans="3:3" ht="14.4" x14ac:dyDescent="0.3">
      <c r="C11193"/>
    </row>
    <row r="11194" spans="3:3" ht="14.4" x14ac:dyDescent="0.3">
      <c r="C11194"/>
    </row>
    <row r="11195" spans="3:3" ht="14.4" x14ac:dyDescent="0.3">
      <c r="C11195"/>
    </row>
    <row r="11196" spans="3:3" ht="14.4" x14ac:dyDescent="0.3">
      <c r="C11196"/>
    </row>
    <row r="11197" spans="3:3" ht="14.4" x14ac:dyDescent="0.3">
      <c r="C11197"/>
    </row>
    <row r="11198" spans="3:3" ht="14.4" x14ac:dyDescent="0.3">
      <c r="C11198"/>
    </row>
    <row r="11199" spans="3:3" ht="14.4" x14ac:dyDescent="0.3">
      <c r="C11199"/>
    </row>
    <row r="11200" spans="3:3" ht="14.4" x14ac:dyDescent="0.3">
      <c r="C11200"/>
    </row>
    <row r="11201" spans="3:3" ht="14.4" x14ac:dyDescent="0.3">
      <c r="C11201"/>
    </row>
    <row r="11202" spans="3:3" ht="14.4" x14ac:dyDescent="0.3">
      <c r="C11202"/>
    </row>
    <row r="11203" spans="3:3" ht="14.4" x14ac:dyDescent="0.3">
      <c r="C11203"/>
    </row>
    <row r="11204" spans="3:3" ht="14.4" x14ac:dyDescent="0.3">
      <c r="C11204"/>
    </row>
    <row r="11205" spans="3:3" ht="14.4" x14ac:dyDescent="0.3">
      <c r="C11205"/>
    </row>
    <row r="11206" spans="3:3" ht="14.4" x14ac:dyDescent="0.3">
      <c r="C11206"/>
    </row>
    <row r="11207" spans="3:3" ht="14.4" x14ac:dyDescent="0.3">
      <c r="C11207"/>
    </row>
    <row r="11208" spans="3:3" ht="14.4" x14ac:dyDescent="0.3">
      <c r="C11208"/>
    </row>
    <row r="11209" spans="3:3" ht="14.4" x14ac:dyDescent="0.3">
      <c r="C11209"/>
    </row>
    <row r="11210" spans="3:3" ht="14.4" x14ac:dyDescent="0.3">
      <c r="C11210"/>
    </row>
    <row r="11211" spans="3:3" ht="14.4" x14ac:dyDescent="0.3">
      <c r="C11211"/>
    </row>
    <row r="11212" spans="3:3" ht="14.4" x14ac:dyDescent="0.3">
      <c r="C11212"/>
    </row>
    <row r="11213" spans="3:3" ht="14.4" x14ac:dyDescent="0.3">
      <c r="C11213"/>
    </row>
    <row r="11214" spans="3:3" ht="14.4" x14ac:dyDescent="0.3">
      <c r="C11214"/>
    </row>
    <row r="11215" spans="3:3" ht="14.4" x14ac:dyDescent="0.3">
      <c r="C11215"/>
    </row>
    <row r="11216" spans="3:3" ht="14.4" x14ac:dyDescent="0.3">
      <c r="C11216"/>
    </row>
    <row r="11217" spans="3:3" ht="14.4" x14ac:dyDescent="0.3">
      <c r="C11217"/>
    </row>
    <row r="11218" spans="3:3" ht="14.4" x14ac:dyDescent="0.3">
      <c r="C11218"/>
    </row>
    <row r="11219" spans="3:3" ht="14.4" x14ac:dyDescent="0.3">
      <c r="C11219"/>
    </row>
    <row r="11220" spans="3:3" ht="14.4" x14ac:dyDescent="0.3">
      <c r="C11220"/>
    </row>
    <row r="11221" spans="3:3" ht="14.4" x14ac:dyDescent="0.3">
      <c r="C11221"/>
    </row>
    <row r="11222" spans="3:3" ht="14.4" x14ac:dyDescent="0.3">
      <c r="C11222"/>
    </row>
    <row r="11223" spans="3:3" ht="14.4" x14ac:dyDescent="0.3">
      <c r="C11223"/>
    </row>
    <row r="11224" spans="3:3" ht="14.4" x14ac:dyDescent="0.3">
      <c r="C11224"/>
    </row>
    <row r="11225" spans="3:3" ht="14.4" x14ac:dyDescent="0.3">
      <c r="C11225"/>
    </row>
    <row r="11226" spans="3:3" ht="14.4" x14ac:dyDescent="0.3">
      <c r="C11226"/>
    </row>
    <row r="11227" spans="3:3" ht="14.4" x14ac:dyDescent="0.3">
      <c r="C11227"/>
    </row>
    <row r="11228" spans="3:3" ht="14.4" x14ac:dyDescent="0.3">
      <c r="C11228"/>
    </row>
    <row r="11229" spans="3:3" ht="14.4" x14ac:dyDescent="0.3">
      <c r="C11229"/>
    </row>
    <row r="11230" spans="3:3" ht="14.4" x14ac:dyDescent="0.3">
      <c r="C11230"/>
    </row>
    <row r="11231" spans="3:3" ht="14.4" x14ac:dyDescent="0.3">
      <c r="C11231"/>
    </row>
    <row r="11232" spans="3:3" ht="14.4" x14ac:dyDescent="0.3">
      <c r="C11232"/>
    </row>
    <row r="11233" spans="3:3" ht="14.4" x14ac:dyDescent="0.3">
      <c r="C11233"/>
    </row>
    <row r="11234" spans="3:3" ht="14.4" x14ac:dyDescent="0.3">
      <c r="C11234"/>
    </row>
    <row r="11235" spans="3:3" ht="14.4" x14ac:dyDescent="0.3">
      <c r="C11235"/>
    </row>
    <row r="11236" spans="3:3" ht="14.4" x14ac:dyDescent="0.3">
      <c r="C11236"/>
    </row>
    <row r="11237" spans="3:3" ht="14.4" x14ac:dyDescent="0.3">
      <c r="C11237"/>
    </row>
    <row r="11238" spans="3:3" ht="14.4" x14ac:dyDescent="0.3">
      <c r="C11238"/>
    </row>
    <row r="11239" spans="3:3" ht="14.4" x14ac:dyDescent="0.3">
      <c r="C11239"/>
    </row>
    <row r="11240" spans="3:3" ht="14.4" x14ac:dyDescent="0.3">
      <c r="C11240"/>
    </row>
    <row r="11241" spans="3:3" ht="14.4" x14ac:dyDescent="0.3">
      <c r="C11241"/>
    </row>
    <row r="11242" spans="3:3" ht="14.4" x14ac:dyDescent="0.3">
      <c r="C11242"/>
    </row>
    <row r="11243" spans="3:3" ht="14.4" x14ac:dyDescent="0.3">
      <c r="C11243"/>
    </row>
    <row r="11244" spans="3:3" ht="14.4" x14ac:dyDescent="0.3">
      <c r="C11244"/>
    </row>
    <row r="11245" spans="3:3" ht="14.4" x14ac:dyDescent="0.3">
      <c r="C11245"/>
    </row>
    <row r="11246" spans="3:3" ht="14.4" x14ac:dyDescent="0.3">
      <c r="C11246"/>
    </row>
    <row r="11247" spans="3:3" ht="14.4" x14ac:dyDescent="0.3">
      <c r="C11247"/>
    </row>
    <row r="11248" spans="3:3" ht="14.4" x14ac:dyDescent="0.3">
      <c r="C11248"/>
    </row>
    <row r="11249" spans="3:3" ht="14.4" x14ac:dyDescent="0.3">
      <c r="C11249"/>
    </row>
    <row r="11250" spans="3:3" ht="14.4" x14ac:dyDescent="0.3">
      <c r="C11250"/>
    </row>
    <row r="11251" spans="3:3" ht="14.4" x14ac:dyDescent="0.3">
      <c r="C11251"/>
    </row>
    <row r="11252" spans="3:3" ht="14.4" x14ac:dyDescent="0.3">
      <c r="C11252"/>
    </row>
    <row r="11253" spans="3:3" ht="14.4" x14ac:dyDescent="0.3">
      <c r="C11253"/>
    </row>
    <row r="11254" spans="3:3" ht="14.4" x14ac:dyDescent="0.3">
      <c r="C11254"/>
    </row>
    <row r="11255" spans="3:3" ht="14.4" x14ac:dyDescent="0.3">
      <c r="C11255"/>
    </row>
    <row r="11256" spans="3:3" ht="14.4" x14ac:dyDescent="0.3">
      <c r="C11256"/>
    </row>
    <row r="11257" spans="3:3" ht="14.4" x14ac:dyDescent="0.3">
      <c r="C11257"/>
    </row>
    <row r="11258" spans="3:3" ht="14.4" x14ac:dyDescent="0.3">
      <c r="C11258"/>
    </row>
    <row r="11259" spans="3:3" ht="14.4" x14ac:dyDescent="0.3">
      <c r="C11259"/>
    </row>
    <row r="11260" spans="3:3" ht="14.4" x14ac:dyDescent="0.3">
      <c r="C11260"/>
    </row>
    <row r="11261" spans="3:3" ht="14.4" x14ac:dyDescent="0.3">
      <c r="C11261"/>
    </row>
    <row r="11262" spans="3:3" ht="14.4" x14ac:dyDescent="0.3">
      <c r="C11262"/>
    </row>
    <row r="11263" spans="3:3" ht="14.4" x14ac:dyDescent="0.3">
      <c r="C11263"/>
    </row>
    <row r="11264" spans="3:3" ht="14.4" x14ac:dyDescent="0.3">
      <c r="C11264"/>
    </row>
    <row r="11265" spans="3:3" ht="14.4" x14ac:dyDescent="0.3">
      <c r="C11265"/>
    </row>
    <row r="11266" spans="3:3" ht="14.4" x14ac:dyDescent="0.3">
      <c r="C11266"/>
    </row>
    <row r="11267" spans="3:3" ht="14.4" x14ac:dyDescent="0.3">
      <c r="C11267"/>
    </row>
    <row r="11268" spans="3:3" ht="14.4" x14ac:dyDescent="0.3">
      <c r="C11268"/>
    </row>
    <row r="11269" spans="3:3" ht="14.4" x14ac:dyDescent="0.3">
      <c r="C11269"/>
    </row>
    <row r="11270" spans="3:3" ht="14.4" x14ac:dyDescent="0.3">
      <c r="C11270"/>
    </row>
    <row r="11271" spans="3:3" ht="14.4" x14ac:dyDescent="0.3">
      <c r="C11271"/>
    </row>
    <row r="11272" spans="3:3" ht="14.4" x14ac:dyDescent="0.3">
      <c r="C11272"/>
    </row>
    <row r="11273" spans="3:3" ht="14.4" x14ac:dyDescent="0.3">
      <c r="C11273"/>
    </row>
    <row r="11274" spans="3:3" ht="14.4" x14ac:dyDescent="0.3">
      <c r="C11274"/>
    </row>
    <row r="11275" spans="3:3" ht="14.4" x14ac:dyDescent="0.3">
      <c r="C11275"/>
    </row>
    <row r="11276" spans="3:3" ht="14.4" x14ac:dyDescent="0.3">
      <c r="C11276"/>
    </row>
    <row r="11277" spans="3:3" ht="14.4" x14ac:dyDescent="0.3">
      <c r="C11277"/>
    </row>
    <row r="11278" spans="3:3" ht="14.4" x14ac:dyDescent="0.3">
      <c r="C11278"/>
    </row>
    <row r="11279" spans="3:3" ht="14.4" x14ac:dyDescent="0.3">
      <c r="C11279"/>
    </row>
    <row r="11280" spans="3:3" ht="14.4" x14ac:dyDescent="0.3">
      <c r="C11280"/>
    </row>
    <row r="11281" spans="3:3" ht="14.4" x14ac:dyDescent="0.3">
      <c r="C11281"/>
    </row>
    <row r="11282" spans="3:3" ht="14.4" x14ac:dyDescent="0.3">
      <c r="C11282"/>
    </row>
    <row r="11283" spans="3:3" ht="14.4" x14ac:dyDescent="0.3">
      <c r="C11283"/>
    </row>
    <row r="11284" spans="3:3" ht="14.4" x14ac:dyDescent="0.3">
      <c r="C11284"/>
    </row>
    <row r="11285" spans="3:3" ht="14.4" x14ac:dyDescent="0.3">
      <c r="C11285"/>
    </row>
    <row r="11286" spans="3:3" ht="14.4" x14ac:dyDescent="0.3">
      <c r="C11286"/>
    </row>
    <row r="11287" spans="3:3" ht="14.4" x14ac:dyDescent="0.3">
      <c r="C11287"/>
    </row>
    <row r="11288" spans="3:3" ht="14.4" x14ac:dyDescent="0.3">
      <c r="C11288"/>
    </row>
    <row r="11289" spans="3:3" ht="14.4" x14ac:dyDescent="0.3">
      <c r="C11289"/>
    </row>
    <row r="11290" spans="3:3" ht="14.4" x14ac:dyDescent="0.3">
      <c r="C11290"/>
    </row>
    <row r="11291" spans="3:3" ht="14.4" x14ac:dyDescent="0.3">
      <c r="C11291"/>
    </row>
    <row r="11292" spans="3:3" ht="14.4" x14ac:dyDescent="0.3">
      <c r="C11292"/>
    </row>
    <row r="11293" spans="3:3" ht="14.4" x14ac:dyDescent="0.3">
      <c r="C11293"/>
    </row>
    <row r="11294" spans="3:3" ht="14.4" x14ac:dyDescent="0.3">
      <c r="C11294"/>
    </row>
    <row r="11295" spans="3:3" ht="14.4" x14ac:dyDescent="0.3">
      <c r="C11295"/>
    </row>
    <row r="11296" spans="3:3" ht="14.4" x14ac:dyDescent="0.3">
      <c r="C11296"/>
    </row>
    <row r="11297" spans="3:3" ht="14.4" x14ac:dyDescent="0.3">
      <c r="C11297"/>
    </row>
    <row r="11298" spans="3:3" ht="14.4" x14ac:dyDescent="0.3">
      <c r="C11298"/>
    </row>
    <row r="11299" spans="3:3" ht="14.4" x14ac:dyDescent="0.3">
      <c r="C11299"/>
    </row>
    <row r="11300" spans="3:3" ht="14.4" x14ac:dyDescent="0.3">
      <c r="C11300"/>
    </row>
    <row r="11301" spans="3:3" ht="14.4" x14ac:dyDescent="0.3">
      <c r="C11301"/>
    </row>
    <row r="11302" spans="3:3" ht="14.4" x14ac:dyDescent="0.3">
      <c r="C11302"/>
    </row>
    <row r="11303" spans="3:3" ht="14.4" x14ac:dyDescent="0.3">
      <c r="C11303"/>
    </row>
    <row r="11304" spans="3:3" ht="14.4" x14ac:dyDescent="0.3">
      <c r="C11304"/>
    </row>
    <row r="11305" spans="3:3" ht="14.4" x14ac:dyDescent="0.3">
      <c r="C11305"/>
    </row>
    <row r="11306" spans="3:3" ht="14.4" x14ac:dyDescent="0.3">
      <c r="C11306"/>
    </row>
    <row r="11307" spans="3:3" ht="14.4" x14ac:dyDescent="0.3">
      <c r="C11307"/>
    </row>
    <row r="11308" spans="3:3" ht="14.4" x14ac:dyDescent="0.3">
      <c r="C11308"/>
    </row>
    <row r="11309" spans="3:3" ht="14.4" x14ac:dyDescent="0.3">
      <c r="C11309"/>
    </row>
    <row r="11310" spans="3:3" ht="14.4" x14ac:dyDescent="0.3">
      <c r="C11310"/>
    </row>
    <row r="11311" spans="3:3" ht="14.4" x14ac:dyDescent="0.3">
      <c r="C11311"/>
    </row>
    <row r="11312" spans="3:3" ht="14.4" x14ac:dyDescent="0.3">
      <c r="C11312"/>
    </row>
    <row r="11313" spans="3:3" ht="14.4" x14ac:dyDescent="0.3">
      <c r="C11313"/>
    </row>
    <row r="11314" spans="3:3" ht="14.4" x14ac:dyDescent="0.3">
      <c r="C11314"/>
    </row>
    <row r="11315" spans="3:3" ht="14.4" x14ac:dyDescent="0.3">
      <c r="C11315"/>
    </row>
    <row r="11316" spans="3:3" ht="14.4" x14ac:dyDescent="0.3">
      <c r="C11316"/>
    </row>
    <row r="11317" spans="3:3" ht="14.4" x14ac:dyDescent="0.3">
      <c r="C11317"/>
    </row>
    <row r="11318" spans="3:3" ht="14.4" x14ac:dyDescent="0.3">
      <c r="C11318"/>
    </row>
    <row r="11319" spans="3:3" ht="14.4" x14ac:dyDescent="0.3">
      <c r="C11319"/>
    </row>
    <row r="11320" spans="3:3" ht="14.4" x14ac:dyDescent="0.3">
      <c r="C11320"/>
    </row>
    <row r="11321" spans="3:3" ht="14.4" x14ac:dyDescent="0.3">
      <c r="C11321"/>
    </row>
    <row r="11322" spans="3:3" ht="14.4" x14ac:dyDescent="0.3">
      <c r="C11322"/>
    </row>
    <row r="11323" spans="3:3" ht="14.4" x14ac:dyDescent="0.3">
      <c r="C11323"/>
    </row>
    <row r="11324" spans="3:3" ht="14.4" x14ac:dyDescent="0.3">
      <c r="C11324"/>
    </row>
    <row r="11325" spans="3:3" ht="14.4" x14ac:dyDescent="0.3">
      <c r="C11325"/>
    </row>
    <row r="11326" spans="3:3" ht="14.4" x14ac:dyDescent="0.3">
      <c r="C11326"/>
    </row>
    <row r="11327" spans="3:3" ht="14.4" x14ac:dyDescent="0.3">
      <c r="C11327"/>
    </row>
    <row r="11328" spans="3:3" ht="14.4" x14ac:dyDescent="0.3">
      <c r="C11328"/>
    </row>
    <row r="11329" spans="3:3" ht="14.4" x14ac:dyDescent="0.3">
      <c r="C11329"/>
    </row>
    <row r="11330" spans="3:3" ht="14.4" x14ac:dyDescent="0.3">
      <c r="C11330"/>
    </row>
    <row r="11331" spans="3:3" ht="14.4" x14ac:dyDescent="0.3">
      <c r="C11331"/>
    </row>
    <row r="11332" spans="3:3" ht="14.4" x14ac:dyDescent="0.3">
      <c r="C11332"/>
    </row>
    <row r="11333" spans="3:3" ht="14.4" x14ac:dyDescent="0.3">
      <c r="C11333"/>
    </row>
    <row r="11334" spans="3:3" ht="14.4" x14ac:dyDescent="0.3">
      <c r="C11334"/>
    </row>
    <row r="11335" spans="3:3" ht="14.4" x14ac:dyDescent="0.3">
      <c r="C11335"/>
    </row>
    <row r="11336" spans="3:3" ht="14.4" x14ac:dyDescent="0.3">
      <c r="C11336"/>
    </row>
    <row r="11337" spans="3:3" ht="14.4" x14ac:dyDescent="0.3">
      <c r="C11337"/>
    </row>
    <row r="11338" spans="3:3" ht="14.4" x14ac:dyDescent="0.3">
      <c r="C11338"/>
    </row>
    <row r="11339" spans="3:3" ht="14.4" x14ac:dyDescent="0.3">
      <c r="C11339"/>
    </row>
    <row r="11340" spans="3:3" ht="14.4" x14ac:dyDescent="0.3">
      <c r="C11340"/>
    </row>
    <row r="11341" spans="3:3" ht="14.4" x14ac:dyDescent="0.3">
      <c r="C11341"/>
    </row>
    <row r="11342" spans="3:3" ht="14.4" x14ac:dyDescent="0.3">
      <c r="C11342"/>
    </row>
    <row r="11343" spans="3:3" ht="14.4" x14ac:dyDescent="0.3">
      <c r="C11343"/>
    </row>
    <row r="11344" spans="3:3" ht="14.4" x14ac:dyDescent="0.3">
      <c r="C11344"/>
    </row>
    <row r="11345" spans="3:3" ht="14.4" x14ac:dyDescent="0.3">
      <c r="C11345"/>
    </row>
    <row r="11346" spans="3:3" ht="14.4" x14ac:dyDescent="0.3">
      <c r="C11346"/>
    </row>
    <row r="11347" spans="3:3" ht="14.4" x14ac:dyDescent="0.3">
      <c r="C11347"/>
    </row>
    <row r="11348" spans="3:3" ht="14.4" x14ac:dyDescent="0.3">
      <c r="C11348"/>
    </row>
    <row r="11349" spans="3:3" ht="14.4" x14ac:dyDescent="0.3">
      <c r="C11349"/>
    </row>
    <row r="11350" spans="3:3" ht="14.4" x14ac:dyDescent="0.3">
      <c r="C11350"/>
    </row>
    <row r="11351" spans="3:3" ht="14.4" x14ac:dyDescent="0.3">
      <c r="C11351"/>
    </row>
    <row r="11352" spans="3:3" ht="14.4" x14ac:dyDescent="0.3">
      <c r="C11352"/>
    </row>
    <row r="11353" spans="3:3" ht="14.4" x14ac:dyDescent="0.3">
      <c r="C11353"/>
    </row>
    <row r="11354" spans="3:3" ht="14.4" x14ac:dyDescent="0.3">
      <c r="C11354"/>
    </row>
    <row r="11355" spans="3:3" ht="14.4" x14ac:dyDescent="0.3">
      <c r="C11355"/>
    </row>
    <row r="11356" spans="3:3" ht="14.4" x14ac:dyDescent="0.3">
      <c r="C11356"/>
    </row>
    <row r="11357" spans="3:3" ht="14.4" x14ac:dyDescent="0.3">
      <c r="C11357"/>
    </row>
    <row r="11358" spans="3:3" ht="14.4" x14ac:dyDescent="0.3">
      <c r="C11358"/>
    </row>
    <row r="11359" spans="3:3" ht="14.4" x14ac:dyDescent="0.3">
      <c r="C11359"/>
    </row>
    <row r="11360" spans="3:3" ht="14.4" x14ac:dyDescent="0.3">
      <c r="C11360"/>
    </row>
    <row r="11361" spans="3:3" ht="14.4" x14ac:dyDescent="0.3">
      <c r="C11361"/>
    </row>
    <row r="11362" spans="3:3" ht="14.4" x14ac:dyDescent="0.3">
      <c r="C11362"/>
    </row>
    <row r="11363" spans="3:3" ht="14.4" x14ac:dyDescent="0.3">
      <c r="C11363"/>
    </row>
    <row r="11364" spans="3:3" ht="14.4" x14ac:dyDescent="0.3">
      <c r="C11364"/>
    </row>
    <row r="11365" spans="3:3" ht="14.4" x14ac:dyDescent="0.3">
      <c r="C11365"/>
    </row>
    <row r="11366" spans="3:3" ht="14.4" x14ac:dyDescent="0.3">
      <c r="C11366"/>
    </row>
    <row r="11367" spans="3:3" ht="14.4" x14ac:dyDescent="0.3">
      <c r="C11367"/>
    </row>
    <row r="11368" spans="3:3" ht="14.4" x14ac:dyDescent="0.3">
      <c r="C11368"/>
    </row>
    <row r="11369" spans="3:3" ht="14.4" x14ac:dyDescent="0.3">
      <c r="C11369"/>
    </row>
    <row r="11370" spans="3:3" ht="14.4" x14ac:dyDescent="0.3">
      <c r="C11370"/>
    </row>
    <row r="11371" spans="3:3" ht="14.4" x14ac:dyDescent="0.3">
      <c r="C11371"/>
    </row>
    <row r="11372" spans="3:3" ht="14.4" x14ac:dyDescent="0.3">
      <c r="C11372"/>
    </row>
    <row r="11373" spans="3:3" ht="14.4" x14ac:dyDescent="0.3">
      <c r="C11373"/>
    </row>
    <row r="11374" spans="3:3" ht="14.4" x14ac:dyDescent="0.3">
      <c r="C11374"/>
    </row>
    <row r="11375" spans="3:3" ht="14.4" x14ac:dyDescent="0.3">
      <c r="C11375"/>
    </row>
    <row r="11376" spans="3:3" ht="14.4" x14ac:dyDescent="0.3">
      <c r="C11376"/>
    </row>
    <row r="11377" spans="3:3" ht="14.4" x14ac:dyDescent="0.3">
      <c r="C11377"/>
    </row>
    <row r="11378" spans="3:3" ht="14.4" x14ac:dyDescent="0.3">
      <c r="C11378"/>
    </row>
    <row r="11379" spans="3:3" ht="14.4" x14ac:dyDescent="0.3">
      <c r="C11379"/>
    </row>
    <row r="11380" spans="3:3" ht="14.4" x14ac:dyDescent="0.3">
      <c r="C11380"/>
    </row>
    <row r="11381" spans="3:3" ht="14.4" x14ac:dyDescent="0.3">
      <c r="C11381"/>
    </row>
    <row r="11382" spans="3:3" ht="14.4" x14ac:dyDescent="0.3">
      <c r="C11382"/>
    </row>
    <row r="11383" spans="3:3" ht="14.4" x14ac:dyDescent="0.3">
      <c r="C11383"/>
    </row>
    <row r="11384" spans="3:3" ht="14.4" x14ac:dyDescent="0.3">
      <c r="C11384"/>
    </row>
    <row r="11385" spans="3:3" ht="14.4" x14ac:dyDescent="0.3">
      <c r="C11385"/>
    </row>
    <row r="11386" spans="3:3" ht="14.4" x14ac:dyDescent="0.3">
      <c r="C11386"/>
    </row>
    <row r="11387" spans="3:3" ht="14.4" x14ac:dyDescent="0.3">
      <c r="C11387"/>
    </row>
    <row r="11388" spans="3:3" ht="14.4" x14ac:dyDescent="0.3">
      <c r="C11388"/>
    </row>
    <row r="11389" spans="3:3" ht="14.4" x14ac:dyDescent="0.3">
      <c r="C11389"/>
    </row>
    <row r="11390" spans="3:3" ht="14.4" x14ac:dyDescent="0.3">
      <c r="C11390"/>
    </row>
    <row r="11391" spans="3:3" ht="14.4" x14ac:dyDescent="0.3">
      <c r="C11391"/>
    </row>
    <row r="11392" spans="3:3" ht="14.4" x14ac:dyDescent="0.3">
      <c r="C11392"/>
    </row>
    <row r="11393" spans="3:3" ht="14.4" x14ac:dyDescent="0.3">
      <c r="C11393"/>
    </row>
    <row r="11394" spans="3:3" ht="14.4" x14ac:dyDescent="0.3">
      <c r="C11394"/>
    </row>
    <row r="11395" spans="3:3" ht="14.4" x14ac:dyDescent="0.3">
      <c r="C11395"/>
    </row>
    <row r="11396" spans="3:3" ht="14.4" x14ac:dyDescent="0.3">
      <c r="C11396"/>
    </row>
    <row r="11397" spans="3:3" ht="14.4" x14ac:dyDescent="0.3">
      <c r="C11397"/>
    </row>
    <row r="11398" spans="3:3" ht="14.4" x14ac:dyDescent="0.3">
      <c r="C11398"/>
    </row>
    <row r="11399" spans="3:3" ht="14.4" x14ac:dyDescent="0.3">
      <c r="C11399"/>
    </row>
    <row r="11400" spans="3:3" ht="14.4" x14ac:dyDescent="0.3">
      <c r="C11400"/>
    </row>
    <row r="11401" spans="3:3" ht="14.4" x14ac:dyDescent="0.3">
      <c r="C11401"/>
    </row>
    <row r="11402" spans="3:3" ht="14.4" x14ac:dyDescent="0.3">
      <c r="C11402"/>
    </row>
    <row r="11403" spans="3:3" ht="14.4" x14ac:dyDescent="0.3">
      <c r="C11403"/>
    </row>
    <row r="11404" spans="3:3" ht="14.4" x14ac:dyDescent="0.3">
      <c r="C11404"/>
    </row>
    <row r="11405" spans="3:3" ht="14.4" x14ac:dyDescent="0.3">
      <c r="C11405"/>
    </row>
    <row r="11406" spans="3:3" ht="14.4" x14ac:dyDescent="0.3">
      <c r="C11406"/>
    </row>
    <row r="11407" spans="3:3" ht="14.4" x14ac:dyDescent="0.3">
      <c r="C11407"/>
    </row>
    <row r="11408" spans="3:3" ht="14.4" x14ac:dyDescent="0.3">
      <c r="C11408"/>
    </row>
    <row r="11409" spans="3:3" ht="14.4" x14ac:dyDescent="0.3">
      <c r="C11409"/>
    </row>
    <row r="11410" spans="3:3" ht="14.4" x14ac:dyDescent="0.3">
      <c r="C11410"/>
    </row>
    <row r="11411" spans="3:3" ht="14.4" x14ac:dyDescent="0.3">
      <c r="C11411"/>
    </row>
    <row r="11412" spans="3:3" ht="14.4" x14ac:dyDescent="0.3">
      <c r="C11412"/>
    </row>
    <row r="11413" spans="3:3" ht="14.4" x14ac:dyDescent="0.3">
      <c r="C11413"/>
    </row>
    <row r="11414" spans="3:3" ht="14.4" x14ac:dyDescent="0.3">
      <c r="C11414"/>
    </row>
    <row r="11415" spans="3:3" ht="14.4" x14ac:dyDescent="0.3">
      <c r="C11415"/>
    </row>
    <row r="11416" spans="3:3" ht="14.4" x14ac:dyDescent="0.3">
      <c r="C11416"/>
    </row>
    <row r="11417" spans="3:3" ht="14.4" x14ac:dyDescent="0.3">
      <c r="C11417"/>
    </row>
    <row r="11418" spans="3:3" ht="14.4" x14ac:dyDescent="0.3">
      <c r="C11418"/>
    </row>
    <row r="11419" spans="3:3" ht="14.4" x14ac:dyDescent="0.3">
      <c r="C11419"/>
    </row>
    <row r="11420" spans="3:3" ht="14.4" x14ac:dyDescent="0.3">
      <c r="C11420"/>
    </row>
    <row r="11421" spans="3:3" ht="14.4" x14ac:dyDescent="0.3">
      <c r="C11421"/>
    </row>
    <row r="11422" spans="3:3" ht="14.4" x14ac:dyDescent="0.3">
      <c r="C11422"/>
    </row>
    <row r="11423" spans="3:3" ht="14.4" x14ac:dyDescent="0.3">
      <c r="C11423"/>
    </row>
    <row r="11424" spans="3:3" ht="14.4" x14ac:dyDescent="0.3">
      <c r="C11424"/>
    </row>
    <row r="11425" spans="3:3" ht="14.4" x14ac:dyDescent="0.3">
      <c r="C11425"/>
    </row>
    <row r="11426" spans="3:3" ht="14.4" x14ac:dyDescent="0.3">
      <c r="C11426"/>
    </row>
    <row r="11427" spans="3:3" ht="14.4" x14ac:dyDescent="0.3">
      <c r="C11427"/>
    </row>
    <row r="11428" spans="3:3" ht="14.4" x14ac:dyDescent="0.3">
      <c r="C11428"/>
    </row>
    <row r="11429" spans="3:3" ht="14.4" x14ac:dyDescent="0.3">
      <c r="C11429"/>
    </row>
    <row r="11430" spans="3:3" ht="14.4" x14ac:dyDescent="0.3">
      <c r="C11430"/>
    </row>
    <row r="11431" spans="3:3" ht="14.4" x14ac:dyDescent="0.3">
      <c r="C11431"/>
    </row>
    <row r="11432" spans="3:3" ht="14.4" x14ac:dyDescent="0.3">
      <c r="C11432"/>
    </row>
    <row r="11433" spans="3:3" ht="14.4" x14ac:dyDescent="0.3">
      <c r="C11433"/>
    </row>
    <row r="11434" spans="3:3" ht="14.4" x14ac:dyDescent="0.3">
      <c r="C11434"/>
    </row>
    <row r="11435" spans="3:3" ht="14.4" x14ac:dyDescent="0.3">
      <c r="C11435"/>
    </row>
    <row r="11436" spans="3:3" ht="14.4" x14ac:dyDescent="0.3">
      <c r="C11436"/>
    </row>
    <row r="11437" spans="3:3" ht="14.4" x14ac:dyDescent="0.3">
      <c r="C11437"/>
    </row>
    <row r="11438" spans="3:3" ht="14.4" x14ac:dyDescent="0.3">
      <c r="C11438"/>
    </row>
    <row r="11439" spans="3:3" ht="14.4" x14ac:dyDescent="0.3">
      <c r="C11439"/>
    </row>
    <row r="11440" spans="3:3" ht="14.4" x14ac:dyDescent="0.3">
      <c r="C11440"/>
    </row>
    <row r="11441" spans="3:3" ht="14.4" x14ac:dyDescent="0.3">
      <c r="C11441"/>
    </row>
    <row r="11442" spans="3:3" ht="14.4" x14ac:dyDescent="0.3">
      <c r="C11442"/>
    </row>
    <row r="11443" spans="3:3" ht="14.4" x14ac:dyDescent="0.3">
      <c r="C11443"/>
    </row>
    <row r="11444" spans="3:3" ht="14.4" x14ac:dyDescent="0.3">
      <c r="C11444"/>
    </row>
    <row r="11445" spans="3:3" ht="14.4" x14ac:dyDescent="0.3">
      <c r="C11445"/>
    </row>
    <row r="11446" spans="3:3" ht="14.4" x14ac:dyDescent="0.3">
      <c r="C11446"/>
    </row>
    <row r="11447" spans="3:3" ht="14.4" x14ac:dyDescent="0.3">
      <c r="C11447"/>
    </row>
    <row r="11448" spans="3:3" ht="14.4" x14ac:dyDescent="0.3">
      <c r="C11448"/>
    </row>
    <row r="11449" spans="3:3" ht="14.4" x14ac:dyDescent="0.3">
      <c r="C11449"/>
    </row>
    <row r="11450" spans="3:3" ht="14.4" x14ac:dyDescent="0.3">
      <c r="C11450"/>
    </row>
    <row r="11451" spans="3:3" ht="14.4" x14ac:dyDescent="0.3">
      <c r="C11451"/>
    </row>
    <row r="11452" spans="3:3" ht="14.4" x14ac:dyDescent="0.3">
      <c r="C11452"/>
    </row>
    <row r="11453" spans="3:3" ht="14.4" x14ac:dyDescent="0.3">
      <c r="C11453"/>
    </row>
    <row r="11454" spans="3:3" ht="14.4" x14ac:dyDescent="0.3">
      <c r="C11454"/>
    </row>
    <row r="11455" spans="3:3" ht="14.4" x14ac:dyDescent="0.3">
      <c r="C11455"/>
    </row>
    <row r="11456" spans="3:3" ht="14.4" x14ac:dyDescent="0.3">
      <c r="C11456"/>
    </row>
    <row r="11457" spans="3:3" ht="14.4" x14ac:dyDescent="0.3">
      <c r="C11457"/>
    </row>
    <row r="11458" spans="3:3" ht="14.4" x14ac:dyDescent="0.3">
      <c r="C11458"/>
    </row>
    <row r="11459" spans="3:3" ht="14.4" x14ac:dyDescent="0.3">
      <c r="C11459"/>
    </row>
    <row r="11460" spans="3:3" ht="14.4" x14ac:dyDescent="0.3">
      <c r="C11460"/>
    </row>
    <row r="11461" spans="3:3" ht="14.4" x14ac:dyDescent="0.3">
      <c r="C11461"/>
    </row>
    <row r="11462" spans="3:3" ht="14.4" x14ac:dyDescent="0.3">
      <c r="C11462"/>
    </row>
    <row r="11463" spans="3:3" ht="14.4" x14ac:dyDescent="0.3">
      <c r="C11463"/>
    </row>
    <row r="11464" spans="3:3" ht="14.4" x14ac:dyDescent="0.3">
      <c r="C11464"/>
    </row>
    <row r="11465" spans="3:3" ht="14.4" x14ac:dyDescent="0.3">
      <c r="C11465"/>
    </row>
    <row r="11466" spans="3:3" ht="14.4" x14ac:dyDescent="0.3">
      <c r="C11466"/>
    </row>
    <row r="11467" spans="3:3" ht="14.4" x14ac:dyDescent="0.3">
      <c r="C11467"/>
    </row>
    <row r="11468" spans="3:3" ht="14.4" x14ac:dyDescent="0.3">
      <c r="C11468"/>
    </row>
    <row r="11469" spans="3:3" ht="14.4" x14ac:dyDescent="0.3">
      <c r="C11469"/>
    </row>
    <row r="11470" spans="3:3" ht="14.4" x14ac:dyDescent="0.3">
      <c r="C11470"/>
    </row>
    <row r="11471" spans="3:3" ht="14.4" x14ac:dyDescent="0.3">
      <c r="C11471"/>
    </row>
    <row r="11472" spans="3:3" ht="14.4" x14ac:dyDescent="0.3">
      <c r="C11472"/>
    </row>
    <row r="11473" spans="3:3" ht="14.4" x14ac:dyDescent="0.3">
      <c r="C11473"/>
    </row>
    <row r="11474" spans="3:3" ht="14.4" x14ac:dyDescent="0.3">
      <c r="C11474"/>
    </row>
    <row r="11475" spans="3:3" ht="14.4" x14ac:dyDescent="0.3">
      <c r="C11475"/>
    </row>
    <row r="11476" spans="3:3" ht="14.4" x14ac:dyDescent="0.3">
      <c r="C11476"/>
    </row>
    <row r="11477" spans="3:3" ht="14.4" x14ac:dyDescent="0.3">
      <c r="C11477"/>
    </row>
    <row r="11478" spans="3:3" ht="14.4" x14ac:dyDescent="0.3">
      <c r="C11478"/>
    </row>
    <row r="11479" spans="3:3" ht="14.4" x14ac:dyDescent="0.3">
      <c r="C11479"/>
    </row>
    <row r="11480" spans="3:3" ht="14.4" x14ac:dyDescent="0.3">
      <c r="C11480"/>
    </row>
    <row r="11481" spans="3:3" ht="14.4" x14ac:dyDescent="0.3">
      <c r="C11481"/>
    </row>
    <row r="11482" spans="3:3" ht="14.4" x14ac:dyDescent="0.3">
      <c r="C11482"/>
    </row>
    <row r="11483" spans="3:3" ht="14.4" x14ac:dyDescent="0.3">
      <c r="C11483"/>
    </row>
    <row r="11484" spans="3:3" ht="14.4" x14ac:dyDescent="0.3">
      <c r="C11484"/>
    </row>
    <row r="11485" spans="3:3" ht="14.4" x14ac:dyDescent="0.3">
      <c r="C11485"/>
    </row>
    <row r="11486" spans="3:3" ht="14.4" x14ac:dyDescent="0.3">
      <c r="C11486"/>
    </row>
    <row r="11487" spans="3:3" ht="14.4" x14ac:dyDescent="0.3">
      <c r="C11487"/>
    </row>
    <row r="11488" spans="3:3" ht="14.4" x14ac:dyDescent="0.3">
      <c r="C11488"/>
    </row>
    <row r="11489" spans="3:3" ht="14.4" x14ac:dyDescent="0.3">
      <c r="C11489"/>
    </row>
    <row r="11490" spans="3:3" ht="14.4" x14ac:dyDescent="0.3">
      <c r="C11490"/>
    </row>
    <row r="11491" spans="3:3" ht="14.4" x14ac:dyDescent="0.3">
      <c r="C11491"/>
    </row>
    <row r="11492" spans="3:3" ht="14.4" x14ac:dyDescent="0.3">
      <c r="C11492"/>
    </row>
    <row r="11493" spans="3:3" ht="14.4" x14ac:dyDescent="0.3">
      <c r="C11493"/>
    </row>
    <row r="11494" spans="3:3" ht="14.4" x14ac:dyDescent="0.3">
      <c r="C11494"/>
    </row>
    <row r="11495" spans="3:3" ht="14.4" x14ac:dyDescent="0.3">
      <c r="C11495"/>
    </row>
    <row r="11496" spans="3:3" ht="14.4" x14ac:dyDescent="0.3">
      <c r="C11496"/>
    </row>
    <row r="11497" spans="3:3" ht="14.4" x14ac:dyDescent="0.3">
      <c r="C11497"/>
    </row>
    <row r="11498" spans="3:3" ht="14.4" x14ac:dyDescent="0.3">
      <c r="C11498"/>
    </row>
    <row r="11499" spans="3:3" ht="14.4" x14ac:dyDescent="0.3">
      <c r="C11499"/>
    </row>
    <row r="11500" spans="3:3" ht="14.4" x14ac:dyDescent="0.3">
      <c r="C11500"/>
    </row>
    <row r="11501" spans="3:3" ht="14.4" x14ac:dyDescent="0.3">
      <c r="C11501"/>
    </row>
    <row r="11502" spans="3:3" ht="14.4" x14ac:dyDescent="0.3">
      <c r="C11502"/>
    </row>
    <row r="11503" spans="3:3" ht="14.4" x14ac:dyDescent="0.3">
      <c r="C11503"/>
    </row>
    <row r="11504" spans="3:3" ht="14.4" x14ac:dyDescent="0.3">
      <c r="C11504"/>
    </row>
    <row r="11505" spans="3:3" ht="14.4" x14ac:dyDescent="0.3">
      <c r="C11505"/>
    </row>
    <row r="11506" spans="3:3" ht="14.4" x14ac:dyDescent="0.3">
      <c r="C11506"/>
    </row>
    <row r="11507" spans="3:3" ht="14.4" x14ac:dyDescent="0.3">
      <c r="C11507"/>
    </row>
    <row r="11508" spans="3:3" ht="14.4" x14ac:dyDescent="0.3">
      <c r="C11508"/>
    </row>
    <row r="11509" spans="3:3" ht="14.4" x14ac:dyDescent="0.3">
      <c r="C11509"/>
    </row>
    <row r="11510" spans="3:3" ht="14.4" x14ac:dyDescent="0.3">
      <c r="C11510"/>
    </row>
    <row r="11511" spans="3:3" ht="14.4" x14ac:dyDescent="0.3">
      <c r="C11511"/>
    </row>
    <row r="11512" spans="3:3" ht="14.4" x14ac:dyDescent="0.3">
      <c r="C11512"/>
    </row>
    <row r="11513" spans="3:3" ht="14.4" x14ac:dyDescent="0.3">
      <c r="C11513"/>
    </row>
    <row r="11514" spans="3:3" ht="14.4" x14ac:dyDescent="0.3">
      <c r="C11514"/>
    </row>
    <row r="11515" spans="3:3" ht="14.4" x14ac:dyDescent="0.3">
      <c r="C11515"/>
    </row>
    <row r="11516" spans="3:3" ht="14.4" x14ac:dyDescent="0.3">
      <c r="C11516"/>
    </row>
    <row r="11517" spans="3:3" ht="14.4" x14ac:dyDescent="0.3">
      <c r="C11517"/>
    </row>
    <row r="11518" spans="3:3" ht="14.4" x14ac:dyDescent="0.3">
      <c r="C11518"/>
    </row>
    <row r="11519" spans="3:3" ht="14.4" x14ac:dyDescent="0.3">
      <c r="C11519"/>
    </row>
    <row r="11520" spans="3:3" ht="14.4" x14ac:dyDescent="0.3">
      <c r="C11520"/>
    </row>
    <row r="11521" spans="3:3" ht="14.4" x14ac:dyDescent="0.3">
      <c r="C11521"/>
    </row>
    <row r="11522" spans="3:3" ht="14.4" x14ac:dyDescent="0.3">
      <c r="C11522"/>
    </row>
    <row r="11523" spans="3:3" ht="14.4" x14ac:dyDescent="0.3">
      <c r="C11523"/>
    </row>
    <row r="11524" spans="3:3" ht="14.4" x14ac:dyDescent="0.3">
      <c r="C11524"/>
    </row>
    <row r="11525" spans="3:3" ht="14.4" x14ac:dyDescent="0.3">
      <c r="C11525"/>
    </row>
    <row r="11526" spans="3:3" ht="14.4" x14ac:dyDescent="0.3">
      <c r="C11526"/>
    </row>
    <row r="11527" spans="3:3" ht="14.4" x14ac:dyDescent="0.3">
      <c r="C11527"/>
    </row>
    <row r="11528" spans="3:3" ht="14.4" x14ac:dyDescent="0.3">
      <c r="C11528"/>
    </row>
    <row r="11529" spans="3:3" ht="14.4" x14ac:dyDescent="0.3">
      <c r="C11529"/>
    </row>
    <row r="11530" spans="3:3" ht="14.4" x14ac:dyDescent="0.3">
      <c r="C11530"/>
    </row>
    <row r="11531" spans="3:3" ht="14.4" x14ac:dyDescent="0.3">
      <c r="C11531"/>
    </row>
    <row r="11532" spans="3:3" ht="14.4" x14ac:dyDescent="0.3">
      <c r="C11532"/>
    </row>
    <row r="11533" spans="3:3" ht="14.4" x14ac:dyDescent="0.3">
      <c r="C11533"/>
    </row>
    <row r="11534" spans="3:3" ht="14.4" x14ac:dyDescent="0.3">
      <c r="C11534"/>
    </row>
    <row r="11535" spans="3:3" ht="14.4" x14ac:dyDescent="0.3">
      <c r="C11535"/>
    </row>
    <row r="11536" spans="3:3" ht="14.4" x14ac:dyDescent="0.3">
      <c r="C11536"/>
    </row>
    <row r="11537" spans="3:3" ht="14.4" x14ac:dyDescent="0.3">
      <c r="C11537"/>
    </row>
    <row r="11538" spans="3:3" ht="14.4" x14ac:dyDescent="0.3">
      <c r="C11538"/>
    </row>
    <row r="11539" spans="3:3" ht="14.4" x14ac:dyDescent="0.3">
      <c r="C11539"/>
    </row>
    <row r="11540" spans="3:3" ht="14.4" x14ac:dyDescent="0.3">
      <c r="C11540"/>
    </row>
    <row r="11541" spans="3:3" ht="14.4" x14ac:dyDescent="0.3">
      <c r="C11541"/>
    </row>
    <row r="11542" spans="3:3" ht="14.4" x14ac:dyDescent="0.3">
      <c r="C11542"/>
    </row>
    <row r="11543" spans="3:3" ht="14.4" x14ac:dyDescent="0.3">
      <c r="C11543"/>
    </row>
    <row r="11544" spans="3:3" ht="14.4" x14ac:dyDescent="0.3">
      <c r="C11544"/>
    </row>
    <row r="11545" spans="3:3" ht="14.4" x14ac:dyDescent="0.3">
      <c r="C11545"/>
    </row>
    <row r="11546" spans="3:3" ht="14.4" x14ac:dyDescent="0.3">
      <c r="C11546"/>
    </row>
    <row r="11547" spans="3:3" ht="14.4" x14ac:dyDescent="0.3">
      <c r="C11547"/>
    </row>
    <row r="11548" spans="3:3" ht="14.4" x14ac:dyDescent="0.3">
      <c r="C11548"/>
    </row>
    <row r="11549" spans="3:3" ht="14.4" x14ac:dyDescent="0.3">
      <c r="C11549"/>
    </row>
    <row r="11550" spans="3:3" ht="14.4" x14ac:dyDescent="0.3">
      <c r="C11550"/>
    </row>
    <row r="11551" spans="3:3" ht="14.4" x14ac:dyDescent="0.3">
      <c r="C11551"/>
    </row>
    <row r="11552" spans="3:3" ht="14.4" x14ac:dyDescent="0.3">
      <c r="C11552"/>
    </row>
    <row r="11553" spans="3:3" ht="14.4" x14ac:dyDescent="0.3">
      <c r="C11553"/>
    </row>
    <row r="11554" spans="3:3" ht="14.4" x14ac:dyDescent="0.3">
      <c r="C11554"/>
    </row>
    <row r="11555" spans="3:3" ht="14.4" x14ac:dyDescent="0.3">
      <c r="C11555"/>
    </row>
    <row r="11556" spans="3:3" ht="14.4" x14ac:dyDescent="0.3">
      <c r="C11556"/>
    </row>
    <row r="11557" spans="3:3" ht="14.4" x14ac:dyDescent="0.3">
      <c r="C11557"/>
    </row>
    <row r="11558" spans="3:3" ht="14.4" x14ac:dyDescent="0.3">
      <c r="C11558"/>
    </row>
    <row r="11559" spans="3:3" ht="14.4" x14ac:dyDescent="0.3">
      <c r="C11559"/>
    </row>
    <row r="11560" spans="3:3" ht="14.4" x14ac:dyDescent="0.3">
      <c r="C11560"/>
    </row>
    <row r="11561" spans="3:3" ht="14.4" x14ac:dyDescent="0.3">
      <c r="C11561"/>
    </row>
    <row r="11562" spans="3:3" ht="14.4" x14ac:dyDescent="0.3">
      <c r="C11562"/>
    </row>
    <row r="11563" spans="3:3" ht="14.4" x14ac:dyDescent="0.3">
      <c r="C11563"/>
    </row>
    <row r="11564" spans="3:3" ht="14.4" x14ac:dyDescent="0.3">
      <c r="C11564"/>
    </row>
    <row r="11565" spans="3:3" ht="14.4" x14ac:dyDescent="0.3">
      <c r="C11565"/>
    </row>
    <row r="11566" spans="3:3" ht="14.4" x14ac:dyDescent="0.3">
      <c r="C11566"/>
    </row>
    <row r="11567" spans="3:3" ht="14.4" x14ac:dyDescent="0.3">
      <c r="C11567"/>
    </row>
    <row r="11568" spans="3:3" ht="14.4" x14ac:dyDescent="0.3">
      <c r="C11568"/>
    </row>
    <row r="11569" spans="3:3" ht="14.4" x14ac:dyDescent="0.3">
      <c r="C11569"/>
    </row>
    <row r="11570" spans="3:3" ht="14.4" x14ac:dyDescent="0.3">
      <c r="C11570"/>
    </row>
    <row r="11571" spans="3:3" ht="14.4" x14ac:dyDescent="0.3">
      <c r="C11571"/>
    </row>
    <row r="11572" spans="3:3" ht="14.4" x14ac:dyDescent="0.3">
      <c r="C11572"/>
    </row>
    <row r="11573" spans="3:3" ht="14.4" x14ac:dyDescent="0.3">
      <c r="C11573"/>
    </row>
    <row r="11574" spans="3:3" ht="14.4" x14ac:dyDescent="0.3">
      <c r="C11574"/>
    </row>
    <row r="11575" spans="3:3" ht="14.4" x14ac:dyDescent="0.3">
      <c r="C11575"/>
    </row>
    <row r="11576" spans="3:3" ht="14.4" x14ac:dyDescent="0.3">
      <c r="C11576"/>
    </row>
    <row r="11577" spans="3:3" ht="14.4" x14ac:dyDescent="0.3">
      <c r="C11577"/>
    </row>
    <row r="11578" spans="3:3" ht="14.4" x14ac:dyDescent="0.3">
      <c r="C11578"/>
    </row>
    <row r="11579" spans="3:3" ht="14.4" x14ac:dyDescent="0.3">
      <c r="C11579"/>
    </row>
    <row r="11580" spans="3:3" ht="14.4" x14ac:dyDescent="0.3">
      <c r="C11580"/>
    </row>
    <row r="11581" spans="3:3" ht="14.4" x14ac:dyDescent="0.3">
      <c r="C11581"/>
    </row>
    <row r="11582" spans="3:3" ht="14.4" x14ac:dyDescent="0.3">
      <c r="C11582"/>
    </row>
    <row r="11583" spans="3:3" ht="14.4" x14ac:dyDescent="0.3">
      <c r="C11583"/>
    </row>
    <row r="11584" spans="3:3" ht="14.4" x14ac:dyDescent="0.3">
      <c r="C11584"/>
    </row>
    <row r="11585" spans="3:3" ht="14.4" x14ac:dyDescent="0.3">
      <c r="C11585"/>
    </row>
    <row r="11586" spans="3:3" ht="14.4" x14ac:dyDescent="0.3">
      <c r="C11586"/>
    </row>
    <row r="11587" spans="3:3" ht="14.4" x14ac:dyDescent="0.3">
      <c r="C11587"/>
    </row>
    <row r="11588" spans="3:3" ht="14.4" x14ac:dyDescent="0.3">
      <c r="C11588"/>
    </row>
    <row r="11589" spans="3:3" ht="14.4" x14ac:dyDescent="0.3">
      <c r="C11589"/>
    </row>
    <row r="11590" spans="3:3" ht="14.4" x14ac:dyDescent="0.3">
      <c r="C11590"/>
    </row>
    <row r="11591" spans="3:3" ht="14.4" x14ac:dyDescent="0.3">
      <c r="C11591"/>
    </row>
    <row r="11592" spans="3:3" ht="14.4" x14ac:dyDescent="0.3">
      <c r="C11592"/>
    </row>
    <row r="11593" spans="3:3" ht="14.4" x14ac:dyDescent="0.3">
      <c r="C11593"/>
    </row>
    <row r="11594" spans="3:3" ht="14.4" x14ac:dyDescent="0.3">
      <c r="C11594"/>
    </row>
    <row r="11595" spans="3:3" ht="14.4" x14ac:dyDescent="0.3">
      <c r="C11595"/>
    </row>
    <row r="11596" spans="3:3" ht="14.4" x14ac:dyDescent="0.3">
      <c r="C11596"/>
    </row>
    <row r="11597" spans="3:3" ht="14.4" x14ac:dyDescent="0.3">
      <c r="C11597"/>
    </row>
    <row r="11598" spans="3:3" ht="14.4" x14ac:dyDescent="0.3">
      <c r="C11598"/>
    </row>
    <row r="11599" spans="3:3" ht="14.4" x14ac:dyDescent="0.3">
      <c r="C11599"/>
    </row>
    <row r="11600" spans="3:3" ht="14.4" x14ac:dyDescent="0.3">
      <c r="C11600"/>
    </row>
    <row r="11601" spans="3:3" ht="14.4" x14ac:dyDescent="0.3">
      <c r="C11601"/>
    </row>
    <row r="11602" spans="3:3" ht="14.4" x14ac:dyDescent="0.3">
      <c r="C11602"/>
    </row>
    <row r="11603" spans="3:3" ht="14.4" x14ac:dyDescent="0.3">
      <c r="C11603"/>
    </row>
    <row r="11604" spans="3:3" ht="14.4" x14ac:dyDescent="0.3">
      <c r="C11604"/>
    </row>
    <row r="11605" spans="3:3" ht="14.4" x14ac:dyDescent="0.3">
      <c r="C11605"/>
    </row>
    <row r="11606" spans="3:3" ht="14.4" x14ac:dyDescent="0.3">
      <c r="C11606"/>
    </row>
    <row r="11607" spans="3:3" ht="14.4" x14ac:dyDescent="0.3">
      <c r="C11607"/>
    </row>
    <row r="11608" spans="3:3" ht="14.4" x14ac:dyDescent="0.3">
      <c r="C11608"/>
    </row>
    <row r="11609" spans="3:3" ht="14.4" x14ac:dyDescent="0.3">
      <c r="C11609"/>
    </row>
    <row r="11610" spans="3:3" ht="14.4" x14ac:dyDescent="0.3">
      <c r="C11610"/>
    </row>
    <row r="11611" spans="3:3" ht="14.4" x14ac:dyDescent="0.3">
      <c r="C11611"/>
    </row>
    <row r="11612" spans="3:3" ht="14.4" x14ac:dyDescent="0.3">
      <c r="C11612"/>
    </row>
    <row r="11613" spans="3:3" ht="14.4" x14ac:dyDescent="0.3">
      <c r="C11613"/>
    </row>
    <row r="11614" spans="3:3" ht="14.4" x14ac:dyDescent="0.3">
      <c r="C11614"/>
    </row>
    <row r="11615" spans="3:3" ht="14.4" x14ac:dyDescent="0.3">
      <c r="C11615"/>
    </row>
    <row r="11616" spans="3:3" ht="14.4" x14ac:dyDescent="0.3">
      <c r="C11616"/>
    </row>
    <row r="11617" spans="3:3" ht="14.4" x14ac:dyDescent="0.3">
      <c r="C11617"/>
    </row>
    <row r="11618" spans="3:3" ht="14.4" x14ac:dyDescent="0.3">
      <c r="C11618"/>
    </row>
    <row r="11619" spans="3:3" ht="14.4" x14ac:dyDescent="0.3">
      <c r="C11619"/>
    </row>
    <row r="11620" spans="3:3" ht="14.4" x14ac:dyDescent="0.3">
      <c r="C11620"/>
    </row>
    <row r="11621" spans="3:3" ht="14.4" x14ac:dyDescent="0.3">
      <c r="C11621"/>
    </row>
    <row r="11622" spans="3:3" ht="14.4" x14ac:dyDescent="0.3">
      <c r="C11622"/>
    </row>
    <row r="11623" spans="3:3" ht="14.4" x14ac:dyDescent="0.3">
      <c r="C11623"/>
    </row>
    <row r="11624" spans="3:3" ht="14.4" x14ac:dyDescent="0.3">
      <c r="C11624"/>
    </row>
    <row r="11625" spans="3:3" ht="14.4" x14ac:dyDescent="0.3">
      <c r="C11625"/>
    </row>
    <row r="11626" spans="3:3" ht="14.4" x14ac:dyDescent="0.3">
      <c r="C11626"/>
    </row>
    <row r="11627" spans="3:3" ht="14.4" x14ac:dyDescent="0.3">
      <c r="C11627"/>
    </row>
    <row r="11628" spans="3:3" ht="14.4" x14ac:dyDescent="0.3">
      <c r="C11628"/>
    </row>
    <row r="11629" spans="3:3" ht="14.4" x14ac:dyDescent="0.3">
      <c r="C11629"/>
    </row>
    <row r="11630" spans="3:3" ht="14.4" x14ac:dyDescent="0.3">
      <c r="C11630"/>
    </row>
    <row r="11631" spans="3:3" ht="14.4" x14ac:dyDescent="0.3">
      <c r="C11631"/>
    </row>
    <row r="11632" spans="3:3" ht="14.4" x14ac:dyDescent="0.3">
      <c r="C11632"/>
    </row>
    <row r="11633" spans="3:3" ht="14.4" x14ac:dyDescent="0.3">
      <c r="C11633"/>
    </row>
    <row r="11634" spans="3:3" ht="14.4" x14ac:dyDescent="0.3">
      <c r="C11634"/>
    </row>
    <row r="11635" spans="3:3" ht="14.4" x14ac:dyDescent="0.3">
      <c r="C11635"/>
    </row>
    <row r="11636" spans="3:3" ht="14.4" x14ac:dyDescent="0.3">
      <c r="C11636"/>
    </row>
    <row r="11637" spans="3:3" ht="14.4" x14ac:dyDescent="0.3">
      <c r="C11637"/>
    </row>
    <row r="11638" spans="3:3" ht="14.4" x14ac:dyDescent="0.3">
      <c r="C11638"/>
    </row>
    <row r="11639" spans="3:3" ht="14.4" x14ac:dyDescent="0.3">
      <c r="C11639"/>
    </row>
    <row r="11640" spans="3:3" ht="14.4" x14ac:dyDescent="0.3">
      <c r="C11640"/>
    </row>
    <row r="11641" spans="3:3" ht="14.4" x14ac:dyDescent="0.3">
      <c r="C11641"/>
    </row>
    <row r="11642" spans="3:3" ht="14.4" x14ac:dyDescent="0.3">
      <c r="C11642"/>
    </row>
    <row r="11643" spans="3:3" ht="14.4" x14ac:dyDescent="0.3">
      <c r="C11643"/>
    </row>
    <row r="11644" spans="3:3" ht="14.4" x14ac:dyDescent="0.3">
      <c r="C11644"/>
    </row>
    <row r="11645" spans="3:3" ht="14.4" x14ac:dyDescent="0.3">
      <c r="C11645"/>
    </row>
    <row r="11646" spans="3:3" ht="14.4" x14ac:dyDescent="0.3">
      <c r="C11646"/>
    </row>
    <row r="11647" spans="3:3" ht="14.4" x14ac:dyDescent="0.3">
      <c r="C11647"/>
    </row>
    <row r="11648" spans="3:3" ht="14.4" x14ac:dyDescent="0.3">
      <c r="C11648"/>
    </row>
    <row r="11649" spans="3:3" ht="14.4" x14ac:dyDescent="0.3">
      <c r="C11649"/>
    </row>
    <row r="11650" spans="3:3" ht="14.4" x14ac:dyDescent="0.3">
      <c r="C11650"/>
    </row>
    <row r="11651" spans="3:3" ht="14.4" x14ac:dyDescent="0.3">
      <c r="C11651"/>
    </row>
    <row r="11652" spans="3:3" ht="14.4" x14ac:dyDescent="0.3">
      <c r="C11652"/>
    </row>
    <row r="11653" spans="3:3" ht="14.4" x14ac:dyDescent="0.3">
      <c r="C11653"/>
    </row>
    <row r="11654" spans="3:3" ht="14.4" x14ac:dyDescent="0.3">
      <c r="C11654"/>
    </row>
    <row r="11655" spans="3:3" ht="14.4" x14ac:dyDescent="0.3">
      <c r="C11655"/>
    </row>
    <row r="11656" spans="3:3" ht="14.4" x14ac:dyDescent="0.3">
      <c r="C11656"/>
    </row>
    <row r="11657" spans="3:3" ht="14.4" x14ac:dyDescent="0.3">
      <c r="C11657"/>
    </row>
    <row r="11658" spans="3:3" ht="14.4" x14ac:dyDescent="0.3">
      <c r="C11658"/>
    </row>
    <row r="11659" spans="3:3" ht="14.4" x14ac:dyDescent="0.3">
      <c r="C11659"/>
    </row>
    <row r="11660" spans="3:3" ht="14.4" x14ac:dyDescent="0.3">
      <c r="C11660"/>
    </row>
    <row r="11661" spans="3:3" ht="14.4" x14ac:dyDescent="0.3">
      <c r="C11661"/>
    </row>
    <row r="11662" spans="3:3" ht="14.4" x14ac:dyDescent="0.3">
      <c r="C11662"/>
    </row>
    <row r="11663" spans="3:3" ht="14.4" x14ac:dyDescent="0.3">
      <c r="C11663"/>
    </row>
    <row r="11664" spans="3:3" ht="14.4" x14ac:dyDescent="0.3">
      <c r="C11664"/>
    </row>
    <row r="11665" spans="3:3" ht="14.4" x14ac:dyDescent="0.3">
      <c r="C11665"/>
    </row>
    <row r="11666" spans="3:3" ht="14.4" x14ac:dyDescent="0.3">
      <c r="C11666"/>
    </row>
    <row r="11667" spans="3:3" ht="14.4" x14ac:dyDescent="0.3">
      <c r="C11667"/>
    </row>
    <row r="11668" spans="3:3" ht="14.4" x14ac:dyDescent="0.3">
      <c r="C11668"/>
    </row>
    <row r="11669" spans="3:3" ht="14.4" x14ac:dyDescent="0.3">
      <c r="C11669"/>
    </row>
    <row r="11670" spans="3:3" ht="14.4" x14ac:dyDescent="0.3">
      <c r="C11670"/>
    </row>
    <row r="11671" spans="3:3" ht="14.4" x14ac:dyDescent="0.3">
      <c r="C11671"/>
    </row>
    <row r="11672" spans="3:3" ht="14.4" x14ac:dyDescent="0.3">
      <c r="C11672"/>
    </row>
    <row r="11673" spans="3:3" ht="14.4" x14ac:dyDescent="0.3">
      <c r="C11673"/>
    </row>
    <row r="11674" spans="3:3" ht="14.4" x14ac:dyDescent="0.3">
      <c r="C11674"/>
    </row>
    <row r="11675" spans="3:3" ht="14.4" x14ac:dyDescent="0.3">
      <c r="C11675"/>
    </row>
    <row r="11676" spans="3:3" ht="14.4" x14ac:dyDescent="0.3">
      <c r="C11676"/>
    </row>
    <row r="11677" spans="3:3" ht="14.4" x14ac:dyDescent="0.3">
      <c r="C11677"/>
    </row>
    <row r="11678" spans="3:3" ht="14.4" x14ac:dyDescent="0.3">
      <c r="C11678"/>
    </row>
    <row r="11679" spans="3:3" ht="14.4" x14ac:dyDescent="0.3">
      <c r="C11679"/>
    </row>
    <row r="11680" spans="3:3" ht="14.4" x14ac:dyDescent="0.3">
      <c r="C11680"/>
    </row>
    <row r="11681" spans="3:3" ht="14.4" x14ac:dyDescent="0.3">
      <c r="C11681"/>
    </row>
    <row r="11682" spans="3:3" ht="14.4" x14ac:dyDescent="0.3">
      <c r="C11682"/>
    </row>
    <row r="11683" spans="3:3" ht="14.4" x14ac:dyDescent="0.3">
      <c r="C11683"/>
    </row>
    <row r="11684" spans="3:3" ht="14.4" x14ac:dyDescent="0.3">
      <c r="C11684"/>
    </row>
    <row r="11685" spans="3:3" ht="14.4" x14ac:dyDescent="0.3">
      <c r="C11685"/>
    </row>
    <row r="11686" spans="3:3" ht="14.4" x14ac:dyDescent="0.3">
      <c r="C11686"/>
    </row>
    <row r="11687" spans="3:3" ht="14.4" x14ac:dyDescent="0.3">
      <c r="C11687"/>
    </row>
    <row r="11688" spans="3:3" ht="14.4" x14ac:dyDescent="0.3">
      <c r="C11688"/>
    </row>
    <row r="11689" spans="3:3" ht="14.4" x14ac:dyDescent="0.3">
      <c r="C11689"/>
    </row>
    <row r="11690" spans="3:3" ht="14.4" x14ac:dyDescent="0.3">
      <c r="C11690"/>
    </row>
    <row r="11691" spans="3:3" ht="14.4" x14ac:dyDescent="0.3">
      <c r="C11691"/>
    </row>
    <row r="11692" spans="3:3" ht="14.4" x14ac:dyDescent="0.3">
      <c r="C11692"/>
    </row>
    <row r="11693" spans="3:3" ht="14.4" x14ac:dyDescent="0.3">
      <c r="C11693"/>
    </row>
    <row r="11694" spans="3:3" ht="14.4" x14ac:dyDescent="0.3">
      <c r="C11694"/>
    </row>
    <row r="11695" spans="3:3" ht="14.4" x14ac:dyDescent="0.3">
      <c r="C11695"/>
    </row>
    <row r="11696" spans="3:3" ht="14.4" x14ac:dyDescent="0.3">
      <c r="C11696"/>
    </row>
    <row r="11697" spans="3:3" ht="14.4" x14ac:dyDescent="0.3">
      <c r="C11697"/>
    </row>
    <row r="11698" spans="3:3" ht="14.4" x14ac:dyDescent="0.3">
      <c r="C11698"/>
    </row>
    <row r="11699" spans="3:3" ht="14.4" x14ac:dyDescent="0.3">
      <c r="C11699"/>
    </row>
    <row r="11700" spans="3:3" ht="14.4" x14ac:dyDescent="0.3">
      <c r="C11700"/>
    </row>
    <row r="11701" spans="3:3" ht="14.4" x14ac:dyDescent="0.3">
      <c r="C11701"/>
    </row>
    <row r="11702" spans="3:3" ht="14.4" x14ac:dyDescent="0.3">
      <c r="C11702"/>
    </row>
    <row r="11703" spans="3:3" ht="14.4" x14ac:dyDescent="0.3">
      <c r="C11703"/>
    </row>
    <row r="11704" spans="3:3" ht="14.4" x14ac:dyDescent="0.3">
      <c r="C11704"/>
    </row>
    <row r="11705" spans="3:3" ht="14.4" x14ac:dyDescent="0.3">
      <c r="C11705"/>
    </row>
    <row r="11706" spans="3:3" ht="14.4" x14ac:dyDescent="0.3">
      <c r="C11706"/>
    </row>
    <row r="11707" spans="3:3" ht="14.4" x14ac:dyDescent="0.3">
      <c r="C11707"/>
    </row>
    <row r="11708" spans="3:3" ht="14.4" x14ac:dyDescent="0.3">
      <c r="C11708"/>
    </row>
    <row r="11709" spans="3:3" ht="14.4" x14ac:dyDescent="0.3">
      <c r="C11709"/>
    </row>
    <row r="11710" spans="3:3" ht="14.4" x14ac:dyDescent="0.3">
      <c r="C11710"/>
    </row>
    <row r="11711" spans="3:3" ht="14.4" x14ac:dyDescent="0.3">
      <c r="C11711"/>
    </row>
    <row r="11712" spans="3:3" ht="14.4" x14ac:dyDescent="0.3">
      <c r="C11712"/>
    </row>
    <row r="11713" spans="3:3" ht="14.4" x14ac:dyDescent="0.3">
      <c r="C11713"/>
    </row>
    <row r="11714" spans="3:3" ht="14.4" x14ac:dyDescent="0.3">
      <c r="C11714"/>
    </row>
    <row r="11715" spans="3:3" ht="14.4" x14ac:dyDescent="0.3">
      <c r="C11715"/>
    </row>
    <row r="11716" spans="3:3" ht="14.4" x14ac:dyDescent="0.3">
      <c r="C11716"/>
    </row>
    <row r="11717" spans="3:3" ht="14.4" x14ac:dyDescent="0.3">
      <c r="C11717"/>
    </row>
    <row r="11718" spans="3:3" ht="14.4" x14ac:dyDescent="0.3">
      <c r="C11718"/>
    </row>
    <row r="11719" spans="3:3" ht="14.4" x14ac:dyDescent="0.3">
      <c r="C11719"/>
    </row>
    <row r="11720" spans="3:3" ht="14.4" x14ac:dyDescent="0.3">
      <c r="C11720"/>
    </row>
    <row r="11721" spans="3:3" ht="14.4" x14ac:dyDescent="0.3">
      <c r="C11721"/>
    </row>
    <row r="11722" spans="3:3" ht="14.4" x14ac:dyDescent="0.3">
      <c r="C11722"/>
    </row>
    <row r="11723" spans="3:3" ht="14.4" x14ac:dyDescent="0.3">
      <c r="C11723"/>
    </row>
    <row r="11724" spans="3:3" ht="14.4" x14ac:dyDescent="0.3">
      <c r="C11724"/>
    </row>
    <row r="11725" spans="3:3" ht="14.4" x14ac:dyDescent="0.3">
      <c r="C11725"/>
    </row>
    <row r="11726" spans="3:3" ht="14.4" x14ac:dyDescent="0.3">
      <c r="C11726"/>
    </row>
    <row r="11727" spans="3:3" ht="14.4" x14ac:dyDescent="0.3">
      <c r="C11727"/>
    </row>
    <row r="11728" spans="3:3" ht="14.4" x14ac:dyDescent="0.3">
      <c r="C11728"/>
    </row>
    <row r="11729" spans="3:3" ht="14.4" x14ac:dyDescent="0.3">
      <c r="C11729"/>
    </row>
    <row r="11730" spans="3:3" ht="14.4" x14ac:dyDescent="0.3">
      <c r="C11730"/>
    </row>
    <row r="11731" spans="3:3" ht="14.4" x14ac:dyDescent="0.3">
      <c r="C11731"/>
    </row>
    <row r="11732" spans="3:3" ht="14.4" x14ac:dyDescent="0.3">
      <c r="C11732"/>
    </row>
    <row r="11733" spans="3:3" ht="14.4" x14ac:dyDescent="0.3">
      <c r="C11733"/>
    </row>
    <row r="11734" spans="3:3" ht="14.4" x14ac:dyDescent="0.3">
      <c r="C11734"/>
    </row>
    <row r="11735" spans="3:3" ht="14.4" x14ac:dyDescent="0.3">
      <c r="C11735"/>
    </row>
    <row r="11736" spans="3:3" ht="14.4" x14ac:dyDescent="0.3">
      <c r="C11736"/>
    </row>
    <row r="11737" spans="3:3" ht="14.4" x14ac:dyDescent="0.3">
      <c r="C11737"/>
    </row>
    <row r="11738" spans="3:3" ht="14.4" x14ac:dyDescent="0.3">
      <c r="C11738"/>
    </row>
    <row r="11739" spans="3:3" ht="14.4" x14ac:dyDescent="0.3">
      <c r="C11739"/>
    </row>
    <row r="11740" spans="3:3" ht="14.4" x14ac:dyDescent="0.3">
      <c r="C11740"/>
    </row>
    <row r="11741" spans="3:3" ht="14.4" x14ac:dyDescent="0.3">
      <c r="C11741"/>
    </row>
    <row r="11742" spans="3:3" ht="14.4" x14ac:dyDescent="0.3">
      <c r="C11742"/>
    </row>
    <row r="11743" spans="3:3" ht="14.4" x14ac:dyDescent="0.3">
      <c r="C11743"/>
    </row>
    <row r="11744" spans="3:3" ht="14.4" x14ac:dyDescent="0.3">
      <c r="C11744"/>
    </row>
    <row r="11745" spans="3:3" ht="14.4" x14ac:dyDescent="0.3">
      <c r="C11745"/>
    </row>
    <row r="11746" spans="3:3" ht="14.4" x14ac:dyDescent="0.3">
      <c r="C11746"/>
    </row>
    <row r="11747" spans="3:3" ht="14.4" x14ac:dyDescent="0.3">
      <c r="C11747"/>
    </row>
    <row r="11748" spans="3:3" ht="14.4" x14ac:dyDescent="0.3">
      <c r="C11748"/>
    </row>
    <row r="11749" spans="3:3" ht="14.4" x14ac:dyDescent="0.3">
      <c r="C11749"/>
    </row>
    <row r="11750" spans="3:3" ht="14.4" x14ac:dyDescent="0.3">
      <c r="C11750"/>
    </row>
    <row r="11751" spans="3:3" ht="14.4" x14ac:dyDescent="0.3">
      <c r="C11751"/>
    </row>
    <row r="11752" spans="3:3" ht="14.4" x14ac:dyDescent="0.3">
      <c r="C11752"/>
    </row>
    <row r="11753" spans="3:3" ht="14.4" x14ac:dyDescent="0.3">
      <c r="C11753"/>
    </row>
    <row r="11754" spans="3:3" ht="14.4" x14ac:dyDescent="0.3">
      <c r="C11754"/>
    </row>
    <row r="11755" spans="3:3" ht="14.4" x14ac:dyDescent="0.3">
      <c r="C11755"/>
    </row>
    <row r="11756" spans="3:3" ht="14.4" x14ac:dyDescent="0.3">
      <c r="C11756"/>
    </row>
    <row r="11757" spans="3:3" ht="14.4" x14ac:dyDescent="0.3">
      <c r="C11757"/>
    </row>
    <row r="11758" spans="3:3" ht="14.4" x14ac:dyDescent="0.3">
      <c r="C11758"/>
    </row>
    <row r="11759" spans="3:3" ht="14.4" x14ac:dyDescent="0.3">
      <c r="C11759"/>
    </row>
    <row r="11760" spans="3:3" ht="14.4" x14ac:dyDescent="0.3">
      <c r="C11760"/>
    </row>
    <row r="11761" spans="3:3" ht="14.4" x14ac:dyDescent="0.3">
      <c r="C11761"/>
    </row>
    <row r="11762" spans="3:3" ht="14.4" x14ac:dyDescent="0.3">
      <c r="C11762"/>
    </row>
    <row r="11763" spans="3:3" ht="14.4" x14ac:dyDescent="0.3">
      <c r="C11763"/>
    </row>
    <row r="11764" spans="3:3" ht="14.4" x14ac:dyDescent="0.3">
      <c r="C11764"/>
    </row>
    <row r="11765" spans="3:3" ht="14.4" x14ac:dyDescent="0.3">
      <c r="C11765"/>
    </row>
    <row r="11766" spans="3:3" ht="14.4" x14ac:dyDescent="0.3">
      <c r="C11766"/>
    </row>
    <row r="11767" spans="3:3" ht="14.4" x14ac:dyDescent="0.3">
      <c r="C11767"/>
    </row>
    <row r="11768" spans="3:3" ht="14.4" x14ac:dyDescent="0.3">
      <c r="C11768"/>
    </row>
    <row r="11769" spans="3:3" ht="14.4" x14ac:dyDescent="0.3">
      <c r="C11769"/>
    </row>
    <row r="11770" spans="3:3" ht="14.4" x14ac:dyDescent="0.3">
      <c r="C11770"/>
    </row>
    <row r="11771" spans="3:3" ht="14.4" x14ac:dyDescent="0.3">
      <c r="C11771"/>
    </row>
    <row r="11772" spans="3:3" ht="14.4" x14ac:dyDescent="0.3">
      <c r="C11772"/>
    </row>
    <row r="11773" spans="3:3" ht="14.4" x14ac:dyDescent="0.3">
      <c r="C11773"/>
    </row>
    <row r="11774" spans="3:3" ht="14.4" x14ac:dyDescent="0.3">
      <c r="C11774"/>
    </row>
    <row r="11775" spans="3:3" ht="14.4" x14ac:dyDescent="0.3">
      <c r="C11775"/>
    </row>
    <row r="11776" spans="3:3" ht="14.4" x14ac:dyDescent="0.3">
      <c r="C11776"/>
    </row>
    <row r="11777" spans="3:3" ht="14.4" x14ac:dyDescent="0.3">
      <c r="C11777"/>
    </row>
    <row r="11778" spans="3:3" ht="14.4" x14ac:dyDescent="0.3">
      <c r="C11778"/>
    </row>
    <row r="11779" spans="3:3" ht="14.4" x14ac:dyDescent="0.3">
      <c r="C11779"/>
    </row>
    <row r="11780" spans="3:3" ht="14.4" x14ac:dyDescent="0.3">
      <c r="C11780"/>
    </row>
    <row r="11781" spans="3:3" ht="14.4" x14ac:dyDescent="0.3">
      <c r="C11781"/>
    </row>
    <row r="11782" spans="3:3" ht="14.4" x14ac:dyDescent="0.3">
      <c r="C11782"/>
    </row>
    <row r="11783" spans="3:3" ht="14.4" x14ac:dyDescent="0.3">
      <c r="C11783"/>
    </row>
    <row r="11784" spans="3:3" ht="14.4" x14ac:dyDescent="0.3">
      <c r="C11784"/>
    </row>
    <row r="11785" spans="3:3" ht="14.4" x14ac:dyDescent="0.3">
      <c r="C11785"/>
    </row>
    <row r="11786" spans="3:3" ht="14.4" x14ac:dyDescent="0.3">
      <c r="C11786"/>
    </row>
    <row r="11787" spans="3:3" ht="14.4" x14ac:dyDescent="0.3">
      <c r="C11787"/>
    </row>
    <row r="11788" spans="3:3" ht="14.4" x14ac:dyDescent="0.3">
      <c r="C11788"/>
    </row>
    <row r="11789" spans="3:3" ht="14.4" x14ac:dyDescent="0.3">
      <c r="C11789"/>
    </row>
    <row r="11790" spans="3:3" ht="14.4" x14ac:dyDescent="0.3">
      <c r="C11790"/>
    </row>
    <row r="11791" spans="3:3" ht="14.4" x14ac:dyDescent="0.3">
      <c r="C11791"/>
    </row>
    <row r="11792" spans="3:3" ht="14.4" x14ac:dyDescent="0.3">
      <c r="C11792"/>
    </row>
    <row r="11793" spans="3:3" ht="14.4" x14ac:dyDescent="0.3">
      <c r="C11793"/>
    </row>
    <row r="11794" spans="3:3" ht="14.4" x14ac:dyDescent="0.3">
      <c r="C11794"/>
    </row>
    <row r="11795" spans="3:3" ht="14.4" x14ac:dyDescent="0.3">
      <c r="C11795"/>
    </row>
    <row r="11796" spans="3:3" ht="14.4" x14ac:dyDescent="0.3">
      <c r="C11796"/>
    </row>
    <row r="11797" spans="3:3" ht="14.4" x14ac:dyDescent="0.3">
      <c r="C11797"/>
    </row>
    <row r="11798" spans="3:3" ht="14.4" x14ac:dyDescent="0.3">
      <c r="C11798"/>
    </row>
    <row r="11799" spans="3:3" ht="14.4" x14ac:dyDescent="0.3">
      <c r="C11799"/>
    </row>
    <row r="11800" spans="3:3" ht="14.4" x14ac:dyDescent="0.3">
      <c r="C11800"/>
    </row>
    <row r="11801" spans="3:3" ht="14.4" x14ac:dyDescent="0.3">
      <c r="C11801"/>
    </row>
    <row r="11802" spans="3:3" ht="14.4" x14ac:dyDescent="0.3">
      <c r="C11802"/>
    </row>
    <row r="11803" spans="3:3" ht="14.4" x14ac:dyDescent="0.3">
      <c r="C11803"/>
    </row>
    <row r="11804" spans="3:3" ht="14.4" x14ac:dyDescent="0.3">
      <c r="C11804"/>
    </row>
    <row r="11805" spans="3:3" ht="14.4" x14ac:dyDescent="0.3">
      <c r="C11805"/>
    </row>
    <row r="11806" spans="3:3" ht="14.4" x14ac:dyDescent="0.3">
      <c r="C11806"/>
    </row>
    <row r="11807" spans="3:3" ht="14.4" x14ac:dyDescent="0.3">
      <c r="C11807"/>
    </row>
    <row r="11808" spans="3:3" ht="14.4" x14ac:dyDescent="0.3">
      <c r="C11808"/>
    </row>
    <row r="11809" spans="3:3" ht="14.4" x14ac:dyDescent="0.3">
      <c r="C11809"/>
    </row>
    <row r="11810" spans="3:3" ht="14.4" x14ac:dyDescent="0.3">
      <c r="C11810"/>
    </row>
    <row r="11811" spans="3:3" ht="14.4" x14ac:dyDescent="0.3">
      <c r="C11811"/>
    </row>
    <row r="11812" spans="3:3" ht="14.4" x14ac:dyDescent="0.3">
      <c r="C11812"/>
    </row>
    <row r="11813" spans="3:3" ht="14.4" x14ac:dyDescent="0.3">
      <c r="C11813"/>
    </row>
    <row r="11814" spans="3:3" ht="14.4" x14ac:dyDescent="0.3">
      <c r="C11814"/>
    </row>
    <row r="11815" spans="3:3" ht="14.4" x14ac:dyDescent="0.3">
      <c r="C11815"/>
    </row>
    <row r="11816" spans="3:3" ht="14.4" x14ac:dyDescent="0.3">
      <c r="C11816"/>
    </row>
    <row r="11817" spans="3:3" ht="14.4" x14ac:dyDescent="0.3">
      <c r="C11817"/>
    </row>
    <row r="11818" spans="3:3" ht="14.4" x14ac:dyDescent="0.3">
      <c r="C11818"/>
    </row>
    <row r="11819" spans="3:3" ht="14.4" x14ac:dyDescent="0.3">
      <c r="C11819"/>
    </row>
    <row r="11820" spans="3:3" ht="14.4" x14ac:dyDescent="0.3">
      <c r="C11820"/>
    </row>
    <row r="11821" spans="3:3" ht="14.4" x14ac:dyDescent="0.3">
      <c r="C11821"/>
    </row>
    <row r="11822" spans="3:3" ht="14.4" x14ac:dyDescent="0.3">
      <c r="C11822"/>
    </row>
    <row r="11823" spans="3:3" ht="14.4" x14ac:dyDescent="0.3">
      <c r="C11823"/>
    </row>
    <row r="11824" spans="3:3" ht="14.4" x14ac:dyDescent="0.3">
      <c r="C11824"/>
    </row>
    <row r="11825" spans="3:3" ht="14.4" x14ac:dyDescent="0.3">
      <c r="C11825"/>
    </row>
    <row r="11826" spans="3:3" ht="14.4" x14ac:dyDescent="0.3">
      <c r="C11826"/>
    </row>
    <row r="11827" spans="3:3" ht="14.4" x14ac:dyDescent="0.3">
      <c r="C11827"/>
    </row>
    <row r="11828" spans="3:3" ht="14.4" x14ac:dyDescent="0.3">
      <c r="C11828"/>
    </row>
    <row r="11829" spans="3:3" ht="14.4" x14ac:dyDescent="0.3">
      <c r="C11829"/>
    </row>
    <row r="11830" spans="3:3" ht="14.4" x14ac:dyDescent="0.3">
      <c r="C11830"/>
    </row>
    <row r="11831" spans="3:3" ht="14.4" x14ac:dyDescent="0.3">
      <c r="C11831"/>
    </row>
    <row r="11832" spans="3:3" ht="14.4" x14ac:dyDescent="0.3">
      <c r="C11832"/>
    </row>
    <row r="11833" spans="3:3" ht="14.4" x14ac:dyDescent="0.3">
      <c r="C11833"/>
    </row>
    <row r="11834" spans="3:3" ht="14.4" x14ac:dyDescent="0.3">
      <c r="C11834"/>
    </row>
    <row r="11835" spans="3:3" ht="14.4" x14ac:dyDescent="0.3">
      <c r="C11835"/>
    </row>
    <row r="11836" spans="3:3" ht="14.4" x14ac:dyDescent="0.3">
      <c r="C11836"/>
    </row>
    <row r="11837" spans="3:3" ht="14.4" x14ac:dyDescent="0.3">
      <c r="C11837"/>
    </row>
    <row r="11838" spans="3:3" ht="14.4" x14ac:dyDescent="0.3">
      <c r="C11838"/>
    </row>
    <row r="11839" spans="3:3" ht="14.4" x14ac:dyDescent="0.3">
      <c r="C11839"/>
    </row>
    <row r="11840" spans="3:3" ht="14.4" x14ac:dyDescent="0.3">
      <c r="C11840"/>
    </row>
    <row r="11841" spans="3:3" ht="14.4" x14ac:dyDescent="0.3">
      <c r="C11841"/>
    </row>
    <row r="11842" spans="3:3" ht="14.4" x14ac:dyDescent="0.3">
      <c r="C11842"/>
    </row>
    <row r="11843" spans="3:3" ht="14.4" x14ac:dyDescent="0.3">
      <c r="C11843"/>
    </row>
    <row r="11844" spans="3:3" ht="14.4" x14ac:dyDescent="0.3">
      <c r="C11844"/>
    </row>
    <row r="11845" spans="3:3" ht="14.4" x14ac:dyDescent="0.3">
      <c r="C11845"/>
    </row>
    <row r="11846" spans="3:3" ht="14.4" x14ac:dyDescent="0.3">
      <c r="C11846"/>
    </row>
    <row r="11847" spans="3:3" ht="14.4" x14ac:dyDescent="0.3">
      <c r="C11847"/>
    </row>
    <row r="11848" spans="3:3" ht="14.4" x14ac:dyDescent="0.3">
      <c r="C11848"/>
    </row>
    <row r="11849" spans="3:3" ht="14.4" x14ac:dyDescent="0.3">
      <c r="C11849"/>
    </row>
    <row r="11850" spans="3:3" ht="14.4" x14ac:dyDescent="0.3">
      <c r="C11850"/>
    </row>
    <row r="11851" spans="3:3" ht="14.4" x14ac:dyDescent="0.3">
      <c r="C11851"/>
    </row>
    <row r="11852" spans="3:3" ht="14.4" x14ac:dyDescent="0.3">
      <c r="C11852"/>
    </row>
    <row r="11853" spans="3:3" ht="14.4" x14ac:dyDescent="0.3">
      <c r="C11853"/>
    </row>
    <row r="11854" spans="3:3" ht="14.4" x14ac:dyDescent="0.3">
      <c r="C11854"/>
    </row>
    <row r="11855" spans="3:3" ht="14.4" x14ac:dyDescent="0.3">
      <c r="C11855"/>
    </row>
    <row r="11856" spans="3:3" ht="14.4" x14ac:dyDescent="0.3">
      <c r="C11856"/>
    </row>
    <row r="11857" spans="3:3" ht="14.4" x14ac:dyDescent="0.3">
      <c r="C11857"/>
    </row>
    <row r="11858" spans="3:3" ht="14.4" x14ac:dyDescent="0.3">
      <c r="C11858"/>
    </row>
    <row r="11859" spans="3:3" ht="14.4" x14ac:dyDescent="0.3">
      <c r="C11859"/>
    </row>
    <row r="11860" spans="3:3" ht="14.4" x14ac:dyDescent="0.3">
      <c r="C11860"/>
    </row>
    <row r="11861" spans="3:3" ht="14.4" x14ac:dyDescent="0.3">
      <c r="C11861"/>
    </row>
    <row r="11862" spans="3:3" ht="14.4" x14ac:dyDescent="0.3">
      <c r="C11862"/>
    </row>
    <row r="11863" spans="3:3" ht="14.4" x14ac:dyDescent="0.3">
      <c r="C11863"/>
    </row>
    <row r="11864" spans="3:3" ht="14.4" x14ac:dyDescent="0.3">
      <c r="C11864"/>
    </row>
    <row r="11865" spans="3:3" ht="14.4" x14ac:dyDescent="0.3">
      <c r="C11865"/>
    </row>
    <row r="11866" spans="3:3" ht="14.4" x14ac:dyDescent="0.3">
      <c r="C11866"/>
    </row>
    <row r="11867" spans="3:3" ht="14.4" x14ac:dyDescent="0.3">
      <c r="C11867"/>
    </row>
    <row r="11868" spans="3:3" ht="14.4" x14ac:dyDescent="0.3">
      <c r="C11868"/>
    </row>
    <row r="11869" spans="3:3" ht="14.4" x14ac:dyDescent="0.3">
      <c r="C11869"/>
    </row>
    <row r="11870" spans="3:3" ht="14.4" x14ac:dyDescent="0.3">
      <c r="C11870"/>
    </row>
    <row r="11871" spans="3:3" ht="14.4" x14ac:dyDescent="0.3">
      <c r="C11871"/>
    </row>
    <row r="11872" spans="3:3" ht="14.4" x14ac:dyDescent="0.3">
      <c r="C11872"/>
    </row>
    <row r="11873" spans="3:3" ht="14.4" x14ac:dyDescent="0.3">
      <c r="C11873"/>
    </row>
    <row r="11874" spans="3:3" ht="14.4" x14ac:dyDescent="0.3">
      <c r="C11874"/>
    </row>
    <row r="11875" spans="3:3" ht="14.4" x14ac:dyDescent="0.3">
      <c r="C11875"/>
    </row>
    <row r="11876" spans="3:3" ht="14.4" x14ac:dyDescent="0.3">
      <c r="C11876"/>
    </row>
    <row r="11877" spans="3:3" ht="14.4" x14ac:dyDescent="0.3">
      <c r="C11877"/>
    </row>
    <row r="11878" spans="3:3" ht="14.4" x14ac:dyDescent="0.3">
      <c r="C11878"/>
    </row>
    <row r="11879" spans="3:3" ht="14.4" x14ac:dyDescent="0.3">
      <c r="C11879"/>
    </row>
    <row r="11880" spans="3:3" ht="14.4" x14ac:dyDescent="0.3">
      <c r="C11880"/>
    </row>
    <row r="11881" spans="3:3" ht="14.4" x14ac:dyDescent="0.3">
      <c r="C11881"/>
    </row>
    <row r="11882" spans="3:3" ht="14.4" x14ac:dyDescent="0.3">
      <c r="C11882"/>
    </row>
    <row r="11883" spans="3:3" ht="14.4" x14ac:dyDescent="0.3">
      <c r="C11883"/>
    </row>
    <row r="11884" spans="3:3" ht="14.4" x14ac:dyDescent="0.3">
      <c r="C11884"/>
    </row>
    <row r="11885" spans="3:3" ht="14.4" x14ac:dyDescent="0.3">
      <c r="C11885"/>
    </row>
    <row r="11886" spans="3:3" ht="14.4" x14ac:dyDescent="0.3">
      <c r="C11886"/>
    </row>
    <row r="11887" spans="3:3" ht="14.4" x14ac:dyDescent="0.3">
      <c r="C11887"/>
    </row>
    <row r="11888" spans="3:3" ht="14.4" x14ac:dyDescent="0.3">
      <c r="C11888"/>
    </row>
    <row r="11889" spans="3:3" ht="14.4" x14ac:dyDescent="0.3">
      <c r="C11889"/>
    </row>
    <row r="11890" spans="3:3" ht="14.4" x14ac:dyDescent="0.3">
      <c r="C11890"/>
    </row>
    <row r="11891" spans="3:3" ht="14.4" x14ac:dyDescent="0.3">
      <c r="C11891"/>
    </row>
    <row r="11892" spans="3:3" ht="14.4" x14ac:dyDescent="0.3">
      <c r="C11892"/>
    </row>
    <row r="11893" spans="3:3" ht="14.4" x14ac:dyDescent="0.3">
      <c r="C11893"/>
    </row>
    <row r="11894" spans="3:3" ht="14.4" x14ac:dyDescent="0.3">
      <c r="C11894"/>
    </row>
    <row r="11895" spans="3:3" ht="14.4" x14ac:dyDescent="0.3">
      <c r="C11895"/>
    </row>
    <row r="11896" spans="3:3" ht="14.4" x14ac:dyDescent="0.3">
      <c r="C11896"/>
    </row>
    <row r="11897" spans="3:3" ht="14.4" x14ac:dyDescent="0.3">
      <c r="C11897"/>
    </row>
    <row r="11898" spans="3:3" ht="14.4" x14ac:dyDescent="0.3">
      <c r="C11898"/>
    </row>
    <row r="11899" spans="3:3" ht="14.4" x14ac:dyDescent="0.3">
      <c r="C11899"/>
    </row>
    <row r="11900" spans="3:3" ht="14.4" x14ac:dyDescent="0.3">
      <c r="C11900"/>
    </row>
    <row r="11901" spans="3:3" ht="14.4" x14ac:dyDescent="0.3">
      <c r="C11901"/>
    </row>
    <row r="11902" spans="3:3" ht="14.4" x14ac:dyDescent="0.3">
      <c r="C11902"/>
    </row>
    <row r="11903" spans="3:3" ht="14.4" x14ac:dyDescent="0.3">
      <c r="C11903"/>
    </row>
    <row r="11904" spans="3:3" ht="14.4" x14ac:dyDescent="0.3">
      <c r="C11904"/>
    </row>
    <row r="11905" spans="3:3" ht="14.4" x14ac:dyDescent="0.3">
      <c r="C11905"/>
    </row>
    <row r="11906" spans="3:3" ht="14.4" x14ac:dyDescent="0.3">
      <c r="C11906"/>
    </row>
    <row r="11907" spans="3:3" ht="14.4" x14ac:dyDescent="0.3">
      <c r="C11907"/>
    </row>
    <row r="11908" spans="3:3" ht="14.4" x14ac:dyDescent="0.3">
      <c r="C11908"/>
    </row>
    <row r="11909" spans="3:3" ht="14.4" x14ac:dyDescent="0.3">
      <c r="C11909"/>
    </row>
    <row r="11910" spans="3:3" ht="14.4" x14ac:dyDescent="0.3">
      <c r="C11910"/>
    </row>
    <row r="11911" spans="3:3" ht="14.4" x14ac:dyDescent="0.3">
      <c r="C11911"/>
    </row>
    <row r="11912" spans="3:3" ht="14.4" x14ac:dyDescent="0.3">
      <c r="C11912"/>
    </row>
    <row r="11913" spans="3:3" ht="14.4" x14ac:dyDescent="0.3">
      <c r="C11913"/>
    </row>
    <row r="11914" spans="3:3" ht="14.4" x14ac:dyDescent="0.3">
      <c r="C11914"/>
    </row>
    <row r="11915" spans="3:3" ht="14.4" x14ac:dyDescent="0.3">
      <c r="C11915"/>
    </row>
    <row r="11916" spans="3:3" ht="14.4" x14ac:dyDescent="0.3">
      <c r="C11916"/>
    </row>
    <row r="11917" spans="3:3" ht="14.4" x14ac:dyDescent="0.3">
      <c r="C11917"/>
    </row>
    <row r="11918" spans="3:3" ht="14.4" x14ac:dyDescent="0.3">
      <c r="C11918"/>
    </row>
    <row r="11919" spans="3:3" ht="14.4" x14ac:dyDescent="0.3">
      <c r="C11919"/>
    </row>
    <row r="11920" spans="3:3" ht="14.4" x14ac:dyDescent="0.3">
      <c r="C11920"/>
    </row>
    <row r="11921" spans="3:3" ht="14.4" x14ac:dyDescent="0.3">
      <c r="C11921"/>
    </row>
    <row r="11922" spans="3:3" ht="14.4" x14ac:dyDescent="0.3">
      <c r="C11922"/>
    </row>
    <row r="11923" spans="3:3" ht="14.4" x14ac:dyDescent="0.3">
      <c r="C11923"/>
    </row>
    <row r="11924" spans="3:3" ht="14.4" x14ac:dyDescent="0.3">
      <c r="C11924"/>
    </row>
    <row r="11925" spans="3:3" ht="14.4" x14ac:dyDescent="0.3">
      <c r="C11925"/>
    </row>
    <row r="11926" spans="3:3" ht="14.4" x14ac:dyDescent="0.3">
      <c r="C11926"/>
    </row>
    <row r="11927" spans="3:3" ht="14.4" x14ac:dyDescent="0.3">
      <c r="C11927"/>
    </row>
    <row r="11928" spans="3:3" ht="14.4" x14ac:dyDescent="0.3">
      <c r="C11928"/>
    </row>
    <row r="11929" spans="3:3" ht="14.4" x14ac:dyDescent="0.3">
      <c r="C11929"/>
    </row>
    <row r="11930" spans="3:3" ht="14.4" x14ac:dyDescent="0.3">
      <c r="C11930"/>
    </row>
    <row r="11931" spans="3:3" ht="14.4" x14ac:dyDescent="0.3">
      <c r="C11931"/>
    </row>
    <row r="11932" spans="3:3" ht="14.4" x14ac:dyDescent="0.3">
      <c r="C11932"/>
    </row>
    <row r="11933" spans="3:3" ht="14.4" x14ac:dyDescent="0.3">
      <c r="C11933"/>
    </row>
    <row r="11934" spans="3:3" ht="14.4" x14ac:dyDescent="0.3">
      <c r="C11934"/>
    </row>
    <row r="11935" spans="3:3" ht="14.4" x14ac:dyDescent="0.3">
      <c r="C11935"/>
    </row>
    <row r="11936" spans="3:3" ht="14.4" x14ac:dyDescent="0.3">
      <c r="C11936"/>
    </row>
    <row r="11937" spans="3:3" ht="14.4" x14ac:dyDescent="0.3">
      <c r="C11937"/>
    </row>
    <row r="11938" spans="3:3" ht="14.4" x14ac:dyDescent="0.3">
      <c r="C11938"/>
    </row>
    <row r="11939" spans="3:3" ht="14.4" x14ac:dyDescent="0.3">
      <c r="C11939"/>
    </row>
    <row r="11940" spans="3:3" ht="14.4" x14ac:dyDescent="0.3">
      <c r="C11940"/>
    </row>
    <row r="11941" spans="3:3" ht="14.4" x14ac:dyDescent="0.3">
      <c r="C11941"/>
    </row>
    <row r="11942" spans="3:3" ht="14.4" x14ac:dyDescent="0.3">
      <c r="C11942"/>
    </row>
    <row r="11943" spans="3:3" ht="14.4" x14ac:dyDescent="0.3">
      <c r="C11943"/>
    </row>
    <row r="11944" spans="3:3" ht="14.4" x14ac:dyDescent="0.3">
      <c r="C11944"/>
    </row>
    <row r="11945" spans="3:3" ht="14.4" x14ac:dyDescent="0.3">
      <c r="C11945"/>
    </row>
    <row r="11946" spans="3:3" ht="14.4" x14ac:dyDescent="0.3">
      <c r="C11946"/>
    </row>
    <row r="11947" spans="3:3" ht="14.4" x14ac:dyDescent="0.3">
      <c r="C11947"/>
    </row>
    <row r="11948" spans="3:3" ht="14.4" x14ac:dyDescent="0.3">
      <c r="C11948"/>
    </row>
    <row r="11949" spans="3:3" ht="14.4" x14ac:dyDescent="0.3">
      <c r="C11949"/>
    </row>
    <row r="11950" spans="3:3" ht="14.4" x14ac:dyDescent="0.3">
      <c r="C11950"/>
    </row>
    <row r="11951" spans="3:3" ht="14.4" x14ac:dyDescent="0.3">
      <c r="C11951"/>
    </row>
    <row r="11952" spans="3:3" ht="14.4" x14ac:dyDescent="0.3">
      <c r="C11952"/>
    </row>
    <row r="11953" spans="3:3" ht="14.4" x14ac:dyDescent="0.3">
      <c r="C11953"/>
    </row>
    <row r="11954" spans="3:3" ht="14.4" x14ac:dyDescent="0.3">
      <c r="C11954"/>
    </row>
    <row r="11955" spans="3:3" ht="14.4" x14ac:dyDescent="0.3">
      <c r="C11955"/>
    </row>
    <row r="11956" spans="3:3" ht="14.4" x14ac:dyDescent="0.3">
      <c r="C11956"/>
    </row>
    <row r="11957" spans="3:3" ht="14.4" x14ac:dyDescent="0.3">
      <c r="C11957"/>
    </row>
    <row r="11958" spans="3:3" ht="14.4" x14ac:dyDescent="0.3">
      <c r="C11958"/>
    </row>
    <row r="11959" spans="3:3" ht="14.4" x14ac:dyDescent="0.3">
      <c r="C11959"/>
    </row>
    <row r="11960" spans="3:3" ht="14.4" x14ac:dyDescent="0.3">
      <c r="C11960"/>
    </row>
    <row r="11961" spans="3:3" ht="14.4" x14ac:dyDescent="0.3">
      <c r="C11961"/>
    </row>
    <row r="11962" spans="3:3" ht="14.4" x14ac:dyDescent="0.3">
      <c r="C11962"/>
    </row>
    <row r="11963" spans="3:3" ht="14.4" x14ac:dyDescent="0.3">
      <c r="C11963"/>
    </row>
    <row r="11964" spans="3:3" ht="14.4" x14ac:dyDescent="0.3">
      <c r="C11964"/>
    </row>
    <row r="11965" spans="3:3" ht="14.4" x14ac:dyDescent="0.3">
      <c r="C11965"/>
    </row>
    <row r="11966" spans="3:3" ht="14.4" x14ac:dyDescent="0.3">
      <c r="C11966"/>
    </row>
    <row r="11967" spans="3:3" ht="14.4" x14ac:dyDescent="0.3">
      <c r="C11967"/>
    </row>
    <row r="11968" spans="3:3" ht="14.4" x14ac:dyDescent="0.3">
      <c r="C11968"/>
    </row>
    <row r="11969" spans="3:3" ht="14.4" x14ac:dyDescent="0.3">
      <c r="C11969"/>
    </row>
    <row r="11970" spans="3:3" ht="14.4" x14ac:dyDescent="0.3">
      <c r="C11970"/>
    </row>
    <row r="11971" spans="3:3" ht="14.4" x14ac:dyDescent="0.3">
      <c r="C11971"/>
    </row>
    <row r="11972" spans="3:3" ht="14.4" x14ac:dyDescent="0.3">
      <c r="C11972"/>
    </row>
    <row r="11973" spans="3:3" ht="14.4" x14ac:dyDescent="0.3">
      <c r="C11973"/>
    </row>
    <row r="11974" spans="3:3" ht="14.4" x14ac:dyDescent="0.3">
      <c r="C11974"/>
    </row>
    <row r="11975" spans="3:3" ht="14.4" x14ac:dyDescent="0.3">
      <c r="C11975"/>
    </row>
    <row r="11976" spans="3:3" ht="14.4" x14ac:dyDescent="0.3">
      <c r="C11976"/>
    </row>
    <row r="11977" spans="3:3" ht="14.4" x14ac:dyDescent="0.3">
      <c r="C11977"/>
    </row>
    <row r="11978" spans="3:3" ht="14.4" x14ac:dyDescent="0.3">
      <c r="C11978"/>
    </row>
    <row r="11979" spans="3:3" ht="14.4" x14ac:dyDescent="0.3">
      <c r="C11979"/>
    </row>
    <row r="11980" spans="3:3" ht="14.4" x14ac:dyDescent="0.3">
      <c r="C11980"/>
    </row>
    <row r="11981" spans="3:3" ht="14.4" x14ac:dyDescent="0.3">
      <c r="C11981"/>
    </row>
    <row r="11982" spans="3:3" ht="14.4" x14ac:dyDescent="0.3">
      <c r="C11982"/>
    </row>
    <row r="11983" spans="3:3" ht="14.4" x14ac:dyDescent="0.3">
      <c r="C11983"/>
    </row>
    <row r="11984" spans="3:3" ht="14.4" x14ac:dyDescent="0.3">
      <c r="C11984"/>
    </row>
    <row r="11985" spans="3:3" ht="14.4" x14ac:dyDescent="0.3">
      <c r="C11985"/>
    </row>
    <row r="11986" spans="3:3" ht="14.4" x14ac:dyDescent="0.3">
      <c r="C11986"/>
    </row>
    <row r="11987" spans="3:3" ht="14.4" x14ac:dyDescent="0.3">
      <c r="C11987"/>
    </row>
    <row r="11988" spans="3:3" ht="14.4" x14ac:dyDescent="0.3">
      <c r="C11988"/>
    </row>
    <row r="11989" spans="3:3" ht="14.4" x14ac:dyDescent="0.3">
      <c r="C11989"/>
    </row>
    <row r="11990" spans="3:3" ht="14.4" x14ac:dyDescent="0.3">
      <c r="C11990"/>
    </row>
    <row r="11991" spans="3:3" ht="14.4" x14ac:dyDescent="0.3">
      <c r="C11991"/>
    </row>
    <row r="11992" spans="3:3" ht="14.4" x14ac:dyDescent="0.3">
      <c r="C11992"/>
    </row>
    <row r="11993" spans="3:3" ht="14.4" x14ac:dyDescent="0.3">
      <c r="C11993"/>
    </row>
    <row r="11994" spans="3:3" ht="14.4" x14ac:dyDescent="0.3">
      <c r="C11994"/>
    </row>
    <row r="11995" spans="3:3" ht="14.4" x14ac:dyDescent="0.3">
      <c r="C11995"/>
    </row>
    <row r="11996" spans="3:3" ht="14.4" x14ac:dyDescent="0.3">
      <c r="C11996"/>
    </row>
    <row r="11997" spans="3:3" ht="14.4" x14ac:dyDescent="0.3">
      <c r="C11997"/>
    </row>
    <row r="11998" spans="3:3" ht="14.4" x14ac:dyDescent="0.3">
      <c r="C11998"/>
    </row>
    <row r="11999" spans="3:3" ht="14.4" x14ac:dyDescent="0.3">
      <c r="C11999"/>
    </row>
    <row r="12000" spans="3:3" ht="14.4" x14ac:dyDescent="0.3">
      <c r="C12000"/>
    </row>
    <row r="12001" spans="3:3" ht="14.4" x14ac:dyDescent="0.3">
      <c r="C12001"/>
    </row>
    <row r="12002" spans="3:3" ht="14.4" x14ac:dyDescent="0.3">
      <c r="C12002"/>
    </row>
    <row r="12003" spans="3:3" ht="14.4" x14ac:dyDescent="0.3">
      <c r="C12003"/>
    </row>
    <row r="12004" spans="3:3" ht="14.4" x14ac:dyDescent="0.3">
      <c r="C12004"/>
    </row>
    <row r="12005" spans="3:3" ht="14.4" x14ac:dyDescent="0.3">
      <c r="C12005"/>
    </row>
    <row r="12006" spans="3:3" ht="14.4" x14ac:dyDescent="0.3">
      <c r="C12006"/>
    </row>
    <row r="12007" spans="3:3" ht="14.4" x14ac:dyDescent="0.3">
      <c r="C12007"/>
    </row>
    <row r="12008" spans="3:3" ht="14.4" x14ac:dyDescent="0.3">
      <c r="C12008"/>
    </row>
    <row r="12009" spans="3:3" ht="14.4" x14ac:dyDescent="0.3">
      <c r="C12009"/>
    </row>
    <row r="12010" spans="3:3" ht="14.4" x14ac:dyDescent="0.3">
      <c r="C12010"/>
    </row>
    <row r="12011" spans="3:3" ht="14.4" x14ac:dyDescent="0.3">
      <c r="C12011"/>
    </row>
    <row r="12012" spans="3:3" ht="14.4" x14ac:dyDescent="0.3">
      <c r="C12012"/>
    </row>
    <row r="12013" spans="3:3" ht="14.4" x14ac:dyDescent="0.3">
      <c r="C12013"/>
    </row>
    <row r="12014" spans="3:3" ht="14.4" x14ac:dyDescent="0.3">
      <c r="C12014"/>
    </row>
    <row r="12015" spans="3:3" ht="14.4" x14ac:dyDescent="0.3">
      <c r="C12015"/>
    </row>
    <row r="12016" spans="3:3" ht="14.4" x14ac:dyDescent="0.3">
      <c r="C12016"/>
    </row>
    <row r="12017" spans="3:3" ht="14.4" x14ac:dyDescent="0.3">
      <c r="C12017"/>
    </row>
    <row r="12018" spans="3:3" ht="14.4" x14ac:dyDescent="0.3">
      <c r="C12018"/>
    </row>
    <row r="12019" spans="3:3" ht="14.4" x14ac:dyDescent="0.3">
      <c r="C12019"/>
    </row>
    <row r="12020" spans="3:3" ht="14.4" x14ac:dyDescent="0.3">
      <c r="C12020"/>
    </row>
    <row r="12021" spans="3:3" ht="14.4" x14ac:dyDescent="0.3">
      <c r="C12021"/>
    </row>
    <row r="12022" spans="3:3" ht="14.4" x14ac:dyDescent="0.3">
      <c r="C12022"/>
    </row>
    <row r="12023" spans="3:3" ht="14.4" x14ac:dyDescent="0.3">
      <c r="C12023"/>
    </row>
    <row r="12024" spans="3:3" ht="14.4" x14ac:dyDescent="0.3">
      <c r="C12024"/>
    </row>
    <row r="12025" spans="3:3" ht="14.4" x14ac:dyDescent="0.3">
      <c r="C12025"/>
    </row>
    <row r="12026" spans="3:3" ht="14.4" x14ac:dyDescent="0.3">
      <c r="C12026"/>
    </row>
    <row r="12027" spans="3:3" ht="14.4" x14ac:dyDescent="0.3">
      <c r="C12027"/>
    </row>
    <row r="12028" spans="3:3" ht="14.4" x14ac:dyDescent="0.3">
      <c r="C12028"/>
    </row>
    <row r="12029" spans="3:3" ht="14.4" x14ac:dyDescent="0.3">
      <c r="C12029"/>
    </row>
    <row r="12030" spans="3:3" ht="14.4" x14ac:dyDescent="0.3">
      <c r="C12030"/>
    </row>
    <row r="12031" spans="3:3" ht="14.4" x14ac:dyDescent="0.3">
      <c r="C12031"/>
    </row>
    <row r="12032" spans="3:3" ht="14.4" x14ac:dyDescent="0.3">
      <c r="C12032"/>
    </row>
    <row r="12033" spans="3:3" ht="14.4" x14ac:dyDescent="0.3">
      <c r="C12033"/>
    </row>
    <row r="12034" spans="3:3" ht="14.4" x14ac:dyDescent="0.3">
      <c r="C12034"/>
    </row>
    <row r="12035" spans="3:3" ht="14.4" x14ac:dyDescent="0.3">
      <c r="C12035"/>
    </row>
    <row r="12036" spans="3:3" ht="14.4" x14ac:dyDescent="0.3">
      <c r="C12036"/>
    </row>
    <row r="12037" spans="3:3" ht="14.4" x14ac:dyDescent="0.3">
      <c r="C12037"/>
    </row>
    <row r="12038" spans="3:3" ht="14.4" x14ac:dyDescent="0.3">
      <c r="C12038"/>
    </row>
    <row r="12039" spans="3:3" ht="14.4" x14ac:dyDescent="0.3">
      <c r="C12039"/>
    </row>
    <row r="12040" spans="3:3" ht="14.4" x14ac:dyDescent="0.3">
      <c r="C12040"/>
    </row>
    <row r="12041" spans="3:3" ht="14.4" x14ac:dyDescent="0.3">
      <c r="C12041"/>
    </row>
    <row r="12042" spans="3:3" ht="14.4" x14ac:dyDescent="0.3">
      <c r="C12042"/>
    </row>
    <row r="12043" spans="3:3" ht="14.4" x14ac:dyDescent="0.3">
      <c r="C12043"/>
    </row>
    <row r="12044" spans="3:3" ht="14.4" x14ac:dyDescent="0.3">
      <c r="C12044"/>
    </row>
    <row r="12045" spans="3:3" ht="14.4" x14ac:dyDescent="0.3">
      <c r="C12045"/>
    </row>
    <row r="12046" spans="3:3" ht="14.4" x14ac:dyDescent="0.3">
      <c r="C12046"/>
    </row>
    <row r="12047" spans="3:3" ht="14.4" x14ac:dyDescent="0.3">
      <c r="C12047"/>
    </row>
    <row r="12048" spans="3:3" ht="14.4" x14ac:dyDescent="0.3">
      <c r="C12048"/>
    </row>
    <row r="12049" spans="3:3" ht="14.4" x14ac:dyDescent="0.3">
      <c r="C12049"/>
    </row>
    <row r="12050" spans="3:3" ht="14.4" x14ac:dyDescent="0.3">
      <c r="C12050"/>
    </row>
    <row r="12051" spans="3:3" ht="14.4" x14ac:dyDescent="0.3">
      <c r="C12051"/>
    </row>
    <row r="12052" spans="3:3" ht="14.4" x14ac:dyDescent="0.3">
      <c r="C12052"/>
    </row>
    <row r="12053" spans="3:3" ht="14.4" x14ac:dyDescent="0.3">
      <c r="C12053"/>
    </row>
    <row r="12054" spans="3:3" ht="14.4" x14ac:dyDescent="0.3">
      <c r="C12054"/>
    </row>
    <row r="12055" spans="3:3" ht="14.4" x14ac:dyDescent="0.3">
      <c r="C12055"/>
    </row>
    <row r="12056" spans="3:3" ht="14.4" x14ac:dyDescent="0.3">
      <c r="C12056"/>
    </row>
    <row r="12057" spans="3:3" ht="14.4" x14ac:dyDescent="0.3">
      <c r="C12057"/>
    </row>
    <row r="12058" spans="3:3" ht="14.4" x14ac:dyDescent="0.3">
      <c r="C12058"/>
    </row>
    <row r="12059" spans="3:3" ht="14.4" x14ac:dyDescent="0.3">
      <c r="C12059"/>
    </row>
    <row r="12060" spans="3:3" ht="14.4" x14ac:dyDescent="0.3">
      <c r="C12060"/>
    </row>
    <row r="12061" spans="3:3" ht="14.4" x14ac:dyDescent="0.3">
      <c r="C12061"/>
    </row>
    <row r="12062" spans="3:3" ht="14.4" x14ac:dyDescent="0.3">
      <c r="C12062"/>
    </row>
    <row r="12063" spans="3:3" ht="14.4" x14ac:dyDescent="0.3">
      <c r="C12063"/>
    </row>
    <row r="12064" spans="3:3" ht="14.4" x14ac:dyDescent="0.3">
      <c r="C12064"/>
    </row>
    <row r="12065" spans="3:3" ht="14.4" x14ac:dyDescent="0.3">
      <c r="C12065"/>
    </row>
    <row r="12066" spans="3:3" ht="14.4" x14ac:dyDescent="0.3">
      <c r="C12066"/>
    </row>
    <row r="12067" spans="3:3" ht="14.4" x14ac:dyDescent="0.3">
      <c r="C12067"/>
    </row>
    <row r="12068" spans="3:3" ht="14.4" x14ac:dyDescent="0.3">
      <c r="C12068"/>
    </row>
    <row r="12069" spans="3:3" ht="14.4" x14ac:dyDescent="0.3">
      <c r="C12069"/>
    </row>
    <row r="12070" spans="3:3" ht="14.4" x14ac:dyDescent="0.3">
      <c r="C12070"/>
    </row>
    <row r="12071" spans="3:3" ht="14.4" x14ac:dyDescent="0.3">
      <c r="C12071"/>
    </row>
    <row r="12072" spans="3:3" ht="14.4" x14ac:dyDescent="0.3">
      <c r="C12072"/>
    </row>
    <row r="12073" spans="3:3" ht="14.4" x14ac:dyDescent="0.3">
      <c r="C12073"/>
    </row>
    <row r="12074" spans="3:3" ht="14.4" x14ac:dyDescent="0.3">
      <c r="C12074"/>
    </row>
    <row r="12075" spans="3:3" ht="14.4" x14ac:dyDescent="0.3">
      <c r="C12075"/>
    </row>
    <row r="12076" spans="3:3" ht="14.4" x14ac:dyDescent="0.3">
      <c r="C12076"/>
    </row>
    <row r="12077" spans="3:3" ht="14.4" x14ac:dyDescent="0.3">
      <c r="C12077"/>
    </row>
    <row r="12078" spans="3:3" ht="14.4" x14ac:dyDescent="0.3">
      <c r="C12078"/>
    </row>
    <row r="12079" spans="3:3" ht="14.4" x14ac:dyDescent="0.3">
      <c r="C12079"/>
    </row>
    <row r="12080" spans="3:3" ht="14.4" x14ac:dyDescent="0.3">
      <c r="C12080"/>
    </row>
    <row r="12081" spans="3:3" ht="14.4" x14ac:dyDescent="0.3">
      <c r="C12081"/>
    </row>
    <row r="12082" spans="3:3" ht="14.4" x14ac:dyDescent="0.3">
      <c r="C12082"/>
    </row>
    <row r="12083" spans="3:3" ht="14.4" x14ac:dyDescent="0.3">
      <c r="C12083"/>
    </row>
    <row r="12084" spans="3:3" ht="14.4" x14ac:dyDescent="0.3">
      <c r="C12084"/>
    </row>
    <row r="12085" spans="3:3" ht="14.4" x14ac:dyDescent="0.3">
      <c r="C12085"/>
    </row>
    <row r="12086" spans="3:3" ht="14.4" x14ac:dyDescent="0.3">
      <c r="C12086"/>
    </row>
    <row r="12087" spans="3:3" ht="14.4" x14ac:dyDescent="0.3">
      <c r="C12087"/>
    </row>
    <row r="12088" spans="3:3" ht="14.4" x14ac:dyDescent="0.3">
      <c r="C12088"/>
    </row>
    <row r="12089" spans="3:3" ht="14.4" x14ac:dyDescent="0.3">
      <c r="C12089"/>
    </row>
    <row r="12090" spans="3:3" ht="14.4" x14ac:dyDescent="0.3">
      <c r="C12090"/>
    </row>
    <row r="12091" spans="3:3" ht="14.4" x14ac:dyDescent="0.3">
      <c r="C12091"/>
    </row>
    <row r="12092" spans="3:3" ht="14.4" x14ac:dyDescent="0.3">
      <c r="C12092"/>
    </row>
    <row r="12093" spans="3:3" ht="14.4" x14ac:dyDescent="0.3">
      <c r="C12093"/>
    </row>
    <row r="12094" spans="3:3" ht="14.4" x14ac:dyDescent="0.3">
      <c r="C12094"/>
    </row>
    <row r="12095" spans="3:3" ht="14.4" x14ac:dyDescent="0.3">
      <c r="C12095"/>
    </row>
    <row r="12096" spans="3:3" ht="14.4" x14ac:dyDescent="0.3">
      <c r="C12096"/>
    </row>
    <row r="12097" spans="3:3" ht="14.4" x14ac:dyDescent="0.3">
      <c r="C12097"/>
    </row>
    <row r="12098" spans="3:3" ht="14.4" x14ac:dyDescent="0.3">
      <c r="C12098"/>
    </row>
    <row r="12099" spans="3:3" ht="14.4" x14ac:dyDescent="0.3">
      <c r="C12099"/>
    </row>
    <row r="12100" spans="3:3" ht="14.4" x14ac:dyDescent="0.3">
      <c r="C12100"/>
    </row>
    <row r="12101" spans="3:3" ht="14.4" x14ac:dyDescent="0.3">
      <c r="C12101"/>
    </row>
    <row r="12102" spans="3:3" ht="14.4" x14ac:dyDescent="0.3">
      <c r="C12102"/>
    </row>
    <row r="12103" spans="3:3" ht="14.4" x14ac:dyDescent="0.3">
      <c r="C12103"/>
    </row>
    <row r="12104" spans="3:3" ht="14.4" x14ac:dyDescent="0.3">
      <c r="C12104"/>
    </row>
    <row r="12105" spans="3:3" ht="14.4" x14ac:dyDescent="0.3">
      <c r="C12105"/>
    </row>
    <row r="12106" spans="3:3" ht="14.4" x14ac:dyDescent="0.3">
      <c r="C12106"/>
    </row>
    <row r="12107" spans="3:3" ht="14.4" x14ac:dyDescent="0.3">
      <c r="C12107"/>
    </row>
    <row r="12108" spans="3:3" ht="14.4" x14ac:dyDescent="0.3">
      <c r="C12108"/>
    </row>
    <row r="12109" spans="3:3" ht="14.4" x14ac:dyDescent="0.3">
      <c r="C12109"/>
    </row>
    <row r="12110" spans="3:3" ht="14.4" x14ac:dyDescent="0.3">
      <c r="C12110"/>
    </row>
    <row r="12111" spans="3:3" ht="14.4" x14ac:dyDescent="0.3">
      <c r="C12111"/>
    </row>
    <row r="12112" spans="3:3" ht="14.4" x14ac:dyDescent="0.3">
      <c r="C12112"/>
    </row>
    <row r="12113" spans="3:3" ht="14.4" x14ac:dyDescent="0.3">
      <c r="C12113"/>
    </row>
    <row r="12114" spans="3:3" ht="14.4" x14ac:dyDescent="0.3">
      <c r="C12114"/>
    </row>
    <row r="12115" spans="3:3" ht="14.4" x14ac:dyDescent="0.3">
      <c r="C12115"/>
    </row>
    <row r="12116" spans="3:3" ht="14.4" x14ac:dyDescent="0.3">
      <c r="C12116"/>
    </row>
    <row r="12117" spans="3:3" ht="14.4" x14ac:dyDescent="0.3">
      <c r="C12117"/>
    </row>
    <row r="12118" spans="3:3" ht="14.4" x14ac:dyDescent="0.3">
      <c r="C12118"/>
    </row>
    <row r="12119" spans="3:3" ht="14.4" x14ac:dyDescent="0.3">
      <c r="C12119"/>
    </row>
    <row r="12120" spans="3:3" ht="14.4" x14ac:dyDescent="0.3">
      <c r="C12120"/>
    </row>
    <row r="12121" spans="3:3" ht="14.4" x14ac:dyDescent="0.3">
      <c r="C12121"/>
    </row>
    <row r="12122" spans="3:3" ht="14.4" x14ac:dyDescent="0.3">
      <c r="C12122"/>
    </row>
    <row r="12123" spans="3:3" ht="14.4" x14ac:dyDescent="0.3">
      <c r="C12123"/>
    </row>
    <row r="12124" spans="3:3" ht="14.4" x14ac:dyDescent="0.3">
      <c r="C12124"/>
    </row>
    <row r="12125" spans="3:3" ht="14.4" x14ac:dyDescent="0.3">
      <c r="C12125"/>
    </row>
    <row r="12126" spans="3:3" ht="14.4" x14ac:dyDescent="0.3">
      <c r="C12126"/>
    </row>
    <row r="12127" spans="3:3" ht="14.4" x14ac:dyDescent="0.3">
      <c r="C12127"/>
    </row>
    <row r="12128" spans="3:3" ht="14.4" x14ac:dyDescent="0.3">
      <c r="C12128"/>
    </row>
    <row r="12129" spans="3:3" ht="14.4" x14ac:dyDescent="0.3">
      <c r="C12129"/>
    </row>
    <row r="12130" spans="3:3" ht="14.4" x14ac:dyDescent="0.3">
      <c r="C12130"/>
    </row>
    <row r="12131" spans="3:3" ht="14.4" x14ac:dyDescent="0.3">
      <c r="C12131"/>
    </row>
    <row r="12132" spans="3:3" ht="14.4" x14ac:dyDescent="0.3">
      <c r="C12132"/>
    </row>
    <row r="12133" spans="3:3" ht="14.4" x14ac:dyDescent="0.3">
      <c r="C12133"/>
    </row>
    <row r="12134" spans="3:3" ht="14.4" x14ac:dyDescent="0.3">
      <c r="C12134"/>
    </row>
    <row r="12135" spans="3:3" ht="14.4" x14ac:dyDescent="0.3">
      <c r="C12135"/>
    </row>
    <row r="12136" spans="3:3" ht="14.4" x14ac:dyDescent="0.3">
      <c r="C12136"/>
    </row>
    <row r="12137" spans="3:3" ht="14.4" x14ac:dyDescent="0.3">
      <c r="C12137"/>
    </row>
    <row r="12138" spans="3:3" ht="14.4" x14ac:dyDescent="0.3">
      <c r="C12138"/>
    </row>
    <row r="12139" spans="3:3" ht="14.4" x14ac:dyDescent="0.3">
      <c r="C12139"/>
    </row>
    <row r="12140" spans="3:3" ht="14.4" x14ac:dyDescent="0.3">
      <c r="C12140"/>
    </row>
    <row r="12141" spans="3:3" ht="14.4" x14ac:dyDescent="0.3">
      <c r="C12141"/>
    </row>
    <row r="12142" spans="3:3" ht="14.4" x14ac:dyDescent="0.3">
      <c r="C12142"/>
    </row>
    <row r="12143" spans="3:3" ht="14.4" x14ac:dyDescent="0.3">
      <c r="C12143"/>
    </row>
    <row r="12144" spans="3:3" ht="14.4" x14ac:dyDescent="0.3">
      <c r="C12144"/>
    </row>
    <row r="12145" spans="3:3" ht="14.4" x14ac:dyDescent="0.3">
      <c r="C12145"/>
    </row>
    <row r="12146" spans="3:3" ht="14.4" x14ac:dyDescent="0.3">
      <c r="C12146"/>
    </row>
    <row r="12147" spans="3:3" ht="14.4" x14ac:dyDescent="0.3">
      <c r="C12147"/>
    </row>
    <row r="12148" spans="3:3" ht="14.4" x14ac:dyDescent="0.3">
      <c r="C12148"/>
    </row>
    <row r="12149" spans="3:3" ht="14.4" x14ac:dyDescent="0.3">
      <c r="C12149"/>
    </row>
    <row r="12150" spans="3:3" ht="14.4" x14ac:dyDescent="0.3">
      <c r="C12150"/>
    </row>
    <row r="12151" spans="3:3" ht="14.4" x14ac:dyDescent="0.3">
      <c r="C12151"/>
    </row>
    <row r="12152" spans="3:3" ht="14.4" x14ac:dyDescent="0.3">
      <c r="C12152"/>
    </row>
    <row r="12153" spans="3:3" ht="14.4" x14ac:dyDescent="0.3">
      <c r="C12153"/>
    </row>
    <row r="12154" spans="3:3" ht="14.4" x14ac:dyDescent="0.3">
      <c r="C12154"/>
    </row>
    <row r="12155" spans="3:3" ht="14.4" x14ac:dyDescent="0.3">
      <c r="C12155"/>
    </row>
    <row r="12156" spans="3:3" ht="14.4" x14ac:dyDescent="0.3">
      <c r="C12156"/>
    </row>
    <row r="12157" spans="3:3" ht="14.4" x14ac:dyDescent="0.3">
      <c r="C12157"/>
    </row>
    <row r="12158" spans="3:3" ht="14.4" x14ac:dyDescent="0.3">
      <c r="C12158"/>
    </row>
    <row r="12159" spans="3:3" ht="14.4" x14ac:dyDescent="0.3">
      <c r="C12159"/>
    </row>
    <row r="12160" spans="3:3" ht="14.4" x14ac:dyDescent="0.3">
      <c r="C12160"/>
    </row>
    <row r="12161" spans="3:3" ht="14.4" x14ac:dyDescent="0.3">
      <c r="C12161"/>
    </row>
    <row r="12162" spans="3:3" ht="14.4" x14ac:dyDescent="0.3">
      <c r="C12162"/>
    </row>
    <row r="12163" spans="3:3" ht="14.4" x14ac:dyDescent="0.3">
      <c r="C12163"/>
    </row>
    <row r="12164" spans="3:3" ht="14.4" x14ac:dyDescent="0.3">
      <c r="C12164"/>
    </row>
    <row r="12165" spans="3:3" ht="14.4" x14ac:dyDescent="0.3">
      <c r="C12165"/>
    </row>
    <row r="12166" spans="3:3" ht="14.4" x14ac:dyDescent="0.3">
      <c r="C12166"/>
    </row>
    <row r="12167" spans="3:3" ht="14.4" x14ac:dyDescent="0.3">
      <c r="C12167"/>
    </row>
    <row r="12168" spans="3:3" ht="14.4" x14ac:dyDescent="0.3">
      <c r="C12168"/>
    </row>
    <row r="12169" spans="3:3" ht="14.4" x14ac:dyDescent="0.3">
      <c r="C12169"/>
    </row>
    <row r="12170" spans="3:3" ht="14.4" x14ac:dyDescent="0.3">
      <c r="C12170"/>
    </row>
    <row r="12171" spans="3:3" ht="14.4" x14ac:dyDescent="0.3">
      <c r="C12171"/>
    </row>
    <row r="12172" spans="3:3" ht="14.4" x14ac:dyDescent="0.3">
      <c r="C12172"/>
    </row>
    <row r="12173" spans="3:3" ht="14.4" x14ac:dyDescent="0.3">
      <c r="C12173"/>
    </row>
    <row r="12174" spans="3:3" ht="14.4" x14ac:dyDescent="0.3">
      <c r="C12174"/>
    </row>
    <row r="12175" spans="3:3" ht="14.4" x14ac:dyDescent="0.3">
      <c r="C12175"/>
    </row>
    <row r="12176" spans="3:3" ht="14.4" x14ac:dyDescent="0.3">
      <c r="C12176"/>
    </row>
    <row r="12177" spans="3:3" ht="14.4" x14ac:dyDescent="0.3">
      <c r="C12177"/>
    </row>
    <row r="12178" spans="3:3" ht="14.4" x14ac:dyDescent="0.3">
      <c r="C12178"/>
    </row>
    <row r="12179" spans="3:3" ht="14.4" x14ac:dyDescent="0.3">
      <c r="C12179"/>
    </row>
    <row r="12180" spans="3:3" ht="14.4" x14ac:dyDescent="0.3">
      <c r="C12180"/>
    </row>
    <row r="12181" spans="3:3" ht="14.4" x14ac:dyDescent="0.3">
      <c r="C12181"/>
    </row>
    <row r="12182" spans="3:3" ht="14.4" x14ac:dyDescent="0.3">
      <c r="C12182"/>
    </row>
    <row r="12183" spans="3:3" ht="14.4" x14ac:dyDescent="0.3">
      <c r="C12183"/>
    </row>
    <row r="12184" spans="3:3" ht="14.4" x14ac:dyDescent="0.3">
      <c r="C12184"/>
    </row>
    <row r="12185" spans="3:3" ht="14.4" x14ac:dyDescent="0.3">
      <c r="C12185"/>
    </row>
    <row r="12186" spans="3:3" ht="14.4" x14ac:dyDescent="0.3">
      <c r="C12186"/>
    </row>
    <row r="12187" spans="3:3" ht="14.4" x14ac:dyDescent="0.3">
      <c r="C12187"/>
    </row>
    <row r="12188" spans="3:3" ht="14.4" x14ac:dyDescent="0.3">
      <c r="C12188"/>
    </row>
    <row r="12189" spans="3:3" ht="14.4" x14ac:dyDescent="0.3">
      <c r="C12189"/>
    </row>
    <row r="12190" spans="3:3" ht="14.4" x14ac:dyDescent="0.3">
      <c r="C12190"/>
    </row>
    <row r="12191" spans="3:3" ht="14.4" x14ac:dyDescent="0.3">
      <c r="C12191"/>
    </row>
    <row r="12192" spans="3:3" ht="14.4" x14ac:dyDescent="0.3">
      <c r="C12192"/>
    </row>
    <row r="12193" spans="3:3" ht="14.4" x14ac:dyDescent="0.3">
      <c r="C12193"/>
    </row>
    <row r="12194" spans="3:3" ht="14.4" x14ac:dyDescent="0.3">
      <c r="C12194"/>
    </row>
    <row r="12195" spans="3:3" ht="14.4" x14ac:dyDescent="0.3">
      <c r="C12195"/>
    </row>
    <row r="12196" spans="3:3" ht="14.4" x14ac:dyDescent="0.3">
      <c r="C12196"/>
    </row>
    <row r="12197" spans="3:3" ht="14.4" x14ac:dyDescent="0.3">
      <c r="C12197"/>
    </row>
    <row r="12198" spans="3:3" ht="14.4" x14ac:dyDescent="0.3">
      <c r="C12198"/>
    </row>
    <row r="12199" spans="3:3" ht="14.4" x14ac:dyDescent="0.3">
      <c r="C12199"/>
    </row>
    <row r="12200" spans="3:3" ht="14.4" x14ac:dyDescent="0.3">
      <c r="C12200"/>
    </row>
    <row r="12201" spans="3:3" ht="14.4" x14ac:dyDescent="0.3">
      <c r="C12201"/>
    </row>
    <row r="12202" spans="3:3" ht="14.4" x14ac:dyDescent="0.3">
      <c r="C12202"/>
    </row>
    <row r="12203" spans="3:3" ht="14.4" x14ac:dyDescent="0.3">
      <c r="C12203"/>
    </row>
    <row r="12204" spans="3:3" ht="14.4" x14ac:dyDescent="0.3">
      <c r="C12204"/>
    </row>
    <row r="12205" spans="3:3" ht="14.4" x14ac:dyDescent="0.3">
      <c r="C12205"/>
    </row>
    <row r="12206" spans="3:3" ht="14.4" x14ac:dyDescent="0.3">
      <c r="C12206"/>
    </row>
    <row r="12207" spans="3:3" ht="14.4" x14ac:dyDescent="0.3">
      <c r="C12207"/>
    </row>
    <row r="12208" spans="3:3" ht="14.4" x14ac:dyDescent="0.3">
      <c r="C12208"/>
    </row>
    <row r="12209" spans="3:3" ht="14.4" x14ac:dyDescent="0.3">
      <c r="C12209"/>
    </row>
    <row r="12210" spans="3:3" ht="14.4" x14ac:dyDescent="0.3">
      <c r="C12210"/>
    </row>
    <row r="12211" spans="3:3" ht="14.4" x14ac:dyDescent="0.3">
      <c r="C12211"/>
    </row>
    <row r="12212" spans="3:3" ht="14.4" x14ac:dyDescent="0.3">
      <c r="C12212"/>
    </row>
    <row r="12213" spans="3:3" ht="14.4" x14ac:dyDescent="0.3">
      <c r="C12213"/>
    </row>
    <row r="12214" spans="3:3" ht="14.4" x14ac:dyDescent="0.3">
      <c r="C12214"/>
    </row>
    <row r="12215" spans="3:3" ht="14.4" x14ac:dyDescent="0.3">
      <c r="C12215"/>
    </row>
    <row r="12216" spans="3:3" ht="14.4" x14ac:dyDescent="0.3">
      <c r="C12216"/>
    </row>
    <row r="12217" spans="3:3" ht="14.4" x14ac:dyDescent="0.3">
      <c r="C12217"/>
    </row>
    <row r="12218" spans="3:3" ht="14.4" x14ac:dyDescent="0.3">
      <c r="C12218"/>
    </row>
    <row r="12219" spans="3:3" ht="14.4" x14ac:dyDescent="0.3">
      <c r="C12219"/>
    </row>
    <row r="12220" spans="3:3" ht="14.4" x14ac:dyDescent="0.3">
      <c r="C12220"/>
    </row>
    <row r="12221" spans="3:3" ht="14.4" x14ac:dyDescent="0.3">
      <c r="C12221"/>
    </row>
    <row r="12222" spans="3:3" ht="14.4" x14ac:dyDescent="0.3">
      <c r="C12222"/>
    </row>
    <row r="12223" spans="3:3" ht="14.4" x14ac:dyDescent="0.3">
      <c r="C12223"/>
    </row>
    <row r="12224" spans="3:3" ht="14.4" x14ac:dyDescent="0.3">
      <c r="C12224"/>
    </row>
    <row r="12225" spans="3:3" ht="14.4" x14ac:dyDescent="0.3">
      <c r="C12225"/>
    </row>
    <row r="12226" spans="3:3" ht="14.4" x14ac:dyDescent="0.3">
      <c r="C12226"/>
    </row>
    <row r="12227" spans="3:3" ht="14.4" x14ac:dyDescent="0.3">
      <c r="C12227"/>
    </row>
    <row r="12228" spans="3:3" ht="14.4" x14ac:dyDescent="0.3">
      <c r="C12228"/>
    </row>
    <row r="12229" spans="3:3" ht="14.4" x14ac:dyDescent="0.3">
      <c r="C12229"/>
    </row>
    <row r="12230" spans="3:3" ht="14.4" x14ac:dyDescent="0.3">
      <c r="C12230"/>
    </row>
    <row r="12231" spans="3:3" ht="14.4" x14ac:dyDescent="0.3">
      <c r="C12231"/>
    </row>
    <row r="12232" spans="3:3" ht="14.4" x14ac:dyDescent="0.3">
      <c r="C12232"/>
    </row>
    <row r="12233" spans="3:3" ht="14.4" x14ac:dyDescent="0.3">
      <c r="C12233"/>
    </row>
    <row r="12234" spans="3:3" ht="14.4" x14ac:dyDescent="0.3">
      <c r="C12234"/>
    </row>
    <row r="12235" spans="3:3" ht="14.4" x14ac:dyDescent="0.3">
      <c r="C12235"/>
    </row>
    <row r="12236" spans="3:3" ht="14.4" x14ac:dyDescent="0.3">
      <c r="C12236"/>
    </row>
    <row r="12237" spans="3:3" ht="14.4" x14ac:dyDescent="0.3">
      <c r="C12237"/>
    </row>
    <row r="12238" spans="3:3" ht="14.4" x14ac:dyDescent="0.3">
      <c r="C12238"/>
    </row>
    <row r="12239" spans="3:3" ht="14.4" x14ac:dyDescent="0.3">
      <c r="C12239"/>
    </row>
    <row r="12240" spans="3:3" ht="14.4" x14ac:dyDescent="0.3">
      <c r="C12240"/>
    </row>
    <row r="12241" spans="3:3" ht="14.4" x14ac:dyDescent="0.3">
      <c r="C12241"/>
    </row>
    <row r="12242" spans="3:3" ht="14.4" x14ac:dyDescent="0.3">
      <c r="C12242"/>
    </row>
    <row r="12243" spans="3:3" ht="14.4" x14ac:dyDescent="0.3">
      <c r="C12243"/>
    </row>
    <row r="12244" spans="3:3" ht="14.4" x14ac:dyDescent="0.3">
      <c r="C12244"/>
    </row>
    <row r="12245" spans="3:3" ht="14.4" x14ac:dyDescent="0.3">
      <c r="C12245"/>
    </row>
    <row r="12246" spans="3:3" ht="14.4" x14ac:dyDescent="0.3">
      <c r="C12246"/>
    </row>
    <row r="12247" spans="3:3" ht="14.4" x14ac:dyDescent="0.3">
      <c r="C12247"/>
    </row>
    <row r="12248" spans="3:3" ht="14.4" x14ac:dyDescent="0.3">
      <c r="C12248"/>
    </row>
    <row r="12249" spans="3:3" ht="14.4" x14ac:dyDescent="0.3">
      <c r="C12249"/>
    </row>
    <row r="12250" spans="3:3" ht="14.4" x14ac:dyDescent="0.3">
      <c r="C12250"/>
    </row>
    <row r="12251" spans="3:3" ht="14.4" x14ac:dyDescent="0.3">
      <c r="C12251"/>
    </row>
    <row r="12252" spans="3:3" ht="14.4" x14ac:dyDescent="0.3">
      <c r="C12252"/>
    </row>
    <row r="12253" spans="3:3" ht="14.4" x14ac:dyDescent="0.3">
      <c r="C12253"/>
    </row>
    <row r="12254" spans="3:3" ht="14.4" x14ac:dyDescent="0.3">
      <c r="C12254"/>
    </row>
    <row r="12255" spans="3:3" ht="14.4" x14ac:dyDescent="0.3">
      <c r="C12255"/>
    </row>
    <row r="12256" spans="3:3" ht="14.4" x14ac:dyDescent="0.3">
      <c r="C12256"/>
    </row>
    <row r="12257" spans="3:3" ht="14.4" x14ac:dyDescent="0.3">
      <c r="C12257"/>
    </row>
    <row r="12258" spans="3:3" ht="14.4" x14ac:dyDescent="0.3">
      <c r="C12258"/>
    </row>
    <row r="12259" spans="3:3" ht="14.4" x14ac:dyDescent="0.3">
      <c r="C12259"/>
    </row>
    <row r="12260" spans="3:3" ht="14.4" x14ac:dyDescent="0.3">
      <c r="C12260"/>
    </row>
    <row r="12261" spans="3:3" ht="14.4" x14ac:dyDescent="0.3">
      <c r="C12261"/>
    </row>
    <row r="12262" spans="3:3" ht="14.4" x14ac:dyDescent="0.3">
      <c r="C12262"/>
    </row>
    <row r="12263" spans="3:3" ht="14.4" x14ac:dyDescent="0.3">
      <c r="C12263"/>
    </row>
    <row r="12264" spans="3:3" ht="14.4" x14ac:dyDescent="0.3">
      <c r="C12264"/>
    </row>
    <row r="12265" spans="3:3" ht="14.4" x14ac:dyDescent="0.3">
      <c r="C12265"/>
    </row>
    <row r="12266" spans="3:3" ht="14.4" x14ac:dyDescent="0.3">
      <c r="C12266"/>
    </row>
    <row r="12267" spans="3:3" ht="14.4" x14ac:dyDescent="0.3">
      <c r="C12267"/>
    </row>
    <row r="12268" spans="3:3" ht="14.4" x14ac:dyDescent="0.3">
      <c r="C12268"/>
    </row>
    <row r="12269" spans="3:3" ht="14.4" x14ac:dyDescent="0.3">
      <c r="C12269"/>
    </row>
    <row r="12270" spans="3:3" ht="14.4" x14ac:dyDescent="0.3">
      <c r="C12270"/>
    </row>
    <row r="12271" spans="3:3" ht="14.4" x14ac:dyDescent="0.3">
      <c r="C12271"/>
    </row>
    <row r="12272" spans="3:3" ht="14.4" x14ac:dyDescent="0.3">
      <c r="C12272"/>
    </row>
    <row r="12273" spans="3:3" ht="14.4" x14ac:dyDescent="0.3">
      <c r="C12273"/>
    </row>
    <row r="12274" spans="3:3" ht="14.4" x14ac:dyDescent="0.3">
      <c r="C12274"/>
    </row>
    <row r="12275" spans="3:3" ht="14.4" x14ac:dyDescent="0.3">
      <c r="C12275"/>
    </row>
    <row r="12276" spans="3:3" ht="14.4" x14ac:dyDescent="0.3">
      <c r="C12276"/>
    </row>
    <row r="12277" spans="3:3" ht="14.4" x14ac:dyDescent="0.3">
      <c r="C12277"/>
    </row>
    <row r="12278" spans="3:3" ht="14.4" x14ac:dyDescent="0.3">
      <c r="C12278"/>
    </row>
    <row r="12279" spans="3:3" ht="14.4" x14ac:dyDescent="0.3">
      <c r="C12279"/>
    </row>
    <row r="12280" spans="3:3" ht="14.4" x14ac:dyDescent="0.3">
      <c r="C12280"/>
    </row>
    <row r="12281" spans="3:3" ht="14.4" x14ac:dyDescent="0.3">
      <c r="C12281"/>
    </row>
    <row r="12282" spans="3:3" ht="14.4" x14ac:dyDescent="0.3">
      <c r="C12282"/>
    </row>
    <row r="12283" spans="3:3" ht="14.4" x14ac:dyDescent="0.3">
      <c r="C12283"/>
    </row>
    <row r="12284" spans="3:3" ht="14.4" x14ac:dyDescent="0.3">
      <c r="C12284"/>
    </row>
    <row r="12285" spans="3:3" ht="14.4" x14ac:dyDescent="0.3">
      <c r="C12285"/>
    </row>
    <row r="12286" spans="3:3" ht="14.4" x14ac:dyDescent="0.3">
      <c r="C12286"/>
    </row>
    <row r="12287" spans="3:3" ht="14.4" x14ac:dyDescent="0.3">
      <c r="C12287"/>
    </row>
    <row r="12288" spans="3:3" ht="14.4" x14ac:dyDescent="0.3">
      <c r="C12288"/>
    </row>
    <row r="12289" spans="3:3" ht="14.4" x14ac:dyDescent="0.3">
      <c r="C12289"/>
    </row>
    <row r="12290" spans="3:3" ht="14.4" x14ac:dyDescent="0.3">
      <c r="C12290"/>
    </row>
    <row r="12291" spans="3:3" ht="14.4" x14ac:dyDescent="0.3">
      <c r="C12291"/>
    </row>
    <row r="12292" spans="3:3" ht="14.4" x14ac:dyDescent="0.3">
      <c r="C12292"/>
    </row>
    <row r="12293" spans="3:3" ht="14.4" x14ac:dyDescent="0.3">
      <c r="C12293"/>
    </row>
    <row r="12294" spans="3:3" ht="14.4" x14ac:dyDescent="0.3">
      <c r="C12294"/>
    </row>
    <row r="12295" spans="3:3" ht="14.4" x14ac:dyDescent="0.3">
      <c r="C12295"/>
    </row>
    <row r="12296" spans="3:3" ht="14.4" x14ac:dyDescent="0.3">
      <c r="C12296"/>
    </row>
    <row r="12297" spans="3:3" ht="14.4" x14ac:dyDescent="0.3">
      <c r="C12297"/>
    </row>
    <row r="12298" spans="3:3" ht="14.4" x14ac:dyDescent="0.3">
      <c r="C12298"/>
    </row>
    <row r="12299" spans="3:3" ht="14.4" x14ac:dyDescent="0.3">
      <c r="C12299"/>
    </row>
    <row r="12300" spans="3:3" ht="14.4" x14ac:dyDescent="0.3">
      <c r="C12300"/>
    </row>
    <row r="12301" spans="3:3" ht="14.4" x14ac:dyDescent="0.3">
      <c r="C12301"/>
    </row>
    <row r="12302" spans="3:3" ht="14.4" x14ac:dyDescent="0.3">
      <c r="C12302"/>
    </row>
    <row r="12303" spans="3:3" ht="14.4" x14ac:dyDescent="0.3">
      <c r="C12303"/>
    </row>
    <row r="12304" spans="3:3" ht="14.4" x14ac:dyDescent="0.3">
      <c r="C12304"/>
    </row>
    <row r="12305" spans="3:3" ht="14.4" x14ac:dyDescent="0.3">
      <c r="C12305"/>
    </row>
    <row r="12306" spans="3:3" ht="14.4" x14ac:dyDescent="0.3">
      <c r="C12306"/>
    </row>
    <row r="12307" spans="3:3" ht="14.4" x14ac:dyDescent="0.3">
      <c r="C12307"/>
    </row>
    <row r="12308" spans="3:3" ht="14.4" x14ac:dyDescent="0.3">
      <c r="C12308"/>
    </row>
    <row r="12309" spans="3:3" ht="14.4" x14ac:dyDescent="0.3">
      <c r="C12309"/>
    </row>
    <row r="12310" spans="3:3" ht="14.4" x14ac:dyDescent="0.3">
      <c r="C12310"/>
    </row>
    <row r="12311" spans="3:3" ht="14.4" x14ac:dyDescent="0.3">
      <c r="C12311"/>
    </row>
    <row r="12312" spans="3:3" ht="14.4" x14ac:dyDescent="0.3">
      <c r="C12312"/>
    </row>
    <row r="12313" spans="3:3" ht="14.4" x14ac:dyDescent="0.3">
      <c r="C12313"/>
    </row>
    <row r="12314" spans="3:3" ht="14.4" x14ac:dyDescent="0.3">
      <c r="C12314"/>
    </row>
    <row r="12315" spans="3:3" ht="14.4" x14ac:dyDescent="0.3">
      <c r="C12315"/>
    </row>
    <row r="12316" spans="3:3" ht="14.4" x14ac:dyDescent="0.3">
      <c r="C12316"/>
    </row>
    <row r="12317" spans="3:3" ht="14.4" x14ac:dyDescent="0.3">
      <c r="C12317"/>
    </row>
    <row r="12318" spans="3:3" ht="14.4" x14ac:dyDescent="0.3">
      <c r="C12318"/>
    </row>
    <row r="12319" spans="3:3" ht="14.4" x14ac:dyDescent="0.3">
      <c r="C12319"/>
    </row>
    <row r="12320" spans="3:3" ht="14.4" x14ac:dyDescent="0.3">
      <c r="C12320"/>
    </row>
    <row r="12321" spans="3:3" ht="14.4" x14ac:dyDescent="0.3">
      <c r="C12321"/>
    </row>
    <row r="12322" spans="3:3" ht="14.4" x14ac:dyDescent="0.3">
      <c r="C12322"/>
    </row>
    <row r="12323" spans="3:3" ht="14.4" x14ac:dyDescent="0.3">
      <c r="C12323"/>
    </row>
    <row r="12324" spans="3:3" ht="14.4" x14ac:dyDescent="0.3">
      <c r="C12324"/>
    </row>
    <row r="12325" spans="3:3" ht="14.4" x14ac:dyDescent="0.3">
      <c r="C12325"/>
    </row>
    <row r="12326" spans="3:3" ht="14.4" x14ac:dyDescent="0.3">
      <c r="C12326"/>
    </row>
    <row r="12327" spans="3:3" ht="14.4" x14ac:dyDescent="0.3">
      <c r="C12327"/>
    </row>
    <row r="12328" spans="3:3" ht="14.4" x14ac:dyDescent="0.3">
      <c r="C12328"/>
    </row>
    <row r="12329" spans="3:3" ht="14.4" x14ac:dyDescent="0.3">
      <c r="C12329"/>
    </row>
    <row r="12330" spans="3:3" ht="14.4" x14ac:dyDescent="0.3">
      <c r="C12330"/>
    </row>
    <row r="12331" spans="3:3" ht="14.4" x14ac:dyDescent="0.3">
      <c r="C12331"/>
    </row>
    <row r="12332" spans="3:3" ht="14.4" x14ac:dyDescent="0.3">
      <c r="C12332"/>
    </row>
    <row r="12333" spans="3:3" ht="14.4" x14ac:dyDescent="0.3">
      <c r="C12333"/>
    </row>
    <row r="12334" spans="3:3" ht="14.4" x14ac:dyDescent="0.3">
      <c r="C12334"/>
    </row>
    <row r="12335" spans="3:3" ht="14.4" x14ac:dyDescent="0.3">
      <c r="C12335"/>
    </row>
    <row r="12336" spans="3:3" ht="14.4" x14ac:dyDescent="0.3">
      <c r="C12336"/>
    </row>
    <row r="12337" spans="3:3" ht="14.4" x14ac:dyDescent="0.3">
      <c r="C12337"/>
    </row>
    <row r="12338" spans="3:3" ht="14.4" x14ac:dyDescent="0.3">
      <c r="C12338"/>
    </row>
    <row r="12339" spans="3:3" ht="14.4" x14ac:dyDescent="0.3">
      <c r="C12339"/>
    </row>
    <row r="12340" spans="3:3" ht="14.4" x14ac:dyDescent="0.3">
      <c r="C12340"/>
    </row>
    <row r="12341" spans="3:3" ht="14.4" x14ac:dyDescent="0.3">
      <c r="C12341"/>
    </row>
    <row r="12342" spans="3:3" ht="14.4" x14ac:dyDescent="0.3">
      <c r="C12342"/>
    </row>
    <row r="12343" spans="3:3" ht="14.4" x14ac:dyDescent="0.3">
      <c r="C12343"/>
    </row>
    <row r="12344" spans="3:3" ht="14.4" x14ac:dyDescent="0.3">
      <c r="C12344"/>
    </row>
    <row r="12345" spans="3:3" ht="14.4" x14ac:dyDescent="0.3">
      <c r="C12345"/>
    </row>
    <row r="12346" spans="3:3" ht="14.4" x14ac:dyDescent="0.3">
      <c r="C12346"/>
    </row>
    <row r="12347" spans="3:3" ht="14.4" x14ac:dyDescent="0.3">
      <c r="C12347"/>
    </row>
    <row r="12348" spans="3:3" ht="14.4" x14ac:dyDescent="0.3">
      <c r="C12348"/>
    </row>
    <row r="12349" spans="3:3" ht="14.4" x14ac:dyDescent="0.3">
      <c r="C12349"/>
    </row>
    <row r="12350" spans="3:3" ht="14.4" x14ac:dyDescent="0.3">
      <c r="C12350"/>
    </row>
    <row r="12351" spans="3:3" ht="14.4" x14ac:dyDescent="0.3">
      <c r="C12351"/>
    </row>
    <row r="12352" spans="3:3" ht="14.4" x14ac:dyDescent="0.3">
      <c r="C12352"/>
    </row>
    <row r="12353" spans="3:3" ht="14.4" x14ac:dyDescent="0.3">
      <c r="C12353"/>
    </row>
    <row r="12354" spans="3:3" ht="14.4" x14ac:dyDescent="0.3">
      <c r="C12354"/>
    </row>
    <row r="12355" spans="3:3" ht="14.4" x14ac:dyDescent="0.3">
      <c r="C12355"/>
    </row>
    <row r="12356" spans="3:3" ht="14.4" x14ac:dyDescent="0.3">
      <c r="C12356"/>
    </row>
    <row r="12357" spans="3:3" ht="14.4" x14ac:dyDescent="0.3">
      <c r="C12357"/>
    </row>
    <row r="12358" spans="3:3" ht="14.4" x14ac:dyDescent="0.3">
      <c r="C12358"/>
    </row>
    <row r="12359" spans="3:3" ht="14.4" x14ac:dyDescent="0.3">
      <c r="C12359"/>
    </row>
    <row r="12360" spans="3:3" ht="14.4" x14ac:dyDescent="0.3">
      <c r="C12360"/>
    </row>
    <row r="12361" spans="3:3" ht="14.4" x14ac:dyDescent="0.3">
      <c r="C12361"/>
    </row>
    <row r="12362" spans="3:3" ht="14.4" x14ac:dyDescent="0.3">
      <c r="C12362"/>
    </row>
    <row r="12363" spans="3:3" ht="14.4" x14ac:dyDescent="0.3">
      <c r="C12363"/>
    </row>
    <row r="12364" spans="3:3" ht="14.4" x14ac:dyDescent="0.3">
      <c r="C12364"/>
    </row>
    <row r="12365" spans="3:3" ht="14.4" x14ac:dyDescent="0.3">
      <c r="C12365"/>
    </row>
    <row r="12366" spans="3:3" ht="14.4" x14ac:dyDescent="0.3">
      <c r="C12366"/>
    </row>
    <row r="12367" spans="3:3" ht="14.4" x14ac:dyDescent="0.3">
      <c r="C12367"/>
    </row>
    <row r="12368" spans="3:3" ht="14.4" x14ac:dyDescent="0.3">
      <c r="C12368"/>
    </row>
    <row r="12369" spans="3:3" ht="14.4" x14ac:dyDescent="0.3">
      <c r="C12369"/>
    </row>
    <row r="12370" spans="3:3" ht="14.4" x14ac:dyDescent="0.3">
      <c r="C12370"/>
    </row>
    <row r="12371" spans="3:3" ht="14.4" x14ac:dyDescent="0.3">
      <c r="C12371"/>
    </row>
    <row r="12372" spans="3:3" ht="14.4" x14ac:dyDescent="0.3">
      <c r="C12372"/>
    </row>
    <row r="12373" spans="3:3" ht="14.4" x14ac:dyDescent="0.3">
      <c r="C12373"/>
    </row>
    <row r="12374" spans="3:3" ht="14.4" x14ac:dyDescent="0.3">
      <c r="C12374"/>
    </row>
    <row r="12375" spans="3:3" ht="14.4" x14ac:dyDescent="0.3">
      <c r="C12375"/>
    </row>
    <row r="12376" spans="3:3" ht="14.4" x14ac:dyDescent="0.3">
      <c r="C12376"/>
    </row>
    <row r="12377" spans="3:3" ht="14.4" x14ac:dyDescent="0.3">
      <c r="C12377"/>
    </row>
    <row r="12378" spans="3:3" ht="14.4" x14ac:dyDescent="0.3">
      <c r="C12378"/>
    </row>
    <row r="12379" spans="3:3" ht="14.4" x14ac:dyDescent="0.3">
      <c r="C12379"/>
    </row>
    <row r="12380" spans="3:3" ht="14.4" x14ac:dyDescent="0.3">
      <c r="C12380"/>
    </row>
    <row r="12381" spans="3:3" ht="14.4" x14ac:dyDescent="0.3">
      <c r="C12381"/>
    </row>
    <row r="12382" spans="3:3" ht="14.4" x14ac:dyDescent="0.3">
      <c r="C12382"/>
    </row>
    <row r="12383" spans="3:3" ht="14.4" x14ac:dyDescent="0.3">
      <c r="C12383"/>
    </row>
    <row r="12384" spans="3:3" ht="14.4" x14ac:dyDescent="0.3">
      <c r="C12384"/>
    </row>
    <row r="12385" spans="3:3" ht="14.4" x14ac:dyDescent="0.3">
      <c r="C12385"/>
    </row>
    <row r="12386" spans="3:3" ht="14.4" x14ac:dyDescent="0.3">
      <c r="C12386"/>
    </row>
    <row r="12387" spans="3:3" ht="14.4" x14ac:dyDescent="0.3">
      <c r="C12387"/>
    </row>
    <row r="12388" spans="3:3" ht="14.4" x14ac:dyDescent="0.3">
      <c r="C12388"/>
    </row>
    <row r="12389" spans="3:3" ht="14.4" x14ac:dyDescent="0.3">
      <c r="C12389"/>
    </row>
    <row r="12390" spans="3:3" ht="14.4" x14ac:dyDescent="0.3">
      <c r="C12390"/>
    </row>
    <row r="12391" spans="3:3" ht="14.4" x14ac:dyDescent="0.3">
      <c r="C12391"/>
    </row>
    <row r="12392" spans="3:3" ht="14.4" x14ac:dyDescent="0.3">
      <c r="C12392"/>
    </row>
    <row r="12393" spans="3:3" ht="14.4" x14ac:dyDescent="0.3">
      <c r="C12393"/>
    </row>
    <row r="12394" spans="3:3" ht="14.4" x14ac:dyDescent="0.3">
      <c r="C12394"/>
    </row>
    <row r="12395" spans="3:3" ht="14.4" x14ac:dyDescent="0.3">
      <c r="C12395"/>
    </row>
    <row r="12396" spans="3:3" ht="14.4" x14ac:dyDescent="0.3">
      <c r="C12396"/>
    </row>
    <row r="12397" spans="3:3" ht="14.4" x14ac:dyDescent="0.3">
      <c r="C12397"/>
    </row>
    <row r="12398" spans="3:3" ht="14.4" x14ac:dyDescent="0.3">
      <c r="C12398"/>
    </row>
    <row r="12399" spans="3:3" ht="14.4" x14ac:dyDescent="0.3">
      <c r="C12399"/>
    </row>
    <row r="12400" spans="3:3" ht="14.4" x14ac:dyDescent="0.3">
      <c r="C12400"/>
    </row>
    <row r="12401" spans="3:3" ht="14.4" x14ac:dyDescent="0.3">
      <c r="C12401"/>
    </row>
    <row r="12402" spans="3:3" ht="14.4" x14ac:dyDescent="0.3">
      <c r="C12402"/>
    </row>
    <row r="12403" spans="3:3" ht="14.4" x14ac:dyDescent="0.3">
      <c r="C12403"/>
    </row>
    <row r="12404" spans="3:3" ht="14.4" x14ac:dyDescent="0.3">
      <c r="C12404"/>
    </row>
    <row r="12405" spans="3:3" ht="14.4" x14ac:dyDescent="0.3">
      <c r="C12405"/>
    </row>
    <row r="12406" spans="3:3" ht="14.4" x14ac:dyDescent="0.3">
      <c r="C12406"/>
    </row>
    <row r="12407" spans="3:3" ht="14.4" x14ac:dyDescent="0.3">
      <c r="C12407"/>
    </row>
    <row r="12408" spans="3:3" ht="14.4" x14ac:dyDescent="0.3">
      <c r="C12408"/>
    </row>
    <row r="12409" spans="3:3" ht="14.4" x14ac:dyDescent="0.3">
      <c r="C12409"/>
    </row>
    <row r="12410" spans="3:3" ht="14.4" x14ac:dyDescent="0.3">
      <c r="C12410"/>
    </row>
    <row r="12411" spans="3:3" ht="14.4" x14ac:dyDescent="0.3">
      <c r="C12411"/>
    </row>
    <row r="12412" spans="3:3" ht="14.4" x14ac:dyDescent="0.3">
      <c r="C12412"/>
    </row>
    <row r="12413" spans="3:3" ht="14.4" x14ac:dyDescent="0.3">
      <c r="C12413"/>
    </row>
    <row r="12414" spans="3:3" ht="14.4" x14ac:dyDescent="0.3">
      <c r="C12414"/>
    </row>
    <row r="12415" spans="3:3" ht="14.4" x14ac:dyDescent="0.3">
      <c r="C12415"/>
    </row>
    <row r="12416" spans="3:3" ht="14.4" x14ac:dyDescent="0.3">
      <c r="C12416"/>
    </row>
    <row r="12417" spans="3:3" ht="14.4" x14ac:dyDescent="0.3">
      <c r="C12417"/>
    </row>
    <row r="12418" spans="3:3" ht="14.4" x14ac:dyDescent="0.3">
      <c r="C12418"/>
    </row>
    <row r="12419" spans="3:3" ht="14.4" x14ac:dyDescent="0.3">
      <c r="C12419"/>
    </row>
    <row r="12420" spans="3:3" ht="14.4" x14ac:dyDescent="0.3">
      <c r="C12420"/>
    </row>
    <row r="12421" spans="3:3" ht="14.4" x14ac:dyDescent="0.3">
      <c r="C12421"/>
    </row>
    <row r="12422" spans="3:3" ht="14.4" x14ac:dyDescent="0.3">
      <c r="C12422"/>
    </row>
    <row r="12423" spans="3:3" ht="14.4" x14ac:dyDescent="0.3">
      <c r="C12423"/>
    </row>
    <row r="12424" spans="3:3" ht="14.4" x14ac:dyDescent="0.3">
      <c r="C12424"/>
    </row>
    <row r="12425" spans="3:3" ht="14.4" x14ac:dyDescent="0.3">
      <c r="C12425"/>
    </row>
    <row r="12426" spans="3:3" ht="14.4" x14ac:dyDescent="0.3">
      <c r="C12426"/>
    </row>
    <row r="12427" spans="3:3" ht="14.4" x14ac:dyDescent="0.3">
      <c r="C12427"/>
    </row>
    <row r="12428" spans="3:3" ht="14.4" x14ac:dyDescent="0.3">
      <c r="C12428"/>
    </row>
    <row r="12429" spans="3:3" ht="14.4" x14ac:dyDescent="0.3">
      <c r="C12429"/>
    </row>
    <row r="12430" spans="3:3" ht="14.4" x14ac:dyDescent="0.3">
      <c r="C12430"/>
    </row>
    <row r="12431" spans="3:3" ht="14.4" x14ac:dyDescent="0.3">
      <c r="C12431"/>
    </row>
    <row r="12432" spans="3:3" ht="14.4" x14ac:dyDescent="0.3">
      <c r="C12432"/>
    </row>
    <row r="12433" spans="3:3" ht="14.4" x14ac:dyDescent="0.3">
      <c r="C12433"/>
    </row>
    <row r="12434" spans="3:3" ht="14.4" x14ac:dyDescent="0.3">
      <c r="C12434"/>
    </row>
    <row r="12435" spans="3:3" ht="14.4" x14ac:dyDescent="0.3">
      <c r="C12435"/>
    </row>
    <row r="12436" spans="3:3" ht="14.4" x14ac:dyDescent="0.3">
      <c r="C12436"/>
    </row>
    <row r="12437" spans="3:3" ht="14.4" x14ac:dyDescent="0.3">
      <c r="C12437"/>
    </row>
    <row r="12438" spans="3:3" ht="14.4" x14ac:dyDescent="0.3">
      <c r="C12438"/>
    </row>
    <row r="12439" spans="3:3" ht="14.4" x14ac:dyDescent="0.3">
      <c r="C12439"/>
    </row>
    <row r="12440" spans="3:3" ht="14.4" x14ac:dyDescent="0.3">
      <c r="C12440"/>
    </row>
    <row r="12441" spans="3:3" ht="14.4" x14ac:dyDescent="0.3">
      <c r="C12441"/>
    </row>
    <row r="12442" spans="3:3" ht="14.4" x14ac:dyDescent="0.3">
      <c r="C12442"/>
    </row>
    <row r="12443" spans="3:3" ht="14.4" x14ac:dyDescent="0.3">
      <c r="C12443"/>
    </row>
    <row r="12444" spans="3:3" ht="14.4" x14ac:dyDescent="0.3">
      <c r="C12444"/>
    </row>
    <row r="12445" spans="3:3" ht="14.4" x14ac:dyDescent="0.3">
      <c r="C12445"/>
    </row>
    <row r="12446" spans="3:3" ht="14.4" x14ac:dyDescent="0.3">
      <c r="C12446"/>
    </row>
    <row r="12447" spans="3:3" ht="14.4" x14ac:dyDescent="0.3">
      <c r="C12447"/>
    </row>
    <row r="12448" spans="3:3" ht="14.4" x14ac:dyDescent="0.3">
      <c r="C12448"/>
    </row>
    <row r="12449" spans="3:3" ht="14.4" x14ac:dyDescent="0.3">
      <c r="C12449"/>
    </row>
    <row r="12450" spans="3:3" ht="14.4" x14ac:dyDescent="0.3">
      <c r="C12450"/>
    </row>
    <row r="12451" spans="3:3" ht="14.4" x14ac:dyDescent="0.3">
      <c r="C12451"/>
    </row>
    <row r="12452" spans="3:3" ht="14.4" x14ac:dyDescent="0.3">
      <c r="C12452"/>
    </row>
    <row r="12453" spans="3:3" ht="14.4" x14ac:dyDescent="0.3">
      <c r="C12453"/>
    </row>
    <row r="12454" spans="3:3" ht="14.4" x14ac:dyDescent="0.3">
      <c r="C12454"/>
    </row>
    <row r="12455" spans="3:3" ht="14.4" x14ac:dyDescent="0.3">
      <c r="C12455"/>
    </row>
    <row r="12456" spans="3:3" ht="14.4" x14ac:dyDescent="0.3">
      <c r="C12456"/>
    </row>
    <row r="12457" spans="3:3" ht="14.4" x14ac:dyDescent="0.3">
      <c r="C12457"/>
    </row>
    <row r="12458" spans="3:3" ht="14.4" x14ac:dyDescent="0.3">
      <c r="C12458"/>
    </row>
    <row r="12459" spans="3:3" ht="14.4" x14ac:dyDescent="0.3">
      <c r="C12459"/>
    </row>
    <row r="12460" spans="3:3" ht="14.4" x14ac:dyDescent="0.3">
      <c r="C12460"/>
    </row>
    <row r="12461" spans="3:3" ht="14.4" x14ac:dyDescent="0.3">
      <c r="C12461"/>
    </row>
    <row r="12462" spans="3:3" ht="14.4" x14ac:dyDescent="0.3">
      <c r="C12462"/>
    </row>
    <row r="12463" spans="3:3" ht="14.4" x14ac:dyDescent="0.3">
      <c r="C12463"/>
    </row>
    <row r="12464" spans="3:3" ht="14.4" x14ac:dyDescent="0.3">
      <c r="C12464"/>
    </row>
    <row r="12465" spans="3:3" ht="14.4" x14ac:dyDescent="0.3">
      <c r="C12465"/>
    </row>
    <row r="12466" spans="3:3" ht="14.4" x14ac:dyDescent="0.3">
      <c r="C12466"/>
    </row>
    <row r="12467" spans="3:3" ht="14.4" x14ac:dyDescent="0.3">
      <c r="C12467"/>
    </row>
    <row r="12468" spans="3:3" ht="14.4" x14ac:dyDescent="0.3">
      <c r="C12468"/>
    </row>
    <row r="12469" spans="3:3" ht="14.4" x14ac:dyDescent="0.3">
      <c r="C12469"/>
    </row>
    <row r="12470" spans="3:3" ht="14.4" x14ac:dyDescent="0.3">
      <c r="C12470"/>
    </row>
    <row r="12471" spans="3:3" ht="14.4" x14ac:dyDescent="0.3">
      <c r="C12471"/>
    </row>
    <row r="12472" spans="3:3" ht="14.4" x14ac:dyDescent="0.3">
      <c r="C12472"/>
    </row>
    <row r="12473" spans="3:3" ht="14.4" x14ac:dyDescent="0.3">
      <c r="C12473"/>
    </row>
    <row r="12474" spans="3:3" ht="14.4" x14ac:dyDescent="0.3">
      <c r="C12474"/>
    </row>
    <row r="12475" spans="3:3" ht="14.4" x14ac:dyDescent="0.3">
      <c r="C12475"/>
    </row>
    <row r="12476" spans="3:3" ht="14.4" x14ac:dyDescent="0.3">
      <c r="C12476"/>
    </row>
    <row r="12477" spans="3:3" ht="14.4" x14ac:dyDescent="0.3">
      <c r="C12477"/>
    </row>
    <row r="12478" spans="3:3" ht="14.4" x14ac:dyDescent="0.3">
      <c r="C12478"/>
    </row>
    <row r="12479" spans="3:3" ht="14.4" x14ac:dyDescent="0.3">
      <c r="C12479"/>
    </row>
    <row r="12480" spans="3:3" ht="14.4" x14ac:dyDescent="0.3">
      <c r="C12480"/>
    </row>
    <row r="12481" spans="3:3" ht="14.4" x14ac:dyDescent="0.3">
      <c r="C12481"/>
    </row>
    <row r="12482" spans="3:3" ht="14.4" x14ac:dyDescent="0.3">
      <c r="C12482"/>
    </row>
    <row r="12483" spans="3:3" ht="14.4" x14ac:dyDescent="0.3">
      <c r="C12483"/>
    </row>
    <row r="12484" spans="3:3" ht="14.4" x14ac:dyDescent="0.3">
      <c r="C12484"/>
    </row>
    <row r="12485" spans="3:3" ht="14.4" x14ac:dyDescent="0.3">
      <c r="C12485"/>
    </row>
    <row r="12486" spans="3:3" ht="14.4" x14ac:dyDescent="0.3">
      <c r="C12486"/>
    </row>
    <row r="12487" spans="3:3" ht="14.4" x14ac:dyDescent="0.3">
      <c r="C12487"/>
    </row>
    <row r="12488" spans="3:3" ht="14.4" x14ac:dyDescent="0.3">
      <c r="C12488"/>
    </row>
    <row r="12489" spans="3:3" ht="14.4" x14ac:dyDescent="0.3">
      <c r="C12489"/>
    </row>
    <row r="12490" spans="3:3" ht="14.4" x14ac:dyDescent="0.3">
      <c r="C12490"/>
    </row>
    <row r="12491" spans="3:3" ht="14.4" x14ac:dyDescent="0.3">
      <c r="C12491"/>
    </row>
    <row r="12492" spans="3:3" ht="14.4" x14ac:dyDescent="0.3">
      <c r="C12492"/>
    </row>
    <row r="12493" spans="3:3" ht="14.4" x14ac:dyDescent="0.3">
      <c r="C12493"/>
    </row>
    <row r="12494" spans="3:3" ht="14.4" x14ac:dyDescent="0.3">
      <c r="C12494"/>
    </row>
    <row r="12495" spans="3:3" ht="14.4" x14ac:dyDescent="0.3">
      <c r="C12495"/>
    </row>
    <row r="12496" spans="3:3" ht="14.4" x14ac:dyDescent="0.3">
      <c r="C12496"/>
    </row>
    <row r="12497" spans="3:3" ht="14.4" x14ac:dyDescent="0.3">
      <c r="C12497"/>
    </row>
    <row r="12498" spans="3:3" ht="14.4" x14ac:dyDescent="0.3">
      <c r="C12498"/>
    </row>
    <row r="12499" spans="3:3" ht="14.4" x14ac:dyDescent="0.3">
      <c r="C12499"/>
    </row>
    <row r="12500" spans="3:3" ht="14.4" x14ac:dyDescent="0.3">
      <c r="C12500"/>
    </row>
    <row r="12501" spans="3:3" ht="14.4" x14ac:dyDescent="0.3">
      <c r="C12501"/>
    </row>
    <row r="12502" spans="3:3" ht="14.4" x14ac:dyDescent="0.3">
      <c r="C12502"/>
    </row>
    <row r="12503" spans="3:3" ht="14.4" x14ac:dyDescent="0.3">
      <c r="C12503"/>
    </row>
    <row r="12504" spans="3:3" ht="14.4" x14ac:dyDescent="0.3">
      <c r="C12504"/>
    </row>
    <row r="12505" spans="3:3" ht="14.4" x14ac:dyDescent="0.3">
      <c r="C12505"/>
    </row>
    <row r="12506" spans="3:3" ht="14.4" x14ac:dyDescent="0.3">
      <c r="C12506"/>
    </row>
    <row r="12507" spans="3:3" ht="14.4" x14ac:dyDescent="0.3">
      <c r="C12507"/>
    </row>
    <row r="12508" spans="3:3" ht="14.4" x14ac:dyDescent="0.3">
      <c r="C12508"/>
    </row>
    <row r="12509" spans="3:3" ht="14.4" x14ac:dyDescent="0.3">
      <c r="C12509"/>
    </row>
    <row r="12510" spans="3:3" ht="14.4" x14ac:dyDescent="0.3">
      <c r="C12510"/>
    </row>
    <row r="12511" spans="3:3" ht="14.4" x14ac:dyDescent="0.3">
      <c r="C12511"/>
    </row>
    <row r="12512" spans="3:3" ht="14.4" x14ac:dyDescent="0.3">
      <c r="C12512"/>
    </row>
    <row r="12513" spans="3:3" ht="14.4" x14ac:dyDescent="0.3">
      <c r="C12513"/>
    </row>
    <row r="12514" spans="3:3" ht="14.4" x14ac:dyDescent="0.3">
      <c r="C12514"/>
    </row>
    <row r="12515" spans="3:3" ht="14.4" x14ac:dyDescent="0.3">
      <c r="C12515"/>
    </row>
    <row r="12516" spans="3:3" ht="14.4" x14ac:dyDescent="0.3">
      <c r="C12516"/>
    </row>
    <row r="12517" spans="3:3" ht="14.4" x14ac:dyDescent="0.3">
      <c r="C12517"/>
    </row>
    <row r="12518" spans="3:3" ht="14.4" x14ac:dyDescent="0.3">
      <c r="C12518"/>
    </row>
    <row r="12519" spans="3:3" ht="14.4" x14ac:dyDescent="0.3">
      <c r="C12519"/>
    </row>
    <row r="12520" spans="3:3" ht="14.4" x14ac:dyDescent="0.3">
      <c r="C12520"/>
    </row>
    <row r="12521" spans="3:3" ht="14.4" x14ac:dyDescent="0.3">
      <c r="C12521"/>
    </row>
    <row r="12522" spans="3:3" ht="14.4" x14ac:dyDescent="0.3">
      <c r="C12522"/>
    </row>
    <row r="12523" spans="3:3" ht="14.4" x14ac:dyDescent="0.3">
      <c r="C12523"/>
    </row>
    <row r="12524" spans="3:3" ht="14.4" x14ac:dyDescent="0.3">
      <c r="C12524"/>
    </row>
    <row r="12525" spans="3:3" ht="14.4" x14ac:dyDescent="0.3">
      <c r="C12525"/>
    </row>
    <row r="12526" spans="3:3" ht="14.4" x14ac:dyDescent="0.3">
      <c r="C12526"/>
    </row>
    <row r="12527" spans="3:3" ht="14.4" x14ac:dyDescent="0.3">
      <c r="C12527"/>
    </row>
    <row r="12528" spans="3:3" ht="14.4" x14ac:dyDescent="0.3">
      <c r="C12528"/>
    </row>
    <row r="12529" spans="3:3" ht="14.4" x14ac:dyDescent="0.3">
      <c r="C12529"/>
    </row>
    <row r="12530" spans="3:3" ht="14.4" x14ac:dyDescent="0.3">
      <c r="C12530"/>
    </row>
    <row r="12531" spans="3:3" ht="14.4" x14ac:dyDescent="0.3">
      <c r="C12531"/>
    </row>
    <row r="12532" spans="3:3" ht="14.4" x14ac:dyDescent="0.3">
      <c r="C12532"/>
    </row>
    <row r="12533" spans="3:3" ht="14.4" x14ac:dyDescent="0.3">
      <c r="C12533"/>
    </row>
    <row r="12534" spans="3:3" ht="14.4" x14ac:dyDescent="0.3">
      <c r="C12534"/>
    </row>
    <row r="12535" spans="3:3" ht="14.4" x14ac:dyDescent="0.3">
      <c r="C12535"/>
    </row>
    <row r="12536" spans="3:3" ht="14.4" x14ac:dyDescent="0.3">
      <c r="C12536"/>
    </row>
    <row r="12537" spans="3:3" ht="14.4" x14ac:dyDescent="0.3">
      <c r="C12537"/>
    </row>
    <row r="12538" spans="3:3" ht="14.4" x14ac:dyDescent="0.3">
      <c r="C12538"/>
    </row>
    <row r="12539" spans="3:3" ht="14.4" x14ac:dyDescent="0.3">
      <c r="C12539"/>
    </row>
    <row r="12540" spans="3:3" ht="14.4" x14ac:dyDescent="0.3">
      <c r="C12540"/>
    </row>
    <row r="12541" spans="3:3" ht="14.4" x14ac:dyDescent="0.3">
      <c r="C12541"/>
    </row>
    <row r="12542" spans="3:3" ht="14.4" x14ac:dyDescent="0.3">
      <c r="C12542"/>
    </row>
    <row r="12543" spans="3:3" ht="14.4" x14ac:dyDescent="0.3">
      <c r="C12543"/>
    </row>
    <row r="12544" spans="3:3" ht="14.4" x14ac:dyDescent="0.3">
      <c r="C12544"/>
    </row>
    <row r="12545" spans="3:3" ht="14.4" x14ac:dyDescent="0.3">
      <c r="C12545"/>
    </row>
    <row r="12546" spans="3:3" ht="14.4" x14ac:dyDescent="0.3">
      <c r="C12546"/>
    </row>
    <row r="12547" spans="3:3" ht="14.4" x14ac:dyDescent="0.3">
      <c r="C12547"/>
    </row>
    <row r="12548" spans="3:3" ht="14.4" x14ac:dyDescent="0.3">
      <c r="C12548"/>
    </row>
    <row r="12549" spans="3:3" ht="14.4" x14ac:dyDescent="0.3">
      <c r="C12549"/>
    </row>
    <row r="12550" spans="3:3" ht="14.4" x14ac:dyDescent="0.3">
      <c r="C12550"/>
    </row>
    <row r="12551" spans="3:3" ht="14.4" x14ac:dyDescent="0.3">
      <c r="C12551"/>
    </row>
    <row r="12552" spans="3:3" ht="14.4" x14ac:dyDescent="0.3">
      <c r="C12552"/>
    </row>
    <row r="12553" spans="3:3" ht="14.4" x14ac:dyDescent="0.3">
      <c r="C12553"/>
    </row>
    <row r="12554" spans="3:3" ht="14.4" x14ac:dyDescent="0.3">
      <c r="C12554"/>
    </row>
    <row r="12555" spans="3:3" ht="14.4" x14ac:dyDescent="0.3">
      <c r="C12555"/>
    </row>
    <row r="12556" spans="3:3" ht="14.4" x14ac:dyDescent="0.3">
      <c r="C12556"/>
    </row>
    <row r="12557" spans="3:3" ht="14.4" x14ac:dyDescent="0.3">
      <c r="C12557"/>
    </row>
    <row r="12558" spans="3:3" ht="14.4" x14ac:dyDescent="0.3">
      <c r="C12558"/>
    </row>
    <row r="12559" spans="3:3" ht="14.4" x14ac:dyDescent="0.3">
      <c r="C12559"/>
    </row>
    <row r="12560" spans="3:3" ht="14.4" x14ac:dyDescent="0.3">
      <c r="C12560"/>
    </row>
    <row r="12561" spans="3:3" ht="14.4" x14ac:dyDescent="0.3">
      <c r="C12561"/>
    </row>
    <row r="12562" spans="3:3" ht="14.4" x14ac:dyDescent="0.3">
      <c r="C12562"/>
    </row>
    <row r="12563" spans="3:3" ht="14.4" x14ac:dyDescent="0.3">
      <c r="C12563"/>
    </row>
    <row r="12564" spans="3:3" ht="14.4" x14ac:dyDescent="0.3">
      <c r="C12564"/>
    </row>
    <row r="12565" spans="3:3" ht="14.4" x14ac:dyDescent="0.3">
      <c r="C12565"/>
    </row>
    <row r="12566" spans="3:3" ht="14.4" x14ac:dyDescent="0.3">
      <c r="C12566"/>
    </row>
    <row r="12567" spans="3:3" ht="14.4" x14ac:dyDescent="0.3">
      <c r="C12567"/>
    </row>
    <row r="12568" spans="3:3" ht="14.4" x14ac:dyDescent="0.3">
      <c r="C12568"/>
    </row>
    <row r="12569" spans="3:3" ht="14.4" x14ac:dyDescent="0.3">
      <c r="C12569"/>
    </row>
    <row r="12570" spans="3:3" ht="14.4" x14ac:dyDescent="0.3">
      <c r="C12570"/>
    </row>
    <row r="12571" spans="3:3" ht="14.4" x14ac:dyDescent="0.3">
      <c r="C12571"/>
    </row>
    <row r="12572" spans="3:3" ht="14.4" x14ac:dyDescent="0.3">
      <c r="C12572"/>
    </row>
    <row r="12573" spans="3:3" ht="14.4" x14ac:dyDescent="0.3">
      <c r="C12573"/>
    </row>
    <row r="12574" spans="3:3" ht="14.4" x14ac:dyDescent="0.3">
      <c r="C12574"/>
    </row>
    <row r="12575" spans="3:3" ht="14.4" x14ac:dyDescent="0.3">
      <c r="C12575"/>
    </row>
    <row r="12576" spans="3:3" ht="14.4" x14ac:dyDescent="0.3">
      <c r="C12576"/>
    </row>
    <row r="12577" spans="3:3" ht="14.4" x14ac:dyDescent="0.3">
      <c r="C12577"/>
    </row>
    <row r="12578" spans="3:3" ht="14.4" x14ac:dyDescent="0.3">
      <c r="C12578"/>
    </row>
    <row r="12579" spans="3:3" ht="14.4" x14ac:dyDescent="0.3">
      <c r="C12579"/>
    </row>
    <row r="12580" spans="3:3" ht="14.4" x14ac:dyDescent="0.3">
      <c r="C12580"/>
    </row>
    <row r="12581" spans="3:3" ht="14.4" x14ac:dyDescent="0.3">
      <c r="C12581"/>
    </row>
    <row r="12582" spans="3:3" ht="14.4" x14ac:dyDescent="0.3">
      <c r="C12582"/>
    </row>
    <row r="12583" spans="3:3" ht="14.4" x14ac:dyDescent="0.3">
      <c r="C12583"/>
    </row>
    <row r="12584" spans="3:3" ht="14.4" x14ac:dyDescent="0.3">
      <c r="C12584"/>
    </row>
    <row r="12585" spans="3:3" ht="14.4" x14ac:dyDescent="0.3">
      <c r="C12585"/>
    </row>
    <row r="12586" spans="3:3" ht="14.4" x14ac:dyDescent="0.3">
      <c r="C12586"/>
    </row>
    <row r="12587" spans="3:3" ht="14.4" x14ac:dyDescent="0.3">
      <c r="C12587"/>
    </row>
    <row r="12588" spans="3:3" ht="14.4" x14ac:dyDescent="0.3">
      <c r="C12588"/>
    </row>
    <row r="12589" spans="3:3" ht="14.4" x14ac:dyDescent="0.3">
      <c r="C12589"/>
    </row>
    <row r="12590" spans="3:3" ht="14.4" x14ac:dyDescent="0.3">
      <c r="C12590"/>
    </row>
    <row r="12591" spans="3:3" ht="14.4" x14ac:dyDescent="0.3">
      <c r="C12591"/>
    </row>
    <row r="12592" spans="3:3" ht="14.4" x14ac:dyDescent="0.3">
      <c r="C12592"/>
    </row>
    <row r="12593" spans="3:3" ht="14.4" x14ac:dyDescent="0.3">
      <c r="C12593"/>
    </row>
    <row r="12594" spans="3:3" ht="14.4" x14ac:dyDescent="0.3">
      <c r="C12594"/>
    </row>
    <row r="12595" spans="3:3" ht="14.4" x14ac:dyDescent="0.3">
      <c r="C12595"/>
    </row>
    <row r="12596" spans="3:3" ht="14.4" x14ac:dyDescent="0.3">
      <c r="C12596"/>
    </row>
    <row r="12597" spans="3:3" ht="14.4" x14ac:dyDescent="0.3">
      <c r="C12597"/>
    </row>
    <row r="12598" spans="3:3" ht="14.4" x14ac:dyDescent="0.3">
      <c r="C12598"/>
    </row>
    <row r="12599" spans="3:3" ht="14.4" x14ac:dyDescent="0.3">
      <c r="C12599"/>
    </row>
    <row r="12600" spans="3:3" ht="14.4" x14ac:dyDescent="0.3">
      <c r="C12600"/>
    </row>
    <row r="12601" spans="3:3" ht="14.4" x14ac:dyDescent="0.3">
      <c r="C12601"/>
    </row>
    <row r="12602" spans="3:3" ht="14.4" x14ac:dyDescent="0.3">
      <c r="C12602"/>
    </row>
    <row r="12603" spans="3:3" ht="14.4" x14ac:dyDescent="0.3">
      <c r="C12603"/>
    </row>
    <row r="12604" spans="3:3" ht="14.4" x14ac:dyDescent="0.3">
      <c r="C12604"/>
    </row>
    <row r="12605" spans="3:3" ht="14.4" x14ac:dyDescent="0.3">
      <c r="C12605"/>
    </row>
    <row r="12606" spans="3:3" ht="14.4" x14ac:dyDescent="0.3">
      <c r="C12606"/>
    </row>
    <row r="12607" spans="3:3" ht="14.4" x14ac:dyDescent="0.3">
      <c r="C12607"/>
    </row>
    <row r="12608" spans="3:3" ht="14.4" x14ac:dyDescent="0.3">
      <c r="C12608"/>
    </row>
    <row r="12609" spans="3:3" ht="14.4" x14ac:dyDescent="0.3">
      <c r="C12609"/>
    </row>
    <row r="12610" spans="3:3" ht="14.4" x14ac:dyDescent="0.3">
      <c r="C12610"/>
    </row>
    <row r="12611" spans="3:3" ht="14.4" x14ac:dyDescent="0.3">
      <c r="C12611"/>
    </row>
    <row r="12612" spans="3:3" ht="14.4" x14ac:dyDescent="0.3">
      <c r="C12612"/>
    </row>
    <row r="12613" spans="3:3" ht="14.4" x14ac:dyDescent="0.3">
      <c r="C12613"/>
    </row>
    <row r="12614" spans="3:3" ht="14.4" x14ac:dyDescent="0.3">
      <c r="C12614"/>
    </row>
    <row r="12615" spans="3:3" ht="14.4" x14ac:dyDescent="0.3">
      <c r="C12615"/>
    </row>
    <row r="12616" spans="3:3" ht="14.4" x14ac:dyDescent="0.3">
      <c r="C12616"/>
    </row>
    <row r="12617" spans="3:3" ht="14.4" x14ac:dyDescent="0.3">
      <c r="C12617"/>
    </row>
    <row r="12618" spans="3:3" ht="14.4" x14ac:dyDescent="0.3">
      <c r="C12618"/>
    </row>
    <row r="12619" spans="3:3" ht="14.4" x14ac:dyDescent="0.3">
      <c r="C12619"/>
    </row>
    <row r="12620" spans="3:3" ht="14.4" x14ac:dyDescent="0.3">
      <c r="C12620"/>
    </row>
    <row r="12621" spans="3:3" ht="14.4" x14ac:dyDescent="0.3">
      <c r="C12621"/>
    </row>
    <row r="12622" spans="3:3" ht="14.4" x14ac:dyDescent="0.3">
      <c r="C12622"/>
    </row>
    <row r="12623" spans="3:3" ht="14.4" x14ac:dyDescent="0.3">
      <c r="C12623"/>
    </row>
    <row r="12624" spans="3:3" ht="14.4" x14ac:dyDescent="0.3">
      <c r="C12624"/>
    </row>
    <row r="12625" spans="3:3" ht="14.4" x14ac:dyDescent="0.3">
      <c r="C12625"/>
    </row>
    <row r="12626" spans="3:3" ht="14.4" x14ac:dyDescent="0.3">
      <c r="C12626"/>
    </row>
    <row r="12627" spans="3:3" ht="14.4" x14ac:dyDescent="0.3">
      <c r="C12627"/>
    </row>
    <row r="12628" spans="3:3" ht="14.4" x14ac:dyDescent="0.3">
      <c r="C12628"/>
    </row>
    <row r="12629" spans="3:3" ht="14.4" x14ac:dyDescent="0.3">
      <c r="C12629"/>
    </row>
    <row r="12630" spans="3:3" ht="14.4" x14ac:dyDescent="0.3">
      <c r="C12630"/>
    </row>
    <row r="12631" spans="3:3" ht="14.4" x14ac:dyDescent="0.3">
      <c r="C12631"/>
    </row>
    <row r="12632" spans="3:3" ht="14.4" x14ac:dyDescent="0.3">
      <c r="C12632"/>
    </row>
    <row r="12633" spans="3:3" ht="14.4" x14ac:dyDescent="0.3">
      <c r="C12633"/>
    </row>
    <row r="12634" spans="3:3" ht="14.4" x14ac:dyDescent="0.3">
      <c r="C12634"/>
    </row>
    <row r="12635" spans="3:3" ht="14.4" x14ac:dyDescent="0.3">
      <c r="C12635"/>
    </row>
    <row r="12636" spans="3:3" ht="14.4" x14ac:dyDescent="0.3">
      <c r="C12636"/>
    </row>
    <row r="12637" spans="3:3" ht="14.4" x14ac:dyDescent="0.3">
      <c r="C12637"/>
    </row>
    <row r="12638" spans="3:3" ht="14.4" x14ac:dyDescent="0.3">
      <c r="C12638"/>
    </row>
    <row r="12639" spans="3:3" ht="14.4" x14ac:dyDescent="0.3">
      <c r="C12639"/>
    </row>
    <row r="12640" spans="3:3" ht="14.4" x14ac:dyDescent="0.3">
      <c r="C12640"/>
    </row>
    <row r="12641" spans="3:3" ht="14.4" x14ac:dyDescent="0.3">
      <c r="C12641"/>
    </row>
    <row r="12642" spans="3:3" ht="14.4" x14ac:dyDescent="0.3">
      <c r="C12642"/>
    </row>
    <row r="12643" spans="3:3" ht="14.4" x14ac:dyDescent="0.3">
      <c r="C12643"/>
    </row>
    <row r="12644" spans="3:3" ht="14.4" x14ac:dyDescent="0.3">
      <c r="C12644"/>
    </row>
    <row r="12645" spans="3:3" ht="14.4" x14ac:dyDescent="0.3">
      <c r="C12645"/>
    </row>
    <row r="12646" spans="3:3" ht="14.4" x14ac:dyDescent="0.3">
      <c r="C12646"/>
    </row>
    <row r="12647" spans="3:3" ht="14.4" x14ac:dyDescent="0.3">
      <c r="C12647"/>
    </row>
    <row r="12648" spans="3:3" ht="14.4" x14ac:dyDescent="0.3">
      <c r="C12648"/>
    </row>
    <row r="12649" spans="3:3" ht="14.4" x14ac:dyDescent="0.3">
      <c r="C12649"/>
    </row>
    <row r="12650" spans="3:3" ht="14.4" x14ac:dyDescent="0.3">
      <c r="C12650"/>
    </row>
    <row r="12651" spans="3:3" ht="14.4" x14ac:dyDescent="0.3">
      <c r="C12651"/>
    </row>
    <row r="12652" spans="3:3" ht="14.4" x14ac:dyDescent="0.3">
      <c r="C12652"/>
    </row>
    <row r="12653" spans="3:3" ht="14.4" x14ac:dyDescent="0.3">
      <c r="C12653"/>
    </row>
    <row r="12654" spans="3:3" ht="14.4" x14ac:dyDescent="0.3">
      <c r="C12654"/>
    </row>
    <row r="12655" spans="3:3" ht="14.4" x14ac:dyDescent="0.3">
      <c r="C12655"/>
    </row>
    <row r="12656" spans="3:3" ht="14.4" x14ac:dyDescent="0.3">
      <c r="C12656"/>
    </row>
    <row r="12657" spans="3:3" ht="14.4" x14ac:dyDescent="0.3">
      <c r="C12657"/>
    </row>
    <row r="12658" spans="3:3" ht="14.4" x14ac:dyDescent="0.3">
      <c r="C12658"/>
    </row>
    <row r="12659" spans="3:3" ht="14.4" x14ac:dyDescent="0.3">
      <c r="C12659"/>
    </row>
    <row r="12660" spans="3:3" ht="14.4" x14ac:dyDescent="0.3">
      <c r="C12660"/>
    </row>
    <row r="12661" spans="3:3" ht="14.4" x14ac:dyDescent="0.3">
      <c r="C12661"/>
    </row>
    <row r="12662" spans="3:3" ht="14.4" x14ac:dyDescent="0.3">
      <c r="C12662"/>
    </row>
    <row r="12663" spans="3:3" ht="14.4" x14ac:dyDescent="0.3">
      <c r="C12663"/>
    </row>
    <row r="12664" spans="3:3" ht="14.4" x14ac:dyDescent="0.3">
      <c r="C12664"/>
    </row>
    <row r="12665" spans="3:3" ht="14.4" x14ac:dyDescent="0.3">
      <c r="C12665"/>
    </row>
    <row r="12666" spans="3:3" ht="14.4" x14ac:dyDescent="0.3">
      <c r="C12666"/>
    </row>
    <row r="12667" spans="3:3" ht="14.4" x14ac:dyDescent="0.3">
      <c r="C12667"/>
    </row>
    <row r="12668" spans="3:3" ht="14.4" x14ac:dyDescent="0.3">
      <c r="C12668"/>
    </row>
    <row r="12669" spans="3:3" ht="14.4" x14ac:dyDescent="0.3">
      <c r="C12669"/>
    </row>
    <row r="12670" spans="3:3" ht="14.4" x14ac:dyDescent="0.3">
      <c r="C12670"/>
    </row>
    <row r="12671" spans="3:3" ht="14.4" x14ac:dyDescent="0.3">
      <c r="C12671"/>
    </row>
    <row r="12672" spans="3:3" ht="14.4" x14ac:dyDescent="0.3">
      <c r="C12672"/>
    </row>
    <row r="12673" spans="3:3" ht="14.4" x14ac:dyDescent="0.3">
      <c r="C12673"/>
    </row>
    <row r="12674" spans="3:3" ht="14.4" x14ac:dyDescent="0.3">
      <c r="C12674"/>
    </row>
    <row r="12675" spans="3:3" ht="14.4" x14ac:dyDescent="0.3">
      <c r="C12675"/>
    </row>
    <row r="12676" spans="3:3" ht="14.4" x14ac:dyDescent="0.3">
      <c r="C12676"/>
    </row>
    <row r="12677" spans="3:3" ht="14.4" x14ac:dyDescent="0.3">
      <c r="C12677"/>
    </row>
    <row r="12678" spans="3:3" ht="14.4" x14ac:dyDescent="0.3">
      <c r="C12678"/>
    </row>
    <row r="12679" spans="3:3" ht="14.4" x14ac:dyDescent="0.3">
      <c r="C12679"/>
    </row>
    <row r="12680" spans="3:3" ht="14.4" x14ac:dyDescent="0.3">
      <c r="C12680"/>
    </row>
    <row r="12681" spans="3:3" ht="14.4" x14ac:dyDescent="0.3">
      <c r="C12681"/>
    </row>
    <row r="12682" spans="3:3" ht="14.4" x14ac:dyDescent="0.3">
      <c r="C12682"/>
    </row>
    <row r="12683" spans="3:3" ht="14.4" x14ac:dyDescent="0.3">
      <c r="C12683"/>
    </row>
    <row r="12684" spans="3:3" ht="14.4" x14ac:dyDescent="0.3">
      <c r="C12684"/>
    </row>
    <row r="12685" spans="3:3" ht="14.4" x14ac:dyDescent="0.3">
      <c r="C12685"/>
    </row>
    <row r="12686" spans="3:3" ht="14.4" x14ac:dyDescent="0.3">
      <c r="C12686"/>
    </row>
    <row r="12687" spans="3:3" ht="14.4" x14ac:dyDescent="0.3">
      <c r="C12687"/>
    </row>
    <row r="12688" spans="3:3" ht="14.4" x14ac:dyDescent="0.3">
      <c r="C12688"/>
    </row>
    <row r="12689" spans="3:3" ht="14.4" x14ac:dyDescent="0.3">
      <c r="C12689"/>
    </row>
    <row r="12690" spans="3:3" ht="14.4" x14ac:dyDescent="0.3">
      <c r="C12690"/>
    </row>
    <row r="12691" spans="3:3" ht="14.4" x14ac:dyDescent="0.3">
      <c r="C12691"/>
    </row>
    <row r="12692" spans="3:3" ht="14.4" x14ac:dyDescent="0.3">
      <c r="C12692"/>
    </row>
    <row r="12693" spans="3:3" ht="14.4" x14ac:dyDescent="0.3">
      <c r="C12693"/>
    </row>
    <row r="12694" spans="3:3" ht="14.4" x14ac:dyDescent="0.3">
      <c r="C12694"/>
    </row>
    <row r="12695" spans="3:3" ht="14.4" x14ac:dyDescent="0.3">
      <c r="C12695"/>
    </row>
    <row r="12696" spans="3:3" ht="14.4" x14ac:dyDescent="0.3">
      <c r="C12696"/>
    </row>
    <row r="12697" spans="3:3" ht="14.4" x14ac:dyDescent="0.3">
      <c r="C12697"/>
    </row>
    <row r="12698" spans="3:3" ht="14.4" x14ac:dyDescent="0.3">
      <c r="C12698"/>
    </row>
    <row r="12699" spans="3:3" ht="14.4" x14ac:dyDescent="0.3">
      <c r="C12699"/>
    </row>
    <row r="12700" spans="3:3" ht="14.4" x14ac:dyDescent="0.3">
      <c r="C12700"/>
    </row>
    <row r="12701" spans="3:3" ht="14.4" x14ac:dyDescent="0.3">
      <c r="C12701"/>
    </row>
    <row r="12702" spans="3:3" ht="14.4" x14ac:dyDescent="0.3">
      <c r="C12702"/>
    </row>
    <row r="12703" spans="3:3" ht="14.4" x14ac:dyDescent="0.3">
      <c r="C12703"/>
    </row>
    <row r="12704" spans="3:3" ht="14.4" x14ac:dyDescent="0.3">
      <c r="C12704"/>
    </row>
    <row r="12705" spans="3:3" ht="14.4" x14ac:dyDescent="0.3">
      <c r="C12705"/>
    </row>
    <row r="12706" spans="3:3" ht="14.4" x14ac:dyDescent="0.3">
      <c r="C12706"/>
    </row>
    <row r="12707" spans="3:3" ht="14.4" x14ac:dyDescent="0.3">
      <c r="C12707"/>
    </row>
    <row r="12708" spans="3:3" ht="14.4" x14ac:dyDescent="0.3">
      <c r="C12708"/>
    </row>
    <row r="12709" spans="3:3" ht="14.4" x14ac:dyDescent="0.3">
      <c r="C12709"/>
    </row>
    <row r="12710" spans="3:3" ht="14.4" x14ac:dyDescent="0.3">
      <c r="C12710"/>
    </row>
    <row r="12711" spans="3:3" ht="14.4" x14ac:dyDescent="0.3">
      <c r="C12711"/>
    </row>
    <row r="12712" spans="3:3" ht="14.4" x14ac:dyDescent="0.3">
      <c r="C12712"/>
    </row>
    <row r="12713" spans="3:3" ht="14.4" x14ac:dyDescent="0.3">
      <c r="C12713"/>
    </row>
    <row r="12714" spans="3:3" ht="14.4" x14ac:dyDescent="0.3">
      <c r="C12714"/>
    </row>
    <row r="12715" spans="3:3" ht="14.4" x14ac:dyDescent="0.3">
      <c r="C12715"/>
    </row>
    <row r="12716" spans="3:3" ht="14.4" x14ac:dyDescent="0.3">
      <c r="C12716"/>
    </row>
    <row r="12717" spans="3:3" ht="14.4" x14ac:dyDescent="0.3">
      <c r="C12717"/>
    </row>
    <row r="12718" spans="3:3" ht="14.4" x14ac:dyDescent="0.3">
      <c r="C12718"/>
    </row>
    <row r="12719" spans="3:3" ht="14.4" x14ac:dyDescent="0.3">
      <c r="C12719"/>
    </row>
    <row r="12720" spans="3:3" ht="14.4" x14ac:dyDescent="0.3">
      <c r="C12720"/>
    </row>
    <row r="12721" spans="3:3" ht="14.4" x14ac:dyDescent="0.3">
      <c r="C12721"/>
    </row>
    <row r="12722" spans="3:3" ht="14.4" x14ac:dyDescent="0.3">
      <c r="C12722"/>
    </row>
    <row r="12723" spans="3:3" ht="14.4" x14ac:dyDescent="0.3">
      <c r="C12723"/>
    </row>
    <row r="12724" spans="3:3" ht="14.4" x14ac:dyDescent="0.3">
      <c r="C12724"/>
    </row>
    <row r="12725" spans="3:3" ht="14.4" x14ac:dyDescent="0.3">
      <c r="C12725"/>
    </row>
    <row r="12726" spans="3:3" ht="14.4" x14ac:dyDescent="0.3">
      <c r="C12726"/>
    </row>
    <row r="12727" spans="3:3" ht="14.4" x14ac:dyDescent="0.3">
      <c r="C12727"/>
    </row>
    <row r="12728" spans="3:3" ht="14.4" x14ac:dyDescent="0.3">
      <c r="C12728"/>
    </row>
    <row r="12729" spans="3:3" ht="14.4" x14ac:dyDescent="0.3">
      <c r="C12729"/>
    </row>
    <row r="12730" spans="3:3" ht="14.4" x14ac:dyDescent="0.3">
      <c r="C12730"/>
    </row>
    <row r="12731" spans="3:3" ht="14.4" x14ac:dyDescent="0.3">
      <c r="C12731"/>
    </row>
    <row r="12732" spans="3:3" ht="14.4" x14ac:dyDescent="0.3">
      <c r="C12732"/>
    </row>
    <row r="12733" spans="3:3" ht="14.4" x14ac:dyDescent="0.3">
      <c r="C12733"/>
    </row>
    <row r="12734" spans="3:3" ht="14.4" x14ac:dyDescent="0.3">
      <c r="C12734"/>
    </row>
    <row r="12735" spans="3:3" ht="14.4" x14ac:dyDescent="0.3">
      <c r="C12735"/>
    </row>
    <row r="12736" spans="3:3" ht="14.4" x14ac:dyDescent="0.3">
      <c r="C12736"/>
    </row>
    <row r="12737" spans="3:3" ht="14.4" x14ac:dyDescent="0.3">
      <c r="C12737"/>
    </row>
    <row r="12738" spans="3:3" ht="14.4" x14ac:dyDescent="0.3">
      <c r="C12738"/>
    </row>
    <row r="12739" spans="3:3" ht="14.4" x14ac:dyDescent="0.3">
      <c r="C12739"/>
    </row>
    <row r="12740" spans="3:3" ht="14.4" x14ac:dyDescent="0.3">
      <c r="C12740"/>
    </row>
    <row r="12741" spans="3:3" ht="14.4" x14ac:dyDescent="0.3">
      <c r="C12741"/>
    </row>
    <row r="12742" spans="3:3" ht="14.4" x14ac:dyDescent="0.3">
      <c r="C12742"/>
    </row>
    <row r="12743" spans="3:3" ht="14.4" x14ac:dyDescent="0.3">
      <c r="C12743"/>
    </row>
    <row r="12744" spans="3:3" ht="14.4" x14ac:dyDescent="0.3">
      <c r="C12744"/>
    </row>
    <row r="12745" spans="3:3" ht="14.4" x14ac:dyDescent="0.3">
      <c r="C12745"/>
    </row>
    <row r="12746" spans="3:3" ht="14.4" x14ac:dyDescent="0.3">
      <c r="C12746"/>
    </row>
    <row r="12747" spans="3:3" ht="14.4" x14ac:dyDescent="0.3">
      <c r="C12747"/>
    </row>
    <row r="12748" spans="3:3" ht="14.4" x14ac:dyDescent="0.3">
      <c r="C12748"/>
    </row>
    <row r="12749" spans="3:3" ht="14.4" x14ac:dyDescent="0.3">
      <c r="C12749"/>
    </row>
    <row r="12750" spans="3:3" ht="14.4" x14ac:dyDescent="0.3">
      <c r="C12750"/>
    </row>
    <row r="12751" spans="3:3" ht="14.4" x14ac:dyDescent="0.3">
      <c r="C12751"/>
    </row>
    <row r="12752" spans="3:3" ht="14.4" x14ac:dyDescent="0.3">
      <c r="C12752"/>
    </row>
    <row r="12753" spans="3:3" ht="14.4" x14ac:dyDescent="0.3">
      <c r="C12753"/>
    </row>
    <row r="12754" spans="3:3" ht="14.4" x14ac:dyDescent="0.3">
      <c r="C12754"/>
    </row>
    <row r="12755" spans="3:3" ht="14.4" x14ac:dyDescent="0.3">
      <c r="C12755"/>
    </row>
    <row r="12756" spans="3:3" ht="14.4" x14ac:dyDescent="0.3">
      <c r="C12756"/>
    </row>
    <row r="12757" spans="3:3" ht="14.4" x14ac:dyDescent="0.3">
      <c r="C12757"/>
    </row>
    <row r="12758" spans="3:3" ht="14.4" x14ac:dyDescent="0.3">
      <c r="C12758"/>
    </row>
    <row r="12759" spans="3:3" ht="14.4" x14ac:dyDescent="0.3">
      <c r="C12759"/>
    </row>
    <row r="12760" spans="3:3" ht="14.4" x14ac:dyDescent="0.3">
      <c r="C12760"/>
    </row>
    <row r="12761" spans="3:3" ht="14.4" x14ac:dyDescent="0.3">
      <c r="C12761"/>
    </row>
    <row r="12762" spans="3:3" ht="14.4" x14ac:dyDescent="0.3">
      <c r="C12762"/>
    </row>
    <row r="12763" spans="3:3" ht="14.4" x14ac:dyDescent="0.3">
      <c r="C12763"/>
    </row>
    <row r="12764" spans="3:3" ht="14.4" x14ac:dyDescent="0.3">
      <c r="C12764"/>
    </row>
    <row r="12765" spans="3:3" ht="14.4" x14ac:dyDescent="0.3">
      <c r="C12765"/>
    </row>
    <row r="12766" spans="3:3" ht="14.4" x14ac:dyDescent="0.3">
      <c r="C12766"/>
    </row>
    <row r="12767" spans="3:3" ht="14.4" x14ac:dyDescent="0.3">
      <c r="C12767"/>
    </row>
    <row r="12768" spans="3:3" ht="14.4" x14ac:dyDescent="0.3">
      <c r="C12768"/>
    </row>
    <row r="12769" spans="3:3" ht="14.4" x14ac:dyDescent="0.3">
      <c r="C12769"/>
    </row>
    <row r="12770" spans="3:3" ht="14.4" x14ac:dyDescent="0.3">
      <c r="C12770"/>
    </row>
    <row r="12771" spans="3:3" ht="14.4" x14ac:dyDescent="0.3">
      <c r="C12771"/>
    </row>
    <row r="12772" spans="3:3" ht="14.4" x14ac:dyDescent="0.3">
      <c r="C12772"/>
    </row>
    <row r="12773" spans="3:3" ht="14.4" x14ac:dyDescent="0.3">
      <c r="C12773"/>
    </row>
    <row r="12774" spans="3:3" ht="14.4" x14ac:dyDescent="0.3">
      <c r="C12774"/>
    </row>
    <row r="12775" spans="3:3" ht="14.4" x14ac:dyDescent="0.3">
      <c r="C12775"/>
    </row>
    <row r="12776" spans="3:3" ht="14.4" x14ac:dyDescent="0.3">
      <c r="C12776"/>
    </row>
    <row r="12777" spans="3:3" ht="14.4" x14ac:dyDescent="0.3">
      <c r="C12777"/>
    </row>
    <row r="12778" spans="3:3" ht="14.4" x14ac:dyDescent="0.3">
      <c r="C12778"/>
    </row>
    <row r="12779" spans="3:3" ht="14.4" x14ac:dyDescent="0.3">
      <c r="C12779"/>
    </row>
    <row r="12780" spans="3:3" ht="14.4" x14ac:dyDescent="0.3">
      <c r="C12780"/>
    </row>
    <row r="12781" spans="3:3" ht="14.4" x14ac:dyDescent="0.3">
      <c r="C12781"/>
    </row>
    <row r="12782" spans="3:3" ht="14.4" x14ac:dyDescent="0.3">
      <c r="C12782"/>
    </row>
    <row r="12783" spans="3:3" ht="14.4" x14ac:dyDescent="0.3">
      <c r="C12783"/>
    </row>
    <row r="12784" spans="3:3" ht="14.4" x14ac:dyDescent="0.3">
      <c r="C12784"/>
    </row>
    <row r="12785" spans="3:3" ht="14.4" x14ac:dyDescent="0.3">
      <c r="C12785"/>
    </row>
    <row r="12786" spans="3:3" ht="14.4" x14ac:dyDescent="0.3">
      <c r="C12786"/>
    </row>
    <row r="12787" spans="3:3" ht="14.4" x14ac:dyDescent="0.3">
      <c r="C12787"/>
    </row>
    <row r="12788" spans="3:3" ht="14.4" x14ac:dyDescent="0.3">
      <c r="C12788"/>
    </row>
    <row r="12789" spans="3:3" ht="14.4" x14ac:dyDescent="0.3">
      <c r="C12789"/>
    </row>
    <row r="12790" spans="3:3" ht="14.4" x14ac:dyDescent="0.3">
      <c r="C12790"/>
    </row>
    <row r="12791" spans="3:3" ht="14.4" x14ac:dyDescent="0.3">
      <c r="C12791"/>
    </row>
    <row r="12792" spans="3:3" ht="14.4" x14ac:dyDescent="0.3">
      <c r="C12792"/>
    </row>
    <row r="12793" spans="3:3" ht="14.4" x14ac:dyDescent="0.3">
      <c r="C12793"/>
    </row>
    <row r="12794" spans="3:3" ht="14.4" x14ac:dyDescent="0.3">
      <c r="C12794"/>
    </row>
    <row r="12795" spans="3:3" ht="14.4" x14ac:dyDescent="0.3">
      <c r="C12795"/>
    </row>
    <row r="12796" spans="3:3" ht="14.4" x14ac:dyDescent="0.3">
      <c r="C12796"/>
    </row>
    <row r="12797" spans="3:3" ht="14.4" x14ac:dyDescent="0.3">
      <c r="C12797"/>
    </row>
    <row r="12798" spans="3:3" ht="14.4" x14ac:dyDescent="0.3">
      <c r="C12798"/>
    </row>
    <row r="12799" spans="3:3" ht="14.4" x14ac:dyDescent="0.3">
      <c r="C12799"/>
    </row>
    <row r="12800" spans="3:3" ht="14.4" x14ac:dyDescent="0.3">
      <c r="C12800"/>
    </row>
    <row r="12801" spans="3:3" ht="14.4" x14ac:dyDescent="0.3">
      <c r="C12801"/>
    </row>
    <row r="12802" spans="3:3" ht="14.4" x14ac:dyDescent="0.3">
      <c r="C12802"/>
    </row>
    <row r="12803" spans="3:3" ht="14.4" x14ac:dyDescent="0.3">
      <c r="C12803"/>
    </row>
    <row r="12804" spans="3:3" ht="14.4" x14ac:dyDescent="0.3">
      <c r="C12804"/>
    </row>
    <row r="12805" spans="3:3" ht="14.4" x14ac:dyDescent="0.3">
      <c r="C12805"/>
    </row>
    <row r="12806" spans="3:3" ht="14.4" x14ac:dyDescent="0.3">
      <c r="C12806"/>
    </row>
    <row r="12807" spans="3:3" ht="14.4" x14ac:dyDescent="0.3">
      <c r="C12807"/>
    </row>
    <row r="12808" spans="3:3" ht="14.4" x14ac:dyDescent="0.3">
      <c r="C12808"/>
    </row>
    <row r="12809" spans="3:3" ht="14.4" x14ac:dyDescent="0.3">
      <c r="C12809"/>
    </row>
    <row r="12810" spans="3:3" ht="14.4" x14ac:dyDescent="0.3">
      <c r="C12810"/>
    </row>
    <row r="12811" spans="3:3" ht="14.4" x14ac:dyDescent="0.3">
      <c r="C12811"/>
    </row>
    <row r="12812" spans="3:3" ht="14.4" x14ac:dyDescent="0.3">
      <c r="C12812"/>
    </row>
    <row r="12813" spans="3:3" ht="14.4" x14ac:dyDescent="0.3">
      <c r="C12813"/>
    </row>
    <row r="12814" spans="3:3" ht="14.4" x14ac:dyDescent="0.3">
      <c r="C12814"/>
    </row>
    <row r="12815" spans="3:3" ht="14.4" x14ac:dyDescent="0.3">
      <c r="C12815"/>
    </row>
    <row r="12816" spans="3:3" ht="14.4" x14ac:dyDescent="0.3">
      <c r="C12816"/>
    </row>
    <row r="12817" spans="3:3" ht="14.4" x14ac:dyDescent="0.3">
      <c r="C12817"/>
    </row>
    <row r="12818" spans="3:3" ht="14.4" x14ac:dyDescent="0.3">
      <c r="C12818"/>
    </row>
    <row r="12819" spans="3:3" ht="14.4" x14ac:dyDescent="0.3">
      <c r="C12819"/>
    </row>
    <row r="12820" spans="3:3" ht="14.4" x14ac:dyDescent="0.3">
      <c r="C12820"/>
    </row>
    <row r="12821" spans="3:3" ht="14.4" x14ac:dyDescent="0.3">
      <c r="C12821"/>
    </row>
    <row r="12822" spans="3:3" ht="14.4" x14ac:dyDescent="0.3">
      <c r="C12822"/>
    </row>
    <row r="12823" spans="3:3" ht="14.4" x14ac:dyDescent="0.3">
      <c r="C12823"/>
    </row>
    <row r="12824" spans="3:3" ht="14.4" x14ac:dyDescent="0.3">
      <c r="C12824"/>
    </row>
    <row r="12825" spans="3:3" ht="14.4" x14ac:dyDescent="0.3">
      <c r="C12825"/>
    </row>
    <row r="12826" spans="3:3" ht="14.4" x14ac:dyDescent="0.3">
      <c r="C12826"/>
    </row>
    <row r="12827" spans="3:3" ht="14.4" x14ac:dyDescent="0.3">
      <c r="C12827"/>
    </row>
    <row r="12828" spans="3:3" ht="14.4" x14ac:dyDescent="0.3">
      <c r="C12828"/>
    </row>
    <row r="12829" spans="3:3" ht="14.4" x14ac:dyDescent="0.3">
      <c r="C12829"/>
    </row>
    <row r="12830" spans="3:3" ht="14.4" x14ac:dyDescent="0.3">
      <c r="C12830"/>
    </row>
    <row r="12831" spans="3:3" ht="14.4" x14ac:dyDescent="0.3">
      <c r="C12831"/>
    </row>
    <row r="12832" spans="3:3" ht="14.4" x14ac:dyDescent="0.3">
      <c r="C12832"/>
    </row>
    <row r="12833" spans="3:3" ht="14.4" x14ac:dyDescent="0.3">
      <c r="C12833"/>
    </row>
    <row r="12834" spans="3:3" ht="14.4" x14ac:dyDescent="0.3">
      <c r="C12834"/>
    </row>
    <row r="12835" spans="3:3" ht="14.4" x14ac:dyDescent="0.3">
      <c r="C12835"/>
    </row>
    <row r="12836" spans="3:3" ht="14.4" x14ac:dyDescent="0.3">
      <c r="C12836"/>
    </row>
    <row r="12837" spans="3:3" ht="14.4" x14ac:dyDescent="0.3">
      <c r="C12837"/>
    </row>
    <row r="12838" spans="3:3" ht="14.4" x14ac:dyDescent="0.3">
      <c r="C12838"/>
    </row>
    <row r="12839" spans="3:3" ht="14.4" x14ac:dyDescent="0.3">
      <c r="C12839"/>
    </row>
    <row r="12840" spans="3:3" ht="14.4" x14ac:dyDescent="0.3">
      <c r="C12840"/>
    </row>
    <row r="12841" spans="3:3" ht="14.4" x14ac:dyDescent="0.3">
      <c r="C12841"/>
    </row>
    <row r="12842" spans="3:3" ht="14.4" x14ac:dyDescent="0.3">
      <c r="C12842"/>
    </row>
    <row r="12843" spans="3:3" ht="14.4" x14ac:dyDescent="0.3">
      <c r="C12843"/>
    </row>
    <row r="12844" spans="3:3" ht="14.4" x14ac:dyDescent="0.3">
      <c r="C12844"/>
    </row>
    <row r="12845" spans="3:3" ht="14.4" x14ac:dyDescent="0.3">
      <c r="C12845"/>
    </row>
    <row r="12846" spans="3:3" ht="14.4" x14ac:dyDescent="0.3">
      <c r="C12846"/>
    </row>
    <row r="12847" spans="3:3" ht="14.4" x14ac:dyDescent="0.3">
      <c r="C12847"/>
    </row>
    <row r="12848" spans="3:3" ht="14.4" x14ac:dyDescent="0.3">
      <c r="C12848"/>
    </row>
    <row r="12849" spans="3:3" ht="14.4" x14ac:dyDescent="0.3">
      <c r="C12849"/>
    </row>
    <row r="12850" spans="3:3" ht="14.4" x14ac:dyDescent="0.3">
      <c r="C12850"/>
    </row>
    <row r="12851" spans="3:3" ht="14.4" x14ac:dyDescent="0.3">
      <c r="C12851"/>
    </row>
    <row r="12852" spans="3:3" ht="14.4" x14ac:dyDescent="0.3">
      <c r="C12852"/>
    </row>
    <row r="12853" spans="3:3" ht="14.4" x14ac:dyDescent="0.3">
      <c r="C12853"/>
    </row>
    <row r="12854" spans="3:3" ht="14.4" x14ac:dyDescent="0.3">
      <c r="C12854"/>
    </row>
    <row r="12855" spans="3:3" ht="14.4" x14ac:dyDescent="0.3">
      <c r="C12855"/>
    </row>
    <row r="12856" spans="3:3" ht="14.4" x14ac:dyDescent="0.3">
      <c r="C12856"/>
    </row>
    <row r="12857" spans="3:3" ht="14.4" x14ac:dyDescent="0.3">
      <c r="C12857"/>
    </row>
    <row r="12858" spans="3:3" ht="14.4" x14ac:dyDescent="0.3">
      <c r="C12858"/>
    </row>
    <row r="12859" spans="3:3" ht="14.4" x14ac:dyDescent="0.3">
      <c r="C12859"/>
    </row>
    <row r="12860" spans="3:3" ht="14.4" x14ac:dyDescent="0.3">
      <c r="C12860"/>
    </row>
    <row r="12861" spans="3:3" ht="14.4" x14ac:dyDescent="0.3">
      <c r="C12861"/>
    </row>
    <row r="12862" spans="3:3" ht="14.4" x14ac:dyDescent="0.3">
      <c r="C12862"/>
    </row>
    <row r="12863" spans="3:3" ht="14.4" x14ac:dyDescent="0.3">
      <c r="C12863"/>
    </row>
    <row r="12864" spans="3:3" ht="14.4" x14ac:dyDescent="0.3">
      <c r="C12864"/>
    </row>
    <row r="12865" spans="3:3" ht="14.4" x14ac:dyDescent="0.3">
      <c r="C12865"/>
    </row>
    <row r="12866" spans="3:3" ht="14.4" x14ac:dyDescent="0.3">
      <c r="C12866"/>
    </row>
    <row r="12867" spans="3:3" ht="14.4" x14ac:dyDescent="0.3">
      <c r="C12867"/>
    </row>
    <row r="12868" spans="3:3" ht="14.4" x14ac:dyDescent="0.3">
      <c r="C12868"/>
    </row>
    <row r="12869" spans="3:3" ht="14.4" x14ac:dyDescent="0.3">
      <c r="C12869"/>
    </row>
    <row r="12870" spans="3:3" ht="14.4" x14ac:dyDescent="0.3">
      <c r="C12870"/>
    </row>
    <row r="12871" spans="3:3" ht="14.4" x14ac:dyDescent="0.3">
      <c r="C12871"/>
    </row>
    <row r="12872" spans="3:3" ht="14.4" x14ac:dyDescent="0.3">
      <c r="C12872"/>
    </row>
    <row r="12873" spans="3:3" ht="14.4" x14ac:dyDescent="0.3">
      <c r="C12873"/>
    </row>
    <row r="12874" spans="3:3" ht="14.4" x14ac:dyDescent="0.3">
      <c r="C12874"/>
    </row>
    <row r="12875" spans="3:3" ht="14.4" x14ac:dyDescent="0.3">
      <c r="C12875"/>
    </row>
    <row r="12876" spans="3:3" ht="14.4" x14ac:dyDescent="0.3">
      <c r="C12876"/>
    </row>
    <row r="12877" spans="3:3" ht="14.4" x14ac:dyDescent="0.3">
      <c r="C12877"/>
    </row>
    <row r="12878" spans="3:3" ht="14.4" x14ac:dyDescent="0.3">
      <c r="C12878"/>
    </row>
    <row r="12879" spans="3:3" ht="14.4" x14ac:dyDescent="0.3">
      <c r="C12879"/>
    </row>
    <row r="12880" spans="3:3" ht="14.4" x14ac:dyDescent="0.3">
      <c r="C12880"/>
    </row>
    <row r="12881" spans="3:3" ht="14.4" x14ac:dyDescent="0.3">
      <c r="C12881"/>
    </row>
    <row r="12882" spans="3:3" ht="14.4" x14ac:dyDescent="0.3">
      <c r="C12882"/>
    </row>
    <row r="12883" spans="3:3" ht="14.4" x14ac:dyDescent="0.3">
      <c r="C12883"/>
    </row>
    <row r="12884" spans="3:3" ht="14.4" x14ac:dyDescent="0.3">
      <c r="C12884"/>
    </row>
    <row r="12885" spans="3:3" ht="14.4" x14ac:dyDescent="0.3">
      <c r="C12885"/>
    </row>
    <row r="12886" spans="3:3" ht="14.4" x14ac:dyDescent="0.3">
      <c r="C12886"/>
    </row>
    <row r="12887" spans="3:3" ht="14.4" x14ac:dyDescent="0.3">
      <c r="C12887"/>
    </row>
    <row r="12888" spans="3:3" ht="14.4" x14ac:dyDescent="0.3">
      <c r="C12888"/>
    </row>
    <row r="12889" spans="3:3" ht="14.4" x14ac:dyDescent="0.3">
      <c r="C12889"/>
    </row>
    <row r="12890" spans="3:3" ht="14.4" x14ac:dyDescent="0.3">
      <c r="C12890"/>
    </row>
    <row r="12891" spans="3:3" ht="14.4" x14ac:dyDescent="0.3">
      <c r="C12891"/>
    </row>
    <row r="12892" spans="3:3" ht="14.4" x14ac:dyDescent="0.3">
      <c r="C12892"/>
    </row>
    <row r="12893" spans="3:3" ht="14.4" x14ac:dyDescent="0.3">
      <c r="C12893"/>
    </row>
    <row r="12894" spans="3:3" ht="14.4" x14ac:dyDescent="0.3">
      <c r="C12894"/>
    </row>
    <row r="12895" spans="3:3" ht="14.4" x14ac:dyDescent="0.3">
      <c r="C12895"/>
    </row>
    <row r="12896" spans="3:3" ht="14.4" x14ac:dyDescent="0.3">
      <c r="C12896"/>
    </row>
    <row r="12897" spans="3:3" ht="14.4" x14ac:dyDescent="0.3">
      <c r="C12897"/>
    </row>
    <row r="12898" spans="3:3" ht="14.4" x14ac:dyDescent="0.3">
      <c r="C12898"/>
    </row>
    <row r="12899" spans="3:3" ht="14.4" x14ac:dyDescent="0.3">
      <c r="C12899"/>
    </row>
    <row r="12900" spans="3:3" ht="14.4" x14ac:dyDescent="0.3">
      <c r="C12900"/>
    </row>
    <row r="12901" spans="3:3" ht="14.4" x14ac:dyDescent="0.3">
      <c r="C12901"/>
    </row>
    <row r="12902" spans="3:3" ht="14.4" x14ac:dyDescent="0.3">
      <c r="C12902"/>
    </row>
    <row r="12903" spans="3:3" ht="14.4" x14ac:dyDescent="0.3">
      <c r="C12903"/>
    </row>
    <row r="12904" spans="3:3" ht="14.4" x14ac:dyDescent="0.3">
      <c r="C12904"/>
    </row>
    <row r="12905" spans="3:3" ht="14.4" x14ac:dyDescent="0.3">
      <c r="C12905"/>
    </row>
    <row r="12906" spans="3:3" ht="14.4" x14ac:dyDescent="0.3">
      <c r="C12906"/>
    </row>
    <row r="12907" spans="3:3" ht="14.4" x14ac:dyDescent="0.3">
      <c r="C12907"/>
    </row>
    <row r="12908" spans="3:3" ht="14.4" x14ac:dyDescent="0.3">
      <c r="C12908"/>
    </row>
    <row r="12909" spans="3:3" ht="14.4" x14ac:dyDescent="0.3">
      <c r="C12909"/>
    </row>
    <row r="12910" spans="3:3" ht="14.4" x14ac:dyDescent="0.3">
      <c r="C12910"/>
    </row>
    <row r="12911" spans="3:3" ht="14.4" x14ac:dyDescent="0.3">
      <c r="C12911"/>
    </row>
    <row r="12912" spans="3:3" ht="14.4" x14ac:dyDescent="0.3">
      <c r="C12912"/>
    </row>
    <row r="12913" spans="3:3" ht="14.4" x14ac:dyDescent="0.3">
      <c r="C12913"/>
    </row>
    <row r="12914" spans="3:3" ht="14.4" x14ac:dyDescent="0.3">
      <c r="C12914"/>
    </row>
    <row r="12915" spans="3:3" ht="14.4" x14ac:dyDescent="0.3">
      <c r="C12915"/>
    </row>
    <row r="12916" spans="3:3" ht="14.4" x14ac:dyDescent="0.3">
      <c r="C12916"/>
    </row>
    <row r="12917" spans="3:3" ht="14.4" x14ac:dyDescent="0.3">
      <c r="C12917"/>
    </row>
    <row r="12918" spans="3:3" ht="14.4" x14ac:dyDescent="0.3">
      <c r="C12918"/>
    </row>
    <row r="12919" spans="3:3" ht="14.4" x14ac:dyDescent="0.3">
      <c r="C12919"/>
    </row>
    <row r="12920" spans="3:3" ht="14.4" x14ac:dyDescent="0.3">
      <c r="C12920"/>
    </row>
    <row r="12921" spans="3:3" ht="14.4" x14ac:dyDescent="0.3">
      <c r="C12921"/>
    </row>
    <row r="12922" spans="3:3" ht="14.4" x14ac:dyDescent="0.3">
      <c r="C12922"/>
    </row>
    <row r="12923" spans="3:3" ht="14.4" x14ac:dyDescent="0.3">
      <c r="C12923"/>
    </row>
    <row r="12924" spans="3:3" ht="14.4" x14ac:dyDescent="0.3">
      <c r="C12924"/>
    </row>
    <row r="12925" spans="3:3" ht="14.4" x14ac:dyDescent="0.3">
      <c r="C12925"/>
    </row>
    <row r="12926" spans="3:3" ht="14.4" x14ac:dyDescent="0.3">
      <c r="C12926"/>
    </row>
    <row r="12927" spans="3:3" ht="14.4" x14ac:dyDescent="0.3">
      <c r="C12927"/>
    </row>
    <row r="12928" spans="3:3" ht="14.4" x14ac:dyDescent="0.3">
      <c r="C12928"/>
    </row>
    <row r="12929" spans="3:3" ht="14.4" x14ac:dyDescent="0.3">
      <c r="C12929"/>
    </row>
    <row r="12930" spans="3:3" ht="14.4" x14ac:dyDescent="0.3">
      <c r="C12930"/>
    </row>
    <row r="12931" spans="3:3" ht="14.4" x14ac:dyDescent="0.3">
      <c r="C12931"/>
    </row>
    <row r="12932" spans="3:3" ht="14.4" x14ac:dyDescent="0.3">
      <c r="C12932"/>
    </row>
    <row r="12933" spans="3:3" ht="14.4" x14ac:dyDescent="0.3">
      <c r="C12933"/>
    </row>
    <row r="12934" spans="3:3" ht="14.4" x14ac:dyDescent="0.3">
      <c r="C12934"/>
    </row>
    <row r="12935" spans="3:3" ht="14.4" x14ac:dyDescent="0.3">
      <c r="C12935"/>
    </row>
    <row r="12936" spans="3:3" ht="14.4" x14ac:dyDescent="0.3">
      <c r="C12936"/>
    </row>
    <row r="12937" spans="3:3" ht="14.4" x14ac:dyDescent="0.3">
      <c r="C12937"/>
    </row>
    <row r="12938" spans="3:3" ht="14.4" x14ac:dyDescent="0.3">
      <c r="C12938"/>
    </row>
    <row r="12939" spans="3:3" ht="14.4" x14ac:dyDescent="0.3">
      <c r="C12939"/>
    </row>
    <row r="12940" spans="3:3" ht="14.4" x14ac:dyDescent="0.3">
      <c r="C12940"/>
    </row>
    <row r="12941" spans="3:3" ht="14.4" x14ac:dyDescent="0.3">
      <c r="C12941"/>
    </row>
    <row r="12942" spans="3:3" ht="14.4" x14ac:dyDescent="0.3">
      <c r="C12942"/>
    </row>
    <row r="12943" spans="3:3" ht="14.4" x14ac:dyDescent="0.3">
      <c r="C12943"/>
    </row>
    <row r="12944" spans="3:3" ht="14.4" x14ac:dyDescent="0.3">
      <c r="C12944"/>
    </row>
    <row r="12945" spans="3:3" ht="14.4" x14ac:dyDescent="0.3">
      <c r="C12945"/>
    </row>
    <row r="12946" spans="3:3" ht="14.4" x14ac:dyDescent="0.3">
      <c r="C12946"/>
    </row>
    <row r="12947" spans="3:3" ht="14.4" x14ac:dyDescent="0.3">
      <c r="C12947"/>
    </row>
    <row r="12948" spans="3:3" ht="14.4" x14ac:dyDescent="0.3">
      <c r="C12948"/>
    </row>
    <row r="12949" spans="3:3" ht="14.4" x14ac:dyDescent="0.3">
      <c r="C12949"/>
    </row>
    <row r="12950" spans="3:3" ht="14.4" x14ac:dyDescent="0.3">
      <c r="C12950"/>
    </row>
    <row r="12951" spans="3:3" ht="14.4" x14ac:dyDescent="0.3">
      <c r="C12951"/>
    </row>
    <row r="12952" spans="3:3" ht="14.4" x14ac:dyDescent="0.3">
      <c r="C12952"/>
    </row>
    <row r="12953" spans="3:3" ht="14.4" x14ac:dyDescent="0.3">
      <c r="C12953"/>
    </row>
    <row r="12954" spans="3:3" ht="14.4" x14ac:dyDescent="0.3">
      <c r="C12954"/>
    </row>
    <row r="12955" spans="3:3" ht="14.4" x14ac:dyDescent="0.3">
      <c r="C12955"/>
    </row>
    <row r="12956" spans="3:3" ht="14.4" x14ac:dyDescent="0.3">
      <c r="C12956"/>
    </row>
    <row r="12957" spans="3:3" ht="14.4" x14ac:dyDescent="0.3">
      <c r="C12957"/>
    </row>
    <row r="12958" spans="3:3" ht="14.4" x14ac:dyDescent="0.3">
      <c r="C12958"/>
    </row>
    <row r="12959" spans="3:3" ht="14.4" x14ac:dyDescent="0.3">
      <c r="C12959"/>
    </row>
    <row r="12960" spans="3:3" ht="14.4" x14ac:dyDescent="0.3">
      <c r="C12960"/>
    </row>
    <row r="12961" spans="3:3" ht="14.4" x14ac:dyDescent="0.3">
      <c r="C12961"/>
    </row>
    <row r="12962" spans="3:3" ht="14.4" x14ac:dyDescent="0.3">
      <c r="C12962"/>
    </row>
    <row r="12963" spans="3:3" ht="14.4" x14ac:dyDescent="0.3">
      <c r="C12963"/>
    </row>
    <row r="12964" spans="3:3" ht="14.4" x14ac:dyDescent="0.3">
      <c r="C12964"/>
    </row>
    <row r="12965" spans="3:3" ht="14.4" x14ac:dyDescent="0.3">
      <c r="C12965"/>
    </row>
    <row r="12966" spans="3:3" ht="14.4" x14ac:dyDescent="0.3">
      <c r="C12966"/>
    </row>
    <row r="12967" spans="3:3" ht="14.4" x14ac:dyDescent="0.3">
      <c r="C12967"/>
    </row>
    <row r="12968" spans="3:3" ht="14.4" x14ac:dyDescent="0.3">
      <c r="C12968"/>
    </row>
    <row r="12969" spans="3:3" ht="14.4" x14ac:dyDescent="0.3">
      <c r="C12969"/>
    </row>
    <row r="12970" spans="3:3" ht="14.4" x14ac:dyDescent="0.3">
      <c r="C12970"/>
    </row>
    <row r="12971" spans="3:3" ht="14.4" x14ac:dyDescent="0.3">
      <c r="C12971"/>
    </row>
    <row r="12972" spans="3:3" ht="14.4" x14ac:dyDescent="0.3">
      <c r="C12972"/>
    </row>
    <row r="12973" spans="3:3" ht="14.4" x14ac:dyDescent="0.3">
      <c r="C12973"/>
    </row>
    <row r="12974" spans="3:3" ht="14.4" x14ac:dyDescent="0.3">
      <c r="C12974"/>
    </row>
    <row r="12975" spans="3:3" ht="14.4" x14ac:dyDescent="0.3">
      <c r="C12975"/>
    </row>
    <row r="12976" spans="3:3" ht="14.4" x14ac:dyDescent="0.3">
      <c r="C12976"/>
    </row>
    <row r="12977" spans="3:3" ht="14.4" x14ac:dyDescent="0.3">
      <c r="C12977"/>
    </row>
    <row r="12978" spans="3:3" ht="14.4" x14ac:dyDescent="0.3">
      <c r="C12978"/>
    </row>
    <row r="12979" spans="3:3" ht="14.4" x14ac:dyDescent="0.3">
      <c r="C12979"/>
    </row>
    <row r="12980" spans="3:3" ht="14.4" x14ac:dyDescent="0.3">
      <c r="C12980"/>
    </row>
    <row r="12981" spans="3:3" ht="14.4" x14ac:dyDescent="0.3">
      <c r="C12981"/>
    </row>
    <row r="12982" spans="3:3" ht="14.4" x14ac:dyDescent="0.3">
      <c r="C12982"/>
    </row>
    <row r="12983" spans="3:3" ht="14.4" x14ac:dyDescent="0.3">
      <c r="C12983"/>
    </row>
    <row r="12984" spans="3:3" ht="14.4" x14ac:dyDescent="0.3">
      <c r="C12984"/>
    </row>
    <row r="12985" spans="3:3" ht="14.4" x14ac:dyDescent="0.3">
      <c r="C12985"/>
    </row>
    <row r="12986" spans="3:3" ht="14.4" x14ac:dyDescent="0.3">
      <c r="C12986"/>
    </row>
    <row r="12987" spans="3:3" ht="14.4" x14ac:dyDescent="0.3">
      <c r="C12987"/>
    </row>
    <row r="12988" spans="3:3" ht="14.4" x14ac:dyDescent="0.3">
      <c r="C12988"/>
    </row>
    <row r="12989" spans="3:3" ht="14.4" x14ac:dyDescent="0.3">
      <c r="C12989"/>
    </row>
    <row r="12990" spans="3:3" ht="14.4" x14ac:dyDescent="0.3">
      <c r="C12990"/>
    </row>
    <row r="12991" spans="3:3" ht="14.4" x14ac:dyDescent="0.3">
      <c r="C12991"/>
    </row>
    <row r="12992" spans="3:3" ht="14.4" x14ac:dyDescent="0.3">
      <c r="C12992"/>
    </row>
    <row r="12993" spans="3:3" ht="14.4" x14ac:dyDescent="0.3">
      <c r="C12993"/>
    </row>
    <row r="12994" spans="3:3" ht="14.4" x14ac:dyDescent="0.3">
      <c r="C12994"/>
    </row>
    <row r="12995" spans="3:3" ht="14.4" x14ac:dyDescent="0.3">
      <c r="C12995"/>
    </row>
    <row r="12996" spans="3:3" ht="14.4" x14ac:dyDescent="0.3">
      <c r="C12996"/>
    </row>
    <row r="12997" spans="3:3" ht="14.4" x14ac:dyDescent="0.3">
      <c r="C12997"/>
    </row>
    <row r="12998" spans="3:3" ht="14.4" x14ac:dyDescent="0.3">
      <c r="C12998"/>
    </row>
    <row r="12999" spans="3:3" ht="14.4" x14ac:dyDescent="0.3">
      <c r="C12999"/>
    </row>
    <row r="13000" spans="3:3" ht="14.4" x14ac:dyDescent="0.3">
      <c r="C13000"/>
    </row>
    <row r="13001" spans="3:3" ht="14.4" x14ac:dyDescent="0.3">
      <c r="C13001"/>
    </row>
    <row r="13002" spans="3:3" ht="14.4" x14ac:dyDescent="0.3">
      <c r="C13002"/>
    </row>
    <row r="13003" spans="3:3" ht="14.4" x14ac:dyDescent="0.3">
      <c r="C13003"/>
    </row>
    <row r="13004" spans="3:3" ht="14.4" x14ac:dyDescent="0.3">
      <c r="C13004"/>
    </row>
    <row r="13005" spans="3:3" ht="14.4" x14ac:dyDescent="0.3">
      <c r="C13005"/>
    </row>
    <row r="13006" spans="3:3" ht="14.4" x14ac:dyDescent="0.3">
      <c r="C13006"/>
    </row>
    <row r="13007" spans="3:3" ht="14.4" x14ac:dyDescent="0.3">
      <c r="C13007"/>
    </row>
    <row r="13008" spans="3:3" ht="14.4" x14ac:dyDescent="0.3">
      <c r="C13008"/>
    </row>
    <row r="13009" spans="3:3" ht="14.4" x14ac:dyDescent="0.3">
      <c r="C13009"/>
    </row>
    <row r="13010" spans="3:3" ht="14.4" x14ac:dyDescent="0.3">
      <c r="C13010"/>
    </row>
    <row r="13011" spans="3:3" ht="14.4" x14ac:dyDescent="0.3">
      <c r="C13011"/>
    </row>
    <row r="13012" spans="3:3" ht="14.4" x14ac:dyDescent="0.3">
      <c r="C13012"/>
    </row>
    <row r="13013" spans="3:3" ht="14.4" x14ac:dyDescent="0.3">
      <c r="C13013"/>
    </row>
    <row r="13014" spans="3:3" ht="14.4" x14ac:dyDescent="0.3">
      <c r="C13014"/>
    </row>
    <row r="13015" spans="3:3" ht="14.4" x14ac:dyDescent="0.3">
      <c r="C13015"/>
    </row>
    <row r="13016" spans="3:3" ht="14.4" x14ac:dyDescent="0.3">
      <c r="C13016"/>
    </row>
    <row r="13017" spans="3:3" ht="14.4" x14ac:dyDescent="0.3">
      <c r="C13017"/>
    </row>
    <row r="13018" spans="3:3" ht="14.4" x14ac:dyDescent="0.3">
      <c r="C13018"/>
    </row>
    <row r="13019" spans="3:3" ht="14.4" x14ac:dyDescent="0.3">
      <c r="C13019"/>
    </row>
    <row r="13020" spans="3:3" ht="14.4" x14ac:dyDescent="0.3">
      <c r="C13020"/>
    </row>
    <row r="13021" spans="3:3" ht="14.4" x14ac:dyDescent="0.3">
      <c r="C13021"/>
    </row>
    <row r="13022" spans="3:3" ht="14.4" x14ac:dyDescent="0.3">
      <c r="C13022"/>
    </row>
    <row r="13023" spans="3:3" ht="14.4" x14ac:dyDescent="0.3">
      <c r="C13023"/>
    </row>
    <row r="13024" spans="3:3" ht="14.4" x14ac:dyDescent="0.3">
      <c r="C13024"/>
    </row>
    <row r="13025" spans="3:3" ht="14.4" x14ac:dyDescent="0.3">
      <c r="C13025"/>
    </row>
    <row r="13026" spans="3:3" ht="14.4" x14ac:dyDescent="0.3">
      <c r="C13026"/>
    </row>
    <row r="13027" spans="3:3" ht="14.4" x14ac:dyDescent="0.3">
      <c r="C13027"/>
    </row>
    <row r="13028" spans="3:3" ht="14.4" x14ac:dyDescent="0.3">
      <c r="C13028"/>
    </row>
    <row r="13029" spans="3:3" ht="14.4" x14ac:dyDescent="0.3">
      <c r="C13029"/>
    </row>
    <row r="13030" spans="3:3" ht="14.4" x14ac:dyDescent="0.3">
      <c r="C13030"/>
    </row>
    <row r="13031" spans="3:3" ht="14.4" x14ac:dyDescent="0.3">
      <c r="C13031"/>
    </row>
    <row r="13032" spans="3:3" ht="14.4" x14ac:dyDescent="0.3">
      <c r="C13032"/>
    </row>
    <row r="13033" spans="3:3" ht="14.4" x14ac:dyDescent="0.3">
      <c r="C13033"/>
    </row>
    <row r="13034" spans="3:3" ht="14.4" x14ac:dyDescent="0.3">
      <c r="C13034"/>
    </row>
    <row r="13035" spans="3:3" ht="14.4" x14ac:dyDescent="0.3">
      <c r="C13035"/>
    </row>
    <row r="13036" spans="3:3" ht="14.4" x14ac:dyDescent="0.3">
      <c r="C13036"/>
    </row>
    <row r="13037" spans="3:3" ht="14.4" x14ac:dyDescent="0.3">
      <c r="C13037"/>
    </row>
    <row r="13038" spans="3:3" ht="14.4" x14ac:dyDescent="0.3">
      <c r="C13038"/>
    </row>
    <row r="13039" spans="3:3" ht="14.4" x14ac:dyDescent="0.3">
      <c r="C13039"/>
    </row>
    <row r="13040" spans="3:3" ht="14.4" x14ac:dyDescent="0.3">
      <c r="C13040"/>
    </row>
    <row r="13041" spans="3:3" ht="14.4" x14ac:dyDescent="0.3">
      <c r="C13041"/>
    </row>
    <row r="13042" spans="3:3" ht="14.4" x14ac:dyDescent="0.3">
      <c r="C13042"/>
    </row>
    <row r="13043" spans="3:3" ht="14.4" x14ac:dyDescent="0.3">
      <c r="C13043"/>
    </row>
    <row r="13044" spans="3:3" ht="14.4" x14ac:dyDescent="0.3">
      <c r="C13044"/>
    </row>
    <row r="13045" spans="3:3" ht="14.4" x14ac:dyDescent="0.3">
      <c r="C13045"/>
    </row>
    <row r="13046" spans="3:3" ht="14.4" x14ac:dyDescent="0.3">
      <c r="C13046"/>
    </row>
    <row r="13047" spans="3:3" ht="14.4" x14ac:dyDescent="0.3">
      <c r="C13047"/>
    </row>
    <row r="13048" spans="3:3" ht="14.4" x14ac:dyDescent="0.3">
      <c r="C13048"/>
    </row>
    <row r="13049" spans="3:3" ht="14.4" x14ac:dyDescent="0.3">
      <c r="C13049"/>
    </row>
    <row r="13050" spans="3:3" ht="14.4" x14ac:dyDescent="0.3">
      <c r="C13050"/>
    </row>
    <row r="13051" spans="3:3" ht="14.4" x14ac:dyDescent="0.3">
      <c r="C13051"/>
    </row>
    <row r="13052" spans="3:3" ht="14.4" x14ac:dyDescent="0.3">
      <c r="C13052"/>
    </row>
    <row r="13053" spans="3:3" ht="14.4" x14ac:dyDescent="0.3">
      <c r="C13053"/>
    </row>
    <row r="13054" spans="3:3" ht="14.4" x14ac:dyDescent="0.3">
      <c r="C13054"/>
    </row>
    <row r="13055" spans="3:3" ht="14.4" x14ac:dyDescent="0.3">
      <c r="C13055"/>
    </row>
    <row r="13056" spans="3:3" ht="14.4" x14ac:dyDescent="0.3">
      <c r="C13056"/>
    </row>
    <row r="13057" spans="3:3" ht="14.4" x14ac:dyDescent="0.3">
      <c r="C13057"/>
    </row>
    <row r="13058" spans="3:3" ht="14.4" x14ac:dyDescent="0.3">
      <c r="C13058"/>
    </row>
    <row r="13059" spans="3:3" ht="14.4" x14ac:dyDescent="0.3">
      <c r="C13059"/>
    </row>
    <row r="13060" spans="3:3" ht="14.4" x14ac:dyDescent="0.3">
      <c r="C13060"/>
    </row>
    <row r="13061" spans="3:3" ht="14.4" x14ac:dyDescent="0.3">
      <c r="C13061"/>
    </row>
    <row r="13062" spans="3:3" ht="14.4" x14ac:dyDescent="0.3">
      <c r="C13062"/>
    </row>
    <row r="13063" spans="3:3" ht="14.4" x14ac:dyDescent="0.3">
      <c r="C13063"/>
    </row>
    <row r="13064" spans="3:3" ht="14.4" x14ac:dyDescent="0.3">
      <c r="C13064"/>
    </row>
    <row r="13065" spans="3:3" ht="14.4" x14ac:dyDescent="0.3">
      <c r="C13065"/>
    </row>
    <row r="13066" spans="3:3" ht="14.4" x14ac:dyDescent="0.3">
      <c r="C13066"/>
    </row>
    <row r="13067" spans="3:3" ht="14.4" x14ac:dyDescent="0.3">
      <c r="C13067"/>
    </row>
    <row r="13068" spans="3:3" ht="14.4" x14ac:dyDescent="0.3">
      <c r="C13068"/>
    </row>
    <row r="13069" spans="3:3" ht="14.4" x14ac:dyDescent="0.3">
      <c r="C13069"/>
    </row>
    <row r="13070" spans="3:3" ht="14.4" x14ac:dyDescent="0.3">
      <c r="C13070"/>
    </row>
    <row r="13071" spans="3:3" ht="14.4" x14ac:dyDescent="0.3">
      <c r="C13071"/>
    </row>
    <row r="13072" spans="3:3" ht="14.4" x14ac:dyDescent="0.3">
      <c r="C13072"/>
    </row>
    <row r="13073" spans="3:3" ht="14.4" x14ac:dyDescent="0.3">
      <c r="C13073"/>
    </row>
    <row r="13074" spans="3:3" ht="14.4" x14ac:dyDescent="0.3">
      <c r="C13074"/>
    </row>
    <row r="13075" spans="3:3" ht="14.4" x14ac:dyDescent="0.3">
      <c r="C13075"/>
    </row>
    <row r="13076" spans="3:3" ht="14.4" x14ac:dyDescent="0.3">
      <c r="C13076"/>
    </row>
    <row r="13077" spans="3:3" ht="14.4" x14ac:dyDescent="0.3">
      <c r="C13077"/>
    </row>
    <row r="13078" spans="3:3" ht="14.4" x14ac:dyDescent="0.3">
      <c r="C13078"/>
    </row>
    <row r="13079" spans="3:3" ht="14.4" x14ac:dyDescent="0.3">
      <c r="C13079"/>
    </row>
    <row r="13080" spans="3:3" ht="14.4" x14ac:dyDescent="0.3">
      <c r="C13080"/>
    </row>
    <row r="13081" spans="3:3" ht="14.4" x14ac:dyDescent="0.3">
      <c r="C13081"/>
    </row>
    <row r="13082" spans="3:3" ht="14.4" x14ac:dyDescent="0.3">
      <c r="C13082"/>
    </row>
    <row r="13083" spans="3:3" ht="14.4" x14ac:dyDescent="0.3">
      <c r="C13083"/>
    </row>
    <row r="13084" spans="3:3" ht="14.4" x14ac:dyDescent="0.3">
      <c r="C13084"/>
    </row>
    <row r="13085" spans="3:3" ht="14.4" x14ac:dyDescent="0.3">
      <c r="C13085"/>
    </row>
    <row r="13086" spans="3:3" ht="14.4" x14ac:dyDescent="0.3">
      <c r="C13086"/>
    </row>
    <row r="13087" spans="3:3" ht="14.4" x14ac:dyDescent="0.3">
      <c r="C13087"/>
    </row>
    <row r="13088" spans="3:3" ht="14.4" x14ac:dyDescent="0.3">
      <c r="C13088"/>
    </row>
    <row r="13089" spans="3:3" ht="14.4" x14ac:dyDescent="0.3">
      <c r="C13089"/>
    </row>
    <row r="13090" spans="3:3" ht="14.4" x14ac:dyDescent="0.3">
      <c r="C13090"/>
    </row>
    <row r="13091" spans="3:3" ht="14.4" x14ac:dyDescent="0.3">
      <c r="C13091"/>
    </row>
    <row r="13092" spans="3:3" ht="14.4" x14ac:dyDescent="0.3">
      <c r="C13092"/>
    </row>
    <row r="13093" spans="3:3" ht="14.4" x14ac:dyDescent="0.3">
      <c r="C13093"/>
    </row>
    <row r="13094" spans="3:3" ht="14.4" x14ac:dyDescent="0.3">
      <c r="C13094"/>
    </row>
    <row r="13095" spans="3:3" ht="14.4" x14ac:dyDescent="0.3">
      <c r="C13095"/>
    </row>
    <row r="13096" spans="3:3" ht="14.4" x14ac:dyDescent="0.3">
      <c r="C13096"/>
    </row>
    <row r="13097" spans="3:3" ht="14.4" x14ac:dyDescent="0.3">
      <c r="C13097"/>
    </row>
    <row r="13098" spans="3:3" ht="14.4" x14ac:dyDescent="0.3">
      <c r="C13098"/>
    </row>
    <row r="13099" spans="3:3" ht="14.4" x14ac:dyDescent="0.3">
      <c r="C13099"/>
    </row>
    <row r="13100" spans="3:3" ht="14.4" x14ac:dyDescent="0.3">
      <c r="C13100"/>
    </row>
    <row r="13101" spans="3:3" ht="14.4" x14ac:dyDescent="0.3">
      <c r="C13101"/>
    </row>
    <row r="13102" spans="3:3" ht="14.4" x14ac:dyDescent="0.3">
      <c r="C13102"/>
    </row>
    <row r="13103" spans="3:3" ht="14.4" x14ac:dyDescent="0.3">
      <c r="C13103"/>
    </row>
    <row r="13104" spans="3:3" ht="14.4" x14ac:dyDescent="0.3">
      <c r="C13104"/>
    </row>
    <row r="13105" spans="3:3" ht="14.4" x14ac:dyDescent="0.3">
      <c r="C13105"/>
    </row>
    <row r="13106" spans="3:3" ht="14.4" x14ac:dyDescent="0.3">
      <c r="C13106"/>
    </row>
    <row r="13107" spans="3:3" ht="14.4" x14ac:dyDescent="0.3">
      <c r="C13107"/>
    </row>
    <row r="13108" spans="3:3" ht="14.4" x14ac:dyDescent="0.3">
      <c r="C13108"/>
    </row>
    <row r="13109" spans="3:3" ht="14.4" x14ac:dyDescent="0.3">
      <c r="C13109"/>
    </row>
    <row r="13110" spans="3:3" ht="14.4" x14ac:dyDescent="0.3">
      <c r="C13110"/>
    </row>
    <row r="13111" spans="3:3" ht="14.4" x14ac:dyDescent="0.3">
      <c r="C13111"/>
    </row>
    <row r="13112" spans="3:3" ht="14.4" x14ac:dyDescent="0.3">
      <c r="C13112"/>
    </row>
    <row r="13113" spans="3:3" ht="14.4" x14ac:dyDescent="0.3">
      <c r="C13113"/>
    </row>
    <row r="13114" spans="3:3" ht="14.4" x14ac:dyDescent="0.3">
      <c r="C13114"/>
    </row>
    <row r="13115" spans="3:3" ht="14.4" x14ac:dyDescent="0.3">
      <c r="C13115"/>
    </row>
    <row r="13116" spans="3:3" ht="14.4" x14ac:dyDescent="0.3">
      <c r="C13116"/>
    </row>
    <row r="13117" spans="3:3" ht="14.4" x14ac:dyDescent="0.3">
      <c r="C13117"/>
    </row>
    <row r="13118" spans="3:3" ht="14.4" x14ac:dyDescent="0.3">
      <c r="C13118"/>
    </row>
    <row r="13119" spans="3:3" ht="14.4" x14ac:dyDescent="0.3">
      <c r="C13119"/>
    </row>
    <row r="13120" spans="3:3" ht="14.4" x14ac:dyDescent="0.3">
      <c r="C13120"/>
    </row>
    <row r="13121" spans="3:3" ht="14.4" x14ac:dyDescent="0.3">
      <c r="C13121"/>
    </row>
    <row r="13122" spans="3:3" ht="14.4" x14ac:dyDescent="0.3">
      <c r="C13122"/>
    </row>
    <row r="13123" spans="3:3" ht="14.4" x14ac:dyDescent="0.3">
      <c r="C13123"/>
    </row>
    <row r="13124" spans="3:3" ht="14.4" x14ac:dyDescent="0.3">
      <c r="C13124"/>
    </row>
    <row r="13125" spans="3:3" ht="14.4" x14ac:dyDescent="0.3">
      <c r="C13125"/>
    </row>
    <row r="13126" spans="3:3" ht="14.4" x14ac:dyDescent="0.3">
      <c r="C13126"/>
    </row>
    <row r="13127" spans="3:3" ht="14.4" x14ac:dyDescent="0.3">
      <c r="C13127"/>
    </row>
    <row r="13128" spans="3:3" ht="14.4" x14ac:dyDescent="0.3">
      <c r="C13128"/>
    </row>
    <row r="13129" spans="3:3" ht="14.4" x14ac:dyDescent="0.3">
      <c r="C13129"/>
    </row>
    <row r="13130" spans="3:3" ht="14.4" x14ac:dyDescent="0.3">
      <c r="C13130"/>
    </row>
    <row r="13131" spans="3:3" ht="14.4" x14ac:dyDescent="0.3">
      <c r="C13131"/>
    </row>
    <row r="13132" spans="3:3" ht="14.4" x14ac:dyDescent="0.3">
      <c r="C13132"/>
    </row>
    <row r="13133" spans="3:3" ht="14.4" x14ac:dyDescent="0.3">
      <c r="C13133"/>
    </row>
    <row r="13134" spans="3:3" ht="14.4" x14ac:dyDescent="0.3">
      <c r="C13134"/>
    </row>
    <row r="13135" spans="3:3" ht="14.4" x14ac:dyDescent="0.3">
      <c r="C13135"/>
    </row>
    <row r="13136" spans="3:3" ht="14.4" x14ac:dyDescent="0.3">
      <c r="C13136"/>
    </row>
    <row r="13137" spans="3:3" ht="14.4" x14ac:dyDescent="0.3">
      <c r="C13137"/>
    </row>
    <row r="13138" spans="3:3" ht="14.4" x14ac:dyDescent="0.3">
      <c r="C13138"/>
    </row>
    <row r="13139" spans="3:3" ht="14.4" x14ac:dyDescent="0.3">
      <c r="C13139"/>
    </row>
    <row r="13140" spans="3:3" ht="14.4" x14ac:dyDescent="0.3">
      <c r="C13140"/>
    </row>
    <row r="13141" spans="3:3" ht="14.4" x14ac:dyDescent="0.3">
      <c r="C13141"/>
    </row>
    <row r="13142" spans="3:3" ht="14.4" x14ac:dyDescent="0.3">
      <c r="C13142"/>
    </row>
    <row r="13143" spans="3:3" ht="14.4" x14ac:dyDescent="0.3">
      <c r="C13143"/>
    </row>
    <row r="13144" spans="3:3" ht="14.4" x14ac:dyDescent="0.3">
      <c r="C13144"/>
    </row>
    <row r="13145" spans="3:3" ht="14.4" x14ac:dyDescent="0.3">
      <c r="C13145"/>
    </row>
    <row r="13146" spans="3:3" ht="14.4" x14ac:dyDescent="0.3">
      <c r="C13146"/>
    </row>
    <row r="13147" spans="3:3" ht="14.4" x14ac:dyDescent="0.3">
      <c r="C13147"/>
    </row>
    <row r="13148" spans="3:3" ht="14.4" x14ac:dyDescent="0.3">
      <c r="C13148"/>
    </row>
    <row r="13149" spans="3:3" ht="14.4" x14ac:dyDescent="0.3">
      <c r="C13149"/>
    </row>
    <row r="13150" spans="3:3" ht="14.4" x14ac:dyDescent="0.3">
      <c r="C13150"/>
    </row>
    <row r="13151" spans="3:3" ht="14.4" x14ac:dyDescent="0.3">
      <c r="C13151"/>
    </row>
    <row r="13152" spans="3:3" ht="14.4" x14ac:dyDescent="0.3">
      <c r="C13152"/>
    </row>
    <row r="13153" spans="3:3" ht="14.4" x14ac:dyDescent="0.3">
      <c r="C13153"/>
    </row>
    <row r="13154" spans="3:3" ht="14.4" x14ac:dyDescent="0.3">
      <c r="C13154"/>
    </row>
    <row r="13155" spans="3:3" ht="14.4" x14ac:dyDescent="0.3">
      <c r="C13155"/>
    </row>
    <row r="13156" spans="3:3" ht="14.4" x14ac:dyDescent="0.3">
      <c r="C13156"/>
    </row>
    <row r="13157" spans="3:3" ht="14.4" x14ac:dyDescent="0.3">
      <c r="C13157"/>
    </row>
    <row r="13158" spans="3:3" ht="14.4" x14ac:dyDescent="0.3">
      <c r="C13158"/>
    </row>
    <row r="13159" spans="3:3" ht="14.4" x14ac:dyDescent="0.3">
      <c r="C13159"/>
    </row>
    <row r="13160" spans="3:3" ht="14.4" x14ac:dyDescent="0.3">
      <c r="C13160"/>
    </row>
    <row r="13161" spans="3:3" ht="14.4" x14ac:dyDescent="0.3">
      <c r="C13161"/>
    </row>
    <row r="13162" spans="3:3" ht="14.4" x14ac:dyDescent="0.3">
      <c r="C13162"/>
    </row>
    <row r="13163" spans="3:3" ht="14.4" x14ac:dyDescent="0.3">
      <c r="C13163"/>
    </row>
    <row r="13164" spans="3:3" ht="14.4" x14ac:dyDescent="0.3">
      <c r="C13164"/>
    </row>
    <row r="13165" spans="3:3" ht="14.4" x14ac:dyDescent="0.3">
      <c r="C13165"/>
    </row>
    <row r="13166" spans="3:3" ht="14.4" x14ac:dyDescent="0.3">
      <c r="C13166"/>
    </row>
    <row r="13167" spans="3:3" ht="14.4" x14ac:dyDescent="0.3">
      <c r="C13167"/>
    </row>
    <row r="13168" spans="3:3" ht="14.4" x14ac:dyDescent="0.3">
      <c r="C13168"/>
    </row>
    <row r="13169" spans="3:3" ht="14.4" x14ac:dyDescent="0.3">
      <c r="C13169"/>
    </row>
    <row r="13170" spans="3:3" ht="14.4" x14ac:dyDescent="0.3">
      <c r="C13170"/>
    </row>
    <row r="13171" spans="3:3" ht="14.4" x14ac:dyDescent="0.3">
      <c r="C13171"/>
    </row>
    <row r="13172" spans="3:3" ht="14.4" x14ac:dyDescent="0.3">
      <c r="C13172"/>
    </row>
    <row r="13173" spans="3:3" ht="14.4" x14ac:dyDescent="0.3">
      <c r="C13173"/>
    </row>
    <row r="13174" spans="3:3" ht="14.4" x14ac:dyDescent="0.3">
      <c r="C13174"/>
    </row>
    <row r="13175" spans="3:3" ht="14.4" x14ac:dyDescent="0.3">
      <c r="C13175"/>
    </row>
    <row r="13176" spans="3:3" ht="14.4" x14ac:dyDescent="0.3">
      <c r="C13176"/>
    </row>
    <row r="13177" spans="3:3" ht="14.4" x14ac:dyDescent="0.3">
      <c r="C13177"/>
    </row>
    <row r="13178" spans="3:3" ht="14.4" x14ac:dyDescent="0.3">
      <c r="C13178"/>
    </row>
    <row r="13179" spans="3:3" ht="14.4" x14ac:dyDescent="0.3">
      <c r="C13179"/>
    </row>
    <row r="13180" spans="3:3" ht="14.4" x14ac:dyDescent="0.3">
      <c r="C13180"/>
    </row>
    <row r="13181" spans="3:3" ht="14.4" x14ac:dyDescent="0.3">
      <c r="C13181"/>
    </row>
    <row r="13182" spans="3:3" ht="14.4" x14ac:dyDescent="0.3">
      <c r="C13182"/>
    </row>
    <row r="13183" spans="3:3" ht="14.4" x14ac:dyDescent="0.3">
      <c r="C13183"/>
    </row>
    <row r="13184" spans="3:3" ht="14.4" x14ac:dyDescent="0.3">
      <c r="C13184"/>
    </row>
    <row r="13185" spans="3:3" ht="14.4" x14ac:dyDescent="0.3">
      <c r="C13185"/>
    </row>
    <row r="13186" spans="3:3" ht="14.4" x14ac:dyDescent="0.3">
      <c r="C13186"/>
    </row>
    <row r="13187" spans="3:3" ht="14.4" x14ac:dyDescent="0.3">
      <c r="C13187"/>
    </row>
    <row r="13188" spans="3:3" ht="14.4" x14ac:dyDescent="0.3">
      <c r="C13188"/>
    </row>
    <row r="13189" spans="3:3" ht="14.4" x14ac:dyDescent="0.3">
      <c r="C13189"/>
    </row>
    <row r="13190" spans="3:3" ht="14.4" x14ac:dyDescent="0.3">
      <c r="C13190"/>
    </row>
    <row r="13191" spans="3:3" ht="14.4" x14ac:dyDescent="0.3">
      <c r="C13191"/>
    </row>
    <row r="13192" spans="3:3" ht="14.4" x14ac:dyDescent="0.3">
      <c r="C13192"/>
    </row>
    <row r="13193" spans="3:3" ht="14.4" x14ac:dyDescent="0.3">
      <c r="C13193"/>
    </row>
    <row r="13194" spans="3:3" ht="14.4" x14ac:dyDescent="0.3">
      <c r="C13194"/>
    </row>
    <row r="13195" spans="3:3" ht="14.4" x14ac:dyDescent="0.3">
      <c r="C13195"/>
    </row>
    <row r="13196" spans="3:3" ht="14.4" x14ac:dyDescent="0.3">
      <c r="C13196"/>
    </row>
    <row r="13197" spans="3:3" ht="14.4" x14ac:dyDescent="0.3">
      <c r="C13197"/>
    </row>
    <row r="13198" spans="3:3" ht="14.4" x14ac:dyDescent="0.3">
      <c r="C13198"/>
    </row>
    <row r="13199" spans="3:3" ht="14.4" x14ac:dyDescent="0.3">
      <c r="C13199"/>
    </row>
    <row r="13200" spans="3:3" ht="14.4" x14ac:dyDescent="0.3">
      <c r="C13200"/>
    </row>
    <row r="13201" spans="3:3" ht="14.4" x14ac:dyDescent="0.3">
      <c r="C13201"/>
    </row>
    <row r="13202" spans="3:3" ht="14.4" x14ac:dyDescent="0.3">
      <c r="C13202"/>
    </row>
    <row r="13203" spans="3:3" ht="14.4" x14ac:dyDescent="0.3">
      <c r="C13203"/>
    </row>
    <row r="13204" spans="3:3" ht="14.4" x14ac:dyDescent="0.3">
      <c r="C13204"/>
    </row>
    <row r="13205" spans="3:3" ht="14.4" x14ac:dyDescent="0.3">
      <c r="C13205"/>
    </row>
    <row r="13206" spans="3:3" ht="14.4" x14ac:dyDescent="0.3">
      <c r="C13206"/>
    </row>
    <row r="13207" spans="3:3" ht="14.4" x14ac:dyDescent="0.3">
      <c r="C13207"/>
    </row>
    <row r="13208" spans="3:3" ht="14.4" x14ac:dyDescent="0.3">
      <c r="C13208"/>
    </row>
    <row r="13209" spans="3:3" ht="14.4" x14ac:dyDescent="0.3">
      <c r="C13209"/>
    </row>
    <row r="13210" spans="3:3" ht="14.4" x14ac:dyDescent="0.3">
      <c r="C13210"/>
    </row>
    <row r="13211" spans="3:3" ht="14.4" x14ac:dyDescent="0.3">
      <c r="C13211"/>
    </row>
    <row r="13212" spans="3:3" ht="14.4" x14ac:dyDescent="0.3">
      <c r="C13212"/>
    </row>
    <row r="13213" spans="3:3" ht="14.4" x14ac:dyDescent="0.3">
      <c r="C13213"/>
    </row>
    <row r="13214" spans="3:3" ht="14.4" x14ac:dyDescent="0.3">
      <c r="C13214"/>
    </row>
    <row r="13215" spans="3:3" ht="14.4" x14ac:dyDescent="0.3">
      <c r="C13215"/>
    </row>
    <row r="13216" spans="3:3" ht="14.4" x14ac:dyDescent="0.3">
      <c r="C13216"/>
    </row>
    <row r="13217" spans="3:3" ht="14.4" x14ac:dyDescent="0.3">
      <c r="C13217"/>
    </row>
    <row r="13218" spans="3:3" ht="14.4" x14ac:dyDescent="0.3">
      <c r="C13218"/>
    </row>
    <row r="13219" spans="3:3" ht="14.4" x14ac:dyDescent="0.3">
      <c r="C13219"/>
    </row>
    <row r="13220" spans="3:3" ht="14.4" x14ac:dyDescent="0.3">
      <c r="C13220"/>
    </row>
    <row r="13221" spans="3:3" ht="14.4" x14ac:dyDescent="0.3">
      <c r="C13221"/>
    </row>
    <row r="13222" spans="3:3" ht="14.4" x14ac:dyDescent="0.3">
      <c r="C13222"/>
    </row>
    <row r="13223" spans="3:3" ht="14.4" x14ac:dyDescent="0.3">
      <c r="C13223"/>
    </row>
    <row r="13224" spans="3:3" ht="14.4" x14ac:dyDescent="0.3">
      <c r="C13224"/>
    </row>
    <row r="13225" spans="3:3" ht="14.4" x14ac:dyDescent="0.3">
      <c r="C13225"/>
    </row>
    <row r="13226" spans="3:3" ht="14.4" x14ac:dyDescent="0.3">
      <c r="C13226"/>
    </row>
    <row r="13227" spans="3:3" ht="14.4" x14ac:dyDescent="0.3">
      <c r="C13227"/>
    </row>
    <row r="13228" spans="3:3" ht="14.4" x14ac:dyDescent="0.3">
      <c r="C13228"/>
    </row>
    <row r="13229" spans="3:3" ht="14.4" x14ac:dyDescent="0.3">
      <c r="C13229"/>
    </row>
    <row r="13230" spans="3:3" ht="14.4" x14ac:dyDescent="0.3">
      <c r="C13230"/>
    </row>
    <row r="13231" spans="3:3" ht="14.4" x14ac:dyDescent="0.3">
      <c r="C13231"/>
    </row>
    <row r="13232" spans="3:3" ht="14.4" x14ac:dyDescent="0.3">
      <c r="C13232"/>
    </row>
    <row r="13233" spans="3:3" ht="14.4" x14ac:dyDescent="0.3">
      <c r="C13233"/>
    </row>
    <row r="13234" spans="3:3" ht="14.4" x14ac:dyDescent="0.3">
      <c r="C13234"/>
    </row>
    <row r="13235" spans="3:3" ht="14.4" x14ac:dyDescent="0.3">
      <c r="C13235"/>
    </row>
    <row r="13236" spans="3:3" ht="14.4" x14ac:dyDescent="0.3">
      <c r="C13236"/>
    </row>
    <row r="13237" spans="3:3" ht="14.4" x14ac:dyDescent="0.3">
      <c r="C13237"/>
    </row>
    <row r="13238" spans="3:3" ht="14.4" x14ac:dyDescent="0.3">
      <c r="C13238"/>
    </row>
    <row r="13239" spans="3:3" ht="14.4" x14ac:dyDescent="0.3">
      <c r="C13239"/>
    </row>
    <row r="13240" spans="3:3" ht="14.4" x14ac:dyDescent="0.3">
      <c r="C13240"/>
    </row>
    <row r="13241" spans="3:3" ht="14.4" x14ac:dyDescent="0.3">
      <c r="C13241"/>
    </row>
    <row r="13242" spans="3:3" ht="14.4" x14ac:dyDescent="0.3">
      <c r="C13242"/>
    </row>
    <row r="13243" spans="3:3" ht="14.4" x14ac:dyDescent="0.3">
      <c r="C13243"/>
    </row>
    <row r="13244" spans="3:3" ht="14.4" x14ac:dyDescent="0.3">
      <c r="C13244"/>
    </row>
    <row r="13245" spans="3:3" ht="14.4" x14ac:dyDescent="0.3">
      <c r="C13245"/>
    </row>
    <row r="13246" spans="3:3" ht="14.4" x14ac:dyDescent="0.3">
      <c r="C13246"/>
    </row>
    <row r="13247" spans="3:3" ht="14.4" x14ac:dyDescent="0.3">
      <c r="C13247"/>
    </row>
    <row r="13248" spans="3:3" ht="14.4" x14ac:dyDescent="0.3">
      <c r="C13248"/>
    </row>
    <row r="13249" spans="3:3" ht="14.4" x14ac:dyDescent="0.3">
      <c r="C13249"/>
    </row>
    <row r="13250" spans="3:3" ht="14.4" x14ac:dyDescent="0.3">
      <c r="C13250"/>
    </row>
    <row r="13251" spans="3:3" ht="14.4" x14ac:dyDescent="0.3">
      <c r="C13251"/>
    </row>
    <row r="13252" spans="3:3" ht="14.4" x14ac:dyDescent="0.3">
      <c r="C13252"/>
    </row>
    <row r="13253" spans="3:3" ht="14.4" x14ac:dyDescent="0.3">
      <c r="C13253"/>
    </row>
    <row r="13254" spans="3:3" ht="14.4" x14ac:dyDescent="0.3">
      <c r="C13254"/>
    </row>
    <row r="13255" spans="3:3" ht="14.4" x14ac:dyDescent="0.3">
      <c r="C13255"/>
    </row>
    <row r="13256" spans="3:3" ht="14.4" x14ac:dyDescent="0.3">
      <c r="C13256"/>
    </row>
    <row r="13257" spans="3:3" ht="14.4" x14ac:dyDescent="0.3">
      <c r="C13257"/>
    </row>
    <row r="13258" spans="3:3" ht="14.4" x14ac:dyDescent="0.3">
      <c r="C13258"/>
    </row>
    <row r="13259" spans="3:3" ht="14.4" x14ac:dyDescent="0.3">
      <c r="C13259"/>
    </row>
    <row r="13260" spans="3:3" ht="14.4" x14ac:dyDescent="0.3">
      <c r="C13260"/>
    </row>
    <row r="13261" spans="3:3" ht="14.4" x14ac:dyDescent="0.3">
      <c r="C13261"/>
    </row>
    <row r="13262" spans="3:3" ht="14.4" x14ac:dyDescent="0.3">
      <c r="C13262"/>
    </row>
    <row r="13263" spans="3:3" ht="14.4" x14ac:dyDescent="0.3">
      <c r="C13263"/>
    </row>
    <row r="13264" spans="3:3" ht="14.4" x14ac:dyDescent="0.3">
      <c r="C13264"/>
    </row>
    <row r="13265" spans="3:3" ht="14.4" x14ac:dyDescent="0.3">
      <c r="C13265"/>
    </row>
    <row r="13266" spans="3:3" ht="14.4" x14ac:dyDescent="0.3">
      <c r="C13266"/>
    </row>
    <row r="13267" spans="3:3" ht="14.4" x14ac:dyDescent="0.3">
      <c r="C13267"/>
    </row>
    <row r="13268" spans="3:3" ht="14.4" x14ac:dyDescent="0.3">
      <c r="C13268"/>
    </row>
    <row r="13269" spans="3:3" ht="14.4" x14ac:dyDescent="0.3">
      <c r="C13269"/>
    </row>
    <row r="13270" spans="3:3" ht="14.4" x14ac:dyDescent="0.3">
      <c r="C13270"/>
    </row>
    <row r="13271" spans="3:3" ht="14.4" x14ac:dyDescent="0.3">
      <c r="C13271"/>
    </row>
    <row r="13272" spans="3:3" ht="14.4" x14ac:dyDescent="0.3">
      <c r="C13272"/>
    </row>
    <row r="13273" spans="3:3" ht="14.4" x14ac:dyDescent="0.3">
      <c r="C13273"/>
    </row>
    <row r="13274" spans="3:3" ht="14.4" x14ac:dyDescent="0.3">
      <c r="C13274"/>
    </row>
    <row r="13275" spans="3:3" ht="14.4" x14ac:dyDescent="0.3">
      <c r="C13275"/>
    </row>
    <row r="13276" spans="3:3" ht="14.4" x14ac:dyDescent="0.3">
      <c r="C13276"/>
    </row>
    <row r="13277" spans="3:3" ht="14.4" x14ac:dyDescent="0.3">
      <c r="C13277"/>
    </row>
    <row r="13278" spans="3:3" ht="14.4" x14ac:dyDescent="0.3">
      <c r="C13278"/>
    </row>
    <row r="13279" spans="3:3" ht="14.4" x14ac:dyDescent="0.3">
      <c r="C13279"/>
    </row>
    <row r="13280" spans="3:3" ht="14.4" x14ac:dyDescent="0.3">
      <c r="C13280"/>
    </row>
    <row r="13281" spans="3:3" ht="14.4" x14ac:dyDescent="0.3">
      <c r="C13281"/>
    </row>
    <row r="13282" spans="3:3" ht="14.4" x14ac:dyDescent="0.3">
      <c r="C13282"/>
    </row>
    <row r="13283" spans="3:3" ht="14.4" x14ac:dyDescent="0.3">
      <c r="C13283"/>
    </row>
    <row r="13284" spans="3:3" ht="14.4" x14ac:dyDescent="0.3">
      <c r="C13284"/>
    </row>
    <row r="13285" spans="3:3" ht="14.4" x14ac:dyDescent="0.3">
      <c r="C13285"/>
    </row>
    <row r="13286" spans="3:3" ht="14.4" x14ac:dyDescent="0.3">
      <c r="C13286"/>
    </row>
    <row r="13287" spans="3:3" ht="14.4" x14ac:dyDescent="0.3">
      <c r="C13287"/>
    </row>
    <row r="13288" spans="3:3" ht="14.4" x14ac:dyDescent="0.3">
      <c r="C13288"/>
    </row>
    <row r="13289" spans="3:3" ht="14.4" x14ac:dyDescent="0.3">
      <c r="C13289"/>
    </row>
    <row r="13290" spans="3:3" ht="14.4" x14ac:dyDescent="0.3">
      <c r="C13290"/>
    </row>
    <row r="13291" spans="3:3" ht="14.4" x14ac:dyDescent="0.3">
      <c r="C13291"/>
    </row>
    <row r="13292" spans="3:3" ht="14.4" x14ac:dyDescent="0.3">
      <c r="C13292"/>
    </row>
    <row r="13293" spans="3:3" ht="14.4" x14ac:dyDescent="0.3">
      <c r="C13293"/>
    </row>
    <row r="13294" spans="3:3" ht="14.4" x14ac:dyDescent="0.3">
      <c r="C13294"/>
    </row>
    <row r="13295" spans="3:3" ht="14.4" x14ac:dyDescent="0.3">
      <c r="C13295"/>
    </row>
    <row r="13296" spans="3:3" ht="14.4" x14ac:dyDescent="0.3">
      <c r="C13296"/>
    </row>
    <row r="13297" spans="3:3" ht="14.4" x14ac:dyDescent="0.3">
      <c r="C13297"/>
    </row>
    <row r="13298" spans="3:3" ht="14.4" x14ac:dyDescent="0.3">
      <c r="C13298"/>
    </row>
    <row r="13299" spans="3:3" ht="14.4" x14ac:dyDescent="0.3">
      <c r="C13299"/>
    </row>
    <row r="13300" spans="3:3" ht="14.4" x14ac:dyDescent="0.3">
      <c r="C13300"/>
    </row>
    <row r="13301" spans="3:3" ht="14.4" x14ac:dyDescent="0.3">
      <c r="C13301"/>
    </row>
    <row r="13302" spans="3:3" ht="14.4" x14ac:dyDescent="0.3">
      <c r="C13302"/>
    </row>
    <row r="13303" spans="3:3" ht="14.4" x14ac:dyDescent="0.3">
      <c r="C13303"/>
    </row>
    <row r="13304" spans="3:3" ht="14.4" x14ac:dyDescent="0.3">
      <c r="C13304"/>
    </row>
    <row r="13305" spans="3:3" ht="14.4" x14ac:dyDescent="0.3">
      <c r="C13305"/>
    </row>
    <row r="13306" spans="3:3" ht="14.4" x14ac:dyDescent="0.3">
      <c r="C13306"/>
    </row>
    <row r="13307" spans="3:3" ht="14.4" x14ac:dyDescent="0.3">
      <c r="C13307"/>
    </row>
    <row r="13308" spans="3:3" ht="14.4" x14ac:dyDescent="0.3">
      <c r="C13308"/>
    </row>
    <row r="13309" spans="3:3" ht="14.4" x14ac:dyDescent="0.3">
      <c r="C13309"/>
    </row>
    <row r="13310" spans="3:3" ht="14.4" x14ac:dyDescent="0.3">
      <c r="C13310"/>
    </row>
    <row r="13311" spans="3:3" ht="14.4" x14ac:dyDescent="0.3">
      <c r="C13311"/>
    </row>
    <row r="13312" spans="3:3" ht="14.4" x14ac:dyDescent="0.3">
      <c r="C13312"/>
    </row>
    <row r="13313" spans="3:3" ht="14.4" x14ac:dyDescent="0.3">
      <c r="C13313"/>
    </row>
    <row r="13314" spans="3:3" ht="14.4" x14ac:dyDescent="0.3">
      <c r="C13314"/>
    </row>
    <row r="13315" spans="3:3" ht="14.4" x14ac:dyDescent="0.3">
      <c r="C13315"/>
    </row>
    <row r="13316" spans="3:3" ht="14.4" x14ac:dyDescent="0.3">
      <c r="C13316"/>
    </row>
    <row r="13317" spans="3:3" ht="14.4" x14ac:dyDescent="0.3">
      <c r="C13317"/>
    </row>
    <row r="13318" spans="3:3" ht="14.4" x14ac:dyDescent="0.3">
      <c r="C13318"/>
    </row>
    <row r="13319" spans="3:3" ht="14.4" x14ac:dyDescent="0.3">
      <c r="C13319"/>
    </row>
    <row r="13320" spans="3:3" ht="14.4" x14ac:dyDescent="0.3">
      <c r="C13320"/>
    </row>
    <row r="13321" spans="3:3" ht="14.4" x14ac:dyDescent="0.3">
      <c r="C13321"/>
    </row>
    <row r="13322" spans="3:3" ht="14.4" x14ac:dyDescent="0.3">
      <c r="C13322"/>
    </row>
    <row r="13323" spans="3:3" ht="14.4" x14ac:dyDescent="0.3">
      <c r="C13323"/>
    </row>
    <row r="13324" spans="3:3" ht="14.4" x14ac:dyDescent="0.3">
      <c r="C13324"/>
    </row>
    <row r="13325" spans="3:3" ht="14.4" x14ac:dyDescent="0.3">
      <c r="C13325"/>
    </row>
    <row r="13326" spans="3:3" ht="14.4" x14ac:dyDescent="0.3">
      <c r="C13326"/>
    </row>
    <row r="13327" spans="3:3" ht="14.4" x14ac:dyDescent="0.3">
      <c r="C13327"/>
    </row>
    <row r="13328" spans="3:3" ht="14.4" x14ac:dyDescent="0.3">
      <c r="C13328"/>
    </row>
    <row r="13329" spans="3:3" ht="14.4" x14ac:dyDescent="0.3">
      <c r="C13329"/>
    </row>
    <row r="13330" spans="3:3" ht="14.4" x14ac:dyDescent="0.3">
      <c r="C13330"/>
    </row>
    <row r="13331" spans="3:3" ht="14.4" x14ac:dyDescent="0.3">
      <c r="C13331"/>
    </row>
    <row r="13332" spans="3:3" ht="14.4" x14ac:dyDescent="0.3">
      <c r="C13332"/>
    </row>
    <row r="13333" spans="3:3" ht="14.4" x14ac:dyDescent="0.3">
      <c r="C13333"/>
    </row>
    <row r="13334" spans="3:3" ht="14.4" x14ac:dyDescent="0.3">
      <c r="C13334"/>
    </row>
    <row r="13335" spans="3:3" ht="14.4" x14ac:dyDescent="0.3">
      <c r="C13335"/>
    </row>
    <row r="13336" spans="3:3" ht="14.4" x14ac:dyDescent="0.3">
      <c r="C13336"/>
    </row>
    <row r="13337" spans="3:3" ht="14.4" x14ac:dyDescent="0.3">
      <c r="C13337"/>
    </row>
    <row r="13338" spans="3:3" ht="14.4" x14ac:dyDescent="0.3">
      <c r="C13338"/>
    </row>
    <row r="13339" spans="3:3" ht="14.4" x14ac:dyDescent="0.3">
      <c r="C13339"/>
    </row>
    <row r="13340" spans="3:3" ht="14.4" x14ac:dyDescent="0.3">
      <c r="C13340"/>
    </row>
    <row r="13341" spans="3:3" ht="14.4" x14ac:dyDescent="0.3">
      <c r="C13341"/>
    </row>
    <row r="13342" spans="3:3" ht="14.4" x14ac:dyDescent="0.3">
      <c r="C13342"/>
    </row>
    <row r="13343" spans="3:3" ht="14.4" x14ac:dyDescent="0.3">
      <c r="C13343"/>
    </row>
    <row r="13344" spans="3:3" ht="14.4" x14ac:dyDescent="0.3">
      <c r="C13344"/>
    </row>
    <row r="13345" spans="3:3" ht="14.4" x14ac:dyDescent="0.3">
      <c r="C13345"/>
    </row>
    <row r="13346" spans="3:3" ht="14.4" x14ac:dyDescent="0.3">
      <c r="C13346"/>
    </row>
    <row r="13347" spans="3:3" ht="14.4" x14ac:dyDescent="0.3">
      <c r="C13347"/>
    </row>
    <row r="13348" spans="3:3" ht="14.4" x14ac:dyDescent="0.3">
      <c r="C13348"/>
    </row>
    <row r="13349" spans="3:3" ht="14.4" x14ac:dyDescent="0.3">
      <c r="C13349"/>
    </row>
    <row r="13350" spans="3:3" ht="14.4" x14ac:dyDescent="0.3">
      <c r="C13350"/>
    </row>
    <row r="13351" spans="3:3" ht="14.4" x14ac:dyDescent="0.3">
      <c r="C13351"/>
    </row>
    <row r="13352" spans="3:3" ht="14.4" x14ac:dyDescent="0.3">
      <c r="C13352"/>
    </row>
    <row r="13353" spans="3:3" ht="14.4" x14ac:dyDescent="0.3">
      <c r="C13353"/>
    </row>
    <row r="13354" spans="3:3" ht="14.4" x14ac:dyDescent="0.3">
      <c r="C13354"/>
    </row>
    <row r="13355" spans="3:3" ht="14.4" x14ac:dyDescent="0.3">
      <c r="C13355"/>
    </row>
    <row r="13356" spans="3:3" ht="14.4" x14ac:dyDescent="0.3">
      <c r="C13356"/>
    </row>
    <row r="13357" spans="3:3" ht="14.4" x14ac:dyDescent="0.3">
      <c r="C13357"/>
    </row>
    <row r="13358" spans="3:3" ht="14.4" x14ac:dyDescent="0.3">
      <c r="C13358"/>
    </row>
    <row r="13359" spans="3:3" ht="14.4" x14ac:dyDescent="0.3">
      <c r="C13359"/>
    </row>
    <row r="13360" spans="3:3" ht="14.4" x14ac:dyDescent="0.3">
      <c r="C13360"/>
    </row>
    <row r="13361" spans="3:3" ht="14.4" x14ac:dyDescent="0.3">
      <c r="C13361"/>
    </row>
    <row r="13362" spans="3:3" ht="14.4" x14ac:dyDescent="0.3">
      <c r="C13362"/>
    </row>
    <row r="13363" spans="3:3" ht="14.4" x14ac:dyDescent="0.3">
      <c r="C13363"/>
    </row>
    <row r="13364" spans="3:3" ht="14.4" x14ac:dyDescent="0.3">
      <c r="C13364"/>
    </row>
    <row r="13365" spans="3:3" ht="14.4" x14ac:dyDescent="0.3">
      <c r="C13365"/>
    </row>
    <row r="13366" spans="3:3" ht="14.4" x14ac:dyDescent="0.3">
      <c r="C13366"/>
    </row>
    <row r="13367" spans="3:3" ht="14.4" x14ac:dyDescent="0.3">
      <c r="C13367"/>
    </row>
    <row r="13368" spans="3:3" ht="14.4" x14ac:dyDescent="0.3">
      <c r="C13368"/>
    </row>
    <row r="13369" spans="3:3" ht="14.4" x14ac:dyDescent="0.3">
      <c r="C13369"/>
    </row>
    <row r="13370" spans="3:3" ht="14.4" x14ac:dyDescent="0.3">
      <c r="C13370"/>
    </row>
    <row r="13371" spans="3:3" ht="14.4" x14ac:dyDescent="0.3">
      <c r="C13371"/>
    </row>
    <row r="13372" spans="3:3" ht="14.4" x14ac:dyDescent="0.3">
      <c r="C13372"/>
    </row>
    <row r="13373" spans="3:3" ht="14.4" x14ac:dyDescent="0.3">
      <c r="C13373"/>
    </row>
    <row r="13374" spans="3:3" ht="14.4" x14ac:dyDescent="0.3">
      <c r="C13374"/>
    </row>
    <row r="13375" spans="3:3" ht="14.4" x14ac:dyDescent="0.3">
      <c r="C13375"/>
    </row>
    <row r="13376" spans="3:3" ht="14.4" x14ac:dyDescent="0.3">
      <c r="C13376"/>
    </row>
    <row r="13377" spans="3:3" ht="14.4" x14ac:dyDescent="0.3">
      <c r="C13377"/>
    </row>
    <row r="13378" spans="3:3" ht="14.4" x14ac:dyDescent="0.3">
      <c r="C13378"/>
    </row>
    <row r="13379" spans="3:3" ht="14.4" x14ac:dyDescent="0.3">
      <c r="C13379"/>
    </row>
    <row r="13380" spans="3:3" ht="14.4" x14ac:dyDescent="0.3">
      <c r="C13380"/>
    </row>
    <row r="13381" spans="3:3" ht="14.4" x14ac:dyDescent="0.3">
      <c r="C13381"/>
    </row>
    <row r="13382" spans="3:3" ht="14.4" x14ac:dyDescent="0.3">
      <c r="C13382"/>
    </row>
    <row r="13383" spans="3:3" ht="14.4" x14ac:dyDescent="0.3">
      <c r="C13383"/>
    </row>
    <row r="13384" spans="3:3" ht="14.4" x14ac:dyDescent="0.3">
      <c r="C13384"/>
    </row>
    <row r="13385" spans="3:3" ht="14.4" x14ac:dyDescent="0.3">
      <c r="C13385"/>
    </row>
    <row r="13386" spans="3:3" ht="14.4" x14ac:dyDescent="0.3">
      <c r="C13386"/>
    </row>
    <row r="13387" spans="3:3" ht="14.4" x14ac:dyDescent="0.3">
      <c r="C13387"/>
    </row>
    <row r="13388" spans="3:3" ht="14.4" x14ac:dyDescent="0.3">
      <c r="C13388"/>
    </row>
    <row r="13389" spans="3:3" ht="14.4" x14ac:dyDescent="0.3">
      <c r="C13389"/>
    </row>
    <row r="13390" spans="3:3" ht="14.4" x14ac:dyDescent="0.3">
      <c r="C13390"/>
    </row>
    <row r="13391" spans="3:3" ht="14.4" x14ac:dyDescent="0.3">
      <c r="C13391"/>
    </row>
    <row r="13392" spans="3:3" ht="14.4" x14ac:dyDescent="0.3">
      <c r="C13392"/>
    </row>
    <row r="13393" spans="3:3" ht="14.4" x14ac:dyDescent="0.3">
      <c r="C13393"/>
    </row>
    <row r="13394" spans="3:3" ht="14.4" x14ac:dyDescent="0.3">
      <c r="C13394"/>
    </row>
    <row r="13395" spans="3:3" ht="14.4" x14ac:dyDescent="0.3">
      <c r="C13395"/>
    </row>
    <row r="13396" spans="3:3" ht="14.4" x14ac:dyDescent="0.3">
      <c r="C13396"/>
    </row>
    <row r="13397" spans="3:3" ht="14.4" x14ac:dyDescent="0.3">
      <c r="C13397"/>
    </row>
    <row r="13398" spans="3:3" ht="14.4" x14ac:dyDescent="0.3">
      <c r="C13398"/>
    </row>
    <row r="13399" spans="3:3" ht="14.4" x14ac:dyDescent="0.3">
      <c r="C13399"/>
    </row>
    <row r="13400" spans="3:3" ht="14.4" x14ac:dyDescent="0.3">
      <c r="C13400"/>
    </row>
    <row r="13401" spans="3:3" ht="14.4" x14ac:dyDescent="0.3">
      <c r="C13401"/>
    </row>
    <row r="13402" spans="3:3" ht="14.4" x14ac:dyDescent="0.3">
      <c r="C13402"/>
    </row>
    <row r="13403" spans="3:3" ht="14.4" x14ac:dyDescent="0.3">
      <c r="C13403"/>
    </row>
    <row r="13404" spans="3:3" ht="14.4" x14ac:dyDescent="0.3">
      <c r="C13404"/>
    </row>
    <row r="13405" spans="3:3" ht="14.4" x14ac:dyDescent="0.3">
      <c r="C13405"/>
    </row>
    <row r="13406" spans="3:3" ht="14.4" x14ac:dyDescent="0.3">
      <c r="C13406"/>
    </row>
    <row r="13407" spans="3:3" ht="14.4" x14ac:dyDescent="0.3">
      <c r="C13407"/>
    </row>
    <row r="13408" spans="3:3" ht="14.4" x14ac:dyDescent="0.3">
      <c r="C13408"/>
    </row>
    <row r="13409" spans="3:3" ht="14.4" x14ac:dyDescent="0.3">
      <c r="C13409"/>
    </row>
    <row r="13410" spans="3:3" ht="14.4" x14ac:dyDescent="0.3">
      <c r="C13410"/>
    </row>
    <row r="13411" spans="3:3" ht="14.4" x14ac:dyDescent="0.3">
      <c r="C13411"/>
    </row>
    <row r="13412" spans="3:3" ht="14.4" x14ac:dyDescent="0.3">
      <c r="C13412"/>
    </row>
    <row r="13413" spans="3:3" ht="14.4" x14ac:dyDescent="0.3">
      <c r="C13413"/>
    </row>
    <row r="13414" spans="3:3" ht="14.4" x14ac:dyDescent="0.3">
      <c r="C13414"/>
    </row>
    <row r="13415" spans="3:3" ht="14.4" x14ac:dyDescent="0.3">
      <c r="C13415"/>
    </row>
    <row r="13416" spans="3:3" ht="14.4" x14ac:dyDescent="0.3">
      <c r="C13416"/>
    </row>
    <row r="13417" spans="3:3" ht="14.4" x14ac:dyDescent="0.3">
      <c r="C13417"/>
    </row>
    <row r="13418" spans="3:3" ht="14.4" x14ac:dyDescent="0.3">
      <c r="C13418"/>
    </row>
    <row r="13419" spans="3:3" ht="14.4" x14ac:dyDescent="0.3">
      <c r="C13419"/>
    </row>
    <row r="13420" spans="3:3" ht="14.4" x14ac:dyDescent="0.3">
      <c r="C13420"/>
    </row>
    <row r="13421" spans="3:3" ht="14.4" x14ac:dyDescent="0.3">
      <c r="C13421"/>
    </row>
    <row r="13422" spans="3:3" ht="14.4" x14ac:dyDescent="0.3">
      <c r="C13422"/>
    </row>
    <row r="13423" spans="3:3" ht="14.4" x14ac:dyDescent="0.3">
      <c r="C13423"/>
    </row>
    <row r="13424" spans="3:3" ht="14.4" x14ac:dyDescent="0.3">
      <c r="C13424"/>
    </row>
    <row r="13425" spans="3:3" ht="14.4" x14ac:dyDescent="0.3">
      <c r="C13425"/>
    </row>
    <row r="13426" spans="3:3" ht="14.4" x14ac:dyDescent="0.3">
      <c r="C13426"/>
    </row>
    <row r="13427" spans="3:3" ht="14.4" x14ac:dyDescent="0.3">
      <c r="C13427"/>
    </row>
    <row r="13428" spans="3:3" ht="14.4" x14ac:dyDescent="0.3">
      <c r="C13428"/>
    </row>
    <row r="13429" spans="3:3" ht="14.4" x14ac:dyDescent="0.3">
      <c r="C13429"/>
    </row>
    <row r="13430" spans="3:3" ht="14.4" x14ac:dyDescent="0.3">
      <c r="C13430"/>
    </row>
    <row r="13431" spans="3:3" ht="14.4" x14ac:dyDescent="0.3">
      <c r="C13431"/>
    </row>
    <row r="13432" spans="3:3" ht="14.4" x14ac:dyDescent="0.3">
      <c r="C13432"/>
    </row>
    <row r="13433" spans="3:3" ht="14.4" x14ac:dyDescent="0.3">
      <c r="C13433"/>
    </row>
    <row r="13434" spans="3:3" ht="14.4" x14ac:dyDescent="0.3">
      <c r="C13434"/>
    </row>
    <row r="13435" spans="3:3" ht="14.4" x14ac:dyDescent="0.3">
      <c r="C13435"/>
    </row>
    <row r="13436" spans="3:3" ht="14.4" x14ac:dyDescent="0.3">
      <c r="C13436"/>
    </row>
    <row r="13437" spans="3:3" ht="14.4" x14ac:dyDescent="0.3">
      <c r="C13437"/>
    </row>
    <row r="13438" spans="3:3" ht="14.4" x14ac:dyDescent="0.3">
      <c r="C13438"/>
    </row>
    <row r="13439" spans="3:3" ht="14.4" x14ac:dyDescent="0.3">
      <c r="C13439"/>
    </row>
    <row r="13440" spans="3:3" ht="14.4" x14ac:dyDescent="0.3">
      <c r="C13440"/>
    </row>
    <row r="13441" spans="3:3" ht="14.4" x14ac:dyDescent="0.3">
      <c r="C13441"/>
    </row>
    <row r="13442" spans="3:3" ht="14.4" x14ac:dyDescent="0.3">
      <c r="C13442"/>
    </row>
    <row r="13443" spans="3:3" ht="14.4" x14ac:dyDescent="0.3">
      <c r="C13443"/>
    </row>
    <row r="13444" spans="3:3" ht="14.4" x14ac:dyDescent="0.3">
      <c r="C13444"/>
    </row>
    <row r="13445" spans="3:3" ht="14.4" x14ac:dyDescent="0.3">
      <c r="C13445"/>
    </row>
    <row r="13446" spans="3:3" ht="14.4" x14ac:dyDescent="0.3">
      <c r="C13446"/>
    </row>
    <row r="13447" spans="3:3" ht="14.4" x14ac:dyDescent="0.3">
      <c r="C13447"/>
    </row>
    <row r="13448" spans="3:3" ht="14.4" x14ac:dyDescent="0.3">
      <c r="C13448"/>
    </row>
    <row r="13449" spans="3:3" ht="14.4" x14ac:dyDescent="0.3">
      <c r="C13449"/>
    </row>
    <row r="13450" spans="3:3" ht="14.4" x14ac:dyDescent="0.3">
      <c r="C13450"/>
    </row>
    <row r="13451" spans="3:3" ht="14.4" x14ac:dyDescent="0.3">
      <c r="C13451"/>
    </row>
    <row r="13452" spans="3:3" ht="14.4" x14ac:dyDescent="0.3">
      <c r="C13452"/>
    </row>
    <row r="13453" spans="3:3" ht="14.4" x14ac:dyDescent="0.3">
      <c r="C13453"/>
    </row>
    <row r="13454" spans="3:3" ht="14.4" x14ac:dyDescent="0.3">
      <c r="C13454"/>
    </row>
    <row r="13455" spans="3:3" ht="14.4" x14ac:dyDescent="0.3">
      <c r="C13455"/>
    </row>
    <row r="13456" spans="3:3" ht="14.4" x14ac:dyDescent="0.3">
      <c r="C13456"/>
    </row>
    <row r="13457" spans="3:3" ht="14.4" x14ac:dyDescent="0.3">
      <c r="C13457"/>
    </row>
    <row r="13458" spans="3:3" ht="14.4" x14ac:dyDescent="0.3">
      <c r="C13458"/>
    </row>
    <row r="13459" spans="3:3" ht="14.4" x14ac:dyDescent="0.3">
      <c r="C13459"/>
    </row>
    <row r="13460" spans="3:3" ht="14.4" x14ac:dyDescent="0.3">
      <c r="C13460"/>
    </row>
    <row r="13461" spans="3:3" ht="14.4" x14ac:dyDescent="0.3">
      <c r="C13461"/>
    </row>
    <row r="13462" spans="3:3" ht="14.4" x14ac:dyDescent="0.3">
      <c r="C13462"/>
    </row>
    <row r="13463" spans="3:3" ht="14.4" x14ac:dyDescent="0.3">
      <c r="C13463"/>
    </row>
    <row r="13464" spans="3:3" ht="14.4" x14ac:dyDescent="0.3">
      <c r="C13464"/>
    </row>
    <row r="13465" spans="3:3" ht="14.4" x14ac:dyDescent="0.3">
      <c r="C13465"/>
    </row>
    <row r="13466" spans="3:3" ht="14.4" x14ac:dyDescent="0.3">
      <c r="C13466"/>
    </row>
    <row r="13467" spans="3:3" ht="14.4" x14ac:dyDescent="0.3">
      <c r="C13467"/>
    </row>
    <row r="13468" spans="3:3" ht="14.4" x14ac:dyDescent="0.3">
      <c r="C13468"/>
    </row>
    <row r="13469" spans="3:3" ht="14.4" x14ac:dyDescent="0.3">
      <c r="C13469"/>
    </row>
    <row r="13470" spans="3:3" ht="14.4" x14ac:dyDescent="0.3">
      <c r="C13470"/>
    </row>
    <row r="13471" spans="3:3" ht="14.4" x14ac:dyDescent="0.3">
      <c r="C13471"/>
    </row>
    <row r="13472" spans="3:3" ht="14.4" x14ac:dyDescent="0.3">
      <c r="C13472"/>
    </row>
    <row r="13473" spans="3:3" ht="14.4" x14ac:dyDescent="0.3">
      <c r="C13473"/>
    </row>
    <row r="13474" spans="3:3" ht="14.4" x14ac:dyDescent="0.3">
      <c r="C13474"/>
    </row>
    <row r="13475" spans="3:3" ht="14.4" x14ac:dyDescent="0.3">
      <c r="C13475"/>
    </row>
    <row r="13476" spans="3:3" ht="14.4" x14ac:dyDescent="0.3">
      <c r="C13476"/>
    </row>
    <row r="13477" spans="3:3" ht="14.4" x14ac:dyDescent="0.3">
      <c r="C13477"/>
    </row>
    <row r="13478" spans="3:3" ht="14.4" x14ac:dyDescent="0.3">
      <c r="C13478"/>
    </row>
    <row r="13479" spans="3:3" ht="14.4" x14ac:dyDescent="0.3">
      <c r="C13479"/>
    </row>
    <row r="13480" spans="3:3" ht="14.4" x14ac:dyDescent="0.3">
      <c r="C13480"/>
    </row>
    <row r="13481" spans="3:3" ht="14.4" x14ac:dyDescent="0.3">
      <c r="C13481"/>
    </row>
    <row r="13482" spans="3:3" ht="14.4" x14ac:dyDescent="0.3">
      <c r="C13482"/>
    </row>
    <row r="13483" spans="3:3" ht="14.4" x14ac:dyDescent="0.3">
      <c r="C13483"/>
    </row>
    <row r="13484" spans="3:3" ht="14.4" x14ac:dyDescent="0.3">
      <c r="C13484"/>
    </row>
    <row r="13485" spans="3:3" ht="14.4" x14ac:dyDescent="0.3">
      <c r="C13485"/>
    </row>
    <row r="13486" spans="3:3" ht="14.4" x14ac:dyDescent="0.3">
      <c r="C13486"/>
    </row>
    <row r="13487" spans="3:3" ht="14.4" x14ac:dyDescent="0.3">
      <c r="C13487"/>
    </row>
    <row r="13488" spans="3:3" ht="14.4" x14ac:dyDescent="0.3">
      <c r="C13488"/>
    </row>
    <row r="13489" spans="3:3" ht="14.4" x14ac:dyDescent="0.3">
      <c r="C13489"/>
    </row>
    <row r="13490" spans="3:3" ht="14.4" x14ac:dyDescent="0.3">
      <c r="C13490"/>
    </row>
    <row r="13491" spans="3:3" ht="14.4" x14ac:dyDescent="0.3">
      <c r="C13491"/>
    </row>
    <row r="13492" spans="3:3" ht="14.4" x14ac:dyDescent="0.3">
      <c r="C13492"/>
    </row>
    <row r="13493" spans="3:3" ht="14.4" x14ac:dyDescent="0.3">
      <c r="C13493"/>
    </row>
    <row r="13494" spans="3:3" ht="14.4" x14ac:dyDescent="0.3">
      <c r="C13494"/>
    </row>
    <row r="13495" spans="3:3" ht="14.4" x14ac:dyDescent="0.3">
      <c r="C13495"/>
    </row>
    <row r="13496" spans="3:3" ht="14.4" x14ac:dyDescent="0.3">
      <c r="C13496"/>
    </row>
    <row r="13497" spans="3:3" ht="14.4" x14ac:dyDescent="0.3">
      <c r="C13497"/>
    </row>
    <row r="13498" spans="3:3" ht="14.4" x14ac:dyDescent="0.3">
      <c r="C13498"/>
    </row>
    <row r="13499" spans="3:3" ht="14.4" x14ac:dyDescent="0.3">
      <c r="C13499"/>
    </row>
    <row r="13500" spans="3:3" ht="14.4" x14ac:dyDescent="0.3">
      <c r="C13500"/>
    </row>
    <row r="13501" spans="3:3" ht="14.4" x14ac:dyDescent="0.3">
      <c r="C13501"/>
    </row>
    <row r="13502" spans="3:3" ht="14.4" x14ac:dyDescent="0.3">
      <c r="C13502"/>
    </row>
    <row r="13503" spans="3:3" ht="14.4" x14ac:dyDescent="0.3">
      <c r="C13503"/>
    </row>
    <row r="13504" spans="3:3" ht="14.4" x14ac:dyDescent="0.3">
      <c r="C13504"/>
    </row>
    <row r="13505" spans="3:3" ht="14.4" x14ac:dyDescent="0.3">
      <c r="C13505"/>
    </row>
    <row r="13506" spans="3:3" ht="14.4" x14ac:dyDescent="0.3">
      <c r="C13506"/>
    </row>
    <row r="13507" spans="3:3" ht="14.4" x14ac:dyDescent="0.3">
      <c r="C13507"/>
    </row>
    <row r="13508" spans="3:3" ht="14.4" x14ac:dyDescent="0.3">
      <c r="C13508"/>
    </row>
    <row r="13509" spans="3:3" ht="14.4" x14ac:dyDescent="0.3">
      <c r="C13509"/>
    </row>
    <row r="13510" spans="3:3" ht="14.4" x14ac:dyDescent="0.3">
      <c r="C13510"/>
    </row>
    <row r="13511" spans="3:3" ht="14.4" x14ac:dyDescent="0.3">
      <c r="C13511"/>
    </row>
    <row r="13512" spans="3:3" ht="14.4" x14ac:dyDescent="0.3">
      <c r="C13512"/>
    </row>
    <row r="13513" spans="3:3" ht="14.4" x14ac:dyDescent="0.3">
      <c r="C13513"/>
    </row>
    <row r="13514" spans="3:3" ht="14.4" x14ac:dyDescent="0.3">
      <c r="C13514"/>
    </row>
    <row r="13515" spans="3:3" ht="14.4" x14ac:dyDescent="0.3">
      <c r="C13515"/>
    </row>
    <row r="13516" spans="3:3" ht="14.4" x14ac:dyDescent="0.3">
      <c r="C13516"/>
    </row>
    <row r="13517" spans="3:3" ht="14.4" x14ac:dyDescent="0.3">
      <c r="C13517"/>
    </row>
    <row r="13518" spans="3:3" ht="14.4" x14ac:dyDescent="0.3">
      <c r="C13518"/>
    </row>
    <row r="13519" spans="3:3" ht="14.4" x14ac:dyDescent="0.3">
      <c r="C13519"/>
    </row>
    <row r="13520" spans="3:3" ht="14.4" x14ac:dyDescent="0.3">
      <c r="C13520"/>
    </row>
    <row r="13521" spans="3:3" ht="14.4" x14ac:dyDescent="0.3">
      <c r="C13521"/>
    </row>
    <row r="13522" spans="3:3" ht="14.4" x14ac:dyDescent="0.3">
      <c r="C13522"/>
    </row>
    <row r="13523" spans="3:3" ht="14.4" x14ac:dyDescent="0.3">
      <c r="C13523"/>
    </row>
    <row r="13524" spans="3:3" ht="14.4" x14ac:dyDescent="0.3">
      <c r="C13524"/>
    </row>
    <row r="13525" spans="3:3" ht="14.4" x14ac:dyDescent="0.3">
      <c r="C13525"/>
    </row>
    <row r="13526" spans="3:3" ht="14.4" x14ac:dyDescent="0.3">
      <c r="C13526"/>
    </row>
    <row r="13527" spans="3:3" ht="14.4" x14ac:dyDescent="0.3">
      <c r="C13527"/>
    </row>
    <row r="13528" spans="3:3" ht="14.4" x14ac:dyDescent="0.3">
      <c r="C13528"/>
    </row>
    <row r="13529" spans="3:3" ht="14.4" x14ac:dyDescent="0.3">
      <c r="C13529"/>
    </row>
    <row r="13530" spans="3:3" ht="14.4" x14ac:dyDescent="0.3">
      <c r="C13530"/>
    </row>
    <row r="13531" spans="3:3" ht="14.4" x14ac:dyDescent="0.3">
      <c r="C13531"/>
    </row>
    <row r="13532" spans="3:3" ht="14.4" x14ac:dyDescent="0.3">
      <c r="C13532"/>
    </row>
    <row r="13533" spans="3:3" ht="14.4" x14ac:dyDescent="0.3">
      <c r="C13533"/>
    </row>
    <row r="13534" spans="3:3" ht="14.4" x14ac:dyDescent="0.3">
      <c r="C13534"/>
    </row>
    <row r="13535" spans="3:3" ht="14.4" x14ac:dyDescent="0.3">
      <c r="C13535"/>
    </row>
    <row r="13536" spans="3:3" ht="14.4" x14ac:dyDescent="0.3">
      <c r="C13536"/>
    </row>
    <row r="13537" spans="3:3" ht="14.4" x14ac:dyDescent="0.3">
      <c r="C13537"/>
    </row>
    <row r="13538" spans="3:3" ht="14.4" x14ac:dyDescent="0.3">
      <c r="C13538"/>
    </row>
    <row r="13539" spans="3:3" ht="14.4" x14ac:dyDescent="0.3">
      <c r="C13539"/>
    </row>
    <row r="13540" spans="3:3" ht="14.4" x14ac:dyDescent="0.3">
      <c r="C13540"/>
    </row>
    <row r="13541" spans="3:3" ht="14.4" x14ac:dyDescent="0.3">
      <c r="C13541"/>
    </row>
    <row r="13542" spans="3:3" ht="14.4" x14ac:dyDescent="0.3">
      <c r="C13542"/>
    </row>
    <row r="13543" spans="3:3" ht="14.4" x14ac:dyDescent="0.3">
      <c r="C13543"/>
    </row>
    <row r="13544" spans="3:3" ht="14.4" x14ac:dyDescent="0.3">
      <c r="C13544"/>
    </row>
    <row r="13545" spans="3:3" ht="14.4" x14ac:dyDescent="0.3">
      <c r="C13545"/>
    </row>
    <row r="13546" spans="3:3" ht="14.4" x14ac:dyDescent="0.3">
      <c r="C13546"/>
    </row>
    <row r="13547" spans="3:3" ht="14.4" x14ac:dyDescent="0.3">
      <c r="C13547"/>
    </row>
    <row r="13548" spans="3:3" ht="14.4" x14ac:dyDescent="0.3">
      <c r="C13548"/>
    </row>
    <row r="13549" spans="3:3" ht="14.4" x14ac:dyDescent="0.3">
      <c r="C13549"/>
    </row>
    <row r="13550" spans="3:3" ht="14.4" x14ac:dyDescent="0.3">
      <c r="C13550"/>
    </row>
    <row r="13551" spans="3:3" ht="14.4" x14ac:dyDescent="0.3">
      <c r="C13551"/>
    </row>
    <row r="13552" spans="3:3" ht="14.4" x14ac:dyDescent="0.3">
      <c r="C13552"/>
    </row>
    <row r="13553" spans="3:3" ht="14.4" x14ac:dyDescent="0.3">
      <c r="C13553"/>
    </row>
    <row r="13554" spans="3:3" ht="14.4" x14ac:dyDescent="0.3">
      <c r="C13554"/>
    </row>
    <row r="13555" spans="3:3" ht="14.4" x14ac:dyDescent="0.3">
      <c r="C13555"/>
    </row>
    <row r="13556" spans="3:3" ht="14.4" x14ac:dyDescent="0.3">
      <c r="C13556"/>
    </row>
    <row r="13557" spans="3:3" ht="14.4" x14ac:dyDescent="0.3">
      <c r="C13557"/>
    </row>
    <row r="13558" spans="3:3" ht="14.4" x14ac:dyDescent="0.3">
      <c r="C13558"/>
    </row>
    <row r="13559" spans="3:3" ht="14.4" x14ac:dyDescent="0.3">
      <c r="C13559"/>
    </row>
    <row r="13560" spans="3:3" ht="14.4" x14ac:dyDescent="0.3">
      <c r="C13560"/>
    </row>
    <row r="13561" spans="3:3" ht="14.4" x14ac:dyDescent="0.3">
      <c r="C13561"/>
    </row>
    <row r="13562" spans="3:3" ht="14.4" x14ac:dyDescent="0.3">
      <c r="C13562"/>
    </row>
    <row r="13563" spans="3:3" ht="14.4" x14ac:dyDescent="0.3">
      <c r="C13563"/>
    </row>
    <row r="13564" spans="3:3" ht="14.4" x14ac:dyDescent="0.3">
      <c r="C13564"/>
    </row>
    <row r="13565" spans="3:3" ht="14.4" x14ac:dyDescent="0.3">
      <c r="C13565"/>
    </row>
    <row r="13566" spans="3:3" ht="14.4" x14ac:dyDescent="0.3">
      <c r="C13566"/>
    </row>
    <row r="13567" spans="3:3" ht="14.4" x14ac:dyDescent="0.3">
      <c r="C13567"/>
    </row>
    <row r="13568" spans="3:3" ht="14.4" x14ac:dyDescent="0.3">
      <c r="C13568"/>
    </row>
    <row r="13569" spans="3:3" ht="14.4" x14ac:dyDescent="0.3">
      <c r="C13569"/>
    </row>
    <row r="13570" spans="3:3" ht="14.4" x14ac:dyDescent="0.3">
      <c r="C13570"/>
    </row>
    <row r="13571" spans="3:3" ht="14.4" x14ac:dyDescent="0.3">
      <c r="C13571"/>
    </row>
    <row r="13572" spans="3:3" ht="14.4" x14ac:dyDescent="0.3">
      <c r="C13572"/>
    </row>
    <row r="13573" spans="3:3" ht="14.4" x14ac:dyDescent="0.3">
      <c r="C13573"/>
    </row>
    <row r="13574" spans="3:3" ht="14.4" x14ac:dyDescent="0.3">
      <c r="C13574"/>
    </row>
    <row r="13575" spans="3:3" ht="14.4" x14ac:dyDescent="0.3">
      <c r="C13575"/>
    </row>
    <row r="13576" spans="3:3" ht="14.4" x14ac:dyDescent="0.3">
      <c r="C13576"/>
    </row>
    <row r="13577" spans="3:3" ht="14.4" x14ac:dyDescent="0.3">
      <c r="C13577"/>
    </row>
    <row r="13578" spans="3:3" ht="14.4" x14ac:dyDescent="0.3">
      <c r="C13578"/>
    </row>
    <row r="13579" spans="3:3" ht="14.4" x14ac:dyDescent="0.3">
      <c r="C13579"/>
    </row>
    <row r="13580" spans="3:3" ht="14.4" x14ac:dyDescent="0.3">
      <c r="C13580"/>
    </row>
    <row r="13581" spans="3:3" ht="14.4" x14ac:dyDescent="0.3">
      <c r="C13581"/>
    </row>
    <row r="13582" spans="3:3" ht="14.4" x14ac:dyDescent="0.3">
      <c r="C13582"/>
    </row>
    <row r="13583" spans="3:3" ht="14.4" x14ac:dyDescent="0.3">
      <c r="C13583"/>
    </row>
    <row r="13584" spans="3:3" ht="14.4" x14ac:dyDescent="0.3">
      <c r="C13584"/>
    </row>
    <row r="13585" spans="3:3" ht="14.4" x14ac:dyDescent="0.3">
      <c r="C13585"/>
    </row>
    <row r="13586" spans="3:3" ht="14.4" x14ac:dyDescent="0.3">
      <c r="C13586"/>
    </row>
    <row r="13587" spans="3:3" ht="14.4" x14ac:dyDescent="0.3">
      <c r="C13587"/>
    </row>
    <row r="13588" spans="3:3" ht="14.4" x14ac:dyDescent="0.3">
      <c r="C13588"/>
    </row>
    <row r="13589" spans="3:3" ht="14.4" x14ac:dyDescent="0.3">
      <c r="C13589"/>
    </row>
    <row r="13590" spans="3:3" ht="14.4" x14ac:dyDescent="0.3">
      <c r="C13590"/>
    </row>
    <row r="13591" spans="3:3" ht="14.4" x14ac:dyDescent="0.3">
      <c r="C13591"/>
    </row>
    <row r="13592" spans="3:3" ht="14.4" x14ac:dyDescent="0.3">
      <c r="C13592"/>
    </row>
    <row r="13593" spans="3:3" ht="14.4" x14ac:dyDescent="0.3">
      <c r="C13593"/>
    </row>
    <row r="13594" spans="3:3" ht="14.4" x14ac:dyDescent="0.3">
      <c r="C13594"/>
    </row>
    <row r="13595" spans="3:3" ht="14.4" x14ac:dyDescent="0.3">
      <c r="C13595"/>
    </row>
    <row r="13596" spans="3:3" ht="14.4" x14ac:dyDescent="0.3">
      <c r="C13596"/>
    </row>
    <row r="13597" spans="3:3" ht="14.4" x14ac:dyDescent="0.3">
      <c r="C13597"/>
    </row>
    <row r="13598" spans="3:3" ht="14.4" x14ac:dyDescent="0.3">
      <c r="C13598"/>
    </row>
    <row r="13599" spans="3:3" ht="14.4" x14ac:dyDescent="0.3">
      <c r="C13599"/>
    </row>
    <row r="13600" spans="3:3" ht="14.4" x14ac:dyDescent="0.3">
      <c r="C13600"/>
    </row>
    <row r="13601" spans="3:3" ht="14.4" x14ac:dyDescent="0.3">
      <c r="C13601"/>
    </row>
    <row r="13602" spans="3:3" ht="14.4" x14ac:dyDescent="0.3">
      <c r="C13602"/>
    </row>
    <row r="13603" spans="3:3" ht="14.4" x14ac:dyDescent="0.3">
      <c r="C13603"/>
    </row>
    <row r="13604" spans="3:3" ht="14.4" x14ac:dyDescent="0.3">
      <c r="C13604"/>
    </row>
    <row r="13605" spans="3:3" ht="14.4" x14ac:dyDescent="0.3">
      <c r="C13605"/>
    </row>
    <row r="13606" spans="3:3" ht="14.4" x14ac:dyDescent="0.3">
      <c r="C13606"/>
    </row>
    <row r="13607" spans="3:3" ht="14.4" x14ac:dyDescent="0.3">
      <c r="C13607"/>
    </row>
    <row r="13608" spans="3:3" ht="14.4" x14ac:dyDescent="0.3">
      <c r="C13608"/>
    </row>
    <row r="13609" spans="3:3" ht="14.4" x14ac:dyDescent="0.3">
      <c r="C13609"/>
    </row>
    <row r="13610" spans="3:3" ht="14.4" x14ac:dyDescent="0.3">
      <c r="C13610"/>
    </row>
    <row r="13611" spans="3:3" ht="14.4" x14ac:dyDescent="0.3">
      <c r="C13611"/>
    </row>
    <row r="13612" spans="3:3" ht="14.4" x14ac:dyDescent="0.3">
      <c r="C13612"/>
    </row>
    <row r="13613" spans="3:3" ht="14.4" x14ac:dyDescent="0.3">
      <c r="C13613"/>
    </row>
    <row r="13614" spans="3:3" ht="14.4" x14ac:dyDescent="0.3">
      <c r="C13614"/>
    </row>
    <row r="13615" spans="3:3" ht="14.4" x14ac:dyDescent="0.3">
      <c r="C13615"/>
    </row>
    <row r="13616" spans="3:3" ht="14.4" x14ac:dyDescent="0.3">
      <c r="C13616"/>
    </row>
    <row r="13617" spans="3:3" ht="14.4" x14ac:dyDescent="0.3">
      <c r="C13617"/>
    </row>
    <row r="13618" spans="3:3" ht="14.4" x14ac:dyDescent="0.3">
      <c r="C13618"/>
    </row>
    <row r="13619" spans="3:3" ht="14.4" x14ac:dyDescent="0.3">
      <c r="C13619"/>
    </row>
    <row r="13620" spans="3:3" ht="14.4" x14ac:dyDescent="0.3">
      <c r="C13620"/>
    </row>
    <row r="13621" spans="3:3" ht="14.4" x14ac:dyDescent="0.3">
      <c r="C13621"/>
    </row>
    <row r="13622" spans="3:3" ht="14.4" x14ac:dyDescent="0.3">
      <c r="C13622"/>
    </row>
    <row r="13623" spans="3:3" ht="14.4" x14ac:dyDescent="0.3">
      <c r="C13623"/>
    </row>
    <row r="13624" spans="3:3" ht="14.4" x14ac:dyDescent="0.3">
      <c r="C13624"/>
    </row>
    <row r="13625" spans="3:3" ht="14.4" x14ac:dyDescent="0.3">
      <c r="C13625"/>
    </row>
    <row r="13626" spans="3:3" ht="14.4" x14ac:dyDescent="0.3">
      <c r="C13626"/>
    </row>
    <row r="13627" spans="3:3" ht="14.4" x14ac:dyDescent="0.3">
      <c r="C13627"/>
    </row>
    <row r="13628" spans="3:3" ht="14.4" x14ac:dyDescent="0.3">
      <c r="C13628"/>
    </row>
    <row r="13629" spans="3:3" ht="14.4" x14ac:dyDescent="0.3">
      <c r="C13629"/>
    </row>
    <row r="13630" spans="3:3" ht="14.4" x14ac:dyDescent="0.3">
      <c r="C13630"/>
    </row>
    <row r="13631" spans="3:3" ht="14.4" x14ac:dyDescent="0.3">
      <c r="C13631"/>
    </row>
    <row r="13632" spans="3:3" ht="14.4" x14ac:dyDescent="0.3">
      <c r="C13632"/>
    </row>
    <row r="13633" spans="3:3" ht="14.4" x14ac:dyDescent="0.3">
      <c r="C13633"/>
    </row>
    <row r="13634" spans="3:3" ht="14.4" x14ac:dyDescent="0.3">
      <c r="C13634"/>
    </row>
    <row r="13635" spans="3:3" ht="14.4" x14ac:dyDescent="0.3">
      <c r="C13635"/>
    </row>
    <row r="13636" spans="3:3" ht="14.4" x14ac:dyDescent="0.3">
      <c r="C13636"/>
    </row>
    <row r="13637" spans="3:3" ht="14.4" x14ac:dyDescent="0.3">
      <c r="C13637"/>
    </row>
    <row r="13638" spans="3:3" ht="14.4" x14ac:dyDescent="0.3">
      <c r="C13638"/>
    </row>
    <row r="13639" spans="3:3" ht="14.4" x14ac:dyDescent="0.3">
      <c r="C13639"/>
    </row>
    <row r="13640" spans="3:3" ht="14.4" x14ac:dyDescent="0.3">
      <c r="C13640"/>
    </row>
    <row r="13641" spans="3:3" ht="14.4" x14ac:dyDescent="0.3">
      <c r="C13641"/>
    </row>
    <row r="13642" spans="3:3" ht="14.4" x14ac:dyDescent="0.3">
      <c r="C13642"/>
    </row>
    <row r="13643" spans="3:3" ht="14.4" x14ac:dyDescent="0.3">
      <c r="C13643"/>
    </row>
    <row r="13644" spans="3:3" ht="14.4" x14ac:dyDescent="0.3">
      <c r="C13644"/>
    </row>
    <row r="13645" spans="3:3" ht="14.4" x14ac:dyDescent="0.3">
      <c r="C13645"/>
    </row>
    <row r="13646" spans="3:3" ht="14.4" x14ac:dyDescent="0.3">
      <c r="C13646"/>
    </row>
    <row r="13647" spans="3:3" ht="14.4" x14ac:dyDescent="0.3">
      <c r="C13647"/>
    </row>
    <row r="13648" spans="3:3" ht="14.4" x14ac:dyDescent="0.3">
      <c r="C13648"/>
    </row>
    <row r="13649" spans="3:3" ht="14.4" x14ac:dyDescent="0.3">
      <c r="C13649"/>
    </row>
    <row r="13650" spans="3:3" ht="14.4" x14ac:dyDescent="0.3">
      <c r="C13650"/>
    </row>
    <row r="13651" spans="3:3" ht="14.4" x14ac:dyDescent="0.3">
      <c r="C13651"/>
    </row>
    <row r="13652" spans="3:3" ht="14.4" x14ac:dyDescent="0.3">
      <c r="C13652"/>
    </row>
    <row r="13653" spans="3:3" ht="14.4" x14ac:dyDescent="0.3">
      <c r="C13653"/>
    </row>
    <row r="13654" spans="3:3" ht="14.4" x14ac:dyDescent="0.3">
      <c r="C13654"/>
    </row>
    <row r="13655" spans="3:3" ht="14.4" x14ac:dyDescent="0.3">
      <c r="C13655"/>
    </row>
    <row r="13656" spans="3:3" ht="14.4" x14ac:dyDescent="0.3">
      <c r="C13656"/>
    </row>
    <row r="13657" spans="3:3" ht="14.4" x14ac:dyDescent="0.3">
      <c r="C13657"/>
    </row>
    <row r="13658" spans="3:3" ht="14.4" x14ac:dyDescent="0.3">
      <c r="C13658"/>
    </row>
    <row r="13659" spans="3:3" ht="14.4" x14ac:dyDescent="0.3">
      <c r="C13659"/>
    </row>
    <row r="13660" spans="3:3" ht="14.4" x14ac:dyDescent="0.3">
      <c r="C13660"/>
    </row>
    <row r="13661" spans="3:3" ht="14.4" x14ac:dyDescent="0.3">
      <c r="C13661"/>
    </row>
    <row r="13662" spans="3:3" ht="14.4" x14ac:dyDescent="0.3">
      <c r="C13662"/>
    </row>
    <row r="13663" spans="3:3" ht="14.4" x14ac:dyDescent="0.3">
      <c r="C13663"/>
    </row>
    <row r="13664" spans="3:3" ht="14.4" x14ac:dyDescent="0.3">
      <c r="C13664"/>
    </row>
    <row r="13665" spans="3:3" ht="14.4" x14ac:dyDescent="0.3">
      <c r="C13665"/>
    </row>
    <row r="13666" spans="3:3" ht="14.4" x14ac:dyDescent="0.3">
      <c r="C13666"/>
    </row>
    <row r="13667" spans="3:3" ht="14.4" x14ac:dyDescent="0.3">
      <c r="C13667"/>
    </row>
    <row r="13668" spans="3:3" ht="14.4" x14ac:dyDescent="0.3">
      <c r="C13668"/>
    </row>
    <row r="13669" spans="3:3" ht="14.4" x14ac:dyDescent="0.3">
      <c r="C13669"/>
    </row>
    <row r="13670" spans="3:3" ht="14.4" x14ac:dyDescent="0.3">
      <c r="C13670"/>
    </row>
    <row r="13671" spans="3:3" ht="14.4" x14ac:dyDescent="0.3">
      <c r="C13671"/>
    </row>
    <row r="13672" spans="3:3" ht="14.4" x14ac:dyDescent="0.3">
      <c r="C13672"/>
    </row>
    <row r="13673" spans="3:3" ht="14.4" x14ac:dyDescent="0.3">
      <c r="C13673"/>
    </row>
    <row r="13674" spans="3:3" ht="14.4" x14ac:dyDescent="0.3">
      <c r="C13674"/>
    </row>
    <row r="13675" spans="3:3" ht="14.4" x14ac:dyDescent="0.3">
      <c r="C13675"/>
    </row>
    <row r="13676" spans="3:3" ht="14.4" x14ac:dyDescent="0.3">
      <c r="C13676"/>
    </row>
    <row r="13677" spans="3:3" ht="14.4" x14ac:dyDescent="0.3">
      <c r="C13677"/>
    </row>
    <row r="13678" spans="3:3" ht="14.4" x14ac:dyDescent="0.3">
      <c r="C13678"/>
    </row>
    <row r="13679" spans="3:3" ht="14.4" x14ac:dyDescent="0.3">
      <c r="C13679"/>
    </row>
    <row r="13680" spans="3:3" ht="14.4" x14ac:dyDescent="0.3">
      <c r="C13680"/>
    </row>
    <row r="13681" spans="3:3" ht="14.4" x14ac:dyDescent="0.3">
      <c r="C13681"/>
    </row>
    <row r="13682" spans="3:3" ht="14.4" x14ac:dyDescent="0.3">
      <c r="C13682"/>
    </row>
    <row r="13683" spans="3:3" ht="14.4" x14ac:dyDescent="0.3">
      <c r="C13683"/>
    </row>
    <row r="13684" spans="3:3" ht="14.4" x14ac:dyDescent="0.3">
      <c r="C13684"/>
    </row>
    <row r="13685" spans="3:3" ht="14.4" x14ac:dyDescent="0.3">
      <c r="C13685"/>
    </row>
    <row r="13686" spans="3:3" ht="14.4" x14ac:dyDescent="0.3">
      <c r="C13686"/>
    </row>
    <row r="13687" spans="3:3" ht="14.4" x14ac:dyDescent="0.3">
      <c r="C13687"/>
    </row>
    <row r="13688" spans="3:3" ht="14.4" x14ac:dyDescent="0.3">
      <c r="C13688"/>
    </row>
    <row r="13689" spans="3:3" ht="14.4" x14ac:dyDescent="0.3">
      <c r="C13689"/>
    </row>
    <row r="13690" spans="3:3" ht="14.4" x14ac:dyDescent="0.3">
      <c r="C13690"/>
    </row>
    <row r="13691" spans="3:3" ht="14.4" x14ac:dyDescent="0.3">
      <c r="C13691"/>
    </row>
    <row r="13692" spans="3:3" ht="14.4" x14ac:dyDescent="0.3">
      <c r="C13692"/>
    </row>
    <row r="13693" spans="3:3" ht="14.4" x14ac:dyDescent="0.3">
      <c r="C13693"/>
    </row>
    <row r="13694" spans="3:3" ht="14.4" x14ac:dyDescent="0.3">
      <c r="C13694"/>
    </row>
    <row r="13695" spans="3:3" ht="14.4" x14ac:dyDescent="0.3">
      <c r="C13695"/>
    </row>
    <row r="13696" spans="3:3" ht="14.4" x14ac:dyDescent="0.3">
      <c r="C13696"/>
    </row>
    <row r="13697" spans="3:3" ht="14.4" x14ac:dyDescent="0.3">
      <c r="C13697"/>
    </row>
    <row r="13698" spans="3:3" ht="14.4" x14ac:dyDescent="0.3">
      <c r="C13698"/>
    </row>
    <row r="13699" spans="3:3" ht="14.4" x14ac:dyDescent="0.3">
      <c r="C13699"/>
    </row>
    <row r="13700" spans="3:3" ht="14.4" x14ac:dyDescent="0.3">
      <c r="C13700"/>
    </row>
    <row r="13701" spans="3:3" ht="14.4" x14ac:dyDescent="0.3">
      <c r="C13701"/>
    </row>
    <row r="13702" spans="3:3" ht="14.4" x14ac:dyDescent="0.3">
      <c r="C13702"/>
    </row>
    <row r="13703" spans="3:3" ht="14.4" x14ac:dyDescent="0.3">
      <c r="C13703"/>
    </row>
    <row r="13704" spans="3:3" ht="14.4" x14ac:dyDescent="0.3">
      <c r="C13704"/>
    </row>
    <row r="13705" spans="3:3" ht="14.4" x14ac:dyDescent="0.3">
      <c r="C13705"/>
    </row>
    <row r="13706" spans="3:3" ht="14.4" x14ac:dyDescent="0.3">
      <c r="C13706"/>
    </row>
    <row r="13707" spans="3:3" ht="14.4" x14ac:dyDescent="0.3">
      <c r="C13707"/>
    </row>
    <row r="13708" spans="3:3" ht="14.4" x14ac:dyDescent="0.3">
      <c r="C13708"/>
    </row>
    <row r="13709" spans="3:3" ht="14.4" x14ac:dyDescent="0.3">
      <c r="C13709"/>
    </row>
    <row r="13710" spans="3:3" ht="14.4" x14ac:dyDescent="0.3">
      <c r="C13710"/>
    </row>
    <row r="13711" spans="3:3" ht="14.4" x14ac:dyDescent="0.3">
      <c r="C13711"/>
    </row>
    <row r="13712" spans="3:3" ht="14.4" x14ac:dyDescent="0.3">
      <c r="C13712"/>
    </row>
    <row r="13713" spans="3:3" ht="14.4" x14ac:dyDescent="0.3">
      <c r="C13713"/>
    </row>
    <row r="13714" spans="3:3" ht="14.4" x14ac:dyDescent="0.3">
      <c r="C13714"/>
    </row>
    <row r="13715" spans="3:3" ht="14.4" x14ac:dyDescent="0.3">
      <c r="C13715"/>
    </row>
    <row r="13716" spans="3:3" ht="14.4" x14ac:dyDescent="0.3">
      <c r="C13716"/>
    </row>
    <row r="13717" spans="3:3" ht="14.4" x14ac:dyDescent="0.3">
      <c r="C13717"/>
    </row>
    <row r="13718" spans="3:3" ht="14.4" x14ac:dyDescent="0.3">
      <c r="C13718"/>
    </row>
    <row r="13719" spans="3:3" ht="14.4" x14ac:dyDescent="0.3">
      <c r="C13719"/>
    </row>
    <row r="13720" spans="3:3" ht="14.4" x14ac:dyDescent="0.3">
      <c r="C13720"/>
    </row>
    <row r="13721" spans="3:3" ht="14.4" x14ac:dyDescent="0.3">
      <c r="C13721"/>
    </row>
    <row r="13722" spans="3:3" ht="14.4" x14ac:dyDescent="0.3">
      <c r="C13722"/>
    </row>
    <row r="13723" spans="3:3" ht="14.4" x14ac:dyDescent="0.3">
      <c r="C13723"/>
    </row>
    <row r="13724" spans="3:3" ht="14.4" x14ac:dyDescent="0.3">
      <c r="C13724"/>
    </row>
    <row r="13725" spans="3:3" ht="14.4" x14ac:dyDescent="0.3">
      <c r="C13725"/>
    </row>
    <row r="13726" spans="3:3" ht="14.4" x14ac:dyDescent="0.3">
      <c r="C13726"/>
    </row>
    <row r="13727" spans="3:3" ht="14.4" x14ac:dyDescent="0.3">
      <c r="C13727"/>
    </row>
    <row r="13728" spans="3:3" ht="14.4" x14ac:dyDescent="0.3">
      <c r="C13728"/>
    </row>
    <row r="13729" spans="3:3" ht="14.4" x14ac:dyDescent="0.3">
      <c r="C13729"/>
    </row>
    <row r="13730" spans="3:3" ht="14.4" x14ac:dyDescent="0.3">
      <c r="C13730"/>
    </row>
    <row r="13731" spans="3:3" ht="14.4" x14ac:dyDescent="0.3">
      <c r="C13731"/>
    </row>
    <row r="13732" spans="3:3" ht="14.4" x14ac:dyDescent="0.3">
      <c r="C13732"/>
    </row>
    <row r="13733" spans="3:3" ht="14.4" x14ac:dyDescent="0.3">
      <c r="C13733"/>
    </row>
    <row r="13734" spans="3:3" ht="14.4" x14ac:dyDescent="0.3">
      <c r="C13734"/>
    </row>
    <row r="13735" spans="3:3" ht="14.4" x14ac:dyDescent="0.3">
      <c r="C13735"/>
    </row>
    <row r="13736" spans="3:3" ht="14.4" x14ac:dyDescent="0.3">
      <c r="C13736"/>
    </row>
    <row r="13737" spans="3:3" ht="14.4" x14ac:dyDescent="0.3">
      <c r="C13737"/>
    </row>
    <row r="13738" spans="3:3" ht="14.4" x14ac:dyDescent="0.3">
      <c r="C13738"/>
    </row>
    <row r="13739" spans="3:3" ht="14.4" x14ac:dyDescent="0.3">
      <c r="C13739"/>
    </row>
    <row r="13740" spans="3:3" ht="14.4" x14ac:dyDescent="0.3">
      <c r="C13740"/>
    </row>
    <row r="13741" spans="3:3" ht="14.4" x14ac:dyDescent="0.3">
      <c r="C13741"/>
    </row>
    <row r="13742" spans="3:3" ht="14.4" x14ac:dyDescent="0.3">
      <c r="C13742"/>
    </row>
    <row r="13743" spans="3:3" ht="14.4" x14ac:dyDescent="0.3">
      <c r="C13743"/>
    </row>
    <row r="13744" spans="3:3" ht="14.4" x14ac:dyDescent="0.3">
      <c r="C13744"/>
    </row>
    <row r="13745" spans="3:3" ht="14.4" x14ac:dyDescent="0.3">
      <c r="C13745"/>
    </row>
    <row r="13746" spans="3:3" ht="14.4" x14ac:dyDescent="0.3">
      <c r="C13746"/>
    </row>
    <row r="13747" spans="3:3" ht="14.4" x14ac:dyDescent="0.3">
      <c r="C13747"/>
    </row>
    <row r="13748" spans="3:3" ht="14.4" x14ac:dyDescent="0.3">
      <c r="C13748"/>
    </row>
    <row r="13749" spans="3:3" ht="14.4" x14ac:dyDescent="0.3">
      <c r="C13749"/>
    </row>
    <row r="13750" spans="3:3" ht="14.4" x14ac:dyDescent="0.3">
      <c r="C13750"/>
    </row>
    <row r="13751" spans="3:3" ht="14.4" x14ac:dyDescent="0.3">
      <c r="C13751"/>
    </row>
    <row r="13752" spans="3:3" ht="14.4" x14ac:dyDescent="0.3">
      <c r="C13752"/>
    </row>
    <row r="13753" spans="3:3" ht="14.4" x14ac:dyDescent="0.3">
      <c r="C13753"/>
    </row>
    <row r="13754" spans="3:3" ht="14.4" x14ac:dyDescent="0.3">
      <c r="C13754"/>
    </row>
    <row r="13755" spans="3:3" ht="14.4" x14ac:dyDescent="0.3">
      <c r="C13755"/>
    </row>
    <row r="13756" spans="3:3" ht="14.4" x14ac:dyDescent="0.3">
      <c r="C13756"/>
    </row>
    <row r="13757" spans="3:3" ht="14.4" x14ac:dyDescent="0.3">
      <c r="C13757"/>
    </row>
    <row r="13758" spans="3:3" ht="14.4" x14ac:dyDescent="0.3">
      <c r="C13758"/>
    </row>
    <row r="13759" spans="3:3" ht="14.4" x14ac:dyDescent="0.3">
      <c r="C13759"/>
    </row>
    <row r="13760" spans="3:3" ht="14.4" x14ac:dyDescent="0.3">
      <c r="C13760"/>
    </row>
    <row r="13761" spans="3:3" ht="14.4" x14ac:dyDescent="0.3">
      <c r="C13761"/>
    </row>
    <row r="13762" spans="3:3" ht="14.4" x14ac:dyDescent="0.3">
      <c r="C13762"/>
    </row>
    <row r="13763" spans="3:3" ht="14.4" x14ac:dyDescent="0.3">
      <c r="C13763"/>
    </row>
    <row r="13764" spans="3:3" ht="14.4" x14ac:dyDescent="0.3">
      <c r="C13764"/>
    </row>
    <row r="13765" spans="3:3" ht="14.4" x14ac:dyDescent="0.3">
      <c r="C13765"/>
    </row>
    <row r="13766" spans="3:3" ht="14.4" x14ac:dyDescent="0.3">
      <c r="C13766"/>
    </row>
    <row r="13767" spans="3:3" ht="14.4" x14ac:dyDescent="0.3">
      <c r="C13767"/>
    </row>
    <row r="13768" spans="3:3" ht="14.4" x14ac:dyDescent="0.3">
      <c r="C13768"/>
    </row>
    <row r="13769" spans="3:3" ht="14.4" x14ac:dyDescent="0.3">
      <c r="C13769"/>
    </row>
    <row r="13770" spans="3:3" ht="14.4" x14ac:dyDescent="0.3">
      <c r="C13770"/>
    </row>
    <row r="13771" spans="3:3" ht="14.4" x14ac:dyDescent="0.3">
      <c r="C13771"/>
    </row>
    <row r="13772" spans="3:3" ht="14.4" x14ac:dyDescent="0.3">
      <c r="C13772"/>
    </row>
    <row r="13773" spans="3:3" ht="14.4" x14ac:dyDescent="0.3">
      <c r="C13773"/>
    </row>
    <row r="13774" spans="3:3" ht="14.4" x14ac:dyDescent="0.3">
      <c r="C13774"/>
    </row>
    <row r="13775" spans="3:3" ht="14.4" x14ac:dyDescent="0.3">
      <c r="C13775"/>
    </row>
    <row r="13776" spans="3:3" ht="14.4" x14ac:dyDescent="0.3">
      <c r="C13776"/>
    </row>
    <row r="13777" spans="3:3" ht="14.4" x14ac:dyDescent="0.3">
      <c r="C13777"/>
    </row>
    <row r="13778" spans="3:3" ht="14.4" x14ac:dyDescent="0.3">
      <c r="C13778"/>
    </row>
    <row r="13779" spans="3:3" ht="14.4" x14ac:dyDescent="0.3">
      <c r="C13779"/>
    </row>
    <row r="13780" spans="3:3" ht="14.4" x14ac:dyDescent="0.3">
      <c r="C13780"/>
    </row>
    <row r="13781" spans="3:3" ht="14.4" x14ac:dyDescent="0.3">
      <c r="C13781"/>
    </row>
    <row r="13782" spans="3:3" ht="14.4" x14ac:dyDescent="0.3">
      <c r="C13782"/>
    </row>
    <row r="13783" spans="3:3" ht="14.4" x14ac:dyDescent="0.3">
      <c r="C13783"/>
    </row>
    <row r="13784" spans="3:3" ht="14.4" x14ac:dyDescent="0.3">
      <c r="C13784"/>
    </row>
    <row r="13785" spans="3:3" ht="14.4" x14ac:dyDescent="0.3">
      <c r="C13785"/>
    </row>
    <row r="13786" spans="3:3" ht="14.4" x14ac:dyDescent="0.3">
      <c r="C13786"/>
    </row>
    <row r="13787" spans="3:3" ht="14.4" x14ac:dyDescent="0.3">
      <c r="C13787"/>
    </row>
    <row r="13788" spans="3:3" ht="14.4" x14ac:dyDescent="0.3">
      <c r="C13788"/>
    </row>
    <row r="13789" spans="3:3" ht="14.4" x14ac:dyDescent="0.3">
      <c r="C13789"/>
    </row>
    <row r="13790" spans="3:3" ht="14.4" x14ac:dyDescent="0.3">
      <c r="C13790"/>
    </row>
    <row r="13791" spans="3:3" ht="14.4" x14ac:dyDescent="0.3">
      <c r="C13791"/>
    </row>
    <row r="13792" spans="3:3" ht="14.4" x14ac:dyDescent="0.3">
      <c r="C13792"/>
    </row>
    <row r="13793" spans="3:3" ht="14.4" x14ac:dyDescent="0.3">
      <c r="C13793"/>
    </row>
    <row r="13794" spans="3:3" ht="14.4" x14ac:dyDescent="0.3">
      <c r="C13794"/>
    </row>
    <row r="13795" spans="3:3" ht="14.4" x14ac:dyDescent="0.3">
      <c r="C13795"/>
    </row>
    <row r="13796" spans="3:3" ht="14.4" x14ac:dyDescent="0.3">
      <c r="C13796"/>
    </row>
    <row r="13797" spans="3:3" ht="14.4" x14ac:dyDescent="0.3">
      <c r="C13797"/>
    </row>
    <row r="13798" spans="3:3" ht="14.4" x14ac:dyDescent="0.3">
      <c r="C13798"/>
    </row>
    <row r="13799" spans="3:3" ht="14.4" x14ac:dyDescent="0.3">
      <c r="C13799"/>
    </row>
    <row r="13800" spans="3:3" ht="14.4" x14ac:dyDescent="0.3">
      <c r="C13800"/>
    </row>
    <row r="13801" spans="3:3" ht="14.4" x14ac:dyDescent="0.3">
      <c r="C13801"/>
    </row>
    <row r="13802" spans="3:3" ht="14.4" x14ac:dyDescent="0.3">
      <c r="C13802"/>
    </row>
    <row r="13803" spans="3:3" ht="14.4" x14ac:dyDescent="0.3">
      <c r="C13803"/>
    </row>
    <row r="13804" spans="3:3" ht="14.4" x14ac:dyDescent="0.3">
      <c r="C13804"/>
    </row>
    <row r="13805" spans="3:3" ht="14.4" x14ac:dyDescent="0.3">
      <c r="C13805"/>
    </row>
    <row r="13806" spans="3:3" ht="14.4" x14ac:dyDescent="0.3">
      <c r="C13806"/>
    </row>
    <row r="13807" spans="3:3" ht="14.4" x14ac:dyDescent="0.3">
      <c r="C13807"/>
    </row>
    <row r="13808" spans="3:3" ht="14.4" x14ac:dyDescent="0.3">
      <c r="C13808"/>
    </row>
    <row r="13809" spans="3:3" ht="14.4" x14ac:dyDescent="0.3">
      <c r="C13809"/>
    </row>
    <row r="13810" spans="3:3" ht="14.4" x14ac:dyDescent="0.3">
      <c r="C13810"/>
    </row>
    <row r="13811" spans="3:3" ht="14.4" x14ac:dyDescent="0.3">
      <c r="C13811"/>
    </row>
    <row r="13812" spans="3:3" ht="14.4" x14ac:dyDescent="0.3">
      <c r="C13812"/>
    </row>
    <row r="13813" spans="3:3" ht="14.4" x14ac:dyDescent="0.3">
      <c r="C13813"/>
    </row>
    <row r="13814" spans="3:3" ht="14.4" x14ac:dyDescent="0.3">
      <c r="C13814"/>
    </row>
    <row r="13815" spans="3:3" ht="14.4" x14ac:dyDescent="0.3">
      <c r="C13815"/>
    </row>
    <row r="13816" spans="3:3" ht="14.4" x14ac:dyDescent="0.3">
      <c r="C13816"/>
    </row>
    <row r="13817" spans="3:3" ht="14.4" x14ac:dyDescent="0.3">
      <c r="C13817"/>
    </row>
    <row r="13818" spans="3:3" ht="14.4" x14ac:dyDescent="0.3">
      <c r="C13818"/>
    </row>
    <row r="13819" spans="3:3" ht="14.4" x14ac:dyDescent="0.3">
      <c r="C13819"/>
    </row>
    <row r="13820" spans="3:3" ht="14.4" x14ac:dyDescent="0.3">
      <c r="C13820"/>
    </row>
    <row r="13821" spans="3:3" ht="14.4" x14ac:dyDescent="0.3">
      <c r="C13821"/>
    </row>
    <row r="13822" spans="3:3" ht="14.4" x14ac:dyDescent="0.3">
      <c r="C13822"/>
    </row>
    <row r="13823" spans="3:3" ht="14.4" x14ac:dyDescent="0.3">
      <c r="C13823"/>
    </row>
    <row r="13824" spans="3:3" ht="14.4" x14ac:dyDescent="0.3">
      <c r="C13824"/>
    </row>
    <row r="13825" spans="3:3" ht="14.4" x14ac:dyDescent="0.3">
      <c r="C13825"/>
    </row>
    <row r="13826" spans="3:3" ht="14.4" x14ac:dyDescent="0.3">
      <c r="C13826"/>
    </row>
    <row r="13827" spans="3:3" ht="14.4" x14ac:dyDescent="0.3">
      <c r="C13827"/>
    </row>
    <row r="13828" spans="3:3" ht="14.4" x14ac:dyDescent="0.3">
      <c r="C13828"/>
    </row>
    <row r="13829" spans="3:3" ht="14.4" x14ac:dyDescent="0.3">
      <c r="C13829"/>
    </row>
    <row r="13830" spans="3:3" ht="14.4" x14ac:dyDescent="0.3">
      <c r="C13830"/>
    </row>
    <row r="13831" spans="3:3" ht="14.4" x14ac:dyDescent="0.3">
      <c r="C13831"/>
    </row>
    <row r="13832" spans="3:3" ht="14.4" x14ac:dyDescent="0.3">
      <c r="C13832"/>
    </row>
    <row r="13833" spans="3:3" ht="14.4" x14ac:dyDescent="0.3">
      <c r="C13833"/>
    </row>
    <row r="13834" spans="3:3" ht="14.4" x14ac:dyDescent="0.3">
      <c r="C13834"/>
    </row>
    <row r="13835" spans="3:3" ht="14.4" x14ac:dyDescent="0.3">
      <c r="C13835"/>
    </row>
    <row r="13836" spans="3:3" ht="14.4" x14ac:dyDescent="0.3">
      <c r="C13836"/>
    </row>
    <row r="13837" spans="3:3" ht="14.4" x14ac:dyDescent="0.3">
      <c r="C13837"/>
    </row>
    <row r="13838" spans="3:3" ht="14.4" x14ac:dyDescent="0.3">
      <c r="C13838"/>
    </row>
    <row r="13839" spans="3:3" ht="14.4" x14ac:dyDescent="0.3">
      <c r="C13839"/>
    </row>
    <row r="13840" spans="3:3" ht="14.4" x14ac:dyDescent="0.3">
      <c r="C13840"/>
    </row>
    <row r="13841" spans="3:3" ht="14.4" x14ac:dyDescent="0.3">
      <c r="C13841"/>
    </row>
    <row r="13842" spans="3:3" ht="14.4" x14ac:dyDescent="0.3">
      <c r="C13842"/>
    </row>
    <row r="13843" spans="3:3" ht="14.4" x14ac:dyDescent="0.3">
      <c r="C13843"/>
    </row>
    <row r="13844" spans="3:3" ht="14.4" x14ac:dyDescent="0.3">
      <c r="C13844"/>
    </row>
    <row r="13845" spans="3:3" ht="14.4" x14ac:dyDescent="0.3">
      <c r="C13845"/>
    </row>
    <row r="13846" spans="3:3" ht="14.4" x14ac:dyDescent="0.3">
      <c r="C13846"/>
    </row>
    <row r="13847" spans="3:3" ht="14.4" x14ac:dyDescent="0.3">
      <c r="C13847"/>
    </row>
    <row r="13848" spans="3:3" ht="14.4" x14ac:dyDescent="0.3">
      <c r="C13848"/>
    </row>
    <row r="13849" spans="3:3" ht="14.4" x14ac:dyDescent="0.3">
      <c r="C13849"/>
    </row>
    <row r="13850" spans="3:3" ht="14.4" x14ac:dyDescent="0.3">
      <c r="C13850"/>
    </row>
    <row r="13851" spans="3:3" ht="14.4" x14ac:dyDescent="0.3">
      <c r="C13851"/>
    </row>
    <row r="13852" spans="3:3" ht="14.4" x14ac:dyDescent="0.3">
      <c r="C13852"/>
    </row>
    <row r="13853" spans="3:3" ht="14.4" x14ac:dyDescent="0.3">
      <c r="C13853"/>
    </row>
    <row r="13854" spans="3:3" ht="14.4" x14ac:dyDescent="0.3">
      <c r="C13854"/>
    </row>
    <row r="13855" spans="3:3" ht="14.4" x14ac:dyDescent="0.3">
      <c r="C13855"/>
    </row>
    <row r="13856" spans="3:3" ht="14.4" x14ac:dyDescent="0.3">
      <c r="C13856"/>
    </row>
    <row r="13857" spans="3:3" ht="14.4" x14ac:dyDescent="0.3">
      <c r="C13857"/>
    </row>
    <row r="13858" spans="3:3" ht="14.4" x14ac:dyDescent="0.3">
      <c r="C13858"/>
    </row>
    <row r="13859" spans="3:3" ht="14.4" x14ac:dyDescent="0.3">
      <c r="C13859"/>
    </row>
    <row r="13860" spans="3:3" ht="14.4" x14ac:dyDescent="0.3">
      <c r="C13860"/>
    </row>
    <row r="13861" spans="3:3" ht="14.4" x14ac:dyDescent="0.3">
      <c r="C13861"/>
    </row>
    <row r="13862" spans="3:3" ht="14.4" x14ac:dyDescent="0.3">
      <c r="C13862"/>
    </row>
    <row r="13863" spans="3:3" ht="14.4" x14ac:dyDescent="0.3">
      <c r="C13863"/>
    </row>
    <row r="13864" spans="3:3" ht="14.4" x14ac:dyDescent="0.3">
      <c r="C13864"/>
    </row>
    <row r="13865" spans="3:3" ht="14.4" x14ac:dyDescent="0.3">
      <c r="C13865"/>
    </row>
    <row r="13866" spans="3:3" ht="14.4" x14ac:dyDescent="0.3">
      <c r="C13866"/>
    </row>
    <row r="13867" spans="3:3" ht="14.4" x14ac:dyDescent="0.3">
      <c r="C13867"/>
    </row>
    <row r="13868" spans="3:3" ht="14.4" x14ac:dyDescent="0.3">
      <c r="C13868"/>
    </row>
    <row r="13869" spans="3:3" ht="14.4" x14ac:dyDescent="0.3">
      <c r="C13869"/>
    </row>
    <row r="13870" spans="3:3" ht="14.4" x14ac:dyDescent="0.3">
      <c r="C13870"/>
    </row>
    <row r="13871" spans="3:3" ht="14.4" x14ac:dyDescent="0.3">
      <c r="C13871"/>
    </row>
    <row r="13872" spans="3:3" ht="14.4" x14ac:dyDescent="0.3">
      <c r="C13872"/>
    </row>
    <row r="13873" spans="3:3" ht="14.4" x14ac:dyDescent="0.3">
      <c r="C13873"/>
    </row>
    <row r="13874" spans="3:3" ht="14.4" x14ac:dyDescent="0.3">
      <c r="C13874"/>
    </row>
    <row r="13875" spans="3:3" ht="14.4" x14ac:dyDescent="0.3">
      <c r="C13875"/>
    </row>
    <row r="13876" spans="3:3" ht="14.4" x14ac:dyDescent="0.3">
      <c r="C13876"/>
    </row>
    <row r="13877" spans="3:3" ht="14.4" x14ac:dyDescent="0.3">
      <c r="C13877"/>
    </row>
    <row r="13878" spans="3:3" ht="14.4" x14ac:dyDescent="0.3">
      <c r="C13878"/>
    </row>
    <row r="13879" spans="3:3" ht="14.4" x14ac:dyDescent="0.3">
      <c r="C13879"/>
    </row>
    <row r="13880" spans="3:3" ht="14.4" x14ac:dyDescent="0.3">
      <c r="C13880"/>
    </row>
    <row r="13881" spans="3:3" ht="14.4" x14ac:dyDescent="0.3">
      <c r="C13881"/>
    </row>
    <row r="13882" spans="3:3" ht="14.4" x14ac:dyDescent="0.3">
      <c r="C13882"/>
    </row>
    <row r="13883" spans="3:3" ht="14.4" x14ac:dyDescent="0.3">
      <c r="C13883"/>
    </row>
    <row r="13884" spans="3:3" ht="14.4" x14ac:dyDescent="0.3">
      <c r="C13884"/>
    </row>
    <row r="13885" spans="3:3" ht="14.4" x14ac:dyDescent="0.3">
      <c r="C13885"/>
    </row>
    <row r="13886" spans="3:3" ht="14.4" x14ac:dyDescent="0.3">
      <c r="C13886"/>
    </row>
    <row r="13887" spans="3:3" ht="14.4" x14ac:dyDescent="0.3">
      <c r="C13887"/>
    </row>
    <row r="13888" spans="3:3" ht="14.4" x14ac:dyDescent="0.3">
      <c r="C13888"/>
    </row>
    <row r="13889" spans="3:3" ht="14.4" x14ac:dyDescent="0.3">
      <c r="C13889"/>
    </row>
    <row r="13890" spans="3:3" ht="14.4" x14ac:dyDescent="0.3">
      <c r="C13890"/>
    </row>
    <row r="13891" spans="3:3" ht="14.4" x14ac:dyDescent="0.3">
      <c r="C13891"/>
    </row>
    <row r="13892" spans="3:3" ht="14.4" x14ac:dyDescent="0.3">
      <c r="C13892"/>
    </row>
    <row r="13893" spans="3:3" ht="14.4" x14ac:dyDescent="0.3">
      <c r="C13893"/>
    </row>
    <row r="13894" spans="3:3" ht="14.4" x14ac:dyDescent="0.3">
      <c r="C13894"/>
    </row>
    <row r="13895" spans="3:3" ht="14.4" x14ac:dyDescent="0.3">
      <c r="C13895"/>
    </row>
    <row r="13896" spans="3:3" ht="14.4" x14ac:dyDescent="0.3">
      <c r="C13896"/>
    </row>
    <row r="13897" spans="3:3" ht="14.4" x14ac:dyDescent="0.3">
      <c r="C13897"/>
    </row>
    <row r="13898" spans="3:3" ht="14.4" x14ac:dyDescent="0.3">
      <c r="C13898"/>
    </row>
    <row r="13899" spans="3:3" ht="14.4" x14ac:dyDescent="0.3">
      <c r="C13899"/>
    </row>
    <row r="13900" spans="3:3" ht="14.4" x14ac:dyDescent="0.3">
      <c r="C13900"/>
    </row>
    <row r="13901" spans="3:3" ht="14.4" x14ac:dyDescent="0.3">
      <c r="C13901"/>
    </row>
    <row r="13902" spans="3:3" ht="14.4" x14ac:dyDescent="0.3">
      <c r="C13902"/>
    </row>
    <row r="13903" spans="3:3" ht="14.4" x14ac:dyDescent="0.3">
      <c r="C13903"/>
    </row>
    <row r="13904" spans="3:3" ht="14.4" x14ac:dyDescent="0.3">
      <c r="C13904"/>
    </row>
    <row r="13905" spans="3:3" ht="14.4" x14ac:dyDescent="0.3">
      <c r="C13905"/>
    </row>
    <row r="13906" spans="3:3" ht="14.4" x14ac:dyDescent="0.3">
      <c r="C13906"/>
    </row>
    <row r="13907" spans="3:3" ht="14.4" x14ac:dyDescent="0.3">
      <c r="C13907"/>
    </row>
    <row r="13908" spans="3:3" ht="14.4" x14ac:dyDescent="0.3">
      <c r="C13908"/>
    </row>
    <row r="13909" spans="3:3" ht="14.4" x14ac:dyDescent="0.3">
      <c r="C13909"/>
    </row>
    <row r="13910" spans="3:3" ht="14.4" x14ac:dyDescent="0.3">
      <c r="C13910"/>
    </row>
    <row r="13911" spans="3:3" ht="14.4" x14ac:dyDescent="0.3">
      <c r="C13911"/>
    </row>
    <row r="13912" spans="3:3" ht="14.4" x14ac:dyDescent="0.3">
      <c r="C13912"/>
    </row>
    <row r="13913" spans="3:3" ht="14.4" x14ac:dyDescent="0.3">
      <c r="C13913"/>
    </row>
    <row r="13914" spans="3:3" ht="14.4" x14ac:dyDescent="0.3">
      <c r="C13914"/>
    </row>
    <row r="13915" spans="3:3" ht="14.4" x14ac:dyDescent="0.3">
      <c r="C13915"/>
    </row>
    <row r="13916" spans="3:3" ht="14.4" x14ac:dyDescent="0.3">
      <c r="C13916"/>
    </row>
    <row r="13917" spans="3:3" ht="14.4" x14ac:dyDescent="0.3">
      <c r="C13917"/>
    </row>
    <row r="13918" spans="3:3" ht="14.4" x14ac:dyDescent="0.3">
      <c r="C13918"/>
    </row>
    <row r="13919" spans="3:3" ht="14.4" x14ac:dyDescent="0.3">
      <c r="C13919"/>
    </row>
    <row r="13920" spans="3:3" ht="14.4" x14ac:dyDescent="0.3">
      <c r="C13920"/>
    </row>
    <row r="13921" spans="3:3" ht="14.4" x14ac:dyDescent="0.3">
      <c r="C13921"/>
    </row>
    <row r="13922" spans="3:3" ht="14.4" x14ac:dyDescent="0.3">
      <c r="C13922"/>
    </row>
    <row r="13923" spans="3:3" ht="14.4" x14ac:dyDescent="0.3">
      <c r="C13923"/>
    </row>
    <row r="13924" spans="3:3" ht="14.4" x14ac:dyDescent="0.3">
      <c r="C13924"/>
    </row>
    <row r="13925" spans="3:3" ht="14.4" x14ac:dyDescent="0.3">
      <c r="C13925"/>
    </row>
    <row r="13926" spans="3:3" ht="14.4" x14ac:dyDescent="0.3">
      <c r="C13926"/>
    </row>
    <row r="13927" spans="3:3" ht="14.4" x14ac:dyDescent="0.3">
      <c r="C13927"/>
    </row>
    <row r="13928" spans="3:3" ht="14.4" x14ac:dyDescent="0.3">
      <c r="C13928"/>
    </row>
    <row r="13929" spans="3:3" ht="14.4" x14ac:dyDescent="0.3">
      <c r="C13929"/>
    </row>
    <row r="13930" spans="3:3" ht="14.4" x14ac:dyDescent="0.3">
      <c r="C13930"/>
    </row>
    <row r="13931" spans="3:3" ht="14.4" x14ac:dyDescent="0.3">
      <c r="C13931"/>
    </row>
    <row r="13932" spans="3:3" ht="14.4" x14ac:dyDescent="0.3">
      <c r="C13932"/>
    </row>
    <row r="13933" spans="3:3" ht="14.4" x14ac:dyDescent="0.3">
      <c r="C13933"/>
    </row>
    <row r="13934" spans="3:3" ht="14.4" x14ac:dyDescent="0.3">
      <c r="C13934"/>
    </row>
    <row r="13935" spans="3:3" ht="14.4" x14ac:dyDescent="0.3">
      <c r="C13935"/>
    </row>
    <row r="13936" spans="3:3" ht="14.4" x14ac:dyDescent="0.3">
      <c r="C13936"/>
    </row>
    <row r="13937" spans="3:3" ht="14.4" x14ac:dyDescent="0.3">
      <c r="C13937"/>
    </row>
    <row r="13938" spans="3:3" ht="14.4" x14ac:dyDescent="0.3">
      <c r="C13938"/>
    </row>
    <row r="13939" spans="3:3" ht="14.4" x14ac:dyDescent="0.3">
      <c r="C13939"/>
    </row>
    <row r="13940" spans="3:3" ht="14.4" x14ac:dyDescent="0.3">
      <c r="C13940"/>
    </row>
    <row r="13941" spans="3:3" ht="14.4" x14ac:dyDescent="0.3">
      <c r="C13941"/>
    </row>
    <row r="13942" spans="3:3" ht="14.4" x14ac:dyDescent="0.3">
      <c r="C13942"/>
    </row>
    <row r="13943" spans="3:3" ht="14.4" x14ac:dyDescent="0.3">
      <c r="C13943"/>
    </row>
    <row r="13944" spans="3:3" ht="14.4" x14ac:dyDescent="0.3">
      <c r="C13944"/>
    </row>
    <row r="13945" spans="3:3" ht="14.4" x14ac:dyDescent="0.3">
      <c r="C13945"/>
    </row>
    <row r="13946" spans="3:3" ht="14.4" x14ac:dyDescent="0.3">
      <c r="C13946"/>
    </row>
    <row r="13947" spans="3:3" ht="14.4" x14ac:dyDescent="0.3">
      <c r="C13947"/>
    </row>
    <row r="13948" spans="3:3" ht="14.4" x14ac:dyDescent="0.3">
      <c r="C13948"/>
    </row>
    <row r="13949" spans="3:3" ht="14.4" x14ac:dyDescent="0.3">
      <c r="C13949"/>
    </row>
    <row r="13950" spans="3:3" ht="14.4" x14ac:dyDescent="0.3">
      <c r="C13950"/>
    </row>
    <row r="13951" spans="3:3" ht="14.4" x14ac:dyDescent="0.3">
      <c r="C13951"/>
    </row>
    <row r="13952" spans="3:3" ht="14.4" x14ac:dyDescent="0.3">
      <c r="C13952"/>
    </row>
    <row r="13953" spans="3:3" ht="14.4" x14ac:dyDescent="0.3">
      <c r="C13953"/>
    </row>
    <row r="13954" spans="3:3" ht="14.4" x14ac:dyDescent="0.3">
      <c r="C13954"/>
    </row>
    <row r="13955" spans="3:3" ht="14.4" x14ac:dyDescent="0.3">
      <c r="C13955"/>
    </row>
    <row r="13956" spans="3:3" ht="14.4" x14ac:dyDescent="0.3">
      <c r="C13956"/>
    </row>
    <row r="13957" spans="3:3" ht="14.4" x14ac:dyDescent="0.3">
      <c r="C13957"/>
    </row>
    <row r="13958" spans="3:3" ht="14.4" x14ac:dyDescent="0.3">
      <c r="C13958"/>
    </row>
    <row r="13959" spans="3:3" ht="14.4" x14ac:dyDescent="0.3">
      <c r="C13959"/>
    </row>
    <row r="13960" spans="3:3" ht="14.4" x14ac:dyDescent="0.3">
      <c r="C13960"/>
    </row>
    <row r="13961" spans="3:3" ht="14.4" x14ac:dyDescent="0.3">
      <c r="C13961"/>
    </row>
    <row r="13962" spans="3:3" ht="14.4" x14ac:dyDescent="0.3">
      <c r="C13962"/>
    </row>
    <row r="13963" spans="3:3" ht="14.4" x14ac:dyDescent="0.3">
      <c r="C13963"/>
    </row>
    <row r="13964" spans="3:3" ht="14.4" x14ac:dyDescent="0.3">
      <c r="C13964"/>
    </row>
    <row r="13965" spans="3:3" ht="14.4" x14ac:dyDescent="0.3">
      <c r="C13965"/>
    </row>
    <row r="13966" spans="3:3" ht="14.4" x14ac:dyDescent="0.3">
      <c r="C13966"/>
    </row>
    <row r="13967" spans="3:3" ht="14.4" x14ac:dyDescent="0.3">
      <c r="C13967"/>
    </row>
    <row r="13968" spans="3:3" ht="14.4" x14ac:dyDescent="0.3">
      <c r="C13968"/>
    </row>
    <row r="13969" spans="3:3" ht="14.4" x14ac:dyDescent="0.3">
      <c r="C13969"/>
    </row>
    <row r="13970" spans="3:3" ht="14.4" x14ac:dyDescent="0.3">
      <c r="C13970"/>
    </row>
    <row r="13971" spans="3:3" ht="14.4" x14ac:dyDescent="0.3">
      <c r="C13971"/>
    </row>
    <row r="13972" spans="3:3" ht="14.4" x14ac:dyDescent="0.3">
      <c r="C13972"/>
    </row>
    <row r="13973" spans="3:3" ht="14.4" x14ac:dyDescent="0.3">
      <c r="C13973"/>
    </row>
    <row r="13974" spans="3:3" ht="14.4" x14ac:dyDescent="0.3">
      <c r="C13974"/>
    </row>
    <row r="13975" spans="3:3" ht="14.4" x14ac:dyDescent="0.3">
      <c r="C13975"/>
    </row>
    <row r="13976" spans="3:3" ht="14.4" x14ac:dyDescent="0.3">
      <c r="C13976"/>
    </row>
    <row r="13977" spans="3:3" ht="14.4" x14ac:dyDescent="0.3">
      <c r="C13977"/>
    </row>
    <row r="13978" spans="3:3" ht="14.4" x14ac:dyDescent="0.3">
      <c r="C13978"/>
    </row>
    <row r="13979" spans="3:3" ht="14.4" x14ac:dyDescent="0.3">
      <c r="C13979"/>
    </row>
    <row r="13980" spans="3:3" ht="14.4" x14ac:dyDescent="0.3">
      <c r="C13980"/>
    </row>
    <row r="13981" spans="3:3" ht="14.4" x14ac:dyDescent="0.3">
      <c r="C13981"/>
    </row>
    <row r="13982" spans="3:3" ht="14.4" x14ac:dyDescent="0.3">
      <c r="C13982"/>
    </row>
    <row r="13983" spans="3:3" ht="14.4" x14ac:dyDescent="0.3">
      <c r="C13983"/>
    </row>
    <row r="13984" spans="3:3" ht="14.4" x14ac:dyDescent="0.3">
      <c r="C13984"/>
    </row>
    <row r="13985" spans="3:3" ht="14.4" x14ac:dyDescent="0.3">
      <c r="C13985"/>
    </row>
    <row r="13986" spans="3:3" ht="14.4" x14ac:dyDescent="0.3">
      <c r="C13986"/>
    </row>
    <row r="13987" spans="3:3" ht="14.4" x14ac:dyDescent="0.3">
      <c r="C13987"/>
    </row>
    <row r="13988" spans="3:3" ht="14.4" x14ac:dyDescent="0.3">
      <c r="C13988"/>
    </row>
    <row r="13989" spans="3:3" ht="14.4" x14ac:dyDescent="0.3">
      <c r="C13989"/>
    </row>
    <row r="13990" spans="3:3" ht="14.4" x14ac:dyDescent="0.3">
      <c r="C13990"/>
    </row>
    <row r="13991" spans="3:3" ht="14.4" x14ac:dyDescent="0.3">
      <c r="C13991"/>
    </row>
    <row r="13992" spans="3:3" ht="14.4" x14ac:dyDescent="0.3">
      <c r="C13992"/>
    </row>
    <row r="13993" spans="3:3" ht="14.4" x14ac:dyDescent="0.3">
      <c r="C13993"/>
    </row>
    <row r="13994" spans="3:3" ht="14.4" x14ac:dyDescent="0.3">
      <c r="C13994"/>
    </row>
    <row r="13995" spans="3:3" ht="14.4" x14ac:dyDescent="0.3">
      <c r="C13995"/>
    </row>
    <row r="13996" spans="3:3" ht="14.4" x14ac:dyDescent="0.3">
      <c r="C13996"/>
    </row>
    <row r="13997" spans="3:3" ht="14.4" x14ac:dyDescent="0.3">
      <c r="C13997"/>
    </row>
    <row r="13998" spans="3:3" ht="14.4" x14ac:dyDescent="0.3">
      <c r="C13998"/>
    </row>
    <row r="13999" spans="3:3" ht="14.4" x14ac:dyDescent="0.3">
      <c r="C13999"/>
    </row>
    <row r="14000" spans="3:3" ht="14.4" x14ac:dyDescent="0.3">
      <c r="C14000"/>
    </row>
    <row r="14001" spans="3:3" ht="14.4" x14ac:dyDescent="0.3">
      <c r="C14001"/>
    </row>
    <row r="14002" spans="3:3" ht="14.4" x14ac:dyDescent="0.3">
      <c r="C14002"/>
    </row>
    <row r="14003" spans="3:3" ht="14.4" x14ac:dyDescent="0.3">
      <c r="C14003"/>
    </row>
    <row r="14004" spans="3:3" ht="14.4" x14ac:dyDescent="0.3">
      <c r="C14004"/>
    </row>
    <row r="14005" spans="3:3" ht="14.4" x14ac:dyDescent="0.3">
      <c r="C14005"/>
    </row>
    <row r="14006" spans="3:3" ht="14.4" x14ac:dyDescent="0.3">
      <c r="C14006"/>
    </row>
    <row r="14007" spans="3:3" ht="14.4" x14ac:dyDescent="0.3">
      <c r="C14007"/>
    </row>
    <row r="14008" spans="3:3" ht="14.4" x14ac:dyDescent="0.3">
      <c r="C14008"/>
    </row>
    <row r="14009" spans="3:3" ht="14.4" x14ac:dyDescent="0.3">
      <c r="C14009"/>
    </row>
    <row r="14010" spans="3:3" ht="14.4" x14ac:dyDescent="0.3">
      <c r="C14010"/>
    </row>
    <row r="14011" spans="3:3" ht="14.4" x14ac:dyDescent="0.3">
      <c r="C14011"/>
    </row>
    <row r="14012" spans="3:3" ht="14.4" x14ac:dyDescent="0.3">
      <c r="C14012"/>
    </row>
    <row r="14013" spans="3:3" ht="14.4" x14ac:dyDescent="0.3">
      <c r="C14013"/>
    </row>
    <row r="14014" spans="3:3" ht="14.4" x14ac:dyDescent="0.3">
      <c r="C14014"/>
    </row>
    <row r="14015" spans="3:3" ht="14.4" x14ac:dyDescent="0.3">
      <c r="C14015"/>
    </row>
    <row r="14016" spans="3:3" ht="14.4" x14ac:dyDescent="0.3">
      <c r="C14016"/>
    </row>
    <row r="14017" spans="3:3" ht="14.4" x14ac:dyDescent="0.3">
      <c r="C14017"/>
    </row>
    <row r="14018" spans="3:3" ht="14.4" x14ac:dyDescent="0.3">
      <c r="C14018"/>
    </row>
    <row r="14019" spans="3:3" ht="14.4" x14ac:dyDescent="0.3">
      <c r="C14019"/>
    </row>
    <row r="14020" spans="3:3" ht="14.4" x14ac:dyDescent="0.3">
      <c r="C14020"/>
    </row>
    <row r="14021" spans="3:3" ht="14.4" x14ac:dyDescent="0.3">
      <c r="C14021"/>
    </row>
    <row r="14022" spans="3:3" ht="14.4" x14ac:dyDescent="0.3">
      <c r="C14022"/>
    </row>
    <row r="14023" spans="3:3" ht="14.4" x14ac:dyDescent="0.3">
      <c r="C14023"/>
    </row>
    <row r="14024" spans="3:3" ht="14.4" x14ac:dyDescent="0.3">
      <c r="C14024"/>
    </row>
    <row r="14025" spans="3:3" ht="14.4" x14ac:dyDescent="0.3">
      <c r="C14025"/>
    </row>
    <row r="14026" spans="3:3" ht="14.4" x14ac:dyDescent="0.3">
      <c r="C14026"/>
    </row>
    <row r="14027" spans="3:3" ht="14.4" x14ac:dyDescent="0.3">
      <c r="C14027"/>
    </row>
    <row r="14028" spans="3:3" ht="14.4" x14ac:dyDescent="0.3">
      <c r="C14028"/>
    </row>
    <row r="14029" spans="3:3" ht="14.4" x14ac:dyDescent="0.3">
      <c r="C14029"/>
    </row>
    <row r="14030" spans="3:3" ht="14.4" x14ac:dyDescent="0.3">
      <c r="C14030"/>
    </row>
    <row r="14031" spans="3:3" ht="14.4" x14ac:dyDescent="0.3">
      <c r="C14031"/>
    </row>
    <row r="14032" spans="3:3" ht="14.4" x14ac:dyDescent="0.3">
      <c r="C14032"/>
    </row>
    <row r="14033" spans="3:3" ht="14.4" x14ac:dyDescent="0.3">
      <c r="C14033"/>
    </row>
    <row r="14034" spans="3:3" ht="14.4" x14ac:dyDescent="0.3">
      <c r="C14034"/>
    </row>
    <row r="14035" spans="3:3" ht="14.4" x14ac:dyDescent="0.3">
      <c r="C14035"/>
    </row>
    <row r="14036" spans="3:3" ht="14.4" x14ac:dyDescent="0.3">
      <c r="C14036"/>
    </row>
    <row r="14037" spans="3:3" ht="14.4" x14ac:dyDescent="0.3">
      <c r="C14037"/>
    </row>
    <row r="14038" spans="3:3" ht="14.4" x14ac:dyDescent="0.3">
      <c r="C14038"/>
    </row>
    <row r="14039" spans="3:3" ht="14.4" x14ac:dyDescent="0.3">
      <c r="C14039"/>
    </row>
    <row r="14040" spans="3:3" ht="14.4" x14ac:dyDescent="0.3">
      <c r="C14040"/>
    </row>
    <row r="14041" spans="3:3" ht="14.4" x14ac:dyDescent="0.3">
      <c r="C14041"/>
    </row>
    <row r="14042" spans="3:3" ht="14.4" x14ac:dyDescent="0.3">
      <c r="C14042"/>
    </row>
    <row r="14043" spans="3:3" ht="14.4" x14ac:dyDescent="0.3">
      <c r="C14043"/>
    </row>
    <row r="14044" spans="3:3" ht="14.4" x14ac:dyDescent="0.3">
      <c r="C14044"/>
    </row>
    <row r="14045" spans="3:3" ht="14.4" x14ac:dyDescent="0.3">
      <c r="C14045"/>
    </row>
    <row r="14046" spans="3:3" ht="14.4" x14ac:dyDescent="0.3">
      <c r="C14046"/>
    </row>
    <row r="14047" spans="3:3" ht="14.4" x14ac:dyDescent="0.3">
      <c r="C14047"/>
    </row>
    <row r="14048" spans="3:3" ht="14.4" x14ac:dyDescent="0.3">
      <c r="C14048"/>
    </row>
    <row r="14049" spans="3:3" ht="14.4" x14ac:dyDescent="0.3">
      <c r="C14049"/>
    </row>
    <row r="14050" spans="3:3" ht="14.4" x14ac:dyDescent="0.3">
      <c r="C14050"/>
    </row>
    <row r="14051" spans="3:3" ht="14.4" x14ac:dyDescent="0.3">
      <c r="C14051"/>
    </row>
    <row r="14052" spans="3:3" ht="14.4" x14ac:dyDescent="0.3">
      <c r="C14052"/>
    </row>
    <row r="14053" spans="3:3" ht="14.4" x14ac:dyDescent="0.3">
      <c r="C14053"/>
    </row>
    <row r="14054" spans="3:3" ht="14.4" x14ac:dyDescent="0.3">
      <c r="C14054"/>
    </row>
    <row r="14055" spans="3:3" ht="14.4" x14ac:dyDescent="0.3">
      <c r="C14055"/>
    </row>
    <row r="14056" spans="3:3" ht="14.4" x14ac:dyDescent="0.3">
      <c r="C14056"/>
    </row>
    <row r="14057" spans="3:3" ht="14.4" x14ac:dyDescent="0.3">
      <c r="C14057"/>
    </row>
    <row r="14058" spans="3:3" ht="14.4" x14ac:dyDescent="0.3">
      <c r="C14058"/>
    </row>
    <row r="14059" spans="3:3" ht="14.4" x14ac:dyDescent="0.3">
      <c r="C14059"/>
    </row>
    <row r="14060" spans="3:3" ht="14.4" x14ac:dyDescent="0.3">
      <c r="C14060"/>
    </row>
    <row r="14061" spans="3:3" ht="14.4" x14ac:dyDescent="0.3">
      <c r="C14061"/>
    </row>
    <row r="14062" spans="3:3" ht="14.4" x14ac:dyDescent="0.3">
      <c r="C14062"/>
    </row>
    <row r="14063" spans="3:3" ht="14.4" x14ac:dyDescent="0.3">
      <c r="C14063"/>
    </row>
    <row r="14064" spans="3:3" ht="14.4" x14ac:dyDescent="0.3">
      <c r="C14064"/>
    </row>
    <row r="14065" spans="3:3" ht="14.4" x14ac:dyDescent="0.3">
      <c r="C14065"/>
    </row>
    <row r="14066" spans="3:3" ht="14.4" x14ac:dyDescent="0.3">
      <c r="C14066"/>
    </row>
    <row r="14067" spans="3:3" ht="14.4" x14ac:dyDescent="0.3">
      <c r="C14067"/>
    </row>
    <row r="14068" spans="3:3" ht="14.4" x14ac:dyDescent="0.3">
      <c r="C14068"/>
    </row>
    <row r="14069" spans="3:3" ht="14.4" x14ac:dyDescent="0.3">
      <c r="C14069"/>
    </row>
    <row r="14070" spans="3:3" ht="14.4" x14ac:dyDescent="0.3">
      <c r="C14070"/>
    </row>
    <row r="14071" spans="3:3" ht="14.4" x14ac:dyDescent="0.3">
      <c r="C14071"/>
    </row>
    <row r="14072" spans="3:3" ht="14.4" x14ac:dyDescent="0.3">
      <c r="C14072"/>
    </row>
    <row r="14073" spans="3:3" ht="14.4" x14ac:dyDescent="0.3">
      <c r="C14073"/>
    </row>
    <row r="14074" spans="3:3" ht="14.4" x14ac:dyDescent="0.3">
      <c r="C14074"/>
    </row>
    <row r="14075" spans="3:3" ht="14.4" x14ac:dyDescent="0.3">
      <c r="C14075"/>
    </row>
    <row r="14076" spans="3:3" ht="14.4" x14ac:dyDescent="0.3">
      <c r="C14076"/>
    </row>
    <row r="14077" spans="3:3" ht="14.4" x14ac:dyDescent="0.3">
      <c r="C14077"/>
    </row>
    <row r="14078" spans="3:3" ht="14.4" x14ac:dyDescent="0.3">
      <c r="C14078"/>
    </row>
    <row r="14079" spans="3:3" ht="14.4" x14ac:dyDescent="0.3">
      <c r="C14079"/>
    </row>
    <row r="14080" spans="3:3" ht="14.4" x14ac:dyDescent="0.3">
      <c r="C14080"/>
    </row>
    <row r="14081" spans="3:3" ht="14.4" x14ac:dyDescent="0.3">
      <c r="C14081"/>
    </row>
    <row r="14082" spans="3:3" ht="14.4" x14ac:dyDescent="0.3">
      <c r="C14082"/>
    </row>
    <row r="14083" spans="3:3" ht="14.4" x14ac:dyDescent="0.3">
      <c r="C14083"/>
    </row>
    <row r="14084" spans="3:3" ht="14.4" x14ac:dyDescent="0.3">
      <c r="C14084"/>
    </row>
    <row r="14085" spans="3:3" ht="14.4" x14ac:dyDescent="0.3">
      <c r="C14085"/>
    </row>
    <row r="14086" spans="3:3" ht="14.4" x14ac:dyDescent="0.3">
      <c r="C14086"/>
    </row>
    <row r="14087" spans="3:3" ht="14.4" x14ac:dyDescent="0.3">
      <c r="C14087"/>
    </row>
    <row r="14088" spans="3:3" ht="14.4" x14ac:dyDescent="0.3">
      <c r="C14088"/>
    </row>
    <row r="14089" spans="3:3" ht="14.4" x14ac:dyDescent="0.3">
      <c r="C14089"/>
    </row>
    <row r="14090" spans="3:3" ht="14.4" x14ac:dyDescent="0.3">
      <c r="C14090"/>
    </row>
    <row r="14091" spans="3:3" ht="14.4" x14ac:dyDescent="0.3">
      <c r="C14091"/>
    </row>
    <row r="14092" spans="3:3" ht="14.4" x14ac:dyDescent="0.3">
      <c r="C14092"/>
    </row>
    <row r="14093" spans="3:3" ht="14.4" x14ac:dyDescent="0.3">
      <c r="C14093"/>
    </row>
    <row r="14094" spans="3:3" ht="14.4" x14ac:dyDescent="0.3">
      <c r="C14094"/>
    </row>
    <row r="14095" spans="3:3" ht="14.4" x14ac:dyDescent="0.3">
      <c r="C14095"/>
    </row>
    <row r="14096" spans="3:3" ht="14.4" x14ac:dyDescent="0.3">
      <c r="C14096"/>
    </row>
    <row r="14097" spans="3:3" ht="14.4" x14ac:dyDescent="0.3">
      <c r="C14097"/>
    </row>
    <row r="14098" spans="3:3" ht="14.4" x14ac:dyDescent="0.3">
      <c r="C14098"/>
    </row>
    <row r="14099" spans="3:3" ht="14.4" x14ac:dyDescent="0.3">
      <c r="C14099"/>
    </row>
    <row r="14100" spans="3:3" ht="14.4" x14ac:dyDescent="0.3">
      <c r="C14100"/>
    </row>
    <row r="14101" spans="3:3" ht="14.4" x14ac:dyDescent="0.3">
      <c r="C14101"/>
    </row>
    <row r="14102" spans="3:3" ht="14.4" x14ac:dyDescent="0.3">
      <c r="C14102"/>
    </row>
    <row r="14103" spans="3:3" ht="14.4" x14ac:dyDescent="0.3">
      <c r="C14103"/>
    </row>
    <row r="14104" spans="3:3" ht="14.4" x14ac:dyDescent="0.3">
      <c r="C14104"/>
    </row>
    <row r="14105" spans="3:3" ht="14.4" x14ac:dyDescent="0.3">
      <c r="C14105"/>
    </row>
    <row r="14106" spans="3:3" ht="14.4" x14ac:dyDescent="0.3">
      <c r="C14106"/>
    </row>
    <row r="14107" spans="3:3" ht="14.4" x14ac:dyDescent="0.3">
      <c r="C14107"/>
    </row>
    <row r="14108" spans="3:3" ht="14.4" x14ac:dyDescent="0.3">
      <c r="C14108"/>
    </row>
    <row r="14109" spans="3:3" ht="14.4" x14ac:dyDescent="0.3">
      <c r="C14109"/>
    </row>
    <row r="14110" spans="3:3" ht="14.4" x14ac:dyDescent="0.3">
      <c r="C14110"/>
    </row>
    <row r="14111" spans="3:3" ht="14.4" x14ac:dyDescent="0.3">
      <c r="C14111"/>
    </row>
    <row r="14112" spans="3:3" ht="14.4" x14ac:dyDescent="0.3">
      <c r="C14112"/>
    </row>
    <row r="14113" spans="3:3" ht="14.4" x14ac:dyDescent="0.3">
      <c r="C14113"/>
    </row>
    <row r="14114" spans="3:3" ht="14.4" x14ac:dyDescent="0.3">
      <c r="C14114"/>
    </row>
    <row r="14115" spans="3:3" ht="14.4" x14ac:dyDescent="0.3">
      <c r="C14115"/>
    </row>
    <row r="14116" spans="3:3" ht="14.4" x14ac:dyDescent="0.3">
      <c r="C14116"/>
    </row>
    <row r="14117" spans="3:3" ht="14.4" x14ac:dyDescent="0.3">
      <c r="C14117"/>
    </row>
    <row r="14118" spans="3:3" ht="14.4" x14ac:dyDescent="0.3">
      <c r="C14118"/>
    </row>
    <row r="14119" spans="3:3" ht="14.4" x14ac:dyDescent="0.3">
      <c r="C14119"/>
    </row>
    <row r="14120" spans="3:3" ht="14.4" x14ac:dyDescent="0.3">
      <c r="C14120"/>
    </row>
    <row r="14121" spans="3:3" ht="14.4" x14ac:dyDescent="0.3">
      <c r="C14121"/>
    </row>
    <row r="14122" spans="3:3" ht="14.4" x14ac:dyDescent="0.3">
      <c r="C14122"/>
    </row>
    <row r="14123" spans="3:3" ht="14.4" x14ac:dyDescent="0.3">
      <c r="C14123"/>
    </row>
    <row r="14124" spans="3:3" ht="14.4" x14ac:dyDescent="0.3">
      <c r="C14124"/>
    </row>
    <row r="14125" spans="3:3" ht="14.4" x14ac:dyDescent="0.3">
      <c r="C14125"/>
    </row>
    <row r="14126" spans="3:3" ht="14.4" x14ac:dyDescent="0.3">
      <c r="C14126"/>
    </row>
    <row r="14127" spans="3:3" ht="14.4" x14ac:dyDescent="0.3">
      <c r="C14127"/>
    </row>
    <row r="14128" spans="3:3" ht="14.4" x14ac:dyDescent="0.3">
      <c r="C14128"/>
    </row>
    <row r="14129" spans="3:3" ht="14.4" x14ac:dyDescent="0.3">
      <c r="C14129"/>
    </row>
    <row r="14130" spans="3:3" ht="14.4" x14ac:dyDescent="0.3">
      <c r="C14130"/>
    </row>
    <row r="14131" spans="3:3" ht="14.4" x14ac:dyDescent="0.3">
      <c r="C14131"/>
    </row>
    <row r="14132" spans="3:3" ht="14.4" x14ac:dyDescent="0.3">
      <c r="C14132"/>
    </row>
    <row r="14133" spans="3:3" ht="14.4" x14ac:dyDescent="0.3">
      <c r="C14133"/>
    </row>
    <row r="14134" spans="3:3" ht="14.4" x14ac:dyDescent="0.3">
      <c r="C14134"/>
    </row>
    <row r="14135" spans="3:3" ht="14.4" x14ac:dyDescent="0.3">
      <c r="C14135"/>
    </row>
    <row r="14136" spans="3:3" ht="14.4" x14ac:dyDescent="0.3">
      <c r="C14136"/>
    </row>
    <row r="14137" spans="3:3" ht="14.4" x14ac:dyDescent="0.3">
      <c r="C14137"/>
    </row>
    <row r="14138" spans="3:3" ht="14.4" x14ac:dyDescent="0.3">
      <c r="C14138"/>
    </row>
    <row r="14139" spans="3:3" ht="14.4" x14ac:dyDescent="0.3">
      <c r="C14139"/>
    </row>
    <row r="14140" spans="3:3" ht="14.4" x14ac:dyDescent="0.3">
      <c r="C14140"/>
    </row>
    <row r="14141" spans="3:3" ht="14.4" x14ac:dyDescent="0.3">
      <c r="C14141"/>
    </row>
    <row r="14142" spans="3:3" ht="14.4" x14ac:dyDescent="0.3">
      <c r="C14142"/>
    </row>
    <row r="14143" spans="3:3" ht="14.4" x14ac:dyDescent="0.3">
      <c r="C14143"/>
    </row>
    <row r="14144" spans="3:3" ht="14.4" x14ac:dyDescent="0.3">
      <c r="C14144"/>
    </row>
    <row r="14145" spans="3:3" ht="14.4" x14ac:dyDescent="0.3">
      <c r="C14145"/>
    </row>
    <row r="14146" spans="3:3" ht="14.4" x14ac:dyDescent="0.3">
      <c r="C14146"/>
    </row>
    <row r="14147" spans="3:3" ht="14.4" x14ac:dyDescent="0.3">
      <c r="C14147"/>
    </row>
    <row r="14148" spans="3:3" ht="14.4" x14ac:dyDescent="0.3">
      <c r="C14148"/>
    </row>
    <row r="14149" spans="3:3" ht="14.4" x14ac:dyDescent="0.3">
      <c r="C14149"/>
    </row>
    <row r="14150" spans="3:3" ht="14.4" x14ac:dyDescent="0.3">
      <c r="C14150"/>
    </row>
    <row r="14151" spans="3:3" ht="14.4" x14ac:dyDescent="0.3">
      <c r="C14151"/>
    </row>
    <row r="14152" spans="3:3" ht="14.4" x14ac:dyDescent="0.3">
      <c r="C14152"/>
    </row>
    <row r="14153" spans="3:3" ht="14.4" x14ac:dyDescent="0.3">
      <c r="C14153"/>
    </row>
    <row r="14154" spans="3:3" ht="14.4" x14ac:dyDescent="0.3">
      <c r="C14154"/>
    </row>
    <row r="14155" spans="3:3" ht="14.4" x14ac:dyDescent="0.3">
      <c r="C14155"/>
    </row>
    <row r="14156" spans="3:3" ht="14.4" x14ac:dyDescent="0.3">
      <c r="C14156"/>
    </row>
    <row r="14157" spans="3:3" ht="14.4" x14ac:dyDescent="0.3">
      <c r="C14157"/>
    </row>
    <row r="14158" spans="3:3" ht="14.4" x14ac:dyDescent="0.3">
      <c r="C14158"/>
    </row>
    <row r="14159" spans="3:3" ht="14.4" x14ac:dyDescent="0.3">
      <c r="C14159"/>
    </row>
    <row r="14160" spans="3:3" ht="14.4" x14ac:dyDescent="0.3">
      <c r="C14160"/>
    </row>
    <row r="14161" spans="3:3" ht="14.4" x14ac:dyDescent="0.3">
      <c r="C14161"/>
    </row>
    <row r="14162" spans="3:3" ht="14.4" x14ac:dyDescent="0.3">
      <c r="C14162"/>
    </row>
    <row r="14163" spans="3:3" ht="14.4" x14ac:dyDescent="0.3">
      <c r="C14163"/>
    </row>
    <row r="14164" spans="3:3" ht="14.4" x14ac:dyDescent="0.3">
      <c r="C14164"/>
    </row>
    <row r="14165" spans="3:3" ht="14.4" x14ac:dyDescent="0.3">
      <c r="C14165"/>
    </row>
    <row r="14166" spans="3:3" ht="14.4" x14ac:dyDescent="0.3">
      <c r="C14166"/>
    </row>
    <row r="14167" spans="3:3" ht="14.4" x14ac:dyDescent="0.3">
      <c r="C14167"/>
    </row>
    <row r="14168" spans="3:3" ht="14.4" x14ac:dyDescent="0.3">
      <c r="C14168"/>
    </row>
    <row r="14169" spans="3:3" ht="14.4" x14ac:dyDescent="0.3">
      <c r="C14169"/>
    </row>
    <row r="14170" spans="3:3" ht="14.4" x14ac:dyDescent="0.3">
      <c r="C14170"/>
    </row>
    <row r="14171" spans="3:3" ht="14.4" x14ac:dyDescent="0.3">
      <c r="C14171"/>
    </row>
    <row r="14172" spans="3:3" ht="14.4" x14ac:dyDescent="0.3">
      <c r="C14172"/>
    </row>
    <row r="14173" spans="3:3" ht="14.4" x14ac:dyDescent="0.3">
      <c r="C14173"/>
    </row>
    <row r="14174" spans="3:3" ht="14.4" x14ac:dyDescent="0.3">
      <c r="C14174"/>
    </row>
    <row r="14175" spans="3:3" ht="14.4" x14ac:dyDescent="0.3">
      <c r="C14175"/>
    </row>
    <row r="14176" spans="3:3" ht="14.4" x14ac:dyDescent="0.3">
      <c r="C14176"/>
    </row>
    <row r="14177" spans="3:3" ht="14.4" x14ac:dyDescent="0.3">
      <c r="C14177"/>
    </row>
    <row r="14178" spans="3:3" ht="14.4" x14ac:dyDescent="0.3">
      <c r="C14178"/>
    </row>
    <row r="14179" spans="3:3" ht="14.4" x14ac:dyDescent="0.3">
      <c r="C14179"/>
    </row>
    <row r="14180" spans="3:3" ht="14.4" x14ac:dyDescent="0.3">
      <c r="C14180"/>
    </row>
    <row r="14181" spans="3:3" ht="14.4" x14ac:dyDescent="0.3">
      <c r="C14181"/>
    </row>
    <row r="14182" spans="3:3" ht="14.4" x14ac:dyDescent="0.3">
      <c r="C14182"/>
    </row>
    <row r="14183" spans="3:3" ht="14.4" x14ac:dyDescent="0.3">
      <c r="C14183"/>
    </row>
    <row r="14184" spans="3:3" ht="14.4" x14ac:dyDescent="0.3">
      <c r="C14184"/>
    </row>
    <row r="14185" spans="3:3" ht="14.4" x14ac:dyDescent="0.3">
      <c r="C14185"/>
    </row>
    <row r="14186" spans="3:3" ht="14.4" x14ac:dyDescent="0.3">
      <c r="C14186"/>
    </row>
    <row r="14187" spans="3:3" ht="14.4" x14ac:dyDescent="0.3">
      <c r="C14187"/>
    </row>
    <row r="14188" spans="3:3" ht="14.4" x14ac:dyDescent="0.3">
      <c r="C14188"/>
    </row>
    <row r="14189" spans="3:3" ht="14.4" x14ac:dyDescent="0.3">
      <c r="C14189"/>
    </row>
    <row r="14190" spans="3:3" ht="14.4" x14ac:dyDescent="0.3">
      <c r="C14190"/>
    </row>
    <row r="14191" spans="3:3" ht="14.4" x14ac:dyDescent="0.3">
      <c r="C14191"/>
    </row>
    <row r="14192" spans="3:3" ht="14.4" x14ac:dyDescent="0.3">
      <c r="C14192"/>
    </row>
    <row r="14193" spans="3:3" ht="14.4" x14ac:dyDescent="0.3">
      <c r="C14193"/>
    </row>
    <row r="14194" spans="3:3" ht="14.4" x14ac:dyDescent="0.3">
      <c r="C14194"/>
    </row>
    <row r="14195" spans="3:3" ht="14.4" x14ac:dyDescent="0.3">
      <c r="C14195"/>
    </row>
    <row r="14196" spans="3:3" ht="14.4" x14ac:dyDescent="0.3">
      <c r="C14196"/>
    </row>
    <row r="14197" spans="3:3" ht="14.4" x14ac:dyDescent="0.3">
      <c r="C14197"/>
    </row>
    <row r="14198" spans="3:3" ht="14.4" x14ac:dyDescent="0.3">
      <c r="C14198"/>
    </row>
    <row r="14199" spans="3:3" ht="14.4" x14ac:dyDescent="0.3">
      <c r="C14199"/>
    </row>
    <row r="14200" spans="3:3" ht="14.4" x14ac:dyDescent="0.3">
      <c r="C14200"/>
    </row>
    <row r="14201" spans="3:3" ht="14.4" x14ac:dyDescent="0.3">
      <c r="C14201"/>
    </row>
    <row r="14202" spans="3:3" ht="14.4" x14ac:dyDescent="0.3">
      <c r="C14202"/>
    </row>
    <row r="14203" spans="3:3" ht="14.4" x14ac:dyDescent="0.3">
      <c r="C14203"/>
    </row>
    <row r="14204" spans="3:3" ht="14.4" x14ac:dyDescent="0.3">
      <c r="C14204"/>
    </row>
    <row r="14205" spans="3:3" ht="14.4" x14ac:dyDescent="0.3">
      <c r="C14205"/>
    </row>
    <row r="14206" spans="3:3" ht="14.4" x14ac:dyDescent="0.3">
      <c r="C14206"/>
    </row>
    <row r="14207" spans="3:3" ht="14.4" x14ac:dyDescent="0.3">
      <c r="C14207"/>
    </row>
    <row r="14208" spans="3:3" ht="14.4" x14ac:dyDescent="0.3">
      <c r="C14208"/>
    </row>
    <row r="14209" spans="3:3" ht="14.4" x14ac:dyDescent="0.3">
      <c r="C14209"/>
    </row>
    <row r="14210" spans="3:3" ht="14.4" x14ac:dyDescent="0.3">
      <c r="C14210"/>
    </row>
    <row r="14211" spans="3:3" ht="14.4" x14ac:dyDescent="0.3">
      <c r="C14211"/>
    </row>
    <row r="14212" spans="3:3" ht="14.4" x14ac:dyDescent="0.3">
      <c r="C14212"/>
    </row>
    <row r="14213" spans="3:3" ht="14.4" x14ac:dyDescent="0.3">
      <c r="C14213"/>
    </row>
    <row r="14214" spans="3:3" ht="14.4" x14ac:dyDescent="0.3">
      <c r="C14214"/>
    </row>
    <row r="14215" spans="3:3" ht="14.4" x14ac:dyDescent="0.3">
      <c r="C14215"/>
    </row>
    <row r="14216" spans="3:3" ht="14.4" x14ac:dyDescent="0.3">
      <c r="C14216"/>
    </row>
    <row r="14217" spans="3:3" ht="14.4" x14ac:dyDescent="0.3">
      <c r="C14217"/>
    </row>
    <row r="14218" spans="3:3" ht="14.4" x14ac:dyDescent="0.3">
      <c r="C14218"/>
    </row>
    <row r="14219" spans="3:3" ht="14.4" x14ac:dyDescent="0.3">
      <c r="C14219"/>
    </row>
    <row r="14220" spans="3:3" ht="14.4" x14ac:dyDescent="0.3">
      <c r="C14220"/>
    </row>
    <row r="14221" spans="3:3" ht="14.4" x14ac:dyDescent="0.3">
      <c r="C14221"/>
    </row>
    <row r="14222" spans="3:3" ht="14.4" x14ac:dyDescent="0.3">
      <c r="C14222"/>
    </row>
    <row r="14223" spans="3:3" ht="14.4" x14ac:dyDescent="0.3">
      <c r="C14223"/>
    </row>
    <row r="14224" spans="3:3" ht="14.4" x14ac:dyDescent="0.3">
      <c r="C14224"/>
    </row>
    <row r="14225" spans="3:3" ht="14.4" x14ac:dyDescent="0.3">
      <c r="C14225"/>
    </row>
    <row r="14226" spans="3:3" ht="14.4" x14ac:dyDescent="0.3">
      <c r="C14226"/>
    </row>
    <row r="14227" spans="3:3" ht="14.4" x14ac:dyDescent="0.3">
      <c r="C14227"/>
    </row>
    <row r="14228" spans="3:3" ht="14.4" x14ac:dyDescent="0.3">
      <c r="C14228"/>
    </row>
    <row r="14229" spans="3:3" ht="14.4" x14ac:dyDescent="0.3">
      <c r="C14229"/>
    </row>
    <row r="14230" spans="3:3" ht="14.4" x14ac:dyDescent="0.3">
      <c r="C14230"/>
    </row>
    <row r="14231" spans="3:3" ht="14.4" x14ac:dyDescent="0.3">
      <c r="C14231"/>
    </row>
    <row r="14232" spans="3:3" ht="14.4" x14ac:dyDescent="0.3">
      <c r="C14232"/>
    </row>
    <row r="14233" spans="3:3" ht="14.4" x14ac:dyDescent="0.3">
      <c r="C14233"/>
    </row>
    <row r="14234" spans="3:3" ht="14.4" x14ac:dyDescent="0.3">
      <c r="C14234"/>
    </row>
    <row r="14235" spans="3:3" ht="14.4" x14ac:dyDescent="0.3">
      <c r="C14235"/>
    </row>
    <row r="14236" spans="3:3" ht="14.4" x14ac:dyDescent="0.3">
      <c r="C14236"/>
    </row>
    <row r="14237" spans="3:3" ht="14.4" x14ac:dyDescent="0.3">
      <c r="C14237"/>
    </row>
    <row r="14238" spans="3:3" ht="14.4" x14ac:dyDescent="0.3">
      <c r="C14238"/>
    </row>
    <row r="14239" spans="3:3" ht="14.4" x14ac:dyDescent="0.3">
      <c r="C14239"/>
    </row>
    <row r="14240" spans="3:3" ht="14.4" x14ac:dyDescent="0.3">
      <c r="C14240"/>
    </row>
    <row r="14241" spans="3:3" ht="14.4" x14ac:dyDescent="0.3">
      <c r="C14241"/>
    </row>
    <row r="14242" spans="3:3" ht="14.4" x14ac:dyDescent="0.3">
      <c r="C14242"/>
    </row>
    <row r="14243" spans="3:3" ht="14.4" x14ac:dyDescent="0.3">
      <c r="C14243"/>
    </row>
    <row r="14244" spans="3:3" ht="14.4" x14ac:dyDescent="0.3">
      <c r="C14244"/>
    </row>
    <row r="14245" spans="3:3" ht="14.4" x14ac:dyDescent="0.3">
      <c r="C14245"/>
    </row>
    <row r="14246" spans="3:3" ht="14.4" x14ac:dyDescent="0.3">
      <c r="C14246"/>
    </row>
    <row r="14247" spans="3:3" ht="14.4" x14ac:dyDescent="0.3">
      <c r="C14247"/>
    </row>
    <row r="14248" spans="3:3" ht="14.4" x14ac:dyDescent="0.3">
      <c r="C14248"/>
    </row>
    <row r="14249" spans="3:3" ht="14.4" x14ac:dyDescent="0.3">
      <c r="C14249"/>
    </row>
    <row r="14250" spans="3:3" ht="14.4" x14ac:dyDescent="0.3">
      <c r="C14250"/>
    </row>
    <row r="14251" spans="3:3" ht="14.4" x14ac:dyDescent="0.3">
      <c r="C14251"/>
    </row>
    <row r="14252" spans="3:3" ht="14.4" x14ac:dyDescent="0.3">
      <c r="C14252"/>
    </row>
    <row r="14253" spans="3:3" ht="14.4" x14ac:dyDescent="0.3">
      <c r="C14253"/>
    </row>
    <row r="14254" spans="3:3" ht="14.4" x14ac:dyDescent="0.3">
      <c r="C14254"/>
    </row>
    <row r="14255" spans="3:3" ht="14.4" x14ac:dyDescent="0.3">
      <c r="C14255"/>
    </row>
    <row r="14256" spans="3:3" ht="14.4" x14ac:dyDescent="0.3">
      <c r="C14256"/>
    </row>
    <row r="14257" spans="3:3" ht="14.4" x14ac:dyDescent="0.3">
      <c r="C14257"/>
    </row>
    <row r="14258" spans="3:3" ht="14.4" x14ac:dyDescent="0.3">
      <c r="C14258"/>
    </row>
    <row r="14259" spans="3:3" ht="14.4" x14ac:dyDescent="0.3">
      <c r="C14259"/>
    </row>
    <row r="14260" spans="3:3" ht="14.4" x14ac:dyDescent="0.3">
      <c r="C14260"/>
    </row>
    <row r="14261" spans="3:3" ht="14.4" x14ac:dyDescent="0.3">
      <c r="C14261"/>
    </row>
    <row r="14262" spans="3:3" ht="14.4" x14ac:dyDescent="0.3">
      <c r="C14262"/>
    </row>
    <row r="14263" spans="3:3" ht="14.4" x14ac:dyDescent="0.3">
      <c r="C14263"/>
    </row>
    <row r="14264" spans="3:3" ht="14.4" x14ac:dyDescent="0.3">
      <c r="C14264"/>
    </row>
    <row r="14265" spans="3:3" ht="14.4" x14ac:dyDescent="0.3">
      <c r="C14265"/>
    </row>
    <row r="14266" spans="3:3" ht="14.4" x14ac:dyDescent="0.3">
      <c r="C14266"/>
    </row>
    <row r="14267" spans="3:3" ht="14.4" x14ac:dyDescent="0.3">
      <c r="C14267"/>
    </row>
    <row r="14268" spans="3:3" ht="14.4" x14ac:dyDescent="0.3">
      <c r="C14268"/>
    </row>
    <row r="14269" spans="3:3" ht="14.4" x14ac:dyDescent="0.3">
      <c r="C14269"/>
    </row>
    <row r="14270" spans="3:3" ht="14.4" x14ac:dyDescent="0.3">
      <c r="C14270"/>
    </row>
    <row r="14271" spans="3:3" ht="14.4" x14ac:dyDescent="0.3">
      <c r="C14271"/>
    </row>
    <row r="14272" spans="3:3" ht="14.4" x14ac:dyDescent="0.3">
      <c r="C14272"/>
    </row>
    <row r="14273" spans="3:3" ht="14.4" x14ac:dyDescent="0.3">
      <c r="C14273"/>
    </row>
    <row r="14274" spans="3:3" ht="14.4" x14ac:dyDescent="0.3">
      <c r="C14274"/>
    </row>
    <row r="14275" spans="3:3" ht="14.4" x14ac:dyDescent="0.3">
      <c r="C14275"/>
    </row>
    <row r="14276" spans="3:3" ht="14.4" x14ac:dyDescent="0.3">
      <c r="C14276"/>
    </row>
    <row r="14277" spans="3:3" ht="14.4" x14ac:dyDescent="0.3">
      <c r="C14277"/>
    </row>
    <row r="14278" spans="3:3" ht="14.4" x14ac:dyDescent="0.3">
      <c r="C14278"/>
    </row>
    <row r="14279" spans="3:3" ht="14.4" x14ac:dyDescent="0.3">
      <c r="C14279"/>
    </row>
    <row r="14280" spans="3:3" ht="14.4" x14ac:dyDescent="0.3">
      <c r="C14280"/>
    </row>
    <row r="14281" spans="3:3" ht="14.4" x14ac:dyDescent="0.3">
      <c r="C14281"/>
    </row>
    <row r="14282" spans="3:3" ht="14.4" x14ac:dyDescent="0.3">
      <c r="C14282"/>
    </row>
    <row r="14283" spans="3:3" ht="14.4" x14ac:dyDescent="0.3">
      <c r="C14283"/>
    </row>
    <row r="14284" spans="3:3" ht="14.4" x14ac:dyDescent="0.3">
      <c r="C14284"/>
    </row>
    <row r="14285" spans="3:3" ht="14.4" x14ac:dyDescent="0.3">
      <c r="C14285"/>
    </row>
    <row r="14286" spans="3:3" ht="14.4" x14ac:dyDescent="0.3">
      <c r="C14286"/>
    </row>
    <row r="14287" spans="3:3" ht="14.4" x14ac:dyDescent="0.3">
      <c r="C14287"/>
    </row>
    <row r="14288" spans="3:3" ht="14.4" x14ac:dyDescent="0.3">
      <c r="C14288"/>
    </row>
    <row r="14289" spans="3:3" ht="14.4" x14ac:dyDescent="0.3">
      <c r="C14289"/>
    </row>
    <row r="14290" spans="3:3" ht="14.4" x14ac:dyDescent="0.3">
      <c r="C14290"/>
    </row>
    <row r="14291" spans="3:3" ht="14.4" x14ac:dyDescent="0.3">
      <c r="C14291"/>
    </row>
    <row r="14292" spans="3:3" ht="14.4" x14ac:dyDescent="0.3">
      <c r="C14292"/>
    </row>
    <row r="14293" spans="3:3" ht="14.4" x14ac:dyDescent="0.3">
      <c r="C14293"/>
    </row>
    <row r="14294" spans="3:3" ht="14.4" x14ac:dyDescent="0.3">
      <c r="C14294"/>
    </row>
    <row r="14295" spans="3:3" ht="14.4" x14ac:dyDescent="0.3">
      <c r="C14295"/>
    </row>
    <row r="14296" spans="3:3" ht="14.4" x14ac:dyDescent="0.3">
      <c r="C14296"/>
    </row>
    <row r="14297" spans="3:3" ht="14.4" x14ac:dyDescent="0.3">
      <c r="C14297"/>
    </row>
    <row r="14298" spans="3:3" ht="14.4" x14ac:dyDescent="0.3">
      <c r="C14298"/>
    </row>
    <row r="14299" spans="3:3" ht="14.4" x14ac:dyDescent="0.3">
      <c r="C14299"/>
    </row>
    <row r="14300" spans="3:3" ht="14.4" x14ac:dyDescent="0.3">
      <c r="C14300"/>
    </row>
    <row r="14301" spans="3:3" ht="14.4" x14ac:dyDescent="0.3">
      <c r="C14301"/>
    </row>
    <row r="14302" spans="3:3" ht="14.4" x14ac:dyDescent="0.3">
      <c r="C14302"/>
    </row>
    <row r="14303" spans="3:3" ht="14.4" x14ac:dyDescent="0.3">
      <c r="C14303"/>
    </row>
    <row r="14304" spans="3:3" ht="14.4" x14ac:dyDescent="0.3">
      <c r="C14304"/>
    </row>
    <row r="14305" spans="3:3" ht="14.4" x14ac:dyDescent="0.3">
      <c r="C14305"/>
    </row>
    <row r="14306" spans="3:3" ht="14.4" x14ac:dyDescent="0.3">
      <c r="C14306"/>
    </row>
    <row r="14307" spans="3:3" ht="14.4" x14ac:dyDescent="0.3">
      <c r="C14307"/>
    </row>
    <row r="14308" spans="3:3" ht="14.4" x14ac:dyDescent="0.3">
      <c r="C14308"/>
    </row>
    <row r="14309" spans="3:3" ht="14.4" x14ac:dyDescent="0.3">
      <c r="C14309"/>
    </row>
    <row r="14310" spans="3:3" ht="14.4" x14ac:dyDescent="0.3">
      <c r="C14310"/>
    </row>
    <row r="14311" spans="3:3" ht="14.4" x14ac:dyDescent="0.3">
      <c r="C14311"/>
    </row>
    <row r="14312" spans="3:3" ht="14.4" x14ac:dyDescent="0.3">
      <c r="C14312"/>
    </row>
    <row r="14313" spans="3:3" ht="14.4" x14ac:dyDescent="0.3">
      <c r="C14313"/>
    </row>
    <row r="14314" spans="3:3" ht="14.4" x14ac:dyDescent="0.3">
      <c r="C14314"/>
    </row>
    <row r="14315" spans="3:3" ht="14.4" x14ac:dyDescent="0.3">
      <c r="C14315"/>
    </row>
    <row r="14316" spans="3:3" ht="14.4" x14ac:dyDescent="0.3">
      <c r="C14316"/>
    </row>
    <row r="14317" spans="3:3" ht="14.4" x14ac:dyDescent="0.3">
      <c r="C14317"/>
    </row>
    <row r="14318" spans="3:3" ht="14.4" x14ac:dyDescent="0.3">
      <c r="C14318"/>
    </row>
    <row r="14319" spans="3:3" ht="14.4" x14ac:dyDescent="0.3">
      <c r="C14319"/>
    </row>
    <row r="14320" spans="3:3" ht="14.4" x14ac:dyDescent="0.3">
      <c r="C14320"/>
    </row>
    <row r="14321" spans="3:3" ht="14.4" x14ac:dyDescent="0.3">
      <c r="C14321"/>
    </row>
    <row r="14322" spans="3:3" ht="14.4" x14ac:dyDescent="0.3">
      <c r="C14322"/>
    </row>
    <row r="14323" spans="3:3" ht="14.4" x14ac:dyDescent="0.3">
      <c r="C14323"/>
    </row>
    <row r="14324" spans="3:3" ht="14.4" x14ac:dyDescent="0.3">
      <c r="C14324"/>
    </row>
    <row r="14325" spans="3:3" ht="14.4" x14ac:dyDescent="0.3">
      <c r="C14325"/>
    </row>
    <row r="14326" spans="3:3" ht="14.4" x14ac:dyDescent="0.3">
      <c r="C14326"/>
    </row>
    <row r="14327" spans="3:3" ht="14.4" x14ac:dyDescent="0.3">
      <c r="C14327"/>
    </row>
    <row r="14328" spans="3:3" ht="14.4" x14ac:dyDescent="0.3">
      <c r="C14328"/>
    </row>
    <row r="14329" spans="3:3" ht="14.4" x14ac:dyDescent="0.3">
      <c r="C14329"/>
    </row>
    <row r="14330" spans="3:3" ht="14.4" x14ac:dyDescent="0.3">
      <c r="C14330"/>
    </row>
    <row r="14331" spans="3:3" ht="14.4" x14ac:dyDescent="0.3">
      <c r="C14331"/>
    </row>
    <row r="14332" spans="3:3" ht="14.4" x14ac:dyDescent="0.3">
      <c r="C14332"/>
    </row>
    <row r="14333" spans="3:3" ht="14.4" x14ac:dyDescent="0.3">
      <c r="C14333"/>
    </row>
    <row r="14334" spans="3:3" ht="14.4" x14ac:dyDescent="0.3">
      <c r="C14334"/>
    </row>
    <row r="14335" spans="3:3" ht="14.4" x14ac:dyDescent="0.3">
      <c r="C14335"/>
    </row>
    <row r="14336" spans="3:3" ht="14.4" x14ac:dyDescent="0.3">
      <c r="C14336"/>
    </row>
    <row r="14337" spans="3:3" ht="14.4" x14ac:dyDescent="0.3">
      <c r="C14337"/>
    </row>
    <row r="14338" spans="3:3" ht="14.4" x14ac:dyDescent="0.3">
      <c r="C14338"/>
    </row>
    <row r="14339" spans="3:3" ht="14.4" x14ac:dyDescent="0.3">
      <c r="C14339"/>
    </row>
    <row r="14340" spans="3:3" ht="14.4" x14ac:dyDescent="0.3">
      <c r="C14340"/>
    </row>
    <row r="14341" spans="3:3" ht="14.4" x14ac:dyDescent="0.3">
      <c r="C14341"/>
    </row>
    <row r="14342" spans="3:3" ht="14.4" x14ac:dyDescent="0.3">
      <c r="C14342"/>
    </row>
    <row r="14343" spans="3:3" ht="14.4" x14ac:dyDescent="0.3">
      <c r="C14343"/>
    </row>
    <row r="14344" spans="3:3" ht="14.4" x14ac:dyDescent="0.3">
      <c r="C14344"/>
    </row>
    <row r="14345" spans="3:3" ht="14.4" x14ac:dyDescent="0.3">
      <c r="C14345"/>
    </row>
    <row r="14346" spans="3:3" ht="14.4" x14ac:dyDescent="0.3">
      <c r="C14346"/>
    </row>
    <row r="14347" spans="3:3" ht="14.4" x14ac:dyDescent="0.3">
      <c r="C14347"/>
    </row>
    <row r="14348" spans="3:3" ht="14.4" x14ac:dyDescent="0.3">
      <c r="C14348"/>
    </row>
    <row r="14349" spans="3:3" ht="14.4" x14ac:dyDescent="0.3">
      <c r="C14349"/>
    </row>
    <row r="14350" spans="3:3" ht="14.4" x14ac:dyDescent="0.3">
      <c r="C14350"/>
    </row>
    <row r="14351" spans="3:3" ht="14.4" x14ac:dyDescent="0.3">
      <c r="C14351"/>
    </row>
    <row r="14352" spans="3:3" ht="14.4" x14ac:dyDescent="0.3">
      <c r="C14352"/>
    </row>
    <row r="14353" spans="3:3" ht="14.4" x14ac:dyDescent="0.3">
      <c r="C14353"/>
    </row>
    <row r="14354" spans="3:3" ht="14.4" x14ac:dyDescent="0.3">
      <c r="C14354"/>
    </row>
    <row r="14355" spans="3:3" ht="14.4" x14ac:dyDescent="0.3">
      <c r="C14355"/>
    </row>
    <row r="14356" spans="3:3" ht="14.4" x14ac:dyDescent="0.3">
      <c r="C14356"/>
    </row>
    <row r="14357" spans="3:3" ht="14.4" x14ac:dyDescent="0.3">
      <c r="C14357"/>
    </row>
    <row r="14358" spans="3:3" ht="14.4" x14ac:dyDescent="0.3">
      <c r="C14358"/>
    </row>
    <row r="14359" spans="3:3" ht="14.4" x14ac:dyDescent="0.3">
      <c r="C14359"/>
    </row>
    <row r="14360" spans="3:3" ht="14.4" x14ac:dyDescent="0.3">
      <c r="C14360"/>
    </row>
    <row r="14361" spans="3:3" ht="14.4" x14ac:dyDescent="0.3">
      <c r="C14361"/>
    </row>
    <row r="14362" spans="3:3" ht="14.4" x14ac:dyDescent="0.3">
      <c r="C14362"/>
    </row>
    <row r="14363" spans="3:3" ht="14.4" x14ac:dyDescent="0.3">
      <c r="C14363"/>
    </row>
    <row r="14364" spans="3:3" ht="14.4" x14ac:dyDescent="0.3">
      <c r="C14364"/>
    </row>
    <row r="14365" spans="3:3" ht="14.4" x14ac:dyDescent="0.3">
      <c r="C14365"/>
    </row>
    <row r="14366" spans="3:3" ht="14.4" x14ac:dyDescent="0.3">
      <c r="C14366"/>
    </row>
    <row r="14367" spans="3:3" ht="14.4" x14ac:dyDescent="0.3">
      <c r="C14367"/>
    </row>
    <row r="14368" spans="3:3" ht="14.4" x14ac:dyDescent="0.3">
      <c r="C14368"/>
    </row>
    <row r="14369" spans="3:3" ht="14.4" x14ac:dyDescent="0.3">
      <c r="C14369"/>
    </row>
    <row r="14370" spans="3:3" ht="14.4" x14ac:dyDescent="0.3">
      <c r="C14370"/>
    </row>
    <row r="14371" spans="3:3" ht="14.4" x14ac:dyDescent="0.3">
      <c r="C14371"/>
    </row>
    <row r="14372" spans="3:3" ht="14.4" x14ac:dyDescent="0.3">
      <c r="C14372"/>
    </row>
    <row r="14373" spans="3:3" ht="14.4" x14ac:dyDescent="0.3">
      <c r="C14373"/>
    </row>
    <row r="14374" spans="3:3" ht="14.4" x14ac:dyDescent="0.3">
      <c r="C14374"/>
    </row>
    <row r="14375" spans="3:3" ht="14.4" x14ac:dyDescent="0.3">
      <c r="C14375"/>
    </row>
    <row r="14376" spans="3:3" ht="14.4" x14ac:dyDescent="0.3">
      <c r="C14376"/>
    </row>
    <row r="14377" spans="3:3" ht="14.4" x14ac:dyDescent="0.3">
      <c r="C14377"/>
    </row>
    <row r="14378" spans="3:3" ht="14.4" x14ac:dyDescent="0.3">
      <c r="C14378"/>
    </row>
    <row r="14379" spans="3:3" ht="14.4" x14ac:dyDescent="0.3">
      <c r="C14379"/>
    </row>
    <row r="14380" spans="3:3" ht="14.4" x14ac:dyDescent="0.3">
      <c r="C14380"/>
    </row>
    <row r="14381" spans="3:3" ht="14.4" x14ac:dyDescent="0.3">
      <c r="C14381"/>
    </row>
    <row r="14382" spans="3:3" ht="14.4" x14ac:dyDescent="0.3">
      <c r="C14382"/>
    </row>
    <row r="14383" spans="3:3" ht="14.4" x14ac:dyDescent="0.3">
      <c r="C14383"/>
    </row>
    <row r="14384" spans="3:3" ht="14.4" x14ac:dyDescent="0.3">
      <c r="C14384"/>
    </row>
    <row r="14385" spans="3:3" ht="14.4" x14ac:dyDescent="0.3">
      <c r="C14385"/>
    </row>
    <row r="14386" spans="3:3" ht="14.4" x14ac:dyDescent="0.3">
      <c r="C14386"/>
    </row>
    <row r="14387" spans="3:3" ht="14.4" x14ac:dyDescent="0.3">
      <c r="C14387"/>
    </row>
    <row r="14388" spans="3:3" ht="14.4" x14ac:dyDescent="0.3">
      <c r="C14388"/>
    </row>
    <row r="14389" spans="3:3" ht="14.4" x14ac:dyDescent="0.3">
      <c r="C14389"/>
    </row>
    <row r="14390" spans="3:3" ht="14.4" x14ac:dyDescent="0.3">
      <c r="C14390"/>
    </row>
    <row r="14391" spans="3:3" ht="14.4" x14ac:dyDescent="0.3">
      <c r="C14391"/>
    </row>
    <row r="14392" spans="3:3" ht="14.4" x14ac:dyDescent="0.3">
      <c r="C14392"/>
    </row>
    <row r="14393" spans="3:3" ht="14.4" x14ac:dyDescent="0.3">
      <c r="C14393"/>
    </row>
    <row r="14394" spans="3:3" ht="14.4" x14ac:dyDescent="0.3">
      <c r="C14394"/>
    </row>
    <row r="14395" spans="3:3" ht="14.4" x14ac:dyDescent="0.3">
      <c r="C14395"/>
    </row>
    <row r="14396" spans="3:3" ht="14.4" x14ac:dyDescent="0.3">
      <c r="C14396"/>
    </row>
    <row r="14397" spans="3:3" ht="14.4" x14ac:dyDescent="0.3">
      <c r="C14397"/>
    </row>
    <row r="14398" spans="3:3" ht="14.4" x14ac:dyDescent="0.3">
      <c r="C14398"/>
    </row>
    <row r="14399" spans="3:3" ht="14.4" x14ac:dyDescent="0.3">
      <c r="C14399"/>
    </row>
    <row r="14400" spans="3:3" ht="14.4" x14ac:dyDescent="0.3">
      <c r="C14400"/>
    </row>
    <row r="14401" spans="3:3" ht="14.4" x14ac:dyDescent="0.3">
      <c r="C14401"/>
    </row>
    <row r="14402" spans="3:3" ht="14.4" x14ac:dyDescent="0.3">
      <c r="C14402"/>
    </row>
    <row r="14403" spans="3:3" ht="14.4" x14ac:dyDescent="0.3">
      <c r="C14403"/>
    </row>
    <row r="14404" spans="3:3" ht="14.4" x14ac:dyDescent="0.3">
      <c r="C14404"/>
    </row>
    <row r="14405" spans="3:3" ht="14.4" x14ac:dyDescent="0.3">
      <c r="C14405"/>
    </row>
    <row r="14406" spans="3:3" ht="14.4" x14ac:dyDescent="0.3">
      <c r="C14406"/>
    </row>
    <row r="14407" spans="3:3" ht="14.4" x14ac:dyDescent="0.3">
      <c r="C14407"/>
    </row>
    <row r="14408" spans="3:3" ht="14.4" x14ac:dyDescent="0.3">
      <c r="C14408"/>
    </row>
    <row r="14409" spans="3:3" ht="14.4" x14ac:dyDescent="0.3">
      <c r="C14409"/>
    </row>
    <row r="14410" spans="3:3" ht="14.4" x14ac:dyDescent="0.3">
      <c r="C14410"/>
    </row>
    <row r="14411" spans="3:3" ht="14.4" x14ac:dyDescent="0.3">
      <c r="C14411"/>
    </row>
    <row r="14412" spans="3:3" ht="14.4" x14ac:dyDescent="0.3">
      <c r="C14412"/>
    </row>
    <row r="14413" spans="3:3" ht="14.4" x14ac:dyDescent="0.3">
      <c r="C14413"/>
    </row>
    <row r="14414" spans="3:3" ht="14.4" x14ac:dyDescent="0.3">
      <c r="C14414"/>
    </row>
    <row r="14415" spans="3:3" ht="14.4" x14ac:dyDescent="0.3">
      <c r="C14415"/>
    </row>
    <row r="14416" spans="3:3" ht="14.4" x14ac:dyDescent="0.3">
      <c r="C14416"/>
    </row>
    <row r="14417" spans="3:3" ht="14.4" x14ac:dyDescent="0.3">
      <c r="C14417"/>
    </row>
    <row r="14418" spans="3:3" ht="14.4" x14ac:dyDescent="0.3">
      <c r="C14418"/>
    </row>
    <row r="14419" spans="3:3" ht="14.4" x14ac:dyDescent="0.3">
      <c r="C14419"/>
    </row>
    <row r="14420" spans="3:3" ht="14.4" x14ac:dyDescent="0.3">
      <c r="C14420"/>
    </row>
    <row r="14421" spans="3:3" ht="14.4" x14ac:dyDescent="0.3">
      <c r="C14421"/>
    </row>
    <row r="14422" spans="3:3" ht="14.4" x14ac:dyDescent="0.3">
      <c r="C14422"/>
    </row>
    <row r="14423" spans="3:3" ht="14.4" x14ac:dyDescent="0.3">
      <c r="C14423"/>
    </row>
    <row r="14424" spans="3:3" ht="14.4" x14ac:dyDescent="0.3">
      <c r="C14424"/>
    </row>
    <row r="14425" spans="3:3" ht="14.4" x14ac:dyDescent="0.3">
      <c r="C14425"/>
    </row>
    <row r="14426" spans="3:3" ht="14.4" x14ac:dyDescent="0.3">
      <c r="C14426"/>
    </row>
    <row r="14427" spans="3:3" ht="14.4" x14ac:dyDescent="0.3">
      <c r="C14427"/>
    </row>
    <row r="14428" spans="3:3" ht="14.4" x14ac:dyDescent="0.3">
      <c r="C14428"/>
    </row>
    <row r="14429" spans="3:3" ht="14.4" x14ac:dyDescent="0.3">
      <c r="C14429"/>
    </row>
    <row r="14430" spans="3:3" ht="14.4" x14ac:dyDescent="0.3">
      <c r="C14430"/>
    </row>
    <row r="14431" spans="3:3" ht="14.4" x14ac:dyDescent="0.3">
      <c r="C14431"/>
    </row>
    <row r="14432" spans="3:3" ht="14.4" x14ac:dyDescent="0.3">
      <c r="C14432"/>
    </row>
    <row r="14433" spans="3:3" ht="14.4" x14ac:dyDescent="0.3">
      <c r="C14433"/>
    </row>
    <row r="14434" spans="3:3" ht="14.4" x14ac:dyDescent="0.3">
      <c r="C14434"/>
    </row>
    <row r="14435" spans="3:3" ht="14.4" x14ac:dyDescent="0.3">
      <c r="C14435"/>
    </row>
    <row r="14436" spans="3:3" ht="14.4" x14ac:dyDescent="0.3">
      <c r="C14436"/>
    </row>
    <row r="14437" spans="3:3" ht="14.4" x14ac:dyDescent="0.3">
      <c r="C14437"/>
    </row>
    <row r="14438" spans="3:3" ht="14.4" x14ac:dyDescent="0.3">
      <c r="C14438"/>
    </row>
    <row r="14439" spans="3:3" ht="14.4" x14ac:dyDescent="0.3">
      <c r="C14439"/>
    </row>
    <row r="14440" spans="3:3" ht="14.4" x14ac:dyDescent="0.3">
      <c r="C14440"/>
    </row>
    <row r="14441" spans="3:3" ht="14.4" x14ac:dyDescent="0.3">
      <c r="C14441"/>
    </row>
    <row r="14442" spans="3:3" ht="14.4" x14ac:dyDescent="0.3">
      <c r="C14442"/>
    </row>
    <row r="14443" spans="3:3" ht="14.4" x14ac:dyDescent="0.3">
      <c r="C14443"/>
    </row>
    <row r="14444" spans="3:3" ht="14.4" x14ac:dyDescent="0.3">
      <c r="C14444"/>
    </row>
    <row r="14445" spans="3:3" ht="14.4" x14ac:dyDescent="0.3">
      <c r="C14445"/>
    </row>
    <row r="14446" spans="3:3" ht="14.4" x14ac:dyDescent="0.3">
      <c r="C14446"/>
    </row>
    <row r="14447" spans="3:3" ht="14.4" x14ac:dyDescent="0.3">
      <c r="C14447"/>
    </row>
    <row r="14448" spans="3:3" ht="14.4" x14ac:dyDescent="0.3">
      <c r="C14448"/>
    </row>
    <row r="14449" spans="3:3" ht="14.4" x14ac:dyDescent="0.3">
      <c r="C14449"/>
    </row>
    <row r="14450" spans="3:3" ht="14.4" x14ac:dyDescent="0.3">
      <c r="C14450"/>
    </row>
    <row r="14451" spans="3:3" ht="14.4" x14ac:dyDescent="0.3">
      <c r="C14451"/>
    </row>
    <row r="14452" spans="3:3" ht="14.4" x14ac:dyDescent="0.3">
      <c r="C14452"/>
    </row>
    <row r="14453" spans="3:3" ht="14.4" x14ac:dyDescent="0.3">
      <c r="C14453"/>
    </row>
    <row r="14454" spans="3:3" ht="14.4" x14ac:dyDescent="0.3">
      <c r="C14454"/>
    </row>
    <row r="14455" spans="3:3" ht="14.4" x14ac:dyDescent="0.3">
      <c r="C14455"/>
    </row>
    <row r="14456" spans="3:3" ht="14.4" x14ac:dyDescent="0.3">
      <c r="C14456"/>
    </row>
    <row r="14457" spans="3:3" ht="14.4" x14ac:dyDescent="0.3">
      <c r="C14457"/>
    </row>
    <row r="14458" spans="3:3" ht="14.4" x14ac:dyDescent="0.3">
      <c r="C14458"/>
    </row>
    <row r="14459" spans="3:3" ht="14.4" x14ac:dyDescent="0.3">
      <c r="C14459"/>
    </row>
    <row r="14460" spans="3:3" ht="14.4" x14ac:dyDescent="0.3">
      <c r="C14460"/>
    </row>
    <row r="14461" spans="3:3" ht="14.4" x14ac:dyDescent="0.3">
      <c r="C14461"/>
    </row>
    <row r="14462" spans="3:3" ht="14.4" x14ac:dyDescent="0.3">
      <c r="C14462"/>
    </row>
    <row r="14463" spans="3:3" ht="14.4" x14ac:dyDescent="0.3">
      <c r="C14463"/>
    </row>
    <row r="14464" spans="3:3" ht="14.4" x14ac:dyDescent="0.3">
      <c r="C14464"/>
    </row>
    <row r="14465" spans="3:3" ht="14.4" x14ac:dyDescent="0.3">
      <c r="C14465"/>
    </row>
    <row r="14466" spans="3:3" ht="14.4" x14ac:dyDescent="0.3">
      <c r="C14466"/>
    </row>
    <row r="14467" spans="3:3" ht="14.4" x14ac:dyDescent="0.3">
      <c r="C14467"/>
    </row>
    <row r="14468" spans="3:3" ht="14.4" x14ac:dyDescent="0.3">
      <c r="C14468"/>
    </row>
    <row r="14469" spans="3:3" ht="14.4" x14ac:dyDescent="0.3">
      <c r="C14469"/>
    </row>
    <row r="14470" spans="3:3" ht="14.4" x14ac:dyDescent="0.3">
      <c r="C14470"/>
    </row>
    <row r="14471" spans="3:3" ht="14.4" x14ac:dyDescent="0.3">
      <c r="C14471"/>
    </row>
    <row r="14472" spans="3:3" ht="14.4" x14ac:dyDescent="0.3">
      <c r="C14472"/>
    </row>
    <row r="14473" spans="3:3" ht="14.4" x14ac:dyDescent="0.3">
      <c r="C14473"/>
    </row>
    <row r="14474" spans="3:3" ht="14.4" x14ac:dyDescent="0.3">
      <c r="C14474"/>
    </row>
    <row r="14475" spans="3:3" ht="14.4" x14ac:dyDescent="0.3">
      <c r="C14475"/>
    </row>
    <row r="14476" spans="3:3" ht="14.4" x14ac:dyDescent="0.3">
      <c r="C14476"/>
    </row>
    <row r="14477" spans="3:3" ht="14.4" x14ac:dyDescent="0.3">
      <c r="C14477"/>
    </row>
    <row r="14478" spans="3:3" ht="14.4" x14ac:dyDescent="0.3">
      <c r="C14478"/>
    </row>
    <row r="14479" spans="3:3" ht="14.4" x14ac:dyDescent="0.3">
      <c r="C14479"/>
    </row>
    <row r="14480" spans="3:3" ht="14.4" x14ac:dyDescent="0.3">
      <c r="C14480"/>
    </row>
    <row r="14481" spans="3:3" ht="14.4" x14ac:dyDescent="0.3">
      <c r="C14481"/>
    </row>
    <row r="14482" spans="3:3" ht="14.4" x14ac:dyDescent="0.3">
      <c r="C14482"/>
    </row>
    <row r="14483" spans="3:3" ht="14.4" x14ac:dyDescent="0.3">
      <c r="C14483"/>
    </row>
    <row r="14484" spans="3:3" ht="14.4" x14ac:dyDescent="0.3">
      <c r="C14484"/>
    </row>
    <row r="14485" spans="3:3" ht="14.4" x14ac:dyDescent="0.3">
      <c r="C14485"/>
    </row>
    <row r="14486" spans="3:3" ht="14.4" x14ac:dyDescent="0.3">
      <c r="C14486"/>
    </row>
    <row r="14487" spans="3:3" ht="14.4" x14ac:dyDescent="0.3">
      <c r="C14487"/>
    </row>
    <row r="14488" spans="3:3" ht="14.4" x14ac:dyDescent="0.3">
      <c r="C14488"/>
    </row>
    <row r="14489" spans="3:3" ht="14.4" x14ac:dyDescent="0.3">
      <c r="C14489"/>
    </row>
    <row r="14490" spans="3:3" ht="14.4" x14ac:dyDescent="0.3">
      <c r="C14490"/>
    </row>
    <row r="14491" spans="3:3" ht="14.4" x14ac:dyDescent="0.3">
      <c r="C14491"/>
    </row>
    <row r="14492" spans="3:3" ht="14.4" x14ac:dyDescent="0.3">
      <c r="C14492"/>
    </row>
    <row r="14493" spans="3:3" ht="14.4" x14ac:dyDescent="0.3">
      <c r="C14493"/>
    </row>
    <row r="14494" spans="3:3" ht="14.4" x14ac:dyDescent="0.3">
      <c r="C14494"/>
    </row>
    <row r="14495" spans="3:3" ht="14.4" x14ac:dyDescent="0.3">
      <c r="C14495"/>
    </row>
    <row r="14496" spans="3:3" ht="14.4" x14ac:dyDescent="0.3">
      <c r="C14496"/>
    </row>
    <row r="14497" spans="3:3" ht="14.4" x14ac:dyDescent="0.3">
      <c r="C14497"/>
    </row>
    <row r="14498" spans="3:3" ht="14.4" x14ac:dyDescent="0.3">
      <c r="C14498"/>
    </row>
    <row r="14499" spans="3:3" ht="14.4" x14ac:dyDescent="0.3">
      <c r="C14499"/>
    </row>
    <row r="14500" spans="3:3" ht="14.4" x14ac:dyDescent="0.3">
      <c r="C14500"/>
    </row>
    <row r="14501" spans="3:3" ht="14.4" x14ac:dyDescent="0.3">
      <c r="C14501"/>
    </row>
    <row r="14502" spans="3:3" ht="14.4" x14ac:dyDescent="0.3">
      <c r="C14502"/>
    </row>
    <row r="14503" spans="3:3" ht="14.4" x14ac:dyDescent="0.3">
      <c r="C14503"/>
    </row>
    <row r="14504" spans="3:3" ht="14.4" x14ac:dyDescent="0.3">
      <c r="C14504"/>
    </row>
    <row r="14505" spans="3:3" ht="14.4" x14ac:dyDescent="0.3">
      <c r="C14505"/>
    </row>
    <row r="14506" spans="3:3" ht="14.4" x14ac:dyDescent="0.3">
      <c r="C14506"/>
    </row>
    <row r="14507" spans="3:3" ht="14.4" x14ac:dyDescent="0.3">
      <c r="C14507"/>
    </row>
    <row r="14508" spans="3:3" ht="14.4" x14ac:dyDescent="0.3">
      <c r="C14508"/>
    </row>
    <row r="14509" spans="3:3" ht="14.4" x14ac:dyDescent="0.3">
      <c r="C14509"/>
    </row>
    <row r="14510" spans="3:3" ht="14.4" x14ac:dyDescent="0.3">
      <c r="C14510"/>
    </row>
    <row r="14511" spans="3:3" ht="14.4" x14ac:dyDescent="0.3">
      <c r="C14511"/>
    </row>
    <row r="14512" spans="3:3" ht="14.4" x14ac:dyDescent="0.3">
      <c r="C14512"/>
    </row>
    <row r="14513" spans="3:3" ht="14.4" x14ac:dyDescent="0.3">
      <c r="C14513"/>
    </row>
    <row r="14514" spans="3:3" ht="14.4" x14ac:dyDescent="0.3">
      <c r="C14514"/>
    </row>
    <row r="14515" spans="3:3" ht="14.4" x14ac:dyDescent="0.3">
      <c r="C14515"/>
    </row>
    <row r="14516" spans="3:3" ht="14.4" x14ac:dyDescent="0.3">
      <c r="C14516"/>
    </row>
    <row r="14517" spans="3:3" ht="14.4" x14ac:dyDescent="0.3">
      <c r="C14517"/>
    </row>
    <row r="14518" spans="3:3" ht="14.4" x14ac:dyDescent="0.3">
      <c r="C14518"/>
    </row>
    <row r="14519" spans="3:3" ht="14.4" x14ac:dyDescent="0.3">
      <c r="C14519"/>
    </row>
    <row r="14520" spans="3:3" ht="14.4" x14ac:dyDescent="0.3">
      <c r="C14520"/>
    </row>
    <row r="14521" spans="3:3" ht="14.4" x14ac:dyDescent="0.3">
      <c r="C14521"/>
    </row>
    <row r="14522" spans="3:3" ht="14.4" x14ac:dyDescent="0.3">
      <c r="C14522"/>
    </row>
    <row r="14523" spans="3:3" ht="14.4" x14ac:dyDescent="0.3">
      <c r="C14523"/>
    </row>
    <row r="14524" spans="3:3" ht="14.4" x14ac:dyDescent="0.3">
      <c r="C14524"/>
    </row>
    <row r="14525" spans="3:3" ht="14.4" x14ac:dyDescent="0.3">
      <c r="C14525"/>
    </row>
    <row r="14526" spans="3:3" ht="14.4" x14ac:dyDescent="0.3">
      <c r="C14526"/>
    </row>
    <row r="14527" spans="3:3" ht="14.4" x14ac:dyDescent="0.3">
      <c r="C14527"/>
    </row>
    <row r="14528" spans="3:3" ht="14.4" x14ac:dyDescent="0.3">
      <c r="C14528"/>
    </row>
    <row r="14529" spans="3:3" ht="14.4" x14ac:dyDescent="0.3">
      <c r="C14529"/>
    </row>
    <row r="14530" spans="3:3" ht="14.4" x14ac:dyDescent="0.3">
      <c r="C14530"/>
    </row>
    <row r="14531" spans="3:3" ht="14.4" x14ac:dyDescent="0.3">
      <c r="C14531"/>
    </row>
    <row r="14532" spans="3:3" ht="14.4" x14ac:dyDescent="0.3">
      <c r="C14532"/>
    </row>
    <row r="14533" spans="3:3" ht="14.4" x14ac:dyDescent="0.3">
      <c r="C14533"/>
    </row>
    <row r="14534" spans="3:3" ht="14.4" x14ac:dyDescent="0.3">
      <c r="C14534"/>
    </row>
    <row r="14535" spans="3:3" ht="14.4" x14ac:dyDescent="0.3">
      <c r="C14535"/>
    </row>
    <row r="14536" spans="3:3" ht="14.4" x14ac:dyDescent="0.3">
      <c r="C14536"/>
    </row>
    <row r="14537" spans="3:3" ht="14.4" x14ac:dyDescent="0.3">
      <c r="C14537"/>
    </row>
    <row r="14538" spans="3:3" ht="14.4" x14ac:dyDescent="0.3">
      <c r="C14538"/>
    </row>
    <row r="14539" spans="3:3" ht="14.4" x14ac:dyDescent="0.3">
      <c r="C14539"/>
    </row>
    <row r="14540" spans="3:3" ht="14.4" x14ac:dyDescent="0.3">
      <c r="C14540"/>
    </row>
    <row r="14541" spans="3:3" ht="14.4" x14ac:dyDescent="0.3">
      <c r="C14541"/>
    </row>
    <row r="14542" spans="3:3" ht="14.4" x14ac:dyDescent="0.3">
      <c r="C14542"/>
    </row>
    <row r="14543" spans="3:3" ht="14.4" x14ac:dyDescent="0.3">
      <c r="C14543"/>
    </row>
    <row r="14544" spans="3:3" ht="14.4" x14ac:dyDescent="0.3">
      <c r="C14544"/>
    </row>
    <row r="14545" spans="3:3" ht="14.4" x14ac:dyDescent="0.3">
      <c r="C14545"/>
    </row>
    <row r="14546" spans="3:3" ht="14.4" x14ac:dyDescent="0.3">
      <c r="C14546"/>
    </row>
    <row r="14547" spans="3:3" ht="14.4" x14ac:dyDescent="0.3">
      <c r="C14547"/>
    </row>
    <row r="14548" spans="3:3" ht="14.4" x14ac:dyDescent="0.3">
      <c r="C14548"/>
    </row>
    <row r="14549" spans="3:3" ht="14.4" x14ac:dyDescent="0.3">
      <c r="C14549"/>
    </row>
    <row r="14550" spans="3:3" ht="14.4" x14ac:dyDescent="0.3">
      <c r="C14550"/>
    </row>
    <row r="14551" spans="3:3" ht="14.4" x14ac:dyDescent="0.3">
      <c r="C14551"/>
    </row>
    <row r="14552" spans="3:3" ht="14.4" x14ac:dyDescent="0.3">
      <c r="C14552"/>
    </row>
    <row r="14553" spans="3:3" ht="14.4" x14ac:dyDescent="0.3">
      <c r="C14553"/>
    </row>
    <row r="14554" spans="3:3" ht="14.4" x14ac:dyDescent="0.3">
      <c r="C14554"/>
    </row>
    <row r="14555" spans="3:3" ht="14.4" x14ac:dyDescent="0.3">
      <c r="C14555"/>
    </row>
    <row r="14556" spans="3:3" ht="14.4" x14ac:dyDescent="0.3">
      <c r="C14556"/>
    </row>
    <row r="14557" spans="3:3" ht="14.4" x14ac:dyDescent="0.3">
      <c r="C14557"/>
    </row>
    <row r="14558" spans="3:3" ht="14.4" x14ac:dyDescent="0.3">
      <c r="C14558"/>
    </row>
    <row r="14559" spans="3:3" ht="14.4" x14ac:dyDescent="0.3">
      <c r="C14559"/>
    </row>
    <row r="14560" spans="3:3" ht="14.4" x14ac:dyDescent="0.3">
      <c r="C14560"/>
    </row>
    <row r="14561" spans="3:3" ht="14.4" x14ac:dyDescent="0.3">
      <c r="C14561"/>
    </row>
    <row r="14562" spans="3:3" ht="14.4" x14ac:dyDescent="0.3">
      <c r="C14562"/>
    </row>
    <row r="14563" spans="3:3" ht="14.4" x14ac:dyDescent="0.3">
      <c r="C14563"/>
    </row>
    <row r="14564" spans="3:3" ht="14.4" x14ac:dyDescent="0.3">
      <c r="C14564"/>
    </row>
    <row r="14565" spans="3:3" ht="14.4" x14ac:dyDescent="0.3">
      <c r="C14565"/>
    </row>
    <row r="14566" spans="3:3" ht="14.4" x14ac:dyDescent="0.3">
      <c r="C14566"/>
    </row>
    <row r="14567" spans="3:3" ht="14.4" x14ac:dyDescent="0.3">
      <c r="C14567"/>
    </row>
    <row r="14568" spans="3:3" ht="14.4" x14ac:dyDescent="0.3">
      <c r="C14568"/>
    </row>
    <row r="14569" spans="3:3" ht="14.4" x14ac:dyDescent="0.3">
      <c r="C14569"/>
    </row>
    <row r="14570" spans="3:3" ht="14.4" x14ac:dyDescent="0.3">
      <c r="C14570"/>
    </row>
    <row r="14571" spans="3:3" ht="14.4" x14ac:dyDescent="0.3">
      <c r="C14571"/>
    </row>
    <row r="14572" spans="3:3" ht="14.4" x14ac:dyDescent="0.3">
      <c r="C14572"/>
    </row>
    <row r="14573" spans="3:3" ht="14.4" x14ac:dyDescent="0.3">
      <c r="C14573"/>
    </row>
    <row r="14574" spans="3:3" ht="14.4" x14ac:dyDescent="0.3">
      <c r="C14574"/>
    </row>
    <row r="14575" spans="3:3" ht="14.4" x14ac:dyDescent="0.3">
      <c r="C14575"/>
    </row>
    <row r="14576" spans="3:3" ht="14.4" x14ac:dyDescent="0.3">
      <c r="C14576"/>
    </row>
    <row r="14577" spans="3:3" ht="14.4" x14ac:dyDescent="0.3">
      <c r="C14577"/>
    </row>
    <row r="14578" spans="3:3" ht="14.4" x14ac:dyDescent="0.3">
      <c r="C14578"/>
    </row>
    <row r="14579" spans="3:3" ht="14.4" x14ac:dyDescent="0.3">
      <c r="C14579"/>
    </row>
    <row r="14580" spans="3:3" ht="14.4" x14ac:dyDescent="0.3">
      <c r="C14580"/>
    </row>
    <row r="14581" spans="3:3" ht="14.4" x14ac:dyDescent="0.3">
      <c r="C14581"/>
    </row>
    <row r="14582" spans="3:3" ht="14.4" x14ac:dyDescent="0.3">
      <c r="C14582"/>
    </row>
    <row r="14583" spans="3:3" ht="14.4" x14ac:dyDescent="0.3">
      <c r="C14583"/>
    </row>
    <row r="14584" spans="3:3" ht="14.4" x14ac:dyDescent="0.3">
      <c r="C14584"/>
    </row>
    <row r="14585" spans="3:3" ht="14.4" x14ac:dyDescent="0.3">
      <c r="C14585"/>
    </row>
    <row r="14586" spans="3:3" ht="14.4" x14ac:dyDescent="0.3">
      <c r="C14586"/>
    </row>
    <row r="14587" spans="3:3" ht="14.4" x14ac:dyDescent="0.3">
      <c r="C14587"/>
    </row>
    <row r="14588" spans="3:3" ht="14.4" x14ac:dyDescent="0.3">
      <c r="C14588"/>
    </row>
    <row r="14589" spans="3:3" ht="14.4" x14ac:dyDescent="0.3">
      <c r="C14589"/>
    </row>
    <row r="14590" spans="3:3" ht="14.4" x14ac:dyDescent="0.3">
      <c r="C14590"/>
    </row>
    <row r="14591" spans="3:3" ht="14.4" x14ac:dyDescent="0.3">
      <c r="C14591"/>
    </row>
    <row r="14592" spans="3:3" ht="14.4" x14ac:dyDescent="0.3">
      <c r="C14592"/>
    </row>
    <row r="14593" spans="3:3" ht="14.4" x14ac:dyDescent="0.3">
      <c r="C14593"/>
    </row>
    <row r="14594" spans="3:3" ht="14.4" x14ac:dyDescent="0.3">
      <c r="C14594"/>
    </row>
    <row r="14595" spans="3:3" ht="14.4" x14ac:dyDescent="0.3">
      <c r="C14595"/>
    </row>
    <row r="14596" spans="3:3" ht="14.4" x14ac:dyDescent="0.3">
      <c r="C14596"/>
    </row>
    <row r="14597" spans="3:3" ht="14.4" x14ac:dyDescent="0.3">
      <c r="C14597"/>
    </row>
    <row r="14598" spans="3:3" ht="14.4" x14ac:dyDescent="0.3">
      <c r="C14598"/>
    </row>
    <row r="14599" spans="3:3" ht="14.4" x14ac:dyDescent="0.3">
      <c r="C14599"/>
    </row>
    <row r="14600" spans="3:3" ht="14.4" x14ac:dyDescent="0.3">
      <c r="C14600"/>
    </row>
    <row r="14601" spans="3:3" ht="14.4" x14ac:dyDescent="0.3">
      <c r="C14601"/>
    </row>
    <row r="14602" spans="3:3" ht="14.4" x14ac:dyDescent="0.3">
      <c r="C14602"/>
    </row>
    <row r="14603" spans="3:3" ht="14.4" x14ac:dyDescent="0.3">
      <c r="C14603"/>
    </row>
    <row r="14604" spans="3:3" ht="14.4" x14ac:dyDescent="0.3">
      <c r="C14604"/>
    </row>
    <row r="14605" spans="3:3" ht="14.4" x14ac:dyDescent="0.3">
      <c r="C14605"/>
    </row>
    <row r="14606" spans="3:3" ht="14.4" x14ac:dyDescent="0.3">
      <c r="C14606"/>
    </row>
    <row r="14607" spans="3:3" ht="14.4" x14ac:dyDescent="0.3">
      <c r="C14607"/>
    </row>
    <row r="14608" spans="3:3" ht="14.4" x14ac:dyDescent="0.3">
      <c r="C14608"/>
    </row>
    <row r="14609" spans="3:3" ht="14.4" x14ac:dyDescent="0.3">
      <c r="C14609"/>
    </row>
    <row r="14610" spans="3:3" ht="14.4" x14ac:dyDescent="0.3">
      <c r="C14610"/>
    </row>
    <row r="14611" spans="3:3" ht="14.4" x14ac:dyDescent="0.3">
      <c r="C14611"/>
    </row>
    <row r="14612" spans="3:3" ht="14.4" x14ac:dyDescent="0.3">
      <c r="C14612"/>
    </row>
    <row r="14613" spans="3:3" ht="14.4" x14ac:dyDescent="0.3">
      <c r="C14613"/>
    </row>
    <row r="14614" spans="3:3" ht="14.4" x14ac:dyDescent="0.3">
      <c r="C14614"/>
    </row>
    <row r="14615" spans="3:3" ht="14.4" x14ac:dyDescent="0.3">
      <c r="C14615"/>
    </row>
    <row r="14616" spans="3:3" ht="14.4" x14ac:dyDescent="0.3">
      <c r="C14616"/>
    </row>
    <row r="14617" spans="3:3" ht="14.4" x14ac:dyDescent="0.3">
      <c r="C14617"/>
    </row>
    <row r="14618" spans="3:3" ht="14.4" x14ac:dyDescent="0.3">
      <c r="C14618"/>
    </row>
    <row r="14619" spans="3:3" ht="14.4" x14ac:dyDescent="0.3">
      <c r="C14619"/>
    </row>
    <row r="14620" spans="3:3" ht="14.4" x14ac:dyDescent="0.3">
      <c r="C14620"/>
    </row>
    <row r="14621" spans="3:3" ht="14.4" x14ac:dyDescent="0.3">
      <c r="C14621"/>
    </row>
    <row r="14622" spans="3:3" ht="14.4" x14ac:dyDescent="0.3">
      <c r="C14622"/>
    </row>
    <row r="14623" spans="3:3" ht="14.4" x14ac:dyDescent="0.3">
      <c r="C14623"/>
    </row>
    <row r="14624" spans="3:3" ht="14.4" x14ac:dyDescent="0.3">
      <c r="C14624"/>
    </row>
    <row r="14625" spans="3:3" ht="14.4" x14ac:dyDescent="0.3">
      <c r="C14625"/>
    </row>
    <row r="14626" spans="3:3" ht="14.4" x14ac:dyDescent="0.3">
      <c r="C14626"/>
    </row>
    <row r="14627" spans="3:3" ht="14.4" x14ac:dyDescent="0.3">
      <c r="C14627"/>
    </row>
    <row r="14628" spans="3:3" ht="14.4" x14ac:dyDescent="0.3">
      <c r="C14628"/>
    </row>
    <row r="14629" spans="3:3" ht="14.4" x14ac:dyDescent="0.3">
      <c r="C14629"/>
    </row>
    <row r="14630" spans="3:3" ht="14.4" x14ac:dyDescent="0.3">
      <c r="C14630"/>
    </row>
    <row r="14631" spans="3:3" ht="14.4" x14ac:dyDescent="0.3">
      <c r="C14631"/>
    </row>
    <row r="14632" spans="3:3" ht="14.4" x14ac:dyDescent="0.3">
      <c r="C14632"/>
    </row>
    <row r="14633" spans="3:3" ht="14.4" x14ac:dyDescent="0.3">
      <c r="C14633"/>
    </row>
    <row r="14634" spans="3:3" ht="14.4" x14ac:dyDescent="0.3">
      <c r="C14634"/>
    </row>
    <row r="14635" spans="3:3" ht="14.4" x14ac:dyDescent="0.3">
      <c r="C14635"/>
    </row>
    <row r="14636" spans="3:3" ht="14.4" x14ac:dyDescent="0.3">
      <c r="C14636"/>
    </row>
    <row r="14637" spans="3:3" ht="14.4" x14ac:dyDescent="0.3">
      <c r="C14637"/>
    </row>
    <row r="14638" spans="3:3" ht="14.4" x14ac:dyDescent="0.3">
      <c r="C14638"/>
    </row>
    <row r="14639" spans="3:3" ht="14.4" x14ac:dyDescent="0.3">
      <c r="C14639"/>
    </row>
    <row r="14640" spans="3:3" ht="14.4" x14ac:dyDescent="0.3">
      <c r="C14640"/>
    </row>
    <row r="14641" spans="3:3" ht="14.4" x14ac:dyDescent="0.3">
      <c r="C14641"/>
    </row>
    <row r="14642" spans="3:3" ht="14.4" x14ac:dyDescent="0.3">
      <c r="C14642"/>
    </row>
    <row r="14643" spans="3:3" ht="14.4" x14ac:dyDescent="0.3">
      <c r="C14643"/>
    </row>
    <row r="14644" spans="3:3" ht="14.4" x14ac:dyDescent="0.3">
      <c r="C14644"/>
    </row>
    <row r="14645" spans="3:3" ht="14.4" x14ac:dyDescent="0.3">
      <c r="C14645"/>
    </row>
    <row r="14646" spans="3:3" ht="14.4" x14ac:dyDescent="0.3">
      <c r="C14646"/>
    </row>
    <row r="14647" spans="3:3" ht="14.4" x14ac:dyDescent="0.3">
      <c r="C14647"/>
    </row>
    <row r="14648" spans="3:3" ht="14.4" x14ac:dyDescent="0.3">
      <c r="C14648"/>
    </row>
    <row r="14649" spans="3:3" ht="14.4" x14ac:dyDescent="0.3">
      <c r="C14649"/>
    </row>
    <row r="14650" spans="3:3" ht="14.4" x14ac:dyDescent="0.3">
      <c r="C14650"/>
    </row>
    <row r="14651" spans="3:3" ht="14.4" x14ac:dyDescent="0.3">
      <c r="C14651"/>
    </row>
    <row r="14652" spans="3:3" ht="14.4" x14ac:dyDescent="0.3">
      <c r="C14652"/>
    </row>
    <row r="14653" spans="3:3" ht="14.4" x14ac:dyDescent="0.3">
      <c r="C14653"/>
    </row>
    <row r="14654" spans="3:3" ht="14.4" x14ac:dyDescent="0.3">
      <c r="C14654"/>
    </row>
    <row r="14655" spans="3:3" ht="14.4" x14ac:dyDescent="0.3">
      <c r="C14655"/>
    </row>
    <row r="14656" spans="3:3" ht="14.4" x14ac:dyDescent="0.3">
      <c r="C14656"/>
    </row>
    <row r="14657" spans="3:3" ht="14.4" x14ac:dyDescent="0.3">
      <c r="C14657"/>
    </row>
    <row r="14658" spans="3:3" ht="14.4" x14ac:dyDescent="0.3">
      <c r="C14658"/>
    </row>
    <row r="14659" spans="3:3" ht="14.4" x14ac:dyDescent="0.3">
      <c r="C14659"/>
    </row>
    <row r="14660" spans="3:3" ht="14.4" x14ac:dyDescent="0.3">
      <c r="C14660"/>
    </row>
    <row r="14661" spans="3:3" ht="14.4" x14ac:dyDescent="0.3">
      <c r="C14661"/>
    </row>
    <row r="14662" spans="3:3" ht="14.4" x14ac:dyDescent="0.3">
      <c r="C14662"/>
    </row>
    <row r="14663" spans="3:3" ht="14.4" x14ac:dyDescent="0.3">
      <c r="C14663"/>
    </row>
    <row r="14664" spans="3:3" ht="14.4" x14ac:dyDescent="0.3">
      <c r="C14664"/>
    </row>
    <row r="14665" spans="3:3" ht="14.4" x14ac:dyDescent="0.3">
      <c r="C14665"/>
    </row>
    <row r="14666" spans="3:3" ht="14.4" x14ac:dyDescent="0.3">
      <c r="C14666"/>
    </row>
    <row r="14667" spans="3:3" ht="14.4" x14ac:dyDescent="0.3">
      <c r="C14667"/>
    </row>
    <row r="14668" spans="3:3" ht="14.4" x14ac:dyDescent="0.3">
      <c r="C14668"/>
    </row>
    <row r="14669" spans="3:3" ht="14.4" x14ac:dyDescent="0.3">
      <c r="C14669"/>
    </row>
    <row r="14670" spans="3:3" ht="14.4" x14ac:dyDescent="0.3">
      <c r="C14670"/>
    </row>
    <row r="14671" spans="3:3" ht="14.4" x14ac:dyDescent="0.3">
      <c r="C14671"/>
    </row>
    <row r="14672" spans="3:3" ht="14.4" x14ac:dyDescent="0.3">
      <c r="C14672"/>
    </row>
    <row r="14673" spans="3:3" ht="14.4" x14ac:dyDescent="0.3">
      <c r="C14673"/>
    </row>
    <row r="14674" spans="3:3" ht="14.4" x14ac:dyDescent="0.3">
      <c r="C14674"/>
    </row>
    <row r="14675" spans="3:3" ht="14.4" x14ac:dyDescent="0.3">
      <c r="C14675"/>
    </row>
    <row r="14676" spans="3:3" ht="14.4" x14ac:dyDescent="0.3">
      <c r="C14676"/>
    </row>
    <row r="14677" spans="3:3" ht="14.4" x14ac:dyDescent="0.3">
      <c r="C14677"/>
    </row>
    <row r="14678" spans="3:3" ht="14.4" x14ac:dyDescent="0.3">
      <c r="C14678"/>
    </row>
    <row r="14679" spans="3:3" ht="14.4" x14ac:dyDescent="0.3">
      <c r="C14679"/>
    </row>
    <row r="14680" spans="3:3" ht="14.4" x14ac:dyDescent="0.3">
      <c r="C14680"/>
    </row>
    <row r="14681" spans="3:3" ht="14.4" x14ac:dyDescent="0.3">
      <c r="C14681"/>
    </row>
    <row r="14682" spans="3:3" ht="14.4" x14ac:dyDescent="0.3">
      <c r="C14682"/>
    </row>
    <row r="14683" spans="3:3" ht="14.4" x14ac:dyDescent="0.3">
      <c r="C14683"/>
    </row>
    <row r="14684" spans="3:3" ht="14.4" x14ac:dyDescent="0.3">
      <c r="C14684"/>
    </row>
    <row r="14685" spans="3:3" ht="14.4" x14ac:dyDescent="0.3">
      <c r="C14685"/>
    </row>
    <row r="14686" spans="3:3" ht="14.4" x14ac:dyDescent="0.3">
      <c r="C14686"/>
    </row>
    <row r="14687" spans="3:3" ht="14.4" x14ac:dyDescent="0.3">
      <c r="C14687"/>
    </row>
    <row r="14688" spans="3:3" ht="14.4" x14ac:dyDescent="0.3">
      <c r="C14688"/>
    </row>
    <row r="14689" spans="3:3" ht="14.4" x14ac:dyDescent="0.3">
      <c r="C14689"/>
    </row>
    <row r="14690" spans="3:3" ht="14.4" x14ac:dyDescent="0.3">
      <c r="C14690"/>
    </row>
    <row r="14691" spans="3:3" ht="14.4" x14ac:dyDescent="0.3">
      <c r="C14691"/>
    </row>
    <row r="14692" spans="3:3" ht="14.4" x14ac:dyDescent="0.3">
      <c r="C14692"/>
    </row>
    <row r="14693" spans="3:3" ht="14.4" x14ac:dyDescent="0.3">
      <c r="C14693"/>
    </row>
    <row r="14694" spans="3:3" ht="14.4" x14ac:dyDescent="0.3">
      <c r="C14694"/>
    </row>
    <row r="14695" spans="3:3" ht="14.4" x14ac:dyDescent="0.3">
      <c r="C14695"/>
    </row>
    <row r="14696" spans="3:3" ht="14.4" x14ac:dyDescent="0.3">
      <c r="C14696"/>
    </row>
    <row r="14697" spans="3:3" ht="14.4" x14ac:dyDescent="0.3">
      <c r="C14697"/>
    </row>
    <row r="14698" spans="3:3" ht="14.4" x14ac:dyDescent="0.3">
      <c r="C14698"/>
    </row>
    <row r="14699" spans="3:3" ht="14.4" x14ac:dyDescent="0.3">
      <c r="C14699"/>
    </row>
    <row r="14700" spans="3:3" ht="14.4" x14ac:dyDescent="0.3">
      <c r="C14700"/>
    </row>
    <row r="14701" spans="3:3" ht="14.4" x14ac:dyDescent="0.3">
      <c r="C14701"/>
    </row>
    <row r="14702" spans="3:3" ht="14.4" x14ac:dyDescent="0.3">
      <c r="C14702"/>
    </row>
    <row r="14703" spans="3:3" ht="14.4" x14ac:dyDescent="0.3">
      <c r="C14703"/>
    </row>
    <row r="14704" spans="3:3" ht="14.4" x14ac:dyDescent="0.3">
      <c r="C14704"/>
    </row>
    <row r="14705" spans="3:3" ht="14.4" x14ac:dyDescent="0.3">
      <c r="C14705"/>
    </row>
    <row r="14706" spans="3:3" ht="14.4" x14ac:dyDescent="0.3">
      <c r="C14706"/>
    </row>
    <row r="14707" spans="3:3" ht="14.4" x14ac:dyDescent="0.3">
      <c r="C14707"/>
    </row>
    <row r="14708" spans="3:3" ht="14.4" x14ac:dyDescent="0.3">
      <c r="C14708"/>
    </row>
    <row r="14709" spans="3:3" ht="14.4" x14ac:dyDescent="0.3">
      <c r="C14709"/>
    </row>
    <row r="14710" spans="3:3" ht="14.4" x14ac:dyDescent="0.3">
      <c r="C14710"/>
    </row>
    <row r="14711" spans="3:3" ht="14.4" x14ac:dyDescent="0.3">
      <c r="C14711"/>
    </row>
    <row r="14712" spans="3:3" ht="14.4" x14ac:dyDescent="0.3">
      <c r="C14712"/>
    </row>
    <row r="14713" spans="3:3" ht="14.4" x14ac:dyDescent="0.3">
      <c r="C14713"/>
    </row>
    <row r="14714" spans="3:3" ht="14.4" x14ac:dyDescent="0.3">
      <c r="C14714"/>
    </row>
    <row r="14715" spans="3:3" ht="14.4" x14ac:dyDescent="0.3">
      <c r="C14715"/>
    </row>
    <row r="14716" spans="3:3" ht="14.4" x14ac:dyDescent="0.3">
      <c r="C14716"/>
    </row>
    <row r="14717" spans="3:3" ht="14.4" x14ac:dyDescent="0.3">
      <c r="C14717"/>
    </row>
    <row r="14718" spans="3:3" ht="14.4" x14ac:dyDescent="0.3">
      <c r="C14718"/>
    </row>
    <row r="14719" spans="3:3" ht="14.4" x14ac:dyDescent="0.3">
      <c r="C14719"/>
    </row>
    <row r="14720" spans="3:3" ht="14.4" x14ac:dyDescent="0.3">
      <c r="C14720"/>
    </row>
    <row r="14721" spans="3:3" ht="14.4" x14ac:dyDescent="0.3">
      <c r="C14721"/>
    </row>
    <row r="14722" spans="3:3" ht="14.4" x14ac:dyDescent="0.3">
      <c r="C14722"/>
    </row>
    <row r="14723" spans="3:3" ht="14.4" x14ac:dyDescent="0.3">
      <c r="C14723"/>
    </row>
    <row r="14724" spans="3:3" ht="14.4" x14ac:dyDescent="0.3">
      <c r="C14724"/>
    </row>
    <row r="14725" spans="3:3" ht="14.4" x14ac:dyDescent="0.3">
      <c r="C14725"/>
    </row>
    <row r="14726" spans="3:3" ht="14.4" x14ac:dyDescent="0.3">
      <c r="C14726"/>
    </row>
    <row r="14727" spans="3:3" ht="14.4" x14ac:dyDescent="0.3">
      <c r="C14727"/>
    </row>
    <row r="14728" spans="3:3" ht="14.4" x14ac:dyDescent="0.3">
      <c r="C14728"/>
    </row>
    <row r="14729" spans="3:3" ht="14.4" x14ac:dyDescent="0.3">
      <c r="C14729"/>
    </row>
    <row r="14730" spans="3:3" ht="14.4" x14ac:dyDescent="0.3">
      <c r="C14730"/>
    </row>
    <row r="14731" spans="3:3" ht="14.4" x14ac:dyDescent="0.3">
      <c r="C14731"/>
    </row>
    <row r="14732" spans="3:3" ht="14.4" x14ac:dyDescent="0.3">
      <c r="C14732"/>
    </row>
    <row r="14733" spans="3:3" ht="14.4" x14ac:dyDescent="0.3">
      <c r="C14733"/>
    </row>
    <row r="14734" spans="3:3" ht="14.4" x14ac:dyDescent="0.3">
      <c r="C14734"/>
    </row>
    <row r="14735" spans="3:3" ht="14.4" x14ac:dyDescent="0.3">
      <c r="C14735"/>
    </row>
    <row r="14736" spans="3:3" ht="14.4" x14ac:dyDescent="0.3">
      <c r="C14736"/>
    </row>
    <row r="14737" spans="3:3" ht="14.4" x14ac:dyDescent="0.3">
      <c r="C14737"/>
    </row>
    <row r="14738" spans="3:3" ht="14.4" x14ac:dyDescent="0.3">
      <c r="C14738"/>
    </row>
    <row r="14739" spans="3:3" ht="14.4" x14ac:dyDescent="0.3">
      <c r="C14739"/>
    </row>
    <row r="14740" spans="3:3" ht="14.4" x14ac:dyDescent="0.3">
      <c r="C14740"/>
    </row>
    <row r="14741" spans="3:3" ht="14.4" x14ac:dyDescent="0.3">
      <c r="C14741"/>
    </row>
    <row r="14742" spans="3:3" ht="14.4" x14ac:dyDescent="0.3">
      <c r="C14742"/>
    </row>
    <row r="14743" spans="3:3" ht="14.4" x14ac:dyDescent="0.3">
      <c r="C14743"/>
    </row>
    <row r="14744" spans="3:3" ht="14.4" x14ac:dyDescent="0.3">
      <c r="C14744"/>
    </row>
    <row r="14745" spans="3:3" ht="14.4" x14ac:dyDescent="0.3">
      <c r="C14745"/>
    </row>
    <row r="14746" spans="3:3" ht="14.4" x14ac:dyDescent="0.3">
      <c r="C14746"/>
    </row>
    <row r="14747" spans="3:3" ht="14.4" x14ac:dyDescent="0.3">
      <c r="C14747"/>
    </row>
    <row r="14748" spans="3:3" ht="14.4" x14ac:dyDescent="0.3">
      <c r="C14748"/>
    </row>
    <row r="14749" spans="3:3" ht="14.4" x14ac:dyDescent="0.3">
      <c r="C14749"/>
    </row>
    <row r="14750" spans="3:3" ht="14.4" x14ac:dyDescent="0.3">
      <c r="C14750"/>
    </row>
    <row r="14751" spans="3:3" ht="14.4" x14ac:dyDescent="0.3">
      <c r="C14751"/>
    </row>
    <row r="14752" spans="3:3" ht="14.4" x14ac:dyDescent="0.3">
      <c r="C14752"/>
    </row>
    <row r="14753" spans="3:3" ht="14.4" x14ac:dyDescent="0.3">
      <c r="C14753"/>
    </row>
    <row r="14754" spans="3:3" ht="14.4" x14ac:dyDescent="0.3">
      <c r="C14754"/>
    </row>
    <row r="14755" spans="3:3" ht="14.4" x14ac:dyDescent="0.3">
      <c r="C14755"/>
    </row>
    <row r="14756" spans="3:3" ht="14.4" x14ac:dyDescent="0.3">
      <c r="C14756"/>
    </row>
    <row r="14757" spans="3:3" ht="14.4" x14ac:dyDescent="0.3">
      <c r="C14757"/>
    </row>
    <row r="14758" spans="3:3" ht="14.4" x14ac:dyDescent="0.3">
      <c r="C14758"/>
    </row>
    <row r="14759" spans="3:3" ht="14.4" x14ac:dyDescent="0.3">
      <c r="C14759"/>
    </row>
    <row r="14760" spans="3:3" ht="14.4" x14ac:dyDescent="0.3">
      <c r="C14760"/>
    </row>
    <row r="14761" spans="3:3" ht="14.4" x14ac:dyDescent="0.3">
      <c r="C14761"/>
    </row>
    <row r="14762" spans="3:3" ht="14.4" x14ac:dyDescent="0.3">
      <c r="C14762"/>
    </row>
    <row r="14763" spans="3:3" ht="14.4" x14ac:dyDescent="0.3">
      <c r="C14763"/>
    </row>
    <row r="14764" spans="3:3" ht="14.4" x14ac:dyDescent="0.3">
      <c r="C14764"/>
    </row>
    <row r="14765" spans="3:3" ht="14.4" x14ac:dyDescent="0.3">
      <c r="C14765"/>
    </row>
    <row r="14766" spans="3:3" ht="14.4" x14ac:dyDescent="0.3">
      <c r="C14766"/>
    </row>
    <row r="14767" spans="3:3" ht="14.4" x14ac:dyDescent="0.3">
      <c r="C14767"/>
    </row>
    <row r="14768" spans="3:3" ht="14.4" x14ac:dyDescent="0.3">
      <c r="C14768"/>
    </row>
    <row r="14769" spans="3:3" ht="14.4" x14ac:dyDescent="0.3">
      <c r="C14769"/>
    </row>
    <row r="14770" spans="3:3" ht="14.4" x14ac:dyDescent="0.3">
      <c r="C14770"/>
    </row>
    <row r="14771" spans="3:3" ht="14.4" x14ac:dyDescent="0.3">
      <c r="C14771"/>
    </row>
    <row r="14772" spans="3:3" ht="14.4" x14ac:dyDescent="0.3">
      <c r="C14772"/>
    </row>
    <row r="14773" spans="3:3" ht="14.4" x14ac:dyDescent="0.3">
      <c r="C14773"/>
    </row>
    <row r="14774" spans="3:3" ht="14.4" x14ac:dyDescent="0.3">
      <c r="C14774"/>
    </row>
    <row r="14775" spans="3:3" ht="14.4" x14ac:dyDescent="0.3">
      <c r="C14775"/>
    </row>
    <row r="14776" spans="3:3" ht="14.4" x14ac:dyDescent="0.3">
      <c r="C14776"/>
    </row>
    <row r="14777" spans="3:3" ht="14.4" x14ac:dyDescent="0.3">
      <c r="C14777"/>
    </row>
    <row r="14778" spans="3:3" ht="14.4" x14ac:dyDescent="0.3">
      <c r="C14778"/>
    </row>
    <row r="14779" spans="3:3" ht="14.4" x14ac:dyDescent="0.3">
      <c r="C14779"/>
    </row>
    <row r="14780" spans="3:3" ht="14.4" x14ac:dyDescent="0.3">
      <c r="C14780"/>
    </row>
    <row r="14781" spans="3:3" ht="14.4" x14ac:dyDescent="0.3">
      <c r="C14781"/>
    </row>
    <row r="14782" spans="3:3" ht="14.4" x14ac:dyDescent="0.3">
      <c r="C14782"/>
    </row>
    <row r="14783" spans="3:3" ht="14.4" x14ac:dyDescent="0.3">
      <c r="C14783"/>
    </row>
    <row r="14784" spans="3:3" ht="14.4" x14ac:dyDescent="0.3">
      <c r="C14784"/>
    </row>
    <row r="14785" spans="3:3" ht="14.4" x14ac:dyDescent="0.3">
      <c r="C14785"/>
    </row>
    <row r="14786" spans="3:3" ht="14.4" x14ac:dyDescent="0.3">
      <c r="C14786"/>
    </row>
    <row r="14787" spans="3:3" ht="14.4" x14ac:dyDescent="0.3">
      <c r="C14787"/>
    </row>
    <row r="14788" spans="3:3" ht="14.4" x14ac:dyDescent="0.3">
      <c r="C14788"/>
    </row>
    <row r="14789" spans="3:3" ht="14.4" x14ac:dyDescent="0.3">
      <c r="C14789"/>
    </row>
    <row r="14790" spans="3:3" ht="14.4" x14ac:dyDescent="0.3">
      <c r="C14790"/>
    </row>
    <row r="14791" spans="3:3" ht="14.4" x14ac:dyDescent="0.3">
      <c r="C14791"/>
    </row>
    <row r="14792" spans="3:3" ht="14.4" x14ac:dyDescent="0.3">
      <c r="C14792"/>
    </row>
    <row r="14793" spans="3:3" ht="14.4" x14ac:dyDescent="0.3">
      <c r="C14793"/>
    </row>
    <row r="14794" spans="3:3" ht="14.4" x14ac:dyDescent="0.3">
      <c r="C14794"/>
    </row>
    <row r="14795" spans="3:3" ht="14.4" x14ac:dyDescent="0.3">
      <c r="C14795"/>
    </row>
    <row r="14796" spans="3:3" ht="14.4" x14ac:dyDescent="0.3">
      <c r="C14796"/>
    </row>
    <row r="14797" spans="3:3" ht="14.4" x14ac:dyDescent="0.3">
      <c r="C14797"/>
    </row>
    <row r="14798" spans="3:3" ht="14.4" x14ac:dyDescent="0.3">
      <c r="C14798"/>
    </row>
    <row r="14799" spans="3:3" ht="14.4" x14ac:dyDescent="0.3">
      <c r="C14799"/>
    </row>
    <row r="14800" spans="3:3" ht="14.4" x14ac:dyDescent="0.3">
      <c r="C14800"/>
    </row>
    <row r="14801" spans="3:3" ht="14.4" x14ac:dyDescent="0.3">
      <c r="C14801"/>
    </row>
    <row r="14802" spans="3:3" ht="14.4" x14ac:dyDescent="0.3">
      <c r="C14802"/>
    </row>
    <row r="14803" spans="3:3" ht="14.4" x14ac:dyDescent="0.3">
      <c r="C14803"/>
    </row>
    <row r="14804" spans="3:3" ht="14.4" x14ac:dyDescent="0.3">
      <c r="C14804"/>
    </row>
    <row r="14805" spans="3:3" ht="14.4" x14ac:dyDescent="0.3">
      <c r="C14805"/>
    </row>
    <row r="14806" spans="3:3" ht="14.4" x14ac:dyDescent="0.3">
      <c r="C14806"/>
    </row>
    <row r="14807" spans="3:3" ht="14.4" x14ac:dyDescent="0.3">
      <c r="C14807"/>
    </row>
    <row r="14808" spans="3:3" ht="14.4" x14ac:dyDescent="0.3">
      <c r="C14808"/>
    </row>
    <row r="14809" spans="3:3" ht="14.4" x14ac:dyDescent="0.3">
      <c r="C14809"/>
    </row>
    <row r="14810" spans="3:3" ht="14.4" x14ac:dyDescent="0.3">
      <c r="C14810"/>
    </row>
    <row r="14811" spans="3:3" ht="14.4" x14ac:dyDescent="0.3">
      <c r="C14811"/>
    </row>
    <row r="14812" spans="3:3" ht="14.4" x14ac:dyDescent="0.3">
      <c r="C14812"/>
    </row>
    <row r="14813" spans="3:3" ht="14.4" x14ac:dyDescent="0.3">
      <c r="C14813"/>
    </row>
    <row r="14814" spans="3:3" ht="14.4" x14ac:dyDescent="0.3">
      <c r="C14814"/>
    </row>
    <row r="14815" spans="3:3" ht="14.4" x14ac:dyDescent="0.3">
      <c r="C14815"/>
    </row>
    <row r="14816" spans="3:3" ht="14.4" x14ac:dyDescent="0.3">
      <c r="C14816"/>
    </row>
    <row r="14817" spans="3:3" ht="14.4" x14ac:dyDescent="0.3">
      <c r="C14817"/>
    </row>
    <row r="14818" spans="3:3" ht="14.4" x14ac:dyDescent="0.3">
      <c r="C14818"/>
    </row>
    <row r="14819" spans="3:3" ht="14.4" x14ac:dyDescent="0.3">
      <c r="C14819"/>
    </row>
    <row r="14820" spans="3:3" ht="14.4" x14ac:dyDescent="0.3">
      <c r="C14820"/>
    </row>
    <row r="14821" spans="3:3" ht="14.4" x14ac:dyDescent="0.3">
      <c r="C14821"/>
    </row>
    <row r="14822" spans="3:3" ht="14.4" x14ac:dyDescent="0.3">
      <c r="C14822"/>
    </row>
    <row r="14823" spans="3:3" ht="14.4" x14ac:dyDescent="0.3">
      <c r="C14823"/>
    </row>
    <row r="14824" spans="3:3" ht="14.4" x14ac:dyDescent="0.3">
      <c r="C14824"/>
    </row>
    <row r="14825" spans="3:3" ht="14.4" x14ac:dyDescent="0.3">
      <c r="C14825"/>
    </row>
    <row r="14826" spans="3:3" ht="14.4" x14ac:dyDescent="0.3">
      <c r="C14826"/>
    </row>
    <row r="14827" spans="3:3" ht="14.4" x14ac:dyDescent="0.3">
      <c r="C14827"/>
    </row>
    <row r="14828" spans="3:3" ht="14.4" x14ac:dyDescent="0.3">
      <c r="C14828"/>
    </row>
    <row r="14829" spans="3:3" ht="14.4" x14ac:dyDescent="0.3">
      <c r="C14829"/>
    </row>
    <row r="14830" spans="3:3" ht="14.4" x14ac:dyDescent="0.3">
      <c r="C14830"/>
    </row>
    <row r="14831" spans="3:3" ht="14.4" x14ac:dyDescent="0.3">
      <c r="C14831"/>
    </row>
    <row r="14832" spans="3:3" ht="14.4" x14ac:dyDescent="0.3">
      <c r="C14832"/>
    </row>
    <row r="14833" spans="3:3" ht="14.4" x14ac:dyDescent="0.3">
      <c r="C14833"/>
    </row>
    <row r="14834" spans="3:3" ht="14.4" x14ac:dyDescent="0.3">
      <c r="C14834"/>
    </row>
    <row r="14835" spans="3:3" ht="14.4" x14ac:dyDescent="0.3">
      <c r="C14835"/>
    </row>
    <row r="14836" spans="3:3" ht="14.4" x14ac:dyDescent="0.3">
      <c r="C14836"/>
    </row>
    <row r="14837" spans="3:3" ht="14.4" x14ac:dyDescent="0.3">
      <c r="C14837"/>
    </row>
    <row r="14838" spans="3:3" ht="14.4" x14ac:dyDescent="0.3">
      <c r="C14838"/>
    </row>
    <row r="14839" spans="3:3" ht="14.4" x14ac:dyDescent="0.3">
      <c r="C14839"/>
    </row>
    <row r="14840" spans="3:3" ht="14.4" x14ac:dyDescent="0.3">
      <c r="C14840"/>
    </row>
    <row r="14841" spans="3:3" ht="14.4" x14ac:dyDescent="0.3">
      <c r="C14841"/>
    </row>
    <row r="14842" spans="3:3" ht="14.4" x14ac:dyDescent="0.3">
      <c r="C14842"/>
    </row>
    <row r="14843" spans="3:3" ht="14.4" x14ac:dyDescent="0.3">
      <c r="C14843"/>
    </row>
    <row r="14844" spans="3:3" ht="14.4" x14ac:dyDescent="0.3">
      <c r="C14844"/>
    </row>
    <row r="14845" spans="3:3" ht="14.4" x14ac:dyDescent="0.3">
      <c r="C14845"/>
    </row>
    <row r="14846" spans="3:3" ht="14.4" x14ac:dyDescent="0.3">
      <c r="C14846"/>
    </row>
    <row r="14847" spans="3:3" ht="14.4" x14ac:dyDescent="0.3">
      <c r="C14847"/>
    </row>
    <row r="14848" spans="3:3" ht="14.4" x14ac:dyDescent="0.3">
      <c r="C14848"/>
    </row>
    <row r="14849" spans="3:3" ht="14.4" x14ac:dyDescent="0.3">
      <c r="C14849"/>
    </row>
    <row r="14850" spans="3:3" ht="14.4" x14ac:dyDescent="0.3">
      <c r="C14850"/>
    </row>
    <row r="14851" spans="3:3" ht="14.4" x14ac:dyDescent="0.3">
      <c r="C14851"/>
    </row>
    <row r="14852" spans="3:3" ht="14.4" x14ac:dyDescent="0.3">
      <c r="C14852"/>
    </row>
    <row r="14853" spans="3:3" ht="14.4" x14ac:dyDescent="0.3">
      <c r="C14853"/>
    </row>
    <row r="14854" spans="3:3" ht="14.4" x14ac:dyDescent="0.3">
      <c r="C14854"/>
    </row>
    <row r="14855" spans="3:3" ht="14.4" x14ac:dyDescent="0.3">
      <c r="C14855"/>
    </row>
    <row r="14856" spans="3:3" ht="14.4" x14ac:dyDescent="0.3">
      <c r="C14856"/>
    </row>
    <row r="14857" spans="3:3" ht="14.4" x14ac:dyDescent="0.3">
      <c r="C14857"/>
    </row>
    <row r="14858" spans="3:3" ht="14.4" x14ac:dyDescent="0.3">
      <c r="C14858"/>
    </row>
    <row r="14859" spans="3:3" ht="14.4" x14ac:dyDescent="0.3">
      <c r="C14859"/>
    </row>
    <row r="14860" spans="3:3" ht="14.4" x14ac:dyDescent="0.3">
      <c r="C14860"/>
    </row>
    <row r="14861" spans="3:3" ht="14.4" x14ac:dyDescent="0.3">
      <c r="C14861"/>
    </row>
    <row r="14862" spans="3:3" ht="14.4" x14ac:dyDescent="0.3">
      <c r="C14862"/>
    </row>
    <row r="14863" spans="3:3" ht="14.4" x14ac:dyDescent="0.3">
      <c r="C14863"/>
    </row>
    <row r="14864" spans="3:3" ht="14.4" x14ac:dyDescent="0.3">
      <c r="C14864"/>
    </row>
    <row r="14865" spans="3:3" ht="14.4" x14ac:dyDescent="0.3">
      <c r="C14865"/>
    </row>
    <row r="14866" spans="3:3" ht="14.4" x14ac:dyDescent="0.3">
      <c r="C14866"/>
    </row>
    <row r="14867" spans="3:3" ht="14.4" x14ac:dyDescent="0.3">
      <c r="C14867"/>
    </row>
    <row r="14868" spans="3:3" ht="14.4" x14ac:dyDescent="0.3">
      <c r="C14868"/>
    </row>
    <row r="14869" spans="3:3" ht="14.4" x14ac:dyDescent="0.3">
      <c r="C14869"/>
    </row>
    <row r="14870" spans="3:3" ht="14.4" x14ac:dyDescent="0.3">
      <c r="C14870"/>
    </row>
    <row r="14871" spans="3:3" ht="14.4" x14ac:dyDescent="0.3">
      <c r="C14871"/>
    </row>
    <row r="14872" spans="3:3" ht="14.4" x14ac:dyDescent="0.3">
      <c r="C14872"/>
    </row>
    <row r="14873" spans="3:3" ht="14.4" x14ac:dyDescent="0.3">
      <c r="C14873"/>
    </row>
    <row r="14874" spans="3:3" ht="14.4" x14ac:dyDescent="0.3">
      <c r="C14874"/>
    </row>
    <row r="14875" spans="3:3" ht="14.4" x14ac:dyDescent="0.3">
      <c r="C14875"/>
    </row>
    <row r="14876" spans="3:3" ht="14.4" x14ac:dyDescent="0.3">
      <c r="C14876"/>
    </row>
    <row r="14877" spans="3:3" ht="14.4" x14ac:dyDescent="0.3">
      <c r="C14877"/>
    </row>
    <row r="14878" spans="3:3" ht="14.4" x14ac:dyDescent="0.3">
      <c r="C14878"/>
    </row>
    <row r="14879" spans="3:3" ht="14.4" x14ac:dyDescent="0.3">
      <c r="C14879"/>
    </row>
    <row r="14880" spans="3:3" ht="14.4" x14ac:dyDescent="0.3">
      <c r="C14880"/>
    </row>
    <row r="14881" spans="3:3" ht="14.4" x14ac:dyDescent="0.3">
      <c r="C14881"/>
    </row>
    <row r="14882" spans="3:3" ht="14.4" x14ac:dyDescent="0.3">
      <c r="C14882"/>
    </row>
    <row r="14883" spans="3:3" ht="14.4" x14ac:dyDescent="0.3">
      <c r="C14883"/>
    </row>
    <row r="14884" spans="3:3" ht="14.4" x14ac:dyDescent="0.3">
      <c r="C14884"/>
    </row>
    <row r="14885" spans="3:3" ht="14.4" x14ac:dyDescent="0.3">
      <c r="C14885"/>
    </row>
    <row r="14886" spans="3:3" ht="14.4" x14ac:dyDescent="0.3">
      <c r="C14886"/>
    </row>
    <row r="14887" spans="3:3" ht="14.4" x14ac:dyDescent="0.3">
      <c r="C14887"/>
    </row>
    <row r="14888" spans="3:3" ht="14.4" x14ac:dyDescent="0.3">
      <c r="C14888"/>
    </row>
    <row r="14889" spans="3:3" ht="14.4" x14ac:dyDescent="0.3">
      <c r="C14889"/>
    </row>
    <row r="14890" spans="3:3" ht="14.4" x14ac:dyDescent="0.3">
      <c r="C14890"/>
    </row>
    <row r="14891" spans="3:3" ht="14.4" x14ac:dyDescent="0.3">
      <c r="C14891"/>
    </row>
    <row r="14892" spans="3:3" ht="14.4" x14ac:dyDescent="0.3">
      <c r="C14892"/>
    </row>
    <row r="14893" spans="3:3" ht="14.4" x14ac:dyDescent="0.3">
      <c r="C14893"/>
    </row>
    <row r="14894" spans="3:3" ht="14.4" x14ac:dyDescent="0.3">
      <c r="C14894"/>
    </row>
    <row r="14895" spans="3:3" ht="14.4" x14ac:dyDescent="0.3">
      <c r="C14895"/>
    </row>
    <row r="14896" spans="3:3" ht="14.4" x14ac:dyDescent="0.3">
      <c r="C14896"/>
    </row>
    <row r="14897" spans="3:3" ht="14.4" x14ac:dyDescent="0.3">
      <c r="C14897"/>
    </row>
    <row r="14898" spans="3:3" ht="14.4" x14ac:dyDescent="0.3">
      <c r="C14898"/>
    </row>
    <row r="14899" spans="3:3" ht="14.4" x14ac:dyDescent="0.3">
      <c r="C14899"/>
    </row>
    <row r="14900" spans="3:3" ht="14.4" x14ac:dyDescent="0.3">
      <c r="C14900"/>
    </row>
    <row r="14901" spans="3:3" ht="14.4" x14ac:dyDescent="0.3">
      <c r="C14901"/>
    </row>
    <row r="14902" spans="3:3" ht="14.4" x14ac:dyDescent="0.3">
      <c r="C14902"/>
    </row>
    <row r="14903" spans="3:3" ht="14.4" x14ac:dyDescent="0.3">
      <c r="C14903"/>
    </row>
    <row r="14904" spans="3:3" ht="14.4" x14ac:dyDescent="0.3">
      <c r="C14904"/>
    </row>
    <row r="14905" spans="3:3" ht="14.4" x14ac:dyDescent="0.3">
      <c r="C14905"/>
    </row>
    <row r="14906" spans="3:3" ht="14.4" x14ac:dyDescent="0.3">
      <c r="C14906"/>
    </row>
    <row r="14907" spans="3:3" ht="14.4" x14ac:dyDescent="0.3">
      <c r="C14907"/>
    </row>
    <row r="14908" spans="3:3" ht="14.4" x14ac:dyDescent="0.3">
      <c r="C14908"/>
    </row>
    <row r="14909" spans="3:3" ht="14.4" x14ac:dyDescent="0.3">
      <c r="C14909"/>
    </row>
    <row r="14910" spans="3:3" ht="14.4" x14ac:dyDescent="0.3">
      <c r="C14910"/>
    </row>
    <row r="14911" spans="3:3" ht="14.4" x14ac:dyDescent="0.3">
      <c r="C14911"/>
    </row>
    <row r="14912" spans="3:3" ht="14.4" x14ac:dyDescent="0.3">
      <c r="C14912"/>
    </row>
    <row r="14913" spans="3:3" ht="14.4" x14ac:dyDescent="0.3">
      <c r="C14913"/>
    </row>
    <row r="14914" spans="3:3" ht="14.4" x14ac:dyDescent="0.3">
      <c r="C14914"/>
    </row>
    <row r="14915" spans="3:3" ht="14.4" x14ac:dyDescent="0.3">
      <c r="C14915"/>
    </row>
    <row r="14916" spans="3:3" ht="14.4" x14ac:dyDescent="0.3">
      <c r="C14916"/>
    </row>
    <row r="14917" spans="3:3" ht="14.4" x14ac:dyDescent="0.3">
      <c r="C14917"/>
    </row>
    <row r="14918" spans="3:3" ht="14.4" x14ac:dyDescent="0.3">
      <c r="C14918"/>
    </row>
    <row r="14919" spans="3:3" ht="14.4" x14ac:dyDescent="0.3">
      <c r="C14919"/>
    </row>
    <row r="14920" spans="3:3" ht="14.4" x14ac:dyDescent="0.3">
      <c r="C14920"/>
    </row>
    <row r="14921" spans="3:3" ht="14.4" x14ac:dyDescent="0.3">
      <c r="C14921"/>
    </row>
    <row r="14922" spans="3:3" ht="14.4" x14ac:dyDescent="0.3">
      <c r="C14922"/>
    </row>
    <row r="14923" spans="3:3" ht="14.4" x14ac:dyDescent="0.3">
      <c r="C14923"/>
    </row>
    <row r="14924" spans="3:3" ht="14.4" x14ac:dyDescent="0.3">
      <c r="C14924"/>
    </row>
    <row r="14925" spans="3:3" ht="14.4" x14ac:dyDescent="0.3">
      <c r="C14925"/>
    </row>
    <row r="14926" spans="3:3" ht="14.4" x14ac:dyDescent="0.3">
      <c r="C14926"/>
    </row>
    <row r="14927" spans="3:3" ht="14.4" x14ac:dyDescent="0.3">
      <c r="C14927"/>
    </row>
    <row r="14928" spans="3:3" ht="14.4" x14ac:dyDescent="0.3">
      <c r="C14928"/>
    </row>
    <row r="14929" spans="3:3" ht="14.4" x14ac:dyDescent="0.3">
      <c r="C14929"/>
    </row>
    <row r="14930" spans="3:3" ht="14.4" x14ac:dyDescent="0.3">
      <c r="C14930"/>
    </row>
    <row r="14931" spans="3:3" ht="14.4" x14ac:dyDescent="0.3">
      <c r="C14931"/>
    </row>
    <row r="14932" spans="3:3" ht="14.4" x14ac:dyDescent="0.3">
      <c r="C14932"/>
    </row>
    <row r="14933" spans="3:3" ht="14.4" x14ac:dyDescent="0.3">
      <c r="C14933"/>
    </row>
    <row r="14934" spans="3:3" ht="14.4" x14ac:dyDescent="0.3">
      <c r="C14934"/>
    </row>
    <row r="14935" spans="3:3" ht="14.4" x14ac:dyDescent="0.3">
      <c r="C14935"/>
    </row>
    <row r="14936" spans="3:3" ht="14.4" x14ac:dyDescent="0.3">
      <c r="C14936"/>
    </row>
    <row r="14937" spans="3:3" ht="14.4" x14ac:dyDescent="0.3">
      <c r="C14937"/>
    </row>
    <row r="14938" spans="3:3" ht="14.4" x14ac:dyDescent="0.3">
      <c r="C14938"/>
    </row>
    <row r="14939" spans="3:3" ht="14.4" x14ac:dyDescent="0.3">
      <c r="C14939"/>
    </row>
    <row r="14940" spans="3:3" ht="14.4" x14ac:dyDescent="0.3">
      <c r="C14940"/>
    </row>
    <row r="14941" spans="3:3" ht="14.4" x14ac:dyDescent="0.3">
      <c r="C14941"/>
    </row>
    <row r="14942" spans="3:3" ht="14.4" x14ac:dyDescent="0.3">
      <c r="C14942"/>
    </row>
    <row r="14943" spans="3:3" ht="14.4" x14ac:dyDescent="0.3">
      <c r="C14943"/>
    </row>
    <row r="14944" spans="3:3" ht="14.4" x14ac:dyDescent="0.3">
      <c r="C14944"/>
    </row>
    <row r="14945" spans="3:3" ht="14.4" x14ac:dyDescent="0.3">
      <c r="C14945"/>
    </row>
    <row r="14946" spans="3:3" ht="14.4" x14ac:dyDescent="0.3">
      <c r="C14946"/>
    </row>
    <row r="14947" spans="3:3" ht="14.4" x14ac:dyDescent="0.3">
      <c r="C14947"/>
    </row>
    <row r="14948" spans="3:3" ht="14.4" x14ac:dyDescent="0.3">
      <c r="C14948"/>
    </row>
    <row r="14949" spans="3:3" ht="14.4" x14ac:dyDescent="0.3">
      <c r="C14949"/>
    </row>
    <row r="14950" spans="3:3" ht="14.4" x14ac:dyDescent="0.3">
      <c r="C14950"/>
    </row>
    <row r="14951" spans="3:3" ht="14.4" x14ac:dyDescent="0.3">
      <c r="C14951"/>
    </row>
    <row r="14952" spans="3:3" ht="14.4" x14ac:dyDescent="0.3">
      <c r="C14952"/>
    </row>
    <row r="14953" spans="3:3" ht="14.4" x14ac:dyDescent="0.3">
      <c r="C14953"/>
    </row>
    <row r="14954" spans="3:3" ht="14.4" x14ac:dyDescent="0.3">
      <c r="C14954"/>
    </row>
    <row r="14955" spans="3:3" ht="14.4" x14ac:dyDescent="0.3">
      <c r="C14955"/>
    </row>
    <row r="14956" spans="3:3" ht="14.4" x14ac:dyDescent="0.3">
      <c r="C14956"/>
    </row>
    <row r="14957" spans="3:3" ht="14.4" x14ac:dyDescent="0.3">
      <c r="C14957"/>
    </row>
    <row r="14958" spans="3:3" ht="14.4" x14ac:dyDescent="0.3">
      <c r="C14958"/>
    </row>
    <row r="14959" spans="3:3" ht="14.4" x14ac:dyDescent="0.3">
      <c r="C14959"/>
    </row>
    <row r="14960" spans="3:3" ht="14.4" x14ac:dyDescent="0.3">
      <c r="C14960"/>
    </row>
    <row r="14961" spans="3:3" ht="14.4" x14ac:dyDescent="0.3">
      <c r="C14961"/>
    </row>
    <row r="14962" spans="3:3" ht="14.4" x14ac:dyDescent="0.3">
      <c r="C14962"/>
    </row>
    <row r="14963" spans="3:3" ht="14.4" x14ac:dyDescent="0.3">
      <c r="C14963"/>
    </row>
    <row r="14964" spans="3:3" ht="14.4" x14ac:dyDescent="0.3">
      <c r="C14964"/>
    </row>
    <row r="14965" spans="3:3" ht="14.4" x14ac:dyDescent="0.3">
      <c r="C14965"/>
    </row>
    <row r="14966" spans="3:3" ht="14.4" x14ac:dyDescent="0.3">
      <c r="C14966"/>
    </row>
    <row r="14967" spans="3:3" ht="14.4" x14ac:dyDescent="0.3">
      <c r="C14967"/>
    </row>
    <row r="14968" spans="3:3" ht="14.4" x14ac:dyDescent="0.3">
      <c r="C14968"/>
    </row>
    <row r="14969" spans="3:3" ht="14.4" x14ac:dyDescent="0.3">
      <c r="C14969"/>
    </row>
    <row r="14970" spans="3:3" ht="14.4" x14ac:dyDescent="0.3">
      <c r="C14970"/>
    </row>
    <row r="14971" spans="3:3" ht="14.4" x14ac:dyDescent="0.3">
      <c r="C14971"/>
    </row>
    <row r="14972" spans="3:3" ht="14.4" x14ac:dyDescent="0.3">
      <c r="C14972"/>
    </row>
    <row r="14973" spans="3:3" ht="14.4" x14ac:dyDescent="0.3">
      <c r="C14973"/>
    </row>
    <row r="14974" spans="3:3" ht="14.4" x14ac:dyDescent="0.3">
      <c r="C14974"/>
    </row>
    <row r="14975" spans="3:3" ht="14.4" x14ac:dyDescent="0.3">
      <c r="C14975"/>
    </row>
    <row r="14976" spans="3:3" ht="14.4" x14ac:dyDescent="0.3">
      <c r="C14976"/>
    </row>
    <row r="14977" spans="3:3" ht="14.4" x14ac:dyDescent="0.3">
      <c r="C14977"/>
    </row>
    <row r="14978" spans="3:3" ht="14.4" x14ac:dyDescent="0.3">
      <c r="C14978"/>
    </row>
    <row r="14979" spans="3:3" ht="14.4" x14ac:dyDescent="0.3">
      <c r="C14979"/>
    </row>
    <row r="14980" spans="3:3" ht="14.4" x14ac:dyDescent="0.3">
      <c r="C14980"/>
    </row>
    <row r="14981" spans="3:3" ht="14.4" x14ac:dyDescent="0.3">
      <c r="C14981"/>
    </row>
    <row r="14982" spans="3:3" ht="14.4" x14ac:dyDescent="0.3">
      <c r="C14982"/>
    </row>
    <row r="14983" spans="3:3" ht="14.4" x14ac:dyDescent="0.3">
      <c r="C14983"/>
    </row>
    <row r="14984" spans="3:3" ht="14.4" x14ac:dyDescent="0.3">
      <c r="C14984"/>
    </row>
    <row r="14985" spans="3:3" ht="14.4" x14ac:dyDescent="0.3">
      <c r="C14985"/>
    </row>
    <row r="14986" spans="3:3" ht="14.4" x14ac:dyDescent="0.3">
      <c r="C14986"/>
    </row>
    <row r="14987" spans="3:3" ht="14.4" x14ac:dyDescent="0.3">
      <c r="C14987"/>
    </row>
    <row r="14988" spans="3:3" ht="14.4" x14ac:dyDescent="0.3">
      <c r="C14988"/>
    </row>
    <row r="14989" spans="3:3" ht="14.4" x14ac:dyDescent="0.3">
      <c r="C14989"/>
    </row>
    <row r="14990" spans="3:3" ht="14.4" x14ac:dyDescent="0.3">
      <c r="C14990"/>
    </row>
    <row r="14991" spans="3:3" ht="14.4" x14ac:dyDescent="0.3">
      <c r="C14991"/>
    </row>
    <row r="14992" spans="3:3" ht="14.4" x14ac:dyDescent="0.3">
      <c r="C14992"/>
    </row>
    <row r="14993" spans="3:3" ht="14.4" x14ac:dyDescent="0.3">
      <c r="C14993"/>
    </row>
    <row r="14994" spans="3:3" ht="14.4" x14ac:dyDescent="0.3">
      <c r="C14994"/>
    </row>
    <row r="14995" spans="3:3" ht="14.4" x14ac:dyDescent="0.3">
      <c r="C14995"/>
    </row>
    <row r="14996" spans="3:3" ht="14.4" x14ac:dyDescent="0.3">
      <c r="C14996"/>
    </row>
    <row r="14997" spans="3:3" ht="14.4" x14ac:dyDescent="0.3">
      <c r="C14997"/>
    </row>
    <row r="14998" spans="3:3" ht="14.4" x14ac:dyDescent="0.3">
      <c r="C14998"/>
    </row>
    <row r="14999" spans="3:3" ht="14.4" x14ac:dyDescent="0.3">
      <c r="C14999"/>
    </row>
    <row r="15000" spans="3:3" ht="14.4" x14ac:dyDescent="0.3">
      <c r="C15000"/>
    </row>
    <row r="15001" spans="3:3" ht="14.4" x14ac:dyDescent="0.3">
      <c r="C15001"/>
    </row>
    <row r="15002" spans="3:3" ht="14.4" x14ac:dyDescent="0.3">
      <c r="C15002"/>
    </row>
    <row r="15003" spans="3:3" ht="14.4" x14ac:dyDescent="0.3">
      <c r="C15003"/>
    </row>
    <row r="15004" spans="3:3" ht="14.4" x14ac:dyDescent="0.3">
      <c r="C15004"/>
    </row>
    <row r="15005" spans="3:3" ht="14.4" x14ac:dyDescent="0.3">
      <c r="C15005"/>
    </row>
    <row r="15006" spans="3:3" ht="14.4" x14ac:dyDescent="0.3">
      <c r="C15006"/>
    </row>
    <row r="15007" spans="3:3" ht="14.4" x14ac:dyDescent="0.3">
      <c r="C15007"/>
    </row>
    <row r="15008" spans="3:3" ht="14.4" x14ac:dyDescent="0.3">
      <c r="C15008"/>
    </row>
    <row r="15009" spans="3:3" ht="14.4" x14ac:dyDescent="0.3">
      <c r="C15009"/>
    </row>
    <row r="15010" spans="3:3" ht="14.4" x14ac:dyDescent="0.3">
      <c r="C15010"/>
    </row>
    <row r="15011" spans="3:3" ht="14.4" x14ac:dyDescent="0.3">
      <c r="C15011"/>
    </row>
    <row r="15012" spans="3:3" ht="14.4" x14ac:dyDescent="0.3">
      <c r="C15012"/>
    </row>
    <row r="15013" spans="3:3" ht="14.4" x14ac:dyDescent="0.3">
      <c r="C15013"/>
    </row>
    <row r="15014" spans="3:3" ht="14.4" x14ac:dyDescent="0.3">
      <c r="C15014"/>
    </row>
    <row r="15015" spans="3:3" ht="14.4" x14ac:dyDescent="0.3">
      <c r="C15015"/>
    </row>
    <row r="15016" spans="3:3" ht="14.4" x14ac:dyDescent="0.3">
      <c r="C15016"/>
    </row>
    <row r="15017" spans="3:3" ht="14.4" x14ac:dyDescent="0.3">
      <c r="C15017"/>
    </row>
    <row r="15018" spans="3:3" ht="14.4" x14ac:dyDescent="0.3">
      <c r="C15018"/>
    </row>
    <row r="15019" spans="3:3" ht="14.4" x14ac:dyDescent="0.3">
      <c r="C15019"/>
    </row>
    <row r="15020" spans="3:3" ht="14.4" x14ac:dyDescent="0.3">
      <c r="C15020"/>
    </row>
    <row r="15021" spans="3:3" ht="14.4" x14ac:dyDescent="0.3">
      <c r="C15021"/>
    </row>
    <row r="15022" spans="3:3" ht="14.4" x14ac:dyDescent="0.3">
      <c r="C15022"/>
    </row>
    <row r="15023" spans="3:3" ht="14.4" x14ac:dyDescent="0.3">
      <c r="C15023"/>
    </row>
    <row r="15024" spans="3:3" ht="14.4" x14ac:dyDescent="0.3">
      <c r="C15024"/>
    </row>
    <row r="15025" spans="3:3" ht="14.4" x14ac:dyDescent="0.3">
      <c r="C15025"/>
    </row>
    <row r="15026" spans="3:3" ht="14.4" x14ac:dyDescent="0.3">
      <c r="C15026"/>
    </row>
    <row r="15027" spans="3:3" ht="14.4" x14ac:dyDescent="0.3">
      <c r="C15027"/>
    </row>
    <row r="15028" spans="3:3" ht="14.4" x14ac:dyDescent="0.3">
      <c r="C15028"/>
    </row>
    <row r="15029" spans="3:3" ht="14.4" x14ac:dyDescent="0.3">
      <c r="C15029"/>
    </row>
    <row r="15030" spans="3:3" ht="14.4" x14ac:dyDescent="0.3">
      <c r="C15030"/>
    </row>
    <row r="15031" spans="3:3" ht="14.4" x14ac:dyDescent="0.3">
      <c r="C15031"/>
    </row>
    <row r="15032" spans="3:3" ht="14.4" x14ac:dyDescent="0.3">
      <c r="C15032"/>
    </row>
    <row r="15033" spans="3:3" ht="14.4" x14ac:dyDescent="0.3">
      <c r="C15033"/>
    </row>
    <row r="15034" spans="3:3" ht="14.4" x14ac:dyDescent="0.3">
      <c r="C15034"/>
    </row>
    <row r="15035" spans="3:3" ht="14.4" x14ac:dyDescent="0.3">
      <c r="C15035"/>
    </row>
    <row r="15036" spans="3:3" ht="14.4" x14ac:dyDescent="0.3">
      <c r="C15036"/>
    </row>
    <row r="15037" spans="3:3" ht="14.4" x14ac:dyDescent="0.3">
      <c r="C15037"/>
    </row>
    <row r="15038" spans="3:3" ht="14.4" x14ac:dyDescent="0.3">
      <c r="C15038"/>
    </row>
    <row r="15039" spans="3:3" ht="14.4" x14ac:dyDescent="0.3">
      <c r="C15039"/>
    </row>
    <row r="15040" spans="3:3" ht="14.4" x14ac:dyDescent="0.3">
      <c r="C15040"/>
    </row>
    <row r="15041" spans="3:3" ht="14.4" x14ac:dyDescent="0.3">
      <c r="C15041"/>
    </row>
    <row r="15042" spans="3:3" ht="14.4" x14ac:dyDescent="0.3">
      <c r="C15042"/>
    </row>
    <row r="15043" spans="3:3" ht="14.4" x14ac:dyDescent="0.3">
      <c r="C15043"/>
    </row>
    <row r="15044" spans="3:3" ht="14.4" x14ac:dyDescent="0.3">
      <c r="C15044"/>
    </row>
    <row r="15045" spans="3:3" ht="14.4" x14ac:dyDescent="0.3">
      <c r="C15045"/>
    </row>
    <row r="15046" spans="3:3" ht="14.4" x14ac:dyDescent="0.3">
      <c r="C15046"/>
    </row>
    <row r="15047" spans="3:3" ht="14.4" x14ac:dyDescent="0.3">
      <c r="C15047"/>
    </row>
    <row r="15048" spans="3:3" ht="14.4" x14ac:dyDescent="0.3">
      <c r="C15048"/>
    </row>
    <row r="15049" spans="3:3" ht="14.4" x14ac:dyDescent="0.3">
      <c r="C15049"/>
    </row>
    <row r="15050" spans="3:3" ht="14.4" x14ac:dyDescent="0.3">
      <c r="C15050"/>
    </row>
    <row r="15051" spans="3:3" ht="14.4" x14ac:dyDescent="0.3">
      <c r="C15051"/>
    </row>
    <row r="15052" spans="3:3" ht="14.4" x14ac:dyDescent="0.3">
      <c r="C15052"/>
    </row>
    <row r="15053" spans="3:3" ht="14.4" x14ac:dyDescent="0.3">
      <c r="C15053"/>
    </row>
    <row r="15054" spans="3:3" ht="14.4" x14ac:dyDescent="0.3">
      <c r="C15054"/>
    </row>
    <row r="15055" spans="3:3" ht="14.4" x14ac:dyDescent="0.3">
      <c r="C15055"/>
    </row>
    <row r="15056" spans="3:3" ht="14.4" x14ac:dyDescent="0.3">
      <c r="C15056"/>
    </row>
    <row r="15057" spans="3:3" ht="14.4" x14ac:dyDescent="0.3">
      <c r="C15057"/>
    </row>
    <row r="15058" spans="3:3" ht="14.4" x14ac:dyDescent="0.3">
      <c r="C15058"/>
    </row>
    <row r="15059" spans="3:3" ht="14.4" x14ac:dyDescent="0.3">
      <c r="C15059"/>
    </row>
    <row r="15060" spans="3:3" ht="14.4" x14ac:dyDescent="0.3">
      <c r="C15060"/>
    </row>
    <row r="15061" spans="3:3" ht="14.4" x14ac:dyDescent="0.3">
      <c r="C15061"/>
    </row>
    <row r="15062" spans="3:3" ht="14.4" x14ac:dyDescent="0.3">
      <c r="C15062"/>
    </row>
    <row r="15063" spans="3:3" ht="14.4" x14ac:dyDescent="0.3">
      <c r="C15063"/>
    </row>
    <row r="15064" spans="3:3" ht="14.4" x14ac:dyDescent="0.3">
      <c r="C15064"/>
    </row>
    <row r="15065" spans="3:3" ht="14.4" x14ac:dyDescent="0.3">
      <c r="C15065"/>
    </row>
    <row r="15066" spans="3:3" ht="14.4" x14ac:dyDescent="0.3">
      <c r="C15066"/>
    </row>
    <row r="15067" spans="3:3" ht="14.4" x14ac:dyDescent="0.3">
      <c r="C15067"/>
    </row>
    <row r="15068" spans="3:3" ht="14.4" x14ac:dyDescent="0.3">
      <c r="C15068"/>
    </row>
    <row r="15069" spans="3:3" ht="14.4" x14ac:dyDescent="0.3">
      <c r="C15069"/>
    </row>
    <row r="15070" spans="3:3" ht="14.4" x14ac:dyDescent="0.3">
      <c r="C15070"/>
    </row>
    <row r="15071" spans="3:3" ht="14.4" x14ac:dyDescent="0.3">
      <c r="C15071"/>
    </row>
    <row r="15072" spans="3:3" ht="14.4" x14ac:dyDescent="0.3">
      <c r="C15072"/>
    </row>
    <row r="15073" spans="3:3" ht="14.4" x14ac:dyDescent="0.3">
      <c r="C15073"/>
    </row>
    <row r="15074" spans="3:3" ht="14.4" x14ac:dyDescent="0.3">
      <c r="C15074"/>
    </row>
    <row r="15075" spans="3:3" ht="14.4" x14ac:dyDescent="0.3">
      <c r="C15075"/>
    </row>
    <row r="15076" spans="3:3" ht="14.4" x14ac:dyDescent="0.3">
      <c r="C15076"/>
    </row>
    <row r="15077" spans="3:3" ht="14.4" x14ac:dyDescent="0.3">
      <c r="C15077"/>
    </row>
    <row r="15078" spans="3:3" ht="14.4" x14ac:dyDescent="0.3">
      <c r="C15078"/>
    </row>
    <row r="15079" spans="3:3" ht="14.4" x14ac:dyDescent="0.3">
      <c r="C15079"/>
    </row>
    <row r="15080" spans="3:3" ht="14.4" x14ac:dyDescent="0.3">
      <c r="C15080"/>
    </row>
    <row r="15081" spans="3:3" ht="14.4" x14ac:dyDescent="0.3">
      <c r="C15081"/>
    </row>
    <row r="15082" spans="3:3" ht="14.4" x14ac:dyDescent="0.3">
      <c r="C15082"/>
    </row>
    <row r="15083" spans="3:3" ht="14.4" x14ac:dyDescent="0.3">
      <c r="C15083"/>
    </row>
    <row r="15084" spans="3:3" ht="14.4" x14ac:dyDescent="0.3">
      <c r="C15084"/>
    </row>
    <row r="15085" spans="3:3" ht="14.4" x14ac:dyDescent="0.3">
      <c r="C15085"/>
    </row>
    <row r="15086" spans="3:3" ht="14.4" x14ac:dyDescent="0.3">
      <c r="C15086"/>
    </row>
    <row r="15087" spans="3:3" ht="14.4" x14ac:dyDescent="0.3">
      <c r="C15087"/>
    </row>
    <row r="15088" spans="3:3" ht="14.4" x14ac:dyDescent="0.3">
      <c r="C15088"/>
    </row>
    <row r="15089" spans="3:3" ht="14.4" x14ac:dyDescent="0.3">
      <c r="C15089"/>
    </row>
    <row r="15090" spans="3:3" ht="14.4" x14ac:dyDescent="0.3">
      <c r="C15090"/>
    </row>
    <row r="15091" spans="3:3" ht="14.4" x14ac:dyDescent="0.3">
      <c r="C15091"/>
    </row>
    <row r="15092" spans="3:3" ht="14.4" x14ac:dyDescent="0.3">
      <c r="C15092"/>
    </row>
    <row r="15093" spans="3:3" ht="14.4" x14ac:dyDescent="0.3">
      <c r="C15093"/>
    </row>
    <row r="15094" spans="3:3" ht="14.4" x14ac:dyDescent="0.3">
      <c r="C15094"/>
    </row>
    <row r="15095" spans="3:3" ht="14.4" x14ac:dyDescent="0.3">
      <c r="C15095"/>
    </row>
    <row r="15096" spans="3:3" ht="14.4" x14ac:dyDescent="0.3">
      <c r="C15096"/>
    </row>
    <row r="15097" spans="3:3" ht="14.4" x14ac:dyDescent="0.3">
      <c r="C15097"/>
    </row>
    <row r="15098" spans="3:3" ht="14.4" x14ac:dyDescent="0.3">
      <c r="C15098"/>
    </row>
    <row r="15099" spans="3:3" ht="14.4" x14ac:dyDescent="0.3">
      <c r="C15099"/>
    </row>
    <row r="15100" spans="3:3" ht="14.4" x14ac:dyDescent="0.3">
      <c r="C15100"/>
    </row>
    <row r="15101" spans="3:3" ht="14.4" x14ac:dyDescent="0.3">
      <c r="C15101"/>
    </row>
    <row r="15102" spans="3:3" ht="14.4" x14ac:dyDescent="0.3">
      <c r="C15102"/>
    </row>
    <row r="15103" spans="3:3" ht="14.4" x14ac:dyDescent="0.3">
      <c r="C15103"/>
    </row>
    <row r="15104" spans="3:3" ht="14.4" x14ac:dyDescent="0.3">
      <c r="C15104"/>
    </row>
    <row r="15105" spans="3:3" ht="14.4" x14ac:dyDescent="0.3">
      <c r="C15105"/>
    </row>
    <row r="15106" spans="3:3" ht="14.4" x14ac:dyDescent="0.3">
      <c r="C15106"/>
    </row>
    <row r="15107" spans="3:3" ht="14.4" x14ac:dyDescent="0.3">
      <c r="C15107"/>
    </row>
    <row r="15108" spans="3:3" ht="14.4" x14ac:dyDescent="0.3">
      <c r="C15108"/>
    </row>
    <row r="15109" spans="3:3" ht="14.4" x14ac:dyDescent="0.3">
      <c r="C15109"/>
    </row>
    <row r="15110" spans="3:3" ht="14.4" x14ac:dyDescent="0.3">
      <c r="C15110"/>
    </row>
    <row r="15111" spans="3:3" ht="14.4" x14ac:dyDescent="0.3">
      <c r="C15111"/>
    </row>
    <row r="15112" spans="3:3" ht="14.4" x14ac:dyDescent="0.3">
      <c r="C15112"/>
    </row>
    <row r="15113" spans="3:3" ht="14.4" x14ac:dyDescent="0.3">
      <c r="C15113"/>
    </row>
    <row r="15114" spans="3:3" ht="14.4" x14ac:dyDescent="0.3">
      <c r="C15114"/>
    </row>
    <row r="15115" spans="3:3" ht="14.4" x14ac:dyDescent="0.3">
      <c r="C15115"/>
    </row>
    <row r="15116" spans="3:3" ht="14.4" x14ac:dyDescent="0.3">
      <c r="C15116"/>
    </row>
    <row r="15117" spans="3:3" ht="14.4" x14ac:dyDescent="0.3">
      <c r="C15117"/>
    </row>
    <row r="15118" spans="3:3" ht="14.4" x14ac:dyDescent="0.3">
      <c r="C15118"/>
    </row>
    <row r="15119" spans="3:3" ht="14.4" x14ac:dyDescent="0.3">
      <c r="C15119"/>
    </row>
    <row r="15120" spans="3:3" ht="14.4" x14ac:dyDescent="0.3">
      <c r="C15120"/>
    </row>
    <row r="15121" spans="3:3" ht="14.4" x14ac:dyDescent="0.3">
      <c r="C15121"/>
    </row>
    <row r="15122" spans="3:3" ht="14.4" x14ac:dyDescent="0.3">
      <c r="C15122"/>
    </row>
    <row r="15123" spans="3:3" ht="14.4" x14ac:dyDescent="0.3">
      <c r="C15123"/>
    </row>
    <row r="15124" spans="3:3" ht="14.4" x14ac:dyDescent="0.3">
      <c r="C15124"/>
    </row>
    <row r="15125" spans="3:3" ht="14.4" x14ac:dyDescent="0.3">
      <c r="C15125"/>
    </row>
    <row r="15126" spans="3:3" ht="14.4" x14ac:dyDescent="0.3">
      <c r="C15126"/>
    </row>
    <row r="15127" spans="3:3" ht="14.4" x14ac:dyDescent="0.3">
      <c r="C15127"/>
    </row>
    <row r="15128" spans="3:3" ht="14.4" x14ac:dyDescent="0.3">
      <c r="C15128"/>
    </row>
    <row r="15129" spans="3:3" ht="14.4" x14ac:dyDescent="0.3">
      <c r="C15129"/>
    </row>
    <row r="15130" spans="3:3" ht="14.4" x14ac:dyDescent="0.3">
      <c r="C15130"/>
    </row>
    <row r="15131" spans="3:3" ht="14.4" x14ac:dyDescent="0.3">
      <c r="C15131"/>
    </row>
    <row r="15132" spans="3:3" ht="14.4" x14ac:dyDescent="0.3">
      <c r="C15132"/>
    </row>
    <row r="15133" spans="3:3" ht="14.4" x14ac:dyDescent="0.3">
      <c r="C15133"/>
    </row>
    <row r="15134" spans="3:3" ht="14.4" x14ac:dyDescent="0.3">
      <c r="C15134"/>
    </row>
    <row r="15135" spans="3:3" ht="14.4" x14ac:dyDescent="0.3">
      <c r="C15135"/>
    </row>
    <row r="15136" spans="3:3" ht="14.4" x14ac:dyDescent="0.3">
      <c r="C15136"/>
    </row>
    <row r="15137" spans="3:3" ht="14.4" x14ac:dyDescent="0.3">
      <c r="C15137"/>
    </row>
    <row r="15138" spans="3:3" ht="14.4" x14ac:dyDescent="0.3">
      <c r="C15138"/>
    </row>
    <row r="15139" spans="3:3" ht="14.4" x14ac:dyDescent="0.3">
      <c r="C15139"/>
    </row>
    <row r="15140" spans="3:3" ht="14.4" x14ac:dyDescent="0.3">
      <c r="C15140"/>
    </row>
    <row r="15141" spans="3:3" ht="14.4" x14ac:dyDescent="0.3">
      <c r="C15141"/>
    </row>
    <row r="15142" spans="3:3" ht="14.4" x14ac:dyDescent="0.3">
      <c r="C15142"/>
    </row>
    <row r="15143" spans="3:3" ht="14.4" x14ac:dyDescent="0.3">
      <c r="C15143"/>
    </row>
    <row r="15144" spans="3:3" ht="14.4" x14ac:dyDescent="0.3">
      <c r="C15144"/>
    </row>
    <row r="15145" spans="3:3" ht="14.4" x14ac:dyDescent="0.3">
      <c r="C15145"/>
    </row>
    <row r="15146" spans="3:3" ht="14.4" x14ac:dyDescent="0.3">
      <c r="C15146"/>
    </row>
    <row r="15147" spans="3:3" ht="14.4" x14ac:dyDescent="0.3">
      <c r="C15147"/>
    </row>
    <row r="15148" spans="3:3" ht="14.4" x14ac:dyDescent="0.3">
      <c r="C15148"/>
    </row>
    <row r="15149" spans="3:3" ht="14.4" x14ac:dyDescent="0.3">
      <c r="C15149"/>
    </row>
    <row r="15150" spans="3:3" ht="14.4" x14ac:dyDescent="0.3">
      <c r="C15150"/>
    </row>
    <row r="15151" spans="3:3" ht="14.4" x14ac:dyDescent="0.3">
      <c r="C15151"/>
    </row>
    <row r="15152" spans="3:3" ht="14.4" x14ac:dyDescent="0.3">
      <c r="C15152"/>
    </row>
    <row r="15153" spans="3:3" ht="14.4" x14ac:dyDescent="0.3">
      <c r="C15153"/>
    </row>
    <row r="15154" spans="3:3" ht="14.4" x14ac:dyDescent="0.3">
      <c r="C15154"/>
    </row>
    <row r="15155" spans="3:3" ht="14.4" x14ac:dyDescent="0.3">
      <c r="C15155"/>
    </row>
    <row r="15156" spans="3:3" ht="14.4" x14ac:dyDescent="0.3">
      <c r="C15156"/>
    </row>
    <row r="15157" spans="3:3" ht="14.4" x14ac:dyDescent="0.3">
      <c r="C15157"/>
    </row>
    <row r="15158" spans="3:3" ht="14.4" x14ac:dyDescent="0.3">
      <c r="C15158"/>
    </row>
    <row r="15159" spans="3:3" ht="14.4" x14ac:dyDescent="0.3">
      <c r="C15159"/>
    </row>
    <row r="15160" spans="3:3" ht="14.4" x14ac:dyDescent="0.3">
      <c r="C15160"/>
    </row>
    <row r="15161" spans="3:3" ht="14.4" x14ac:dyDescent="0.3">
      <c r="C15161"/>
    </row>
    <row r="15162" spans="3:3" ht="14.4" x14ac:dyDescent="0.3">
      <c r="C15162"/>
    </row>
    <row r="15163" spans="3:3" ht="14.4" x14ac:dyDescent="0.3">
      <c r="C15163"/>
    </row>
    <row r="15164" spans="3:3" ht="14.4" x14ac:dyDescent="0.3">
      <c r="C15164"/>
    </row>
    <row r="15165" spans="3:3" ht="14.4" x14ac:dyDescent="0.3">
      <c r="C15165"/>
    </row>
    <row r="15166" spans="3:3" ht="14.4" x14ac:dyDescent="0.3">
      <c r="C15166"/>
    </row>
    <row r="15167" spans="3:3" ht="14.4" x14ac:dyDescent="0.3">
      <c r="C15167"/>
    </row>
    <row r="15168" spans="3:3" ht="14.4" x14ac:dyDescent="0.3">
      <c r="C15168"/>
    </row>
    <row r="15169" spans="3:3" ht="14.4" x14ac:dyDescent="0.3">
      <c r="C15169"/>
    </row>
    <row r="15170" spans="3:3" ht="14.4" x14ac:dyDescent="0.3">
      <c r="C15170"/>
    </row>
    <row r="15171" spans="3:3" ht="14.4" x14ac:dyDescent="0.3">
      <c r="C15171"/>
    </row>
    <row r="15172" spans="3:3" ht="14.4" x14ac:dyDescent="0.3">
      <c r="C15172"/>
    </row>
    <row r="15173" spans="3:3" ht="14.4" x14ac:dyDescent="0.3">
      <c r="C15173"/>
    </row>
    <row r="15174" spans="3:3" ht="14.4" x14ac:dyDescent="0.3">
      <c r="C15174"/>
    </row>
    <row r="15175" spans="3:3" ht="14.4" x14ac:dyDescent="0.3">
      <c r="C15175"/>
    </row>
    <row r="15176" spans="3:3" ht="14.4" x14ac:dyDescent="0.3">
      <c r="C15176"/>
    </row>
    <row r="15177" spans="3:3" ht="14.4" x14ac:dyDescent="0.3">
      <c r="C15177"/>
    </row>
    <row r="15178" spans="3:3" ht="14.4" x14ac:dyDescent="0.3">
      <c r="C15178"/>
    </row>
    <row r="15179" spans="3:3" ht="14.4" x14ac:dyDescent="0.3">
      <c r="C15179"/>
    </row>
    <row r="15180" spans="3:3" ht="14.4" x14ac:dyDescent="0.3">
      <c r="C15180"/>
    </row>
    <row r="15181" spans="3:3" ht="14.4" x14ac:dyDescent="0.3">
      <c r="C15181"/>
    </row>
    <row r="15182" spans="3:3" ht="14.4" x14ac:dyDescent="0.3">
      <c r="C15182"/>
    </row>
    <row r="15183" spans="3:3" ht="14.4" x14ac:dyDescent="0.3">
      <c r="C15183"/>
    </row>
    <row r="15184" spans="3:3" ht="14.4" x14ac:dyDescent="0.3">
      <c r="C15184"/>
    </row>
    <row r="15185" spans="3:3" ht="14.4" x14ac:dyDescent="0.3">
      <c r="C15185"/>
    </row>
    <row r="15186" spans="3:3" ht="14.4" x14ac:dyDescent="0.3">
      <c r="C15186"/>
    </row>
    <row r="15187" spans="3:3" ht="14.4" x14ac:dyDescent="0.3">
      <c r="C15187"/>
    </row>
    <row r="15188" spans="3:3" ht="14.4" x14ac:dyDescent="0.3">
      <c r="C15188"/>
    </row>
    <row r="15189" spans="3:3" ht="14.4" x14ac:dyDescent="0.3">
      <c r="C15189"/>
    </row>
    <row r="15190" spans="3:3" ht="14.4" x14ac:dyDescent="0.3">
      <c r="C15190"/>
    </row>
    <row r="15191" spans="3:3" ht="14.4" x14ac:dyDescent="0.3">
      <c r="C15191"/>
    </row>
    <row r="15192" spans="3:3" ht="14.4" x14ac:dyDescent="0.3">
      <c r="C15192"/>
    </row>
    <row r="15193" spans="3:3" ht="14.4" x14ac:dyDescent="0.3">
      <c r="C15193"/>
    </row>
    <row r="15194" spans="3:3" ht="14.4" x14ac:dyDescent="0.3">
      <c r="C15194"/>
    </row>
    <row r="15195" spans="3:3" ht="14.4" x14ac:dyDescent="0.3">
      <c r="C15195"/>
    </row>
    <row r="15196" spans="3:3" ht="14.4" x14ac:dyDescent="0.3">
      <c r="C15196"/>
    </row>
    <row r="15197" spans="3:3" ht="14.4" x14ac:dyDescent="0.3">
      <c r="C15197"/>
    </row>
    <row r="15198" spans="3:3" ht="14.4" x14ac:dyDescent="0.3">
      <c r="C15198"/>
    </row>
    <row r="15199" spans="3:3" ht="14.4" x14ac:dyDescent="0.3">
      <c r="C15199"/>
    </row>
    <row r="15200" spans="3:3" ht="14.4" x14ac:dyDescent="0.3">
      <c r="C15200"/>
    </row>
    <row r="15201" spans="3:3" ht="14.4" x14ac:dyDescent="0.3">
      <c r="C15201"/>
    </row>
    <row r="15202" spans="3:3" ht="14.4" x14ac:dyDescent="0.3">
      <c r="C15202"/>
    </row>
    <row r="15203" spans="3:3" ht="14.4" x14ac:dyDescent="0.3">
      <c r="C15203"/>
    </row>
    <row r="15204" spans="3:3" ht="14.4" x14ac:dyDescent="0.3">
      <c r="C15204"/>
    </row>
    <row r="15205" spans="3:3" ht="14.4" x14ac:dyDescent="0.3">
      <c r="C15205"/>
    </row>
    <row r="15206" spans="3:3" ht="14.4" x14ac:dyDescent="0.3">
      <c r="C15206"/>
    </row>
    <row r="15207" spans="3:3" ht="14.4" x14ac:dyDescent="0.3">
      <c r="C15207"/>
    </row>
    <row r="15208" spans="3:3" ht="14.4" x14ac:dyDescent="0.3">
      <c r="C15208"/>
    </row>
    <row r="15209" spans="3:3" ht="14.4" x14ac:dyDescent="0.3">
      <c r="C15209"/>
    </row>
    <row r="15210" spans="3:3" ht="14.4" x14ac:dyDescent="0.3">
      <c r="C15210"/>
    </row>
    <row r="15211" spans="3:3" ht="14.4" x14ac:dyDescent="0.3">
      <c r="C15211"/>
    </row>
    <row r="15212" spans="3:3" ht="14.4" x14ac:dyDescent="0.3">
      <c r="C15212"/>
    </row>
    <row r="15213" spans="3:3" ht="14.4" x14ac:dyDescent="0.3">
      <c r="C15213"/>
    </row>
    <row r="15214" spans="3:3" ht="14.4" x14ac:dyDescent="0.3">
      <c r="C15214"/>
    </row>
    <row r="15215" spans="3:3" ht="14.4" x14ac:dyDescent="0.3">
      <c r="C15215"/>
    </row>
    <row r="15216" spans="3:3" ht="14.4" x14ac:dyDescent="0.3">
      <c r="C15216"/>
    </row>
    <row r="15217" spans="3:3" ht="14.4" x14ac:dyDescent="0.3">
      <c r="C15217"/>
    </row>
    <row r="15218" spans="3:3" ht="14.4" x14ac:dyDescent="0.3">
      <c r="C15218"/>
    </row>
    <row r="15219" spans="3:3" ht="14.4" x14ac:dyDescent="0.3">
      <c r="C15219"/>
    </row>
    <row r="15220" spans="3:3" ht="14.4" x14ac:dyDescent="0.3">
      <c r="C15220"/>
    </row>
    <row r="15221" spans="3:3" ht="14.4" x14ac:dyDescent="0.3">
      <c r="C15221"/>
    </row>
    <row r="15222" spans="3:3" ht="14.4" x14ac:dyDescent="0.3">
      <c r="C15222"/>
    </row>
    <row r="15223" spans="3:3" ht="14.4" x14ac:dyDescent="0.3">
      <c r="C15223"/>
    </row>
    <row r="15224" spans="3:3" ht="14.4" x14ac:dyDescent="0.3">
      <c r="C15224"/>
    </row>
    <row r="15225" spans="3:3" ht="14.4" x14ac:dyDescent="0.3">
      <c r="C15225"/>
    </row>
    <row r="15226" spans="3:3" ht="14.4" x14ac:dyDescent="0.3">
      <c r="C15226"/>
    </row>
    <row r="15227" spans="3:3" ht="14.4" x14ac:dyDescent="0.3">
      <c r="C15227"/>
    </row>
    <row r="15228" spans="3:3" ht="14.4" x14ac:dyDescent="0.3">
      <c r="C15228"/>
    </row>
    <row r="15229" spans="3:3" ht="14.4" x14ac:dyDescent="0.3">
      <c r="C15229"/>
    </row>
    <row r="15230" spans="3:3" ht="14.4" x14ac:dyDescent="0.3">
      <c r="C15230"/>
    </row>
    <row r="15231" spans="3:3" ht="14.4" x14ac:dyDescent="0.3">
      <c r="C15231"/>
    </row>
    <row r="15232" spans="3:3" ht="14.4" x14ac:dyDescent="0.3">
      <c r="C15232"/>
    </row>
    <row r="15233" spans="3:3" ht="14.4" x14ac:dyDescent="0.3">
      <c r="C15233"/>
    </row>
    <row r="15234" spans="3:3" ht="14.4" x14ac:dyDescent="0.3">
      <c r="C15234"/>
    </row>
    <row r="15235" spans="3:3" ht="14.4" x14ac:dyDescent="0.3">
      <c r="C15235"/>
    </row>
    <row r="15236" spans="3:3" ht="14.4" x14ac:dyDescent="0.3">
      <c r="C15236"/>
    </row>
    <row r="15237" spans="3:3" ht="14.4" x14ac:dyDescent="0.3">
      <c r="C15237"/>
    </row>
    <row r="15238" spans="3:3" ht="14.4" x14ac:dyDescent="0.3">
      <c r="C15238"/>
    </row>
    <row r="15239" spans="3:3" ht="14.4" x14ac:dyDescent="0.3">
      <c r="C15239"/>
    </row>
    <row r="15240" spans="3:3" ht="14.4" x14ac:dyDescent="0.3">
      <c r="C15240"/>
    </row>
    <row r="15241" spans="3:3" ht="14.4" x14ac:dyDescent="0.3">
      <c r="C15241"/>
    </row>
    <row r="15242" spans="3:3" ht="14.4" x14ac:dyDescent="0.3">
      <c r="C15242"/>
    </row>
    <row r="15243" spans="3:3" ht="14.4" x14ac:dyDescent="0.3">
      <c r="C15243"/>
    </row>
    <row r="15244" spans="3:3" ht="14.4" x14ac:dyDescent="0.3">
      <c r="C15244"/>
    </row>
    <row r="15245" spans="3:3" ht="14.4" x14ac:dyDescent="0.3">
      <c r="C15245"/>
    </row>
    <row r="15246" spans="3:3" ht="14.4" x14ac:dyDescent="0.3">
      <c r="C15246"/>
    </row>
    <row r="15247" spans="3:3" ht="14.4" x14ac:dyDescent="0.3">
      <c r="C15247"/>
    </row>
    <row r="15248" spans="3:3" ht="14.4" x14ac:dyDescent="0.3">
      <c r="C15248"/>
    </row>
    <row r="15249" spans="3:3" ht="14.4" x14ac:dyDescent="0.3">
      <c r="C15249"/>
    </row>
    <row r="15250" spans="3:3" ht="14.4" x14ac:dyDescent="0.3">
      <c r="C15250"/>
    </row>
    <row r="15251" spans="3:3" ht="14.4" x14ac:dyDescent="0.3">
      <c r="C15251"/>
    </row>
    <row r="15252" spans="3:3" ht="14.4" x14ac:dyDescent="0.3">
      <c r="C15252"/>
    </row>
    <row r="15253" spans="3:3" ht="14.4" x14ac:dyDescent="0.3">
      <c r="C15253"/>
    </row>
    <row r="15254" spans="3:3" ht="14.4" x14ac:dyDescent="0.3">
      <c r="C15254"/>
    </row>
    <row r="15255" spans="3:3" ht="14.4" x14ac:dyDescent="0.3">
      <c r="C15255"/>
    </row>
    <row r="15256" spans="3:3" ht="14.4" x14ac:dyDescent="0.3">
      <c r="C15256"/>
    </row>
    <row r="15257" spans="3:3" ht="14.4" x14ac:dyDescent="0.3">
      <c r="C15257"/>
    </row>
    <row r="15258" spans="3:3" ht="14.4" x14ac:dyDescent="0.3">
      <c r="C15258"/>
    </row>
    <row r="15259" spans="3:3" ht="14.4" x14ac:dyDescent="0.3">
      <c r="C15259"/>
    </row>
    <row r="15260" spans="3:3" ht="14.4" x14ac:dyDescent="0.3">
      <c r="C15260"/>
    </row>
    <row r="15261" spans="3:3" ht="14.4" x14ac:dyDescent="0.3">
      <c r="C15261"/>
    </row>
    <row r="15262" spans="3:3" ht="14.4" x14ac:dyDescent="0.3">
      <c r="C15262"/>
    </row>
    <row r="15263" spans="3:3" ht="14.4" x14ac:dyDescent="0.3">
      <c r="C15263"/>
    </row>
    <row r="15264" spans="3:3" ht="14.4" x14ac:dyDescent="0.3">
      <c r="C15264"/>
    </row>
    <row r="15265" spans="3:3" ht="14.4" x14ac:dyDescent="0.3">
      <c r="C15265"/>
    </row>
    <row r="15266" spans="3:3" ht="14.4" x14ac:dyDescent="0.3">
      <c r="C15266"/>
    </row>
    <row r="15267" spans="3:3" ht="14.4" x14ac:dyDescent="0.3">
      <c r="C15267"/>
    </row>
    <row r="15268" spans="3:3" ht="14.4" x14ac:dyDescent="0.3">
      <c r="C15268"/>
    </row>
    <row r="15269" spans="3:3" ht="14.4" x14ac:dyDescent="0.3">
      <c r="C15269"/>
    </row>
    <row r="15270" spans="3:3" ht="14.4" x14ac:dyDescent="0.3">
      <c r="C15270"/>
    </row>
    <row r="15271" spans="3:3" ht="14.4" x14ac:dyDescent="0.3">
      <c r="C15271"/>
    </row>
    <row r="15272" spans="3:3" ht="14.4" x14ac:dyDescent="0.3">
      <c r="C15272"/>
    </row>
    <row r="15273" spans="3:3" ht="14.4" x14ac:dyDescent="0.3">
      <c r="C15273"/>
    </row>
    <row r="15274" spans="3:3" ht="14.4" x14ac:dyDescent="0.3">
      <c r="C15274"/>
    </row>
    <row r="15275" spans="3:3" ht="14.4" x14ac:dyDescent="0.3">
      <c r="C15275"/>
    </row>
    <row r="15276" spans="3:3" ht="14.4" x14ac:dyDescent="0.3">
      <c r="C15276"/>
    </row>
    <row r="15277" spans="3:3" ht="14.4" x14ac:dyDescent="0.3">
      <c r="C15277"/>
    </row>
    <row r="15278" spans="3:3" ht="14.4" x14ac:dyDescent="0.3">
      <c r="C15278"/>
    </row>
    <row r="15279" spans="3:3" ht="14.4" x14ac:dyDescent="0.3">
      <c r="C15279"/>
    </row>
    <row r="15280" spans="3:3" ht="14.4" x14ac:dyDescent="0.3">
      <c r="C15280"/>
    </row>
    <row r="15281" spans="3:3" ht="14.4" x14ac:dyDescent="0.3">
      <c r="C15281"/>
    </row>
    <row r="15282" spans="3:3" ht="14.4" x14ac:dyDescent="0.3">
      <c r="C15282"/>
    </row>
    <row r="15283" spans="3:3" ht="14.4" x14ac:dyDescent="0.3">
      <c r="C15283"/>
    </row>
    <row r="15284" spans="3:3" ht="14.4" x14ac:dyDescent="0.3">
      <c r="C15284"/>
    </row>
    <row r="15285" spans="3:3" ht="14.4" x14ac:dyDescent="0.3">
      <c r="C15285"/>
    </row>
    <row r="15286" spans="3:3" ht="14.4" x14ac:dyDescent="0.3">
      <c r="C15286"/>
    </row>
    <row r="15287" spans="3:3" ht="14.4" x14ac:dyDescent="0.3">
      <c r="C15287"/>
    </row>
    <row r="15288" spans="3:3" ht="14.4" x14ac:dyDescent="0.3">
      <c r="C15288"/>
    </row>
    <row r="15289" spans="3:3" ht="14.4" x14ac:dyDescent="0.3">
      <c r="C15289"/>
    </row>
    <row r="15290" spans="3:3" ht="14.4" x14ac:dyDescent="0.3">
      <c r="C15290"/>
    </row>
    <row r="15291" spans="3:3" ht="14.4" x14ac:dyDescent="0.3">
      <c r="C15291"/>
    </row>
    <row r="15292" spans="3:3" ht="14.4" x14ac:dyDescent="0.3">
      <c r="C15292"/>
    </row>
    <row r="15293" spans="3:3" ht="14.4" x14ac:dyDescent="0.3">
      <c r="C15293"/>
    </row>
    <row r="15294" spans="3:3" ht="14.4" x14ac:dyDescent="0.3">
      <c r="C15294"/>
    </row>
    <row r="15295" spans="3:3" ht="14.4" x14ac:dyDescent="0.3">
      <c r="C15295"/>
    </row>
    <row r="15296" spans="3:3" ht="14.4" x14ac:dyDescent="0.3">
      <c r="C15296"/>
    </row>
    <row r="15297" spans="3:3" ht="14.4" x14ac:dyDescent="0.3">
      <c r="C15297"/>
    </row>
    <row r="15298" spans="3:3" ht="14.4" x14ac:dyDescent="0.3">
      <c r="C15298"/>
    </row>
    <row r="15299" spans="3:3" ht="14.4" x14ac:dyDescent="0.3">
      <c r="C15299"/>
    </row>
    <row r="15300" spans="3:3" ht="14.4" x14ac:dyDescent="0.3">
      <c r="C15300"/>
    </row>
    <row r="15301" spans="3:3" ht="14.4" x14ac:dyDescent="0.3">
      <c r="C15301"/>
    </row>
    <row r="15302" spans="3:3" ht="14.4" x14ac:dyDescent="0.3">
      <c r="C15302"/>
    </row>
    <row r="15303" spans="3:3" ht="14.4" x14ac:dyDescent="0.3">
      <c r="C15303"/>
    </row>
    <row r="15304" spans="3:3" ht="14.4" x14ac:dyDescent="0.3">
      <c r="C15304"/>
    </row>
    <row r="15305" spans="3:3" ht="14.4" x14ac:dyDescent="0.3">
      <c r="C15305"/>
    </row>
    <row r="15306" spans="3:3" ht="14.4" x14ac:dyDescent="0.3">
      <c r="C15306"/>
    </row>
    <row r="15307" spans="3:3" ht="14.4" x14ac:dyDescent="0.3">
      <c r="C15307"/>
    </row>
    <row r="15308" spans="3:3" ht="14.4" x14ac:dyDescent="0.3">
      <c r="C15308"/>
    </row>
    <row r="15309" spans="3:3" ht="14.4" x14ac:dyDescent="0.3">
      <c r="C15309"/>
    </row>
    <row r="15310" spans="3:3" ht="14.4" x14ac:dyDescent="0.3">
      <c r="C15310"/>
    </row>
    <row r="15311" spans="3:3" ht="14.4" x14ac:dyDescent="0.3">
      <c r="C15311"/>
    </row>
    <row r="15312" spans="3:3" ht="14.4" x14ac:dyDescent="0.3">
      <c r="C15312"/>
    </row>
    <row r="15313" spans="3:3" ht="14.4" x14ac:dyDescent="0.3">
      <c r="C15313"/>
    </row>
    <row r="15314" spans="3:3" ht="14.4" x14ac:dyDescent="0.3">
      <c r="C15314"/>
    </row>
    <row r="15315" spans="3:3" ht="14.4" x14ac:dyDescent="0.3">
      <c r="C15315"/>
    </row>
    <row r="15316" spans="3:3" ht="14.4" x14ac:dyDescent="0.3">
      <c r="C15316"/>
    </row>
    <row r="15317" spans="3:3" ht="14.4" x14ac:dyDescent="0.3">
      <c r="C15317"/>
    </row>
    <row r="15318" spans="3:3" ht="14.4" x14ac:dyDescent="0.3">
      <c r="C15318"/>
    </row>
    <row r="15319" spans="3:3" ht="14.4" x14ac:dyDescent="0.3">
      <c r="C15319"/>
    </row>
    <row r="15320" spans="3:3" ht="14.4" x14ac:dyDescent="0.3">
      <c r="C15320"/>
    </row>
    <row r="15321" spans="3:3" ht="14.4" x14ac:dyDescent="0.3">
      <c r="C15321"/>
    </row>
    <row r="15322" spans="3:3" ht="14.4" x14ac:dyDescent="0.3">
      <c r="C15322"/>
    </row>
    <row r="15323" spans="3:3" ht="14.4" x14ac:dyDescent="0.3">
      <c r="C15323"/>
    </row>
    <row r="15324" spans="3:3" ht="14.4" x14ac:dyDescent="0.3">
      <c r="C15324"/>
    </row>
    <row r="15325" spans="3:3" ht="14.4" x14ac:dyDescent="0.3">
      <c r="C15325"/>
    </row>
    <row r="15326" spans="3:3" ht="14.4" x14ac:dyDescent="0.3">
      <c r="C15326"/>
    </row>
    <row r="15327" spans="3:3" ht="14.4" x14ac:dyDescent="0.3">
      <c r="C15327"/>
    </row>
    <row r="15328" spans="3:3" ht="14.4" x14ac:dyDescent="0.3">
      <c r="C15328"/>
    </row>
    <row r="15329" spans="3:3" ht="14.4" x14ac:dyDescent="0.3">
      <c r="C15329"/>
    </row>
    <row r="15330" spans="3:3" ht="14.4" x14ac:dyDescent="0.3">
      <c r="C15330"/>
    </row>
    <row r="15331" spans="3:3" ht="14.4" x14ac:dyDescent="0.3">
      <c r="C15331"/>
    </row>
    <row r="15332" spans="3:3" ht="14.4" x14ac:dyDescent="0.3">
      <c r="C15332"/>
    </row>
    <row r="15333" spans="3:3" ht="14.4" x14ac:dyDescent="0.3">
      <c r="C15333"/>
    </row>
    <row r="15334" spans="3:3" ht="14.4" x14ac:dyDescent="0.3">
      <c r="C15334"/>
    </row>
    <row r="15335" spans="3:3" ht="14.4" x14ac:dyDescent="0.3">
      <c r="C15335"/>
    </row>
    <row r="15336" spans="3:3" ht="14.4" x14ac:dyDescent="0.3">
      <c r="C15336"/>
    </row>
    <row r="15337" spans="3:3" ht="14.4" x14ac:dyDescent="0.3">
      <c r="C15337"/>
    </row>
    <row r="15338" spans="3:3" ht="14.4" x14ac:dyDescent="0.3">
      <c r="C15338"/>
    </row>
    <row r="15339" spans="3:3" ht="14.4" x14ac:dyDescent="0.3">
      <c r="C15339"/>
    </row>
    <row r="15340" spans="3:3" ht="14.4" x14ac:dyDescent="0.3">
      <c r="C15340"/>
    </row>
    <row r="15341" spans="3:3" ht="14.4" x14ac:dyDescent="0.3">
      <c r="C15341"/>
    </row>
    <row r="15342" spans="3:3" ht="14.4" x14ac:dyDescent="0.3">
      <c r="C15342"/>
    </row>
    <row r="15343" spans="3:3" ht="14.4" x14ac:dyDescent="0.3">
      <c r="C15343"/>
    </row>
    <row r="15344" spans="3:3" ht="14.4" x14ac:dyDescent="0.3">
      <c r="C15344"/>
    </row>
    <row r="15345" spans="3:3" ht="14.4" x14ac:dyDescent="0.3">
      <c r="C15345"/>
    </row>
    <row r="15346" spans="3:3" ht="14.4" x14ac:dyDescent="0.3">
      <c r="C15346"/>
    </row>
    <row r="15347" spans="3:3" ht="14.4" x14ac:dyDescent="0.3">
      <c r="C15347"/>
    </row>
    <row r="15348" spans="3:3" ht="14.4" x14ac:dyDescent="0.3">
      <c r="C15348"/>
    </row>
    <row r="15349" spans="3:3" ht="14.4" x14ac:dyDescent="0.3">
      <c r="C15349"/>
    </row>
    <row r="15350" spans="3:3" ht="14.4" x14ac:dyDescent="0.3">
      <c r="C15350"/>
    </row>
    <row r="15351" spans="3:3" ht="14.4" x14ac:dyDescent="0.3">
      <c r="C15351"/>
    </row>
    <row r="15352" spans="3:3" ht="14.4" x14ac:dyDescent="0.3">
      <c r="C15352"/>
    </row>
    <row r="15353" spans="3:3" ht="14.4" x14ac:dyDescent="0.3">
      <c r="C15353"/>
    </row>
    <row r="15354" spans="3:3" ht="14.4" x14ac:dyDescent="0.3">
      <c r="C15354"/>
    </row>
    <row r="15355" spans="3:3" ht="14.4" x14ac:dyDescent="0.3">
      <c r="C15355"/>
    </row>
    <row r="15356" spans="3:3" ht="14.4" x14ac:dyDescent="0.3">
      <c r="C15356"/>
    </row>
    <row r="15357" spans="3:3" ht="14.4" x14ac:dyDescent="0.3">
      <c r="C15357"/>
    </row>
    <row r="15358" spans="3:3" ht="14.4" x14ac:dyDescent="0.3">
      <c r="C15358"/>
    </row>
    <row r="15359" spans="3:3" ht="14.4" x14ac:dyDescent="0.3">
      <c r="C15359"/>
    </row>
    <row r="15360" spans="3:3" ht="14.4" x14ac:dyDescent="0.3">
      <c r="C15360"/>
    </row>
    <row r="15361" spans="3:3" ht="14.4" x14ac:dyDescent="0.3">
      <c r="C15361"/>
    </row>
    <row r="15362" spans="3:3" ht="14.4" x14ac:dyDescent="0.3">
      <c r="C15362"/>
    </row>
    <row r="15363" spans="3:3" ht="14.4" x14ac:dyDescent="0.3">
      <c r="C15363"/>
    </row>
    <row r="15364" spans="3:3" ht="14.4" x14ac:dyDescent="0.3">
      <c r="C15364"/>
    </row>
    <row r="15365" spans="3:3" ht="14.4" x14ac:dyDescent="0.3">
      <c r="C15365"/>
    </row>
    <row r="15366" spans="3:3" ht="14.4" x14ac:dyDescent="0.3">
      <c r="C15366"/>
    </row>
    <row r="15367" spans="3:3" ht="14.4" x14ac:dyDescent="0.3">
      <c r="C15367"/>
    </row>
    <row r="15368" spans="3:3" ht="14.4" x14ac:dyDescent="0.3">
      <c r="C15368"/>
    </row>
    <row r="15369" spans="3:3" ht="14.4" x14ac:dyDescent="0.3">
      <c r="C15369"/>
    </row>
    <row r="15370" spans="3:3" ht="14.4" x14ac:dyDescent="0.3">
      <c r="C15370"/>
    </row>
    <row r="15371" spans="3:3" ht="14.4" x14ac:dyDescent="0.3">
      <c r="C15371"/>
    </row>
    <row r="15372" spans="3:3" ht="14.4" x14ac:dyDescent="0.3">
      <c r="C15372"/>
    </row>
    <row r="15373" spans="3:3" ht="14.4" x14ac:dyDescent="0.3">
      <c r="C15373"/>
    </row>
    <row r="15374" spans="3:3" ht="14.4" x14ac:dyDescent="0.3">
      <c r="C15374"/>
    </row>
    <row r="15375" spans="3:3" ht="14.4" x14ac:dyDescent="0.3">
      <c r="C15375"/>
    </row>
    <row r="15376" spans="3:3" ht="14.4" x14ac:dyDescent="0.3">
      <c r="C15376"/>
    </row>
    <row r="15377" spans="3:3" ht="14.4" x14ac:dyDescent="0.3">
      <c r="C15377"/>
    </row>
    <row r="15378" spans="3:3" ht="14.4" x14ac:dyDescent="0.3">
      <c r="C15378"/>
    </row>
    <row r="15379" spans="3:3" ht="14.4" x14ac:dyDescent="0.3">
      <c r="C15379"/>
    </row>
    <row r="15380" spans="3:3" ht="14.4" x14ac:dyDescent="0.3">
      <c r="C15380"/>
    </row>
    <row r="15381" spans="3:3" ht="14.4" x14ac:dyDescent="0.3">
      <c r="C15381"/>
    </row>
    <row r="15382" spans="3:3" ht="14.4" x14ac:dyDescent="0.3">
      <c r="C15382"/>
    </row>
    <row r="15383" spans="3:3" ht="14.4" x14ac:dyDescent="0.3">
      <c r="C15383"/>
    </row>
    <row r="15384" spans="3:3" ht="14.4" x14ac:dyDescent="0.3">
      <c r="C15384"/>
    </row>
    <row r="15385" spans="3:3" ht="14.4" x14ac:dyDescent="0.3">
      <c r="C15385"/>
    </row>
    <row r="15386" spans="3:3" ht="14.4" x14ac:dyDescent="0.3">
      <c r="C15386"/>
    </row>
    <row r="15387" spans="3:3" ht="14.4" x14ac:dyDescent="0.3">
      <c r="C15387"/>
    </row>
    <row r="15388" spans="3:3" ht="14.4" x14ac:dyDescent="0.3">
      <c r="C15388"/>
    </row>
    <row r="15389" spans="3:3" ht="14.4" x14ac:dyDescent="0.3">
      <c r="C15389"/>
    </row>
    <row r="15390" spans="3:3" ht="14.4" x14ac:dyDescent="0.3">
      <c r="C15390"/>
    </row>
    <row r="15391" spans="3:3" ht="14.4" x14ac:dyDescent="0.3">
      <c r="C15391"/>
    </row>
    <row r="15392" spans="3:3" ht="14.4" x14ac:dyDescent="0.3">
      <c r="C15392"/>
    </row>
    <row r="15393" spans="3:3" ht="14.4" x14ac:dyDescent="0.3">
      <c r="C15393"/>
    </row>
    <row r="15394" spans="3:3" ht="14.4" x14ac:dyDescent="0.3">
      <c r="C15394"/>
    </row>
    <row r="15395" spans="3:3" ht="14.4" x14ac:dyDescent="0.3">
      <c r="C15395"/>
    </row>
    <row r="15396" spans="3:3" ht="14.4" x14ac:dyDescent="0.3">
      <c r="C15396"/>
    </row>
    <row r="15397" spans="3:3" ht="14.4" x14ac:dyDescent="0.3">
      <c r="C15397"/>
    </row>
    <row r="15398" spans="3:3" ht="14.4" x14ac:dyDescent="0.3">
      <c r="C15398"/>
    </row>
    <row r="15399" spans="3:3" ht="14.4" x14ac:dyDescent="0.3">
      <c r="C15399"/>
    </row>
    <row r="15400" spans="3:3" ht="14.4" x14ac:dyDescent="0.3">
      <c r="C15400"/>
    </row>
    <row r="15401" spans="3:3" ht="14.4" x14ac:dyDescent="0.3">
      <c r="C15401"/>
    </row>
    <row r="15402" spans="3:3" ht="14.4" x14ac:dyDescent="0.3">
      <c r="C15402"/>
    </row>
    <row r="15403" spans="3:3" ht="14.4" x14ac:dyDescent="0.3">
      <c r="C15403"/>
    </row>
    <row r="15404" spans="3:3" ht="14.4" x14ac:dyDescent="0.3">
      <c r="C15404"/>
    </row>
    <row r="15405" spans="3:3" ht="14.4" x14ac:dyDescent="0.3">
      <c r="C15405"/>
    </row>
    <row r="15406" spans="3:3" ht="14.4" x14ac:dyDescent="0.3">
      <c r="C15406"/>
    </row>
    <row r="15407" spans="3:3" ht="14.4" x14ac:dyDescent="0.3">
      <c r="C15407"/>
    </row>
    <row r="15408" spans="3:3" ht="14.4" x14ac:dyDescent="0.3">
      <c r="C15408"/>
    </row>
    <row r="15409" spans="3:3" ht="14.4" x14ac:dyDescent="0.3">
      <c r="C15409"/>
    </row>
    <row r="15410" spans="3:3" ht="14.4" x14ac:dyDescent="0.3">
      <c r="C15410"/>
    </row>
    <row r="15411" spans="3:3" ht="14.4" x14ac:dyDescent="0.3">
      <c r="C15411"/>
    </row>
    <row r="15412" spans="3:3" ht="14.4" x14ac:dyDescent="0.3">
      <c r="C15412"/>
    </row>
    <row r="15413" spans="3:3" ht="14.4" x14ac:dyDescent="0.3">
      <c r="C15413"/>
    </row>
    <row r="15414" spans="3:3" ht="14.4" x14ac:dyDescent="0.3">
      <c r="C15414"/>
    </row>
    <row r="15415" spans="3:3" ht="14.4" x14ac:dyDescent="0.3">
      <c r="C15415"/>
    </row>
    <row r="15416" spans="3:3" ht="14.4" x14ac:dyDescent="0.3">
      <c r="C15416"/>
    </row>
    <row r="15417" spans="3:3" ht="14.4" x14ac:dyDescent="0.3">
      <c r="C15417"/>
    </row>
    <row r="15418" spans="3:3" ht="14.4" x14ac:dyDescent="0.3">
      <c r="C15418"/>
    </row>
    <row r="15419" spans="3:3" ht="14.4" x14ac:dyDescent="0.3">
      <c r="C15419"/>
    </row>
    <row r="15420" spans="3:3" ht="14.4" x14ac:dyDescent="0.3">
      <c r="C15420"/>
    </row>
    <row r="15421" spans="3:3" ht="14.4" x14ac:dyDescent="0.3">
      <c r="C15421"/>
    </row>
    <row r="15422" spans="3:3" ht="14.4" x14ac:dyDescent="0.3">
      <c r="C15422"/>
    </row>
    <row r="15423" spans="3:3" ht="14.4" x14ac:dyDescent="0.3">
      <c r="C15423"/>
    </row>
    <row r="15424" spans="3:3" ht="14.4" x14ac:dyDescent="0.3">
      <c r="C15424"/>
    </row>
    <row r="15425" spans="3:3" ht="14.4" x14ac:dyDescent="0.3">
      <c r="C15425"/>
    </row>
    <row r="15426" spans="3:3" ht="14.4" x14ac:dyDescent="0.3">
      <c r="C15426"/>
    </row>
    <row r="15427" spans="3:3" ht="14.4" x14ac:dyDescent="0.3">
      <c r="C15427"/>
    </row>
    <row r="15428" spans="3:3" ht="14.4" x14ac:dyDescent="0.3">
      <c r="C15428"/>
    </row>
    <row r="15429" spans="3:3" ht="14.4" x14ac:dyDescent="0.3">
      <c r="C15429"/>
    </row>
    <row r="15430" spans="3:3" ht="14.4" x14ac:dyDescent="0.3">
      <c r="C15430"/>
    </row>
    <row r="15431" spans="3:3" ht="14.4" x14ac:dyDescent="0.3">
      <c r="C15431"/>
    </row>
    <row r="15432" spans="3:3" ht="14.4" x14ac:dyDescent="0.3">
      <c r="C15432"/>
    </row>
    <row r="15433" spans="3:3" ht="14.4" x14ac:dyDescent="0.3">
      <c r="C15433"/>
    </row>
    <row r="15434" spans="3:3" ht="14.4" x14ac:dyDescent="0.3">
      <c r="C15434"/>
    </row>
    <row r="15435" spans="3:3" ht="14.4" x14ac:dyDescent="0.3">
      <c r="C15435"/>
    </row>
    <row r="15436" spans="3:3" ht="14.4" x14ac:dyDescent="0.3">
      <c r="C15436"/>
    </row>
    <row r="15437" spans="3:3" ht="14.4" x14ac:dyDescent="0.3">
      <c r="C15437"/>
    </row>
    <row r="15438" spans="3:3" ht="14.4" x14ac:dyDescent="0.3">
      <c r="C15438"/>
    </row>
    <row r="15439" spans="3:3" ht="14.4" x14ac:dyDescent="0.3">
      <c r="C15439"/>
    </row>
    <row r="15440" spans="3:3" ht="14.4" x14ac:dyDescent="0.3">
      <c r="C15440"/>
    </row>
    <row r="15441" spans="3:3" ht="14.4" x14ac:dyDescent="0.3">
      <c r="C15441"/>
    </row>
    <row r="15442" spans="3:3" ht="14.4" x14ac:dyDescent="0.3">
      <c r="C15442"/>
    </row>
    <row r="15443" spans="3:3" ht="14.4" x14ac:dyDescent="0.3">
      <c r="C15443"/>
    </row>
    <row r="15444" spans="3:3" ht="14.4" x14ac:dyDescent="0.3">
      <c r="C15444"/>
    </row>
    <row r="15445" spans="3:3" ht="14.4" x14ac:dyDescent="0.3">
      <c r="C15445"/>
    </row>
    <row r="15446" spans="3:3" ht="14.4" x14ac:dyDescent="0.3">
      <c r="C15446"/>
    </row>
    <row r="15447" spans="3:3" ht="14.4" x14ac:dyDescent="0.3">
      <c r="C15447"/>
    </row>
    <row r="15448" spans="3:3" ht="14.4" x14ac:dyDescent="0.3">
      <c r="C15448"/>
    </row>
    <row r="15449" spans="3:3" ht="14.4" x14ac:dyDescent="0.3">
      <c r="C15449"/>
    </row>
    <row r="15450" spans="3:3" ht="14.4" x14ac:dyDescent="0.3">
      <c r="C15450"/>
    </row>
    <row r="15451" spans="3:3" ht="14.4" x14ac:dyDescent="0.3">
      <c r="C15451"/>
    </row>
    <row r="15452" spans="3:3" ht="14.4" x14ac:dyDescent="0.3">
      <c r="C15452"/>
    </row>
    <row r="15453" spans="3:3" ht="14.4" x14ac:dyDescent="0.3">
      <c r="C15453"/>
    </row>
    <row r="15454" spans="3:3" ht="14.4" x14ac:dyDescent="0.3">
      <c r="C15454"/>
    </row>
    <row r="15455" spans="3:3" ht="14.4" x14ac:dyDescent="0.3">
      <c r="C15455"/>
    </row>
    <row r="15456" spans="3:3" ht="14.4" x14ac:dyDescent="0.3">
      <c r="C15456"/>
    </row>
    <row r="15457" spans="3:3" ht="14.4" x14ac:dyDescent="0.3">
      <c r="C15457"/>
    </row>
    <row r="15458" spans="3:3" ht="14.4" x14ac:dyDescent="0.3">
      <c r="C15458"/>
    </row>
    <row r="15459" spans="3:3" ht="14.4" x14ac:dyDescent="0.3">
      <c r="C15459"/>
    </row>
    <row r="15460" spans="3:3" ht="14.4" x14ac:dyDescent="0.3">
      <c r="C15460"/>
    </row>
    <row r="15461" spans="3:3" ht="14.4" x14ac:dyDescent="0.3">
      <c r="C15461"/>
    </row>
    <row r="15462" spans="3:3" ht="14.4" x14ac:dyDescent="0.3">
      <c r="C15462"/>
    </row>
    <row r="15463" spans="3:3" ht="14.4" x14ac:dyDescent="0.3">
      <c r="C15463"/>
    </row>
    <row r="15464" spans="3:3" ht="14.4" x14ac:dyDescent="0.3">
      <c r="C15464"/>
    </row>
    <row r="15465" spans="3:3" ht="14.4" x14ac:dyDescent="0.3">
      <c r="C15465"/>
    </row>
    <row r="15466" spans="3:3" ht="14.4" x14ac:dyDescent="0.3">
      <c r="C15466"/>
    </row>
    <row r="15467" spans="3:3" ht="14.4" x14ac:dyDescent="0.3">
      <c r="C15467"/>
    </row>
    <row r="15468" spans="3:3" ht="14.4" x14ac:dyDescent="0.3">
      <c r="C15468"/>
    </row>
    <row r="15469" spans="3:3" ht="14.4" x14ac:dyDescent="0.3">
      <c r="C15469"/>
    </row>
    <row r="15470" spans="3:3" ht="14.4" x14ac:dyDescent="0.3">
      <c r="C15470"/>
    </row>
    <row r="15471" spans="3:3" ht="14.4" x14ac:dyDescent="0.3">
      <c r="C15471"/>
    </row>
    <row r="15472" spans="3:3" ht="14.4" x14ac:dyDescent="0.3">
      <c r="C15472"/>
    </row>
    <row r="15473" spans="3:3" ht="14.4" x14ac:dyDescent="0.3">
      <c r="C15473"/>
    </row>
    <row r="15474" spans="3:3" ht="14.4" x14ac:dyDescent="0.3">
      <c r="C15474"/>
    </row>
    <row r="15475" spans="3:3" ht="14.4" x14ac:dyDescent="0.3">
      <c r="C15475"/>
    </row>
    <row r="15476" spans="3:3" ht="14.4" x14ac:dyDescent="0.3">
      <c r="C15476"/>
    </row>
    <row r="15477" spans="3:3" ht="14.4" x14ac:dyDescent="0.3">
      <c r="C15477"/>
    </row>
    <row r="15478" spans="3:3" ht="14.4" x14ac:dyDescent="0.3">
      <c r="C15478"/>
    </row>
    <row r="15479" spans="3:3" ht="14.4" x14ac:dyDescent="0.3">
      <c r="C15479"/>
    </row>
    <row r="15480" spans="3:3" ht="14.4" x14ac:dyDescent="0.3">
      <c r="C15480"/>
    </row>
    <row r="15481" spans="3:3" ht="14.4" x14ac:dyDescent="0.3">
      <c r="C15481"/>
    </row>
    <row r="15482" spans="3:3" ht="14.4" x14ac:dyDescent="0.3">
      <c r="C15482"/>
    </row>
    <row r="15483" spans="3:3" ht="14.4" x14ac:dyDescent="0.3">
      <c r="C15483"/>
    </row>
    <row r="15484" spans="3:3" ht="14.4" x14ac:dyDescent="0.3">
      <c r="C15484"/>
    </row>
    <row r="15485" spans="3:3" ht="14.4" x14ac:dyDescent="0.3">
      <c r="C15485"/>
    </row>
    <row r="15486" spans="3:3" ht="14.4" x14ac:dyDescent="0.3">
      <c r="C15486"/>
    </row>
    <row r="15487" spans="3:3" ht="14.4" x14ac:dyDescent="0.3">
      <c r="C15487"/>
    </row>
    <row r="15488" spans="3:3" ht="14.4" x14ac:dyDescent="0.3">
      <c r="C15488"/>
    </row>
    <row r="15489" spans="3:3" ht="14.4" x14ac:dyDescent="0.3">
      <c r="C15489"/>
    </row>
    <row r="15490" spans="3:3" ht="14.4" x14ac:dyDescent="0.3">
      <c r="C15490"/>
    </row>
    <row r="15491" spans="3:3" ht="14.4" x14ac:dyDescent="0.3">
      <c r="C15491"/>
    </row>
    <row r="15492" spans="3:3" ht="14.4" x14ac:dyDescent="0.3">
      <c r="C15492"/>
    </row>
    <row r="15493" spans="3:3" ht="14.4" x14ac:dyDescent="0.3">
      <c r="C15493"/>
    </row>
    <row r="15494" spans="3:3" ht="14.4" x14ac:dyDescent="0.3">
      <c r="C15494"/>
    </row>
    <row r="15495" spans="3:3" ht="14.4" x14ac:dyDescent="0.3">
      <c r="C15495"/>
    </row>
    <row r="15496" spans="3:3" ht="14.4" x14ac:dyDescent="0.3">
      <c r="C15496"/>
    </row>
    <row r="15497" spans="3:3" ht="14.4" x14ac:dyDescent="0.3">
      <c r="C15497"/>
    </row>
    <row r="15498" spans="3:3" ht="14.4" x14ac:dyDescent="0.3">
      <c r="C15498"/>
    </row>
    <row r="15499" spans="3:3" ht="14.4" x14ac:dyDescent="0.3">
      <c r="C15499"/>
    </row>
    <row r="15500" spans="3:3" ht="14.4" x14ac:dyDescent="0.3">
      <c r="C15500"/>
    </row>
    <row r="15501" spans="3:3" ht="14.4" x14ac:dyDescent="0.3">
      <c r="C15501"/>
    </row>
    <row r="15502" spans="3:3" ht="14.4" x14ac:dyDescent="0.3">
      <c r="C15502"/>
    </row>
    <row r="15503" spans="3:3" ht="14.4" x14ac:dyDescent="0.3">
      <c r="C15503"/>
    </row>
    <row r="15504" spans="3:3" ht="14.4" x14ac:dyDescent="0.3">
      <c r="C15504"/>
    </row>
    <row r="15505" spans="3:3" ht="14.4" x14ac:dyDescent="0.3">
      <c r="C15505"/>
    </row>
    <row r="15506" spans="3:3" ht="14.4" x14ac:dyDescent="0.3">
      <c r="C15506"/>
    </row>
    <row r="15507" spans="3:3" ht="14.4" x14ac:dyDescent="0.3">
      <c r="C15507"/>
    </row>
    <row r="15508" spans="3:3" ht="14.4" x14ac:dyDescent="0.3">
      <c r="C15508"/>
    </row>
    <row r="15509" spans="3:3" ht="14.4" x14ac:dyDescent="0.3">
      <c r="C15509"/>
    </row>
    <row r="15510" spans="3:3" ht="14.4" x14ac:dyDescent="0.3">
      <c r="C15510"/>
    </row>
    <row r="15511" spans="3:3" ht="14.4" x14ac:dyDescent="0.3">
      <c r="C15511"/>
    </row>
    <row r="15512" spans="3:3" ht="14.4" x14ac:dyDescent="0.3">
      <c r="C15512"/>
    </row>
    <row r="15513" spans="3:3" ht="14.4" x14ac:dyDescent="0.3">
      <c r="C15513"/>
    </row>
    <row r="15514" spans="3:3" ht="14.4" x14ac:dyDescent="0.3">
      <c r="C15514"/>
    </row>
    <row r="15515" spans="3:3" ht="14.4" x14ac:dyDescent="0.3">
      <c r="C15515"/>
    </row>
    <row r="15516" spans="3:3" ht="14.4" x14ac:dyDescent="0.3">
      <c r="C15516"/>
    </row>
    <row r="15517" spans="3:3" ht="14.4" x14ac:dyDescent="0.3">
      <c r="C15517"/>
    </row>
    <row r="15518" spans="3:3" ht="14.4" x14ac:dyDescent="0.3">
      <c r="C15518"/>
    </row>
    <row r="15519" spans="3:3" ht="14.4" x14ac:dyDescent="0.3">
      <c r="C15519"/>
    </row>
    <row r="15520" spans="3:3" ht="14.4" x14ac:dyDescent="0.3">
      <c r="C15520"/>
    </row>
    <row r="15521" spans="3:3" ht="14.4" x14ac:dyDescent="0.3">
      <c r="C15521"/>
    </row>
    <row r="15522" spans="3:3" ht="14.4" x14ac:dyDescent="0.3">
      <c r="C15522"/>
    </row>
    <row r="15523" spans="3:3" ht="14.4" x14ac:dyDescent="0.3">
      <c r="C15523"/>
    </row>
    <row r="15524" spans="3:3" ht="14.4" x14ac:dyDescent="0.3">
      <c r="C15524"/>
    </row>
    <row r="15525" spans="3:3" ht="14.4" x14ac:dyDescent="0.3">
      <c r="C15525"/>
    </row>
    <row r="15526" spans="3:3" ht="14.4" x14ac:dyDescent="0.3">
      <c r="C15526"/>
    </row>
    <row r="15527" spans="3:3" ht="14.4" x14ac:dyDescent="0.3">
      <c r="C15527"/>
    </row>
    <row r="15528" spans="3:3" ht="14.4" x14ac:dyDescent="0.3">
      <c r="C15528"/>
    </row>
    <row r="15529" spans="3:3" ht="14.4" x14ac:dyDescent="0.3">
      <c r="C15529"/>
    </row>
    <row r="15530" spans="3:3" ht="14.4" x14ac:dyDescent="0.3">
      <c r="C15530"/>
    </row>
    <row r="15531" spans="3:3" ht="14.4" x14ac:dyDescent="0.3">
      <c r="C15531"/>
    </row>
    <row r="15532" spans="3:3" ht="14.4" x14ac:dyDescent="0.3">
      <c r="C15532"/>
    </row>
    <row r="15533" spans="3:3" ht="14.4" x14ac:dyDescent="0.3">
      <c r="C15533"/>
    </row>
    <row r="15534" spans="3:3" ht="14.4" x14ac:dyDescent="0.3">
      <c r="C15534"/>
    </row>
    <row r="15535" spans="3:3" ht="14.4" x14ac:dyDescent="0.3">
      <c r="C15535"/>
    </row>
    <row r="15536" spans="3:3" ht="14.4" x14ac:dyDescent="0.3">
      <c r="C15536"/>
    </row>
    <row r="15537" spans="3:3" ht="14.4" x14ac:dyDescent="0.3">
      <c r="C15537"/>
    </row>
    <row r="15538" spans="3:3" ht="14.4" x14ac:dyDescent="0.3">
      <c r="C15538"/>
    </row>
    <row r="15539" spans="3:3" ht="14.4" x14ac:dyDescent="0.3">
      <c r="C15539"/>
    </row>
    <row r="15540" spans="3:3" ht="14.4" x14ac:dyDescent="0.3">
      <c r="C15540"/>
    </row>
    <row r="15541" spans="3:3" ht="14.4" x14ac:dyDescent="0.3">
      <c r="C15541"/>
    </row>
    <row r="15542" spans="3:3" ht="14.4" x14ac:dyDescent="0.3">
      <c r="C15542"/>
    </row>
    <row r="15543" spans="3:3" ht="14.4" x14ac:dyDescent="0.3">
      <c r="C15543"/>
    </row>
    <row r="15544" spans="3:3" ht="14.4" x14ac:dyDescent="0.3">
      <c r="C15544"/>
    </row>
    <row r="15545" spans="3:3" ht="14.4" x14ac:dyDescent="0.3">
      <c r="C15545"/>
    </row>
    <row r="15546" spans="3:3" ht="14.4" x14ac:dyDescent="0.3">
      <c r="C15546"/>
    </row>
    <row r="15547" spans="3:3" ht="14.4" x14ac:dyDescent="0.3">
      <c r="C15547"/>
    </row>
    <row r="15548" spans="3:3" ht="14.4" x14ac:dyDescent="0.3">
      <c r="C15548"/>
    </row>
    <row r="15549" spans="3:3" ht="14.4" x14ac:dyDescent="0.3">
      <c r="C15549"/>
    </row>
    <row r="15550" spans="3:3" ht="14.4" x14ac:dyDescent="0.3">
      <c r="C15550"/>
    </row>
    <row r="15551" spans="3:3" ht="14.4" x14ac:dyDescent="0.3">
      <c r="C15551"/>
    </row>
    <row r="15552" spans="3:3" ht="14.4" x14ac:dyDescent="0.3">
      <c r="C15552"/>
    </row>
    <row r="15553" spans="3:3" ht="14.4" x14ac:dyDescent="0.3">
      <c r="C15553"/>
    </row>
    <row r="15554" spans="3:3" ht="14.4" x14ac:dyDescent="0.3">
      <c r="C15554"/>
    </row>
    <row r="15555" spans="3:3" ht="14.4" x14ac:dyDescent="0.3">
      <c r="C15555"/>
    </row>
    <row r="15556" spans="3:3" ht="14.4" x14ac:dyDescent="0.3">
      <c r="C15556"/>
    </row>
    <row r="15557" spans="3:3" ht="14.4" x14ac:dyDescent="0.3">
      <c r="C15557"/>
    </row>
    <row r="15558" spans="3:3" ht="14.4" x14ac:dyDescent="0.3">
      <c r="C15558"/>
    </row>
    <row r="15559" spans="3:3" ht="14.4" x14ac:dyDescent="0.3">
      <c r="C15559"/>
    </row>
    <row r="15560" spans="3:3" ht="14.4" x14ac:dyDescent="0.3">
      <c r="C15560"/>
    </row>
    <row r="15561" spans="3:3" ht="14.4" x14ac:dyDescent="0.3">
      <c r="C15561"/>
    </row>
    <row r="15562" spans="3:3" ht="14.4" x14ac:dyDescent="0.3">
      <c r="C15562"/>
    </row>
    <row r="15563" spans="3:3" ht="14.4" x14ac:dyDescent="0.3">
      <c r="C15563"/>
    </row>
    <row r="15564" spans="3:3" ht="14.4" x14ac:dyDescent="0.3">
      <c r="C15564"/>
    </row>
    <row r="15565" spans="3:3" ht="14.4" x14ac:dyDescent="0.3">
      <c r="C15565"/>
    </row>
    <row r="15566" spans="3:3" ht="14.4" x14ac:dyDescent="0.3">
      <c r="C15566"/>
    </row>
    <row r="15567" spans="3:3" ht="14.4" x14ac:dyDescent="0.3">
      <c r="C15567"/>
    </row>
    <row r="15568" spans="3:3" ht="14.4" x14ac:dyDescent="0.3">
      <c r="C15568"/>
    </row>
    <row r="15569" spans="3:3" ht="14.4" x14ac:dyDescent="0.3">
      <c r="C15569"/>
    </row>
    <row r="15570" spans="3:3" ht="14.4" x14ac:dyDescent="0.3">
      <c r="C15570"/>
    </row>
    <row r="15571" spans="3:3" ht="14.4" x14ac:dyDescent="0.3">
      <c r="C15571"/>
    </row>
    <row r="15572" spans="3:3" ht="14.4" x14ac:dyDescent="0.3">
      <c r="C15572"/>
    </row>
    <row r="15573" spans="3:3" ht="14.4" x14ac:dyDescent="0.3">
      <c r="C15573"/>
    </row>
    <row r="15574" spans="3:3" ht="14.4" x14ac:dyDescent="0.3">
      <c r="C15574"/>
    </row>
    <row r="15575" spans="3:3" ht="14.4" x14ac:dyDescent="0.3">
      <c r="C15575"/>
    </row>
    <row r="15576" spans="3:3" ht="14.4" x14ac:dyDescent="0.3">
      <c r="C15576"/>
    </row>
    <row r="15577" spans="3:3" ht="14.4" x14ac:dyDescent="0.3">
      <c r="C15577"/>
    </row>
    <row r="15578" spans="3:3" ht="14.4" x14ac:dyDescent="0.3">
      <c r="C15578"/>
    </row>
    <row r="15579" spans="3:3" ht="14.4" x14ac:dyDescent="0.3">
      <c r="C15579"/>
    </row>
    <row r="15580" spans="3:3" ht="14.4" x14ac:dyDescent="0.3">
      <c r="C15580"/>
    </row>
    <row r="15581" spans="3:3" ht="14.4" x14ac:dyDescent="0.3">
      <c r="C15581"/>
    </row>
    <row r="15582" spans="3:3" ht="14.4" x14ac:dyDescent="0.3">
      <c r="C15582"/>
    </row>
    <row r="15583" spans="3:3" ht="14.4" x14ac:dyDescent="0.3">
      <c r="C15583"/>
    </row>
    <row r="15584" spans="3:3" ht="14.4" x14ac:dyDescent="0.3">
      <c r="C15584"/>
    </row>
    <row r="15585" spans="3:3" ht="14.4" x14ac:dyDescent="0.3">
      <c r="C15585"/>
    </row>
    <row r="15586" spans="3:3" ht="14.4" x14ac:dyDescent="0.3">
      <c r="C15586"/>
    </row>
    <row r="15587" spans="3:3" ht="14.4" x14ac:dyDescent="0.3">
      <c r="C15587"/>
    </row>
    <row r="15588" spans="3:3" ht="14.4" x14ac:dyDescent="0.3">
      <c r="C15588"/>
    </row>
    <row r="15589" spans="3:3" ht="14.4" x14ac:dyDescent="0.3">
      <c r="C15589"/>
    </row>
    <row r="15590" spans="3:3" ht="14.4" x14ac:dyDescent="0.3">
      <c r="C15590"/>
    </row>
    <row r="15591" spans="3:3" ht="14.4" x14ac:dyDescent="0.3">
      <c r="C15591"/>
    </row>
    <row r="15592" spans="3:3" ht="14.4" x14ac:dyDescent="0.3">
      <c r="C15592"/>
    </row>
    <row r="15593" spans="3:3" ht="14.4" x14ac:dyDescent="0.3">
      <c r="C15593"/>
    </row>
    <row r="15594" spans="3:3" ht="14.4" x14ac:dyDescent="0.3">
      <c r="C15594"/>
    </row>
    <row r="15595" spans="3:3" ht="14.4" x14ac:dyDescent="0.3">
      <c r="C15595"/>
    </row>
    <row r="15596" spans="3:3" ht="14.4" x14ac:dyDescent="0.3">
      <c r="C15596"/>
    </row>
    <row r="15597" spans="3:3" ht="14.4" x14ac:dyDescent="0.3">
      <c r="C15597"/>
    </row>
    <row r="15598" spans="3:3" ht="14.4" x14ac:dyDescent="0.3">
      <c r="C15598"/>
    </row>
    <row r="15599" spans="3:3" ht="14.4" x14ac:dyDescent="0.3">
      <c r="C15599"/>
    </row>
    <row r="15600" spans="3:3" ht="14.4" x14ac:dyDescent="0.3">
      <c r="C15600"/>
    </row>
    <row r="15601" spans="3:3" ht="14.4" x14ac:dyDescent="0.3">
      <c r="C15601"/>
    </row>
    <row r="15602" spans="3:3" ht="14.4" x14ac:dyDescent="0.3">
      <c r="C15602"/>
    </row>
    <row r="15603" spans="3:3" ht="14.4" x14ac:dyDescent="0.3">
      <c r="C15603"/>
    </row>
    <row r="15604" spans="3:3" ht="14.4" x14ac:dyDescent="0.3">
      <c r="C15604"/>
    </row>
    <row r="15605" spans="3:3" ht="14.4" x14ac:dyDescent="0.3">
      <c r="C15605"/>
    </row>
    <row r="15606" spans="3:3" ht="14.4" x14ac:dyDescent="0.3">
      <c r="C15606"/>
    </row>
    <row r="15607" spans="3:3" ht="14.4" x14ac:dyDescent="0.3">
      <c r="C15607"/>
    </row>
    <row r="15608" spans="3:3" ht="14.4" x14ac:dyDescent="0.3">
      <c r="C15608"/>
    </row>
    <row r="15609" spans="3:3" ht="14.4" x14ac:dyDescent="0.3">
      <c r="C15609"/>
    </row>
    <row r="15610" spans="3:3" ht="14.4" x14ac:dyDescent="0.3">
      <c r="C15610"/>
    </row>
    <row r="15611" spans="3:3" ht="14.4" x14ac:dyDescent="0.3">
      <c r="C15611"/>
    </row>
    <row r="15612" spans="3:3" ht="14.4" x14ac:dyDescent="0.3">
      <c r="C15612"/>
    </row>
    <row r="15613" spans="3:3" ht="14.4" x14ac:dyDescent="0.3">
      <c r="C15613"/>
    </row>
    <row r="15614" spans="3:3" ht="14.4" x14ac:dyDescent="0.3">
      <c r="C15614"/>
    </row>
    <row r="15615" spans="3:3" ht="14.4" x14ac:dyDescent="0.3">
      <c r="C15615"/>
    </row>
    <row r="15616" spans="3:3" ht="14.4" x14ac:dyDescent="0.3">
      <c r="C15616"/>
    </row>
    <row r="15617" spans="3:3" ht="14.4" x14ac:dyDescent="0.3">
      <c r="C15617"/>
    </row>
    <row r="15618" spans="3:3" ht="14.4" x14ac:dyDescent="0.3">
      <c r="C15618"/>
    </row>
    <row r="15619" spans="3:3" ht="14.4" x14ac:dyDescent="0.3">
      <c r="C15619"/>
    </row>
    <row r="15620" spans="3:3" ht="14.4" x14ac:dyDescent="0.3">
      <c r="C15620"/>
    </row>
    <row r="15621" spans="3:3" ht="14.4" x14ac:dyDescent="0.3">
      <c r="C15621"/>
    </row>
    <row r="15622" spans="3:3" ht="14.4" x14ac:dyDescent="0.3">
      <c r="C15622"/>
    </row>
    <row r="15623" spans="3:3" ht="14.4" x14ac:dyDescent="0.3">
      <c r="C15623"/>
    </row>
    <row r="15624" spans="3:3" ht="14.4" x14ac:dyDescent="0.3">
      <c r="C15624"/>
    </row>
    <row r="15625" spans="3:3" ht="14.4" x14ac:dyDescent="0.3">
      <c r="C15625"/>
    </row>
    <row r="15626" spans="3:3" ht="14.4" x14ac:dyDescent="0.3">
      <c r="C15626"/>
    </row>
    <row r="15627" spans="3:3" ht="14.4" x14ac:dyDescent="0.3">
      <c r="C15627"/>
    </row>
    <row r="15628" spans="3:3" ht="14.4" x14ac:dyDescent="0.3">
      <c r="C15628"/>
    </row>
    <row r="15629" spans="3:3" ht="14.4" x14ac:dyDescent="0.3">
      <c r="C15629"/>
    </row>
    <row r="15630" spans="3:3" ht="14.4" x14ac:dyDescent="0.3">
      <c r="C15630"/>
    </row>
    <row r="15631" spans="3:3" ht="14.4" x14ac:dyDescent="0.3">
      <c r="C15631"/>
    </row>
    <row r="15632" spans="3:3" ht="14.4" x14ac:dyDescent="0.3">
      <c r="C15632"/>
    </row>
    <row r="15633" spans="3:3" ht="14.4" x14ac:dyDescent="0.3">
      <c r="C15633"/>
    </row>
    <row r="15634" spans="3:3" ht="14.4" x14ac:dyDescent="0.3">
      <c r="C15634"/>
    </row>
    <row r="15635" spans="3:3" ht="14.4" x14ac:dyDescent="0.3">
      <c r="C15635"/>
    </row>
    <row r="15636" spans="3:3" ht="14.4" x14ac:dyDescent="0.3">
      <c r="C15636"/>
    </row>
    <row r="15637" spans="3:3" ht="14.4" x14ac:dyDescent="0.3">
      <c r="C15637"/>
    </row>
    <row r="15638" spans="3:3" ht="14.4" x14ac:dyDescent="0.3">
      <c r="C15638"/>
    </row>
    <row r="15639" spans="3:3" ht="14.4" x14ac:dyDescent="0.3">
      <c r="C15639"/>
    </row>
    <row r="15640" spans="3:3" ht="14.4" x14ac:dyDescent="0.3">
      <c r="C15640"/>
    </row>
    <row r="15641" spans="3:3" ht="14.4" x14ac:dyDescent="0.3">
      <c r="C15641"/>
    </row>
    <row r="15642" spans="3:3" ht="14.4" x14ac:dyDescent="0.3">
      <c r="C15642"/>
    </row>
    <row r="15643" spans="3:3" ht="14.4" x14ac:dyDescent="0.3">
      <c r="C15643"/>
    </row>
    <row r="15644" spans="3:3" ht="14.4" x14ac:dyDescent="0.3">
      <c r="C15644"/>
    </row>
    <row r="15645" spans="3:3" ht="14.4" x14ac:dyDescent="0.3">
      <c r="C15645"/>
    </row>
    <row r="15646" spans="3:3" ht="14.4" x14ac:dyDescent="0.3">
      <c r="C15646"/>
    </row>
    <row r="15647" spans="3:3" ht="14.4" x14ac:dyDescent="0.3">
      <c r="C15647"/>
    </row>
    <row r="15648" spans="3:3" ht="14.4" x14ac:dyDescent="0.3">
      <c r="C15648"/>
    </row>
    <row r="15649" spans="3:3" ht="14.4" x14ac:dyDescent="0.3">
      <c r="C15649"/>
    </row>
    <row r="15650" spans="3:3" ht="14.4" x14ac:dyDescent="0.3">
      <c r="C15650"/>
    </row>
    <row r="15651" spans="3:3" ht="14.4" x14ac:dyDescent="0.3">
      <c r="C15651"/>
    </row>
    <row r="15652" spans="3:3" ht="14.4" x14ac:dyDescent="0.3">
      <c r="C15652"/>
    </row>
    <row r="15653" spans="3:3" ht="14.4" x14ac:dyDescent="0.3">
      <c r="C15653"/>
    </row>
    <row r="15654" spans="3:3" ht="14.4" x14ac:dyDescent="0.3">
      <c r="C15654"/>
    </row>
    <row r="15655" spans="3:3" ht="14.4" x14ac:dyDescent="0.3">
      <c r="C15655"/>
    </row>
    <row r="15656" spans="3:3" ht="14.4" x14ac:dyDescent="0.3">
      <c r="C15656"/>
    </row>
    <row r="15657" spans="3:3" ht="14.4" x14ac:dyDescent="0.3">
      <c r="C15657"/>
    </row>
    <row r="15658" spans="3:3" ht="14.4" x14ac:dyDescent="0.3">
      <c r="C15658"/>
    </row>
    <row r="15659" spans="3:3" ht="14.4" x14ac:dyDescent="0.3">
      <c r="C15659"/>
    </row>
    <row r="15660" spans="3:3" ht="14.4" x14ac:dyDescent="0.3">
      <c r="C15660"/>
    </row>
    <row r="15661" spans="3:3" ht="14.4" x14ac:dyDescent="0.3">
      <c r="C15661"/>
    </row>
    <row r="15662" spans="3:3" ht="14.4" x14ac:dyDescent="0.3">
      <c r="C15662"/>
    </row>
    <row r="15663" spans="3:3" ht="14.4" x14ac:dyDescent="0.3">
      <c r="C15663"/>
    </row>
    <row r="15664" spans="3:3" ht="14.4" x14ac:dyDescent="0.3">
      <c r="C15664"/>
    </row>
    <row r="15665" spans="3:3" ht="14.4" x14ac:dyDescent="0.3">
      <c r="C15665"/>
    </row>
    <row r="15666" spans="3:3" ht="14.4" x14ac:dyDescent="0.3">
      <c r="C15666"/>
    </row>
    <row r="15667" spans="3:3" ht="14.4" x14ac:dyDescent="0.3">
      <c r="C15667"/>
    </row>
    <row r="15668" spans="3:3" ht="14.4" x14ac:dyDescent="0.3">
      <c r="C15668"/>
    </row>
    <row r="15669" spans="3:3" ht="14.4" x14ac:dyDescent="0.3">
      <c r="C15669"/>
    </row>
    <row r="15670" spans="3:3" ht="14.4" x14ac:dyDescent="0.3">
      <c r="C15670"/>
    </row>
    <row r="15671" spans="3:3" ht="14.4" x14ac:dyDescent="0.3">
      <c r="C15671"/>
    </row>
    <row r="15672" spans="3:3" ht="14.4" x14ac:dyDescent="0.3">
      <c r="C15672"/>
    </row>
    <row r="15673" spans="3:3" ht="14.4" x14ac:dyDescent="0.3">
      <c r="C15673"/>
    </row>
    <row r="15674" spans="3:3" ht="14.4" x14ac:dyDescent="0.3">
      <c r="C15674"/>
    </row>
    <row r="15675" spans="3:3" ht="14.4" x14ac:dyDescent="0.3">
      <c r="C15675"/>
    </row>
    <row r="15676" spans="3:3" ht="14.4" x14ac:dyDescent="0.3">
      <c r="C15676"/>
    </row>
    <row r="15677" spans="3:3" ht="14.4" x14ac:dyDescent="0.3">
      <c r="C15677"/>
    </row>
    <row r="15678" spans="3:3" ht="14.4" x14ac:dyDescent="0.3">
      <c r="C15678"/>
    </row>
    <row r="15679" spans="3:3" ht="14.4" x14ac:dyDescent="0.3">
      <c r="C15679"/>
    </row>
    <row r="15680" spans="3:3" ht="14.4" x14ac:dyDescent="0.3">
      <c r="C15680"/>
    </row>
    <row r="15681" spans="3:3" ht="14.4" x14ac:dyDescent="0.3">
      <c r="C15681"/>
    </row>
    <row r="15682" spans="3:3" ht="14.4" x14ac:dyDescent="0.3">
      <c r="C15682"/>
    </row>
    <row r="15683" spans="3:3" ht="14.4" x14ac:dyDescent="0.3">
      <c r="C15683"/>
    </row>
    <row r="15684" spans="3:3" ht="14.4" x14ac:dyDescent="0.3">
      <c r="C15684"/>
    </row>
    <row r="15685" spans="3:3" ht="14.4" x14ac:dyDescent="0.3">
      <c r="C15685"/>
    </row>
    <row r="15686" spans="3:3" ht="14.4" x14ac:dyDescent="0.3">
      <c r="C15686"/>
    </row>
    <row r="15687" spans="3:3" ht="14.4" x14ac:dyDescent="0.3">
      <c r="C15687"/>
    </row>
    <row r="15688" spans="3:3" ht="14.4" x14ac:dyDescent="0.3">
      <c r="C15688"/>
    </row>
    <row r="15689" spans="3:3" ht="14.4" x14ac:dyDescent="0.3">
      <c r="C15689"/>
    </row>
    <row r="15690" spans="3:3" ht="14.4" x14ac:dyDescent="0.3">
      <c r="C15690"/>
    </row>
    <row r="15691" spans="3:3" ht="14.4" x14ac:dyDescent="0.3">
      <c r="C15691"/>
    </row>
    <row r="15692" spans="3:3" ht="14.4" x14ac:dyDescent="0.3">
      <c r="C15692"/>
    </row>
    <row r="15693" spans="3:3" ht="14.4" x14ac:dyDescent="0.3">
      <c r="C15693"/>
    </row>
    <row r="15694" spans="3:3" ht="14.4" x14ac:dyDescent="0.3">
      <c r="C15694"/>
    </row>
    <row r="15695" spans="3:3" ht="14.4" x14ac:dyDescent="0.3">
      <c r="C15695"/>
    </row>
    <row r="15696" spans="3:3" ht="14.4" x14ac:dyDescent="0.3">
      <c r="C15696"/>
    </row>
    <row r="15697" spans="3:3" ht="14.4" x14ac:dyDescent="0.3">
      <c r="C15697"/>
    </row>
    <row r="15698" spans="3:3" ht="14.4" x14ac:dyDescent="0.3">
      <c r="C15698"/>
    </row>
    <row r="15699" spans="3:3" ht="14.4" x14ac:dyDescent="0.3">
      <c r="C15699"/>
    </row>
    <row r="15700" spans="3:3" ht="14.4" x14ac:dyDescent="0.3">
      <c r="C15700"/>
    </row>
    <row r="15701" spans="3:3" ht="14.4" x14ac:dyDescent="0.3">
      <c r="C15701"/>
    </row>
    <row r="15702" spans="3:3" ht="14.4" x14ac:dyDescent="0.3">
      <c r="C15702"/>
    </row>
    <row r="15703" spans="3:3" ht="14.4" x14ac:dyDescent="0.3">
      <c r="C15703"/>
    </row>
    <row r="15704" spans="3:3" ht="14.4" x14ac:dyDescent="0.3">
      <c r="C15704"/>
    </row>
    <row r="15705" spans="3:3" ht="14.4" x14ac:dyDescent="0.3">
      <c r="C15705"/>
    </row>
    <row r="15706" spans="3:3" ht="14.4" x14ac:dyDescent="0.3">
      <c r="C15706"/>
    </row>
    <row r="15707" spans="3:3" ht="14.4" x14ac:dyDescent="0.3">
      <c r="C15707"/>
    </row>
    <row r="15708" spans="3:3" ht="14.4" x14ac:dyDescent="0.3">
      <c r="C15708"/>
    </row>
    <row r="15709" spans="3:3" ht="14.4" x14ac:dyDescent="0.3">
      <c r="C15709"/>
    </row>
    <row r="15710" spans="3:3" ht="14.4" x14ac:dyDescent="0.3">
      <c r="C15710"/>
    </row>
    <row r="15711" spans="3:3" ht="14.4" x14ac:dyDescent="0.3">
      <c r="C15711"/>
    </row>
    <row r="15712" spans="3:3" ht="14.4" x14ac:dyDescent="0.3">
      <c r="C15712"/>
    </row>
    <row r="15713" spans="3:3" ht="14.4" x14ac:dyDescent="0.3">
      <c r="C15713"/>
    </row>
    <row r="15714" spans="3:3" ht="14.4" x14ac:dyDescent="0.3">
      <c r="C15714"/>
    </row>
    <row r="15715" spans="3:3" ht="14.4" x14ac:dyDescent="0.3">
      <c r="C15715"/>
    </row>
    <row r="15716" spans="3:3" ht="14.4" x14ac:dyDescent="0.3">
      <c r="C15716"/>
    </row>
    <row r="15717" spans="3:3" ht="14.4" x14ac:dyDescent="0.3">
      <c r="C15717"/>
    </row>
    <row r="15718" spans="3:3" ht="14.4" x14ac:dyDescent="0.3">
      <c r="C15718"/>
    </row>
    <row r="15719" spans="3:3" ht="14.4" x14ac:dyDescent="0.3">
      <c r="C15719"/>
    </row>
    <row r="15720" spans="3:3" ht="14.4" x14ac:dyDescent="0.3">
      <c r="C15720"/>
    </row>
    <row r="15721" spans="3:3" ht="14.4" x14ac:dyDescent="0.3">
      <c r="C15721"/>
    </row>
    <row r="15722" spans="3:3" ht="14.4" x14ac:dyDescent="0.3">
      <c r="C15722"/>
    </row>
    <row r="15723" spans="3:3" ht="14.4" x14ac:dyDescent="0.3">
      <c r="C15723"/>
    </row>
    <row r="15724" spans="3:3" ht="14.4" x14ac:dyDescent="0.3">
      <c r="C15724"/>
    </row>
    <row r="15725" spans="3:3" ht="14.4" x14ac:dyDescent="0.3">
      <c r="C15725"/>
    </row>
    <row r="15726" spans="3:3" ht="14.4" x14ac:dyDescent="0.3">
      <c r="C15726"/>
    </row>
    <row r="15727" spans="3:3" ht="14.4" x14ac:dyDescent="0.3">
      <c r="C15727"/>
    </row>
    <row r="15728" spans="3:3" ht="14.4" x14ac:dyDescent="0.3">
      <c r="C15728"/>
    </row>
    <row r="15729" spans="3:3" ht="14.4" x14ac:dyDescent="0.3">
      <c r="C15729"/>
    </row>
    <row r="15730" spans="3:3" ht="14.4" x14ac:dyDescent="0.3">
      <c r="C15730"/>
    </row>
    <row r="15731" spans="3:3" ht="14.4" x14ac:dyDescent="0.3">
      <c r="C15731"/>
    </row>
    <row r="15732" spans="3:3" ht="14.4" x14ac:dyDescent="0.3">
      <c r="C15732"/>
    </row>
    <row r="15733" spans="3:3" ht="14.4" x14ac:dyDescent="0.3">
      <c r="C15733"/>
    </row>
    <row r="15734" spans="3:3" ht="14.4" x14ac:dyDescent="0.3">
      <c r="C15734"/>
    </row>
    <row r="15735" spans="3:3" ht="14.4" x14ac:dyDescent="0.3">
      <c r="C15735"/>
    </row>
    <row r="15736" spans="3:3" ht="14.4" x14ac:dyDescent="0.3">
      <c r="C15736"/>
    </row>
    <row r="15737" spans="3:3" ht="14.4" x14ac:dyDescent="0.3">
      <c r="C15737"/>
    </row>
    <row r="15738" spans="3:3" ht="14.4" x14ac:dyDescent="0.3">
      <c r="C15738"/>
    </row>
    <row r="15739" spans="3:3" ht="14.4" x14ac:dyDescent="0.3">
      <c r="C15739"/>
    </row>
    <row r="15740" spans="3:3" ht="14.4" x14ac:dyDescent="0.3">
      <c r="C15740"/>
    </row>
    <row r="15741" spans="3:3" ht="14.4" x14ac:dyDescent="0.3">
      <c r="C15741"/>
    </row>
    <row r="15742" spans="3:3" ht="14.4" x14ac:dyDescent="0.3">
      <c r="C15742"/>
    </row>
    <row r="15743" spans="3:3" ht="14.4" x14ac:dyDescent="0.3">
      <c r="C15743"/>
    </row>
    <row r="15744" spans="3:3" ht="14.4" x14ac:dyDescent="0.3">
      <c r="C15744"/>
    </row>
    <row r="15745" spans="3:3" ht="14.4" x14ac:dyDescent="0.3">
      <c r="C15745"/>
    </row>
    <row r="15746" spans="3:3" ht="14.4" x14ac:dyDescent="0.3">
      <c r="C15746"/>
    </row>
    <row r="15747" spans="3:3" ht="14.4" x14ac:dyDescent="0.3">
      <c r="C15747"/>
    </row>
    <row r="15748" spans="3:3" ht="14.4" x14ac:dyDescent="0.3">
      <c r="C15748"/>
    </row>
    <row r="15749" spans="3:3" ht="14.4" x14ac:dyDescent="0.3">
      <c r="C15749"/>
    </row>
    <row r="15750" spans="3:3" ht="14.4" x14ac:dyDescent="0.3">
      <c r="C15750"/>
    </row>
    <row r="15751" spans="3:3" ht="14.4" x14ac:dyDescent="0.3">
      <c r="C15751"/>
    </row>
    <row r="15752" spans="3:3" ht="14.4" x14ac:dyDescent="0.3">
      <c r="C15752"/>
    </row>
    <row r="15753" spans="3:3" ht="14.4" x14ac:dyDescent="0.3">
      <c r="C15753"/>
    </row>
    <row r="15754" spans="3:3" ht="14.4" x14ac:dyDescent="0.3">
      <c r="C15754"/>
    </row>
    <row r="15755" spans="3:3" ht="14.4" x14ac:dyDescent="0.3">
      <c r="C15755"/>
    </row>
    <row r="15756" spans="3:3" ht="14.4" x14ac:dyDescent="0.3">
      <c r="C15756"/>
    </row>
    <row r="15757" spans="3:3" ht="14.4" x14ac:dyDescent="0.3">
      <c r="C15757"/>
    </row>
    <row r="15758" spans="3:3" ht="14.4" x14ac:dyDescent="0.3">
      <c r="C15758"/>
    </row>
    <row r="15759" spans="3:3" ht="14.4" x14ac:dyDescent="0.3">
      <c r="C15759"/>
    </row>
    <row r="15760" spans="3:3" ht="14.4" x14ac:dyDescent="0.3">
      <c r="C15760"/>
    </row>
    <row r="15761" spans="3:3" ht="14.4" x14ac:dyDescent="0.3">
      <c r="C15761"/>
    </row>
    <row r="15762" spans="3:3" ht="14.4" x14ac:dyDescent="0.3">
      <c r="C15762"/>
    </row>
    <row r="15763" spans="3:3" ht="14.4" x14ac:dyDescent="0.3">
      <c r="C15763"/>
    </row>
    <row r="15764" spans="3:3" ht="14.4" x14ac:dyDescent="0.3">
      <c r="C15764"/>
    </row>
    <row r="15765" spans="3:3" ht="14.4" x14ac:dyDescent="0.3">
      <c r="C15765"/>
    </row>
    <row r="15766" spans="3:3" ht="14.4" x14ac:dyDescent="0.3">
      <c r="C15766"/>
    </row>
    <row r="15767" spans="3:3" ht="14.4" x14ac:dyDescent="0.3">
      <c r="C15767"/>
    </row>
    <row r="15768" spans="3:3" ht="14.4" x14ac:dyDescent="0.3">
      <c r="C15768"/>
    </row>
    <row r="15769" spans="3:3" ht="14.4" x14ac:dyDescent="0.3">
      <c r="C15769"/>
    </row>
    <row r="15770" spans="3:3" ht="14.4" x14ac:dyDescent="0.3">
      <c r="C15770"/>
    </row>
    <row r="15771" spans="3:3" ht="14.4" x14ac:dyDescent="0.3">
      <c r="C15771"/>
    </row>
    <row r="15772" spans="3:3" ht="14.4" x14ac:dyDescent="0.3">
      <c r="C15772"/>
    </row>
    <row r="15773" spans="3:3" ht="14.4" x14ac:dyDescent="0.3">
      <c r="C15773"/>
    </row>
    <row r="15774" spans="3:3" ht="14.4" x14ac:dyDescent="0.3">
      <c r="C15774"/>
    </row>
    <row r="15775" spans="3:3" ht="14.4" x14ac:dyDescent="0.3">
      <c r="C15775"/>
    </row>
    <row r="15776" spans="3:3" ht="14.4" x14ac:dyDescent="0.3">
      <c r="C15776"/>
    </row>
    <row r="15777" spans="3:3" ht="14.4" x14ac:dyDescent="0.3">
      <c r="C15777"/>
    </row>
    <row r="15778" spans="3:3" ht="14.4" x14ac:dyDescent="0.3">
      <c r="C15778"/>
    </row>
    <row r="15779" spans="3:3" ht="14.4" x14ac:dyDescent="0.3">
      <c r="C15779"/>
    </row>
    <row r="15780" spans="3:3" ht="14.4" x14ac:dyDescent="0.3">
      <c r="C15780"/>
    </row>
    <row r="15781" spans="3:3" ht="14.4" x14ac:dyDescent="0.3">
      <c r="C15781"/>
    </row>
    <row r="15782" spans="3:3" ht="14.4" x14ac:dyDescent="0.3">
      <c r="C15782"/>
    </row>
    <row r="15783" spans="3:3" ht="14.4" x14ac:dyDescent="0.3">
      <c r="C15783"/>
    </row>
    <row r="15784" spans="3:3" ht="14.4" x14ac:dyDescent="0.3">
      <c r="C15784"/>
    </row>
    <row r="15785" spans="3:3" ht="14.4" x14ac:dyDescent="0.3">
      <c r="C15785"/>
    </row>
    <row r="15786" spans="3:3" ht="14.4" x14ac:dyDescent="0.3">
      <c r="C15786"/>
    </row>
    <row r="15787" spans="3:3" ht="14.4" x14ac:dyDescent="0.3">
      <c r="C15787"/>
    </row>
    <row r="15788" spans="3:3" ht="14.4" x14ac:dyDescent="0.3">
      <c r="C15788"/>
    </row>
    <row r="15789" spans="3:3" ht="14.4" x14ac:dyDescent="0.3">
      <c r="C15789"/>
    </row>
    <row r="15790" spans="3:3" ht="14.4" x14ac:dyDescent="0.3">
      <c r="C15790"/>
    </row>
    <row r="15791" spans="3:3" ht="14.4" x14ac:dyDescent="0.3">
      <c r="C15791"/>
    </row>
    <row r="15792" spans="3:3" ht="14.4" x14ac:dyDescent="0.3">
      <c r="C15792"/>
    </row>
    <row r="15793" spans="3:3" ht="14.4" x14ac:dyDescent="0.3">
      <c r="C15793"/>
    </row>
    <row r="15794" spans="3:3" ht="14.4" x14ac:dyDescent="0.3">
      <c r="C15794"/>
    </row>
    <row r="15795" spans="3:3" ht="14.4" x14ac:dyDescent="0.3">
      <c r="C15795"/>
    </row>
    <row r="15796" spans="3:3" ht="14.4" x14ac:dyDescent="0.3">
      <c r="C15796"/>
    </row>
    <row r="15797" spans="3:3" ht="14.4" x14ac:dyDescent="0.3">
      <c r="C15797"/>
    </row>
    <row r="15798" spans="3:3" ht="14.4" x14ac:dyDescent="0.3">
      <c r="C15798"/>
    </row>
    <row r="15799" spans="3:3" ht="14.4" x14ac:dyDescent="0.3">
      <c r="C15799"/>
    </row>
    <row r="15800" spans="3:3" ht="14.4" x14ac:dyDescent="0.3">
      <c r="C15800"/>
    </row>
    <row r="15801" spans="3:3" ht="14.4" x14ac:dyDescent="0.3">
      <c r="C15801"/>
    </row>
    <row r="15802" spans="3:3" ht="14.4" x14ac:dyDescent="0.3">
      <c r="C15802"/>
    </row>
    <row r="15803" spans="3:3" ht="14.4" x14ac:dyDescent="0.3">
      <c r="C15803"/>
    </row>
    <row r="15804" spans="3:3" ht="14.4" x14ac:dyDescent="0.3">
      <c r="C15804"/>
    </row>
    <row r="15805" spans="3:3" ht="14.4" x14ac:dyDescent="0.3">
      <c r="C15805"/>
    </row>
    <row r="15806" spans="3:3" ht="14.4" x14ac:dyDescent="0.3">
      <c r="C15806"/>
    </row>
    <row r="15807" spans="3:3" ht="14.4" x14ac:dyDescent="0.3">
      <c r="C15807"/>
    </row>
    <row r="15808" spans="3:3" ht="14.4" x14ac:dyDescent="0.3">
      <c r="C15808"/>
    </row>
    <row r="15809" spans="3:3" ht="14.4" x14ac:dyDescent="0.3">
      <c r="C15809"/>
    </row>
    <row r="15810" spans="3:3" ht="14.4" x14ac:dyDescent="0.3">
      <c r="C15810"/>
    </row>
    <row r="15811" spans="3:3" ht="14.4" x14ac:dyDescent="0.3">
      <c r="C15811"/>
    </row>
    <row r="15812" spans="3:3" ht="14.4" x14ac:dyDescent="0.3">
      <c r="C15812"/>
    </row>
    <row r="15813" spans="3:3" ht="14.4" x14ac:dyDescent="0.3">
      <c r="C15813"/>
    </row>
    <row r="15814" spans="3:3" ht="14.4" x14ac:dyDescent="0.3">
      <c r="C15814"/>
    </row>
    <row r="15815" spans="3:3" ht="14.4" x14ac:dyDescent="0.3">
      <c r="C15815"/>
    </row>
    <row r="15816" spans="3:3" ht="14.4" x14ac:dyDescent="0.3">
      <c r="C15816"/>
    </row>
    <row r="15817" spans="3:3" ht="14.4" x14ac:dyDescent="0.3">
      <c r="C15817"/>
    </row>
    <row r="15818" spans="3:3" ht="14.4" x14ac:dyDescent="0.3">
      <c r="C15818"/>
    </row>
    <row r="15819" spans="3:3" ht="14.4" x14ac:dyDescent="0.3">
      <c r="C15819"/>
    </row>
    <row r="15820" spans="3:3" ht="14.4" x14ac:dyDescent="0.3">
      <c r="C15820"/>
    </row>
    <row r="15821" spans="3:3" ht="14.4" x14ac:dyDescent="0.3">
      <c r="C15821"/>
    </row>
    <row r="15822" spans="3:3" ht="14.4" x14ac:dyDescent="0.3">
      <c r="C15822"/>
    </row>
    <row r="15823" spans="3:3" ht="14.4" x14ac:dyDescent="0.3">
      <c r="C15823"/>
    </row>
    <row r="15824" spans="3:3" ht="14.4" x14ac:dyDescent="0.3">
      <c r="C15824"/>
    </row>
    <row r="15825" spans="3:3" ht="14.4" x14ac:dyDescent="0.3">
      <c r="C15825"/>
    </row>
    <row r="15826" spans="3:3" ht="14.4" x14ac:dyDescent="0.3">
      <c r="C15826"/>
    </row>
    <row r="15827" spans="3:3" ht="14.4" x14ac:dyDescent="0.3">
      <c r="C15827"/>
    </row>
    <row r="15828" spans="3:3" ht="14.4" x14ac:dyDescent="0.3">
      <c r="C15828"/>
    </row>
    <row r="15829" spans="3:3" ht="14.4" x14ac:dyDescent="0.3">
      <c r="C15829"/>
    </row>
    <row r="15830" spans="3:3" ht="14.4" x14ac:dyDescent="0.3">
      <c r="C15830"/>
    </row>
    <row r="15831" spans="3:3" ht="14.4" x14ac:dyDescent="0.3">
      <c r="C15831"/>
    </row>
    <row r="15832" spans="3:3" ht="14.4" x14ac:dyDescent="0.3">
      <c r="C15832"/>
    </row>
    <row r="15833" spans="3:3" ht="14.4" x14ac:dyDescent="0.3">
      <c r="C15833"/>
    </row>
    <row r="15834" spans="3:3" ht="14.4" x14ac:dyDescent="0.3">
      <c r="C15834"/>
    </row>
    <row r="15835" spans="3:3" ht="14.4" x14ac:dyDescent="0.3">
      <c r="C15835"/>
    </row>
    <row r="15836" spans="3:3" ht="14.4" x14ac:dyDescent="0.3">
      <c r="C15836"/>
    </row>
    <row r="15837" spans="3:3" ht="14.4" x14ac:dyDescent="0.3">
      <c r="C15837"/>
    </row>
    <row r="15838" spans="3:3" ht="14.4" x14ac:dyDescent="0.3">
      <c r="C15838"/>
    </row>
    <row r="15839" spans="3:3" ht="14.4" x14ac:dyDescent="0.3">
      <c r="C15839"/>
    </row>
    <row r="15840" spans="3:3" ht="14.4" x14ac:dyDescent="0.3">
      <c r="C15840"/>
    </row>
    <row r="15841" spans="3:3" ht="14.4" x14ac:dyDescent="0.3">
      <c r="C15841"/>
    </row>
    <row r="15842" spans="3:3" ht="14.4" x14ac:dyDescent="0.3">
      <c r="C15842"/>
    </row>
    <row r="15843" spans="3:3" ht="14.4" x14ac:dyDescent="0.3">
      <c r="C15843"/>
    </row>
    <row r="15844" spans="3:3" ht="14.4" x14ac:dyDescent="0.3">
      <c r="C15844"/>
    </row>
    <row r="15845" spans="3:3" ht="14.4" x14ac:dyDescent="0.3">
      <c r="C15845"/>
    </row>
    <row r="15846" spans="3:3" ht="14.4" x14ac:dyDescent="0.3">
      <c r="C15846"/>
    </row>
    <row r="15847" spans="3:3" ht="14.4" x14ac:dyDescent="0.3">
      <c r="C15847"/>
    </row>
    <row r="15848" spans="3:3" ht="14.4" x14ac:dyDescent="0.3">
      <c r="C15848"/>
    </row>
    <row r="15849" spans="3:3" ht="14.4" x14ac:dyDescent="0.3">
      <c r="C15849"/>
    </row>
    <row r="15850" spans="3:3" ht="14.4" x14ac:dyDescent="0.3">
      <c r="C15850"/>
    </row>
    <row r="15851" spans="3:3" ht="14.4" x14ac:dyDescent="0.3">
      <c r="C15851"/>
    </row>
    <row r="15852" spans="3:3" ht="14.4" x14ac:dyDescent="0.3">
      <c r="C15852"/>
    </row>
    <row r="15853" spans="3:3" ht="14.4" x14ac:dyDescent="0.3">
      <c r="C15853"/>
    </row>
    <row r="15854" spans="3:3" ht="14.4" x14ac:dyDescent="0.3">
      <c r="C15854"/>
    </row>
    <row r="15855" spans="3:3" ht="14.4" x14ac:dyDescent="0.3">
      <c r="C15855"/>
    </row>
    <row r="15856" spans="3:3" ht="14.4" x14ac:dyDescent="0.3">
      <c r="C15856"/>
    </row>
    <row r="15857" spans="3:3" ht="14.4" x14ac:dyDescent="0.3">
      <c r="C15857"/>
    </row>
    <row r="15858" spans="3:3" ht="14.4" x14ac:dyDescent="0.3">
      <c r="C15858"/>
    </row>
    <row r="15859" spans="3:3" ht="14.4" x14ac:dyDescent="0.3">
      <c r="C15859"/>
    </row>
    <row r="15860" spans="3:3" ht="14.4" x14ac:dyDescent="0.3">
      <c r="C15860"/>
    </row>
    <row r="15861" spans="3:3" ht="14.4" x14ac:dyDescent="0.3">
      <c r="C15861"/>
    </row>
    <row r="15862" spans="3:3" ht="14.4" x14ac:dyDescent="0.3">
      <c r="C15862"/>
    </row>
    <row r="15863" spans="3:3" ht="14.4" x14ac:dyDescent="0.3">
      <c r="C15863"/>
    </row>
    <row r="15864" spans="3:3" ht="14.4" x14ac:dyDescent="0.3">
      <c r="C15864"/>
    </row>
    <row r="15865" spans="3:3" ht="14.4" x14ac:dyDescent="0.3">
      <c r="C15865"/>
    </row>
    <row r="15866" spans="3:3" ht="14.4" x14ac:dyDescent="0.3">
      <c r="C15866"/>
    </row>
    <row r="15867" spans="3:3" ht="14.4" x14ac:dyDescent="0.3">
      <c r="C15867"/>
    </row>
    <row r="15868" spans="3:3" ht="14.4" x14ac:dyDescent="0.3">
      <c r="C15868"/>
    </row>
    <row r="15869" spans="3:3" ht="14.4" x14ac:dyDescent="0.3">
      <c r="C15869"/>
    </row>
    <row r="15870" spans="3:3" ht="14.4" x14ac:dyDescent="0.3">
      <c r="C15870"/>
    </row>
    <row r="15871" spans="3:3" ht="14.4" x14ac:dyDescent="0.3">
      <c r="C15871"/>
    </row>
    <row r="15872" spans="3:3" ht="14.4" x14ac:dyDescent="0.3">
      <c r="C15872"/>
    </row>
    <row r="15873" spans="3:3" ht="14.4" x14ac:dyDescent="0.3">
      <c r="C15873"/>
    </row>
    <row r="15874" spans="3:3" ht="14.4" x14ac:dyDescent="0.3">
      <c r="C15874"/>
    </row>
    <row r="15875" spans="3:3" ht="14.4" x14ac:dyDescent="0.3">
      <c r="C15875"/>
    </row>
    <row r="15876" spans="3:3" ht="14.4" x14ac:dyDescent="0.3">
      <c r="C15876"/>
    </row>
    <row r="15877" spans="3:3" ht="14.4" x14ac:dyDescent="0.3">
      <c r="C15877"/>
    </row>
    <row r="15878" spans="3:3" ht="14.4" x14ac:dyDescent="0.3">
      <c r="C15878"/>
    </row>
    <row r="15879" spans="3:3" ht="14.4" x14ac:dyDescent="0.3">
      <c r="C15879"/>
    </row>
    <row r="15880" spans="3:3" ht="14.4" x14ac:dyDescent="0.3">
      <c r="C15880"/>
    </row>
    <row r="15881" spans="3:3" ht="14.4" x14ac:dyDescent="0.3">
      <c r="C15881"/>
    </row>
    <row r="15882" spans="3:3" ht="14.4" x14ac:dyDescent="0.3">
      <c r="C15882"/>
    </row>
    <row r="15883" spans="3:3" ht="14.4" x14ac:dyDescent="0.3">
      <c r="C15883"/>
    </row>
    <row r="15884" spans="3:3" ht="14.4" x14ac:dyDescent="0.3">
      <c r="C15884"/>
    </row>
    <row r="15885" spans="3:3" ht="14.4" x14ac:dyDescent="0.3">
      <c r="C15885"/>
    </row>
    <row r="15886" spans="3:3" ht="14.4" x14ac:dyDescent="0.3">
      <c r="C15886"/>
    </row>
    <row r="15887" spans="3:3" ht="14.4" x14ac:dyDescent="0.3">
      <c r="C15887"/>
    </row>
    <row r="15888" spans="3:3" ht="14.4" x14ac:dyDescent="0.3">
      <c r="C15888"/>
    </row>
    <row r="15889" spans="3:3" ht="14.4" x14ac:dyDescent="0.3">
      <c r="C15889"/>
    </row>
    <row r="15890" spans="3:3" ht="14.4" x14ac:dyDescent="0.3">
      <c r="C15890"/>
    </row>
    <row r="15891" spans="3:3" ht="14.4" x14ac:dyDescent="0.3">
      <c r="C15891"/>
    </row>
    <row r="15892" spans="3:3" ht="14.4" x14ac:dyDescent="0.3">
      <c r="C15892"/>
    </row>
    <row r="15893" spans="3:3" ht="14.4" x14ac:dyDescent="0.3">
      <c r="C15893"/>
    </row>
    <row r="15894" spans="3:3" ht="14.4" x14ac:dyDescent="0.3">
      <c r="C15894"/>
    </row>
    <row r="15895" spans="3:3" ht="14.4" x14ac:dyDescent="0.3">
      <c r="C15895"/>
    </row>
    <row r="15896" spans="3:3" ht="14.4" x14ac:dyDescent="0.3">
      <c r="C15896"/>
    </row>
    <row r="15897" spans="3:3" ht="14.4" x14ac:dyDescent="0.3">
      <c r="C15897"/>
    </row>
    <row r="15898" spans="3:3" ht="14.4" x14ac:dyDescent="0.3">
      <c r="C15898"/>
    </row>
    <row r="15899" spans="3:3" ht="14.4" x14ac:dyDescent="0.3">
      <c r="C15899"/>
    </row>
    <row r="15900" spans="3:3" ht="14.4" x14ac:dyDescent="0.3">
      <c r="C15900"/>
    </row>
    <row r="15901" spans="3:3" ht="14.4" x14ac:dyDescent="0.3">
      <c r="C15901"/>
    </row>
    <row r="15902" spans="3:3" ht="14.4" x14ac:dyDescent="0.3">
      <c r="C15902"/>
    </row>
    <row r="15903" spans="3:3" ht="14.4" x14ac:dyDescent="0.3">
      <c r="C15903"/>
    </row>
    <row r="15904" spans="3:3" ht="14.4" x14ac:dyDescent="0.3">
      <c r="C15904"/>
    </row>
    <row r="15905" spans="3:3" ht="14.4" x14ac:dyDescent="0.3">
      <c r="C15905"/>
    </row>
    <row r="15906" spans="3:3" ht="14.4" x14ac:dyDescent="0.3">
      <c r="C15906"/>
    </row>
    <row r="15907" spans="3:3" ht="14.4" x14ac:dyDescent="0.3">
      <c r="C15907"/>
    </row>
    <row r="15908" spans="3:3" ht="14.4" x14ac:dyDescent="0.3">
      <c r="C15908"/>
    </row>
    <row r="15909" spans="3:3" ht="14.4" x14ac:dyDescent="0.3">
      <c r="C15909"/>
    </row>
    <row r="15910" spans="3:3" ht="14.4" x14ac:dyDescent="0.3">
      <c r="C15910"/>
    </row>
    <row r="15911" spans="3:3" ht="14.4" x14ac:dyDescent="0.3">
      <c r="C15911"/>
    </row>
    <row r="15912" spans="3:3" ht="14.4" x14ac:dyDescent="0.3">
      <c r="C15912"/>
    </row>
    <row r="15913" spans="3:3" ht="14.4" x14ac:dyDescent="0.3">
      <c r="C15913"/>
    </row>
    <row r="15914" spans="3:3" ht="14.4" x14ac:dyDescent="0.3">
      <c r="C15914"/>
    </row>
    <row r="15915" spans="3:3" ht="14.4" x14ac:dyDescent="0.3">
      <c r="C15915"/>
    </row>
    <row r="15916" spans="3:3" ht="14.4" x14ac:dyDescent="0.3">
      <c r="C15916"/>
    </row>
    <row r="15917" spans="3:3" ht="14.4" x14ac:dyDescent="0.3">
      <c r="C15917"/>
    </row>
    <row r="15918" spans="3:3" ht="14.4" x14ac:dyDescent="0.3">
      <c r="C15918"/>
    </row>
    <row r="15919" spans="3:3" ht="14.4" x14ac:dyDescent="0.3">
      <c r="C15919"/>
    </row>
    <row r="15920" spans="3:3" ht="14.4" x14ac:dyDescent="0.3">
      <c r="C15920"/>
    </row>
    <row r="15921" spans="3:3" ht="14.4" x14ac:dyDescent="0.3">
      <c r="C15921"/>
    </row>
    <row r="15922" spans="3:3" ht="14.4" x14ac:dyDescent="0.3">
      <c r="C15922"/>
    </row>
    <row r="15923" spans="3:3" ht="14.4" x14ac:dyDescent="0.3">
      <c r="C15923"/>
    </row>
    <row r="15924" spans="3:3" ht="14.4" x14ac:dyDescent="0.3">
      <c r="C15924"/>
    </row>
    <row r="15925" spans="3:3" ht="14.4" x14ac:dyDescent="0.3">
      <c r="C15925"/>
    </row>
    <row r="15926" spans="3:3" ht="14.4" x14ac:dyDescent="0.3">
      <c r="C15926"/>
    </row>
    <row r="15927" spans="3:3" ht="14.4" x14ac:dyDescent="0.3">
      <c r="C15927"/>
    </row>
    <row r="15928" spans="3:3" ht="14.4" x14ac:dyDescent="0.3">
      <c r="C15928"/>
    </row>
    <row r="15929" spans="3:3" ht="14.4" x14ac:dyDescent="0.3">
      <c r="C15929"/>
    </row>
    <row r="15930" spans="3:3" ht="14.4" x14ac:dyDescent="0.3">
      <c r="C15930"/>
    </row>
    <row r="15931" spans="3:3" ht="14.4" x14ac:dyDescent="0.3">
      <c r="C15931"/>
    </row>
    <row r="15932" spans="3:3" ht="14.4" x14ac:dyDescent="0.3">
      <c r="C15932"/>
    </row>
    <row r="15933" spans="3:3" ht="14.4" x14ac:dyDescent="0.3">
      <c r="C15933"/>
    </row>
    <row r="15934" spans="3:3" ht="14.4" x14ac:dyDescent="0.3">
      <c r="C15934"/>
    </row>
    <row r="15935" spans="3:3" ht="14.4" x14ac:dyDescent="0.3">
      <c r="C15935"/>
    </row>
    <row r="15936" spans="3:3" ht="14.4" x14ac:dyDescent="0.3">
      <c r="C15936"/>
    </row>
    <row r="15937" spans="3:3" ht="14.4" x14ac:dyDescent="0.3">
      <c r="C15937"/>
    </row>
    <row r="15938" spans="3:3" ht="14.4" x14ac:dyDescent="0.3">
      <c r="C15938"/>
    </row>
    <row r="15939" spans="3:3" ht="14.4" x14ac:dyDescent="0.3">
      <c r="C15939"/>
    </row>
    <row r="15940" spans="3:3" ht="14.4" x14ac:dyDescent="0.3">
      <c r="C15940"/>
    </row>
    <row r="15941" spans="3:3" ht="14.4" x14ac:dyDescent="0.3">
      <c r="C15941"/>
    </row>
    <row r="15942" spans="3:3" ht="14.4" x14ac:dyDescent="0.3">
      <c r="C15942"/>
    </row>
    <row r="15943" spans="3:3" ht="14.4" x14ac:dyDescent="0.3">
      <c r="C15943"/>
    </row>
    <row r="15944" spans="3:3" ht="14.4" x14ac:dyDescent="0.3">
      <c r="C15944"/>
    </row>
    <row r="15945" spans="3:3" ht="14.4" x14ac:dyDescent="0.3">
      <c r="C15945"/>
    </row>
    <row r="15946" spans="3:3" ht="14.4" x14ac:dyDescent="0.3">
      <c r="C15946"/>
    </row>
    <row r="15947" spans="3:3" ht="14.4" x14ac:dyDescent="0.3">
      <c r="C15947"/>
    </row>
    <row r="15948" spans="3:3" ht="14.4" x14ac:dyDescent="0.3">
      <c r="C15948"/>
    </row>
    <row r="15949" spans="3:3" ht="14.4" x14ac:dyDescent="0.3">
      <c r="C15949"/>
    </row>
    <row r="15950" spans="3:3" ht="14.4" x14ac:dyDescent="0.3">
      <c r="C15950"/>
    </row>
    <row r="15951" spans="3:3" ht="14.4" x14ac:dyDescent="0.3">
      <c r="C15951"/>
    </row>
    <row r="15952" spans="3:3" ht="14.4" x14ac:dyDescent="0.3">
      <c r="C15952"/>
    </row>
    <row r="15953" spans="3:3" ht="14.4" x14ac:dyDescent="0.3">
      <c r="C15953"/>
    </row>
    <row r="15954" spans="3:3" ht="14.4" x14ac:dyDescent="0.3">
      <c r="C15954"/>
    </row>
    <row r="15955" spans="3:3" ht="14.4" x14ac:dyDescent="0.3">
      <c r="C15955"/>
    </row>
    <row r="15956" spans="3:3" ht="14.4" x14ac:dyDescent="0.3">
      <c r="C15956"/>
    </row>
    <row r="15957" spans="3:3" ht="14.4" x14ac:dyDescent="0.3">
      <c r="C15957"/>
    </row>
    <row r="15958" spans="3:3" ht="14.4" x14ac:dyDescent="0.3">
      <c r="C15958"/>
    </row>
    <row r="15959" spans="3:3" ht="14.4" x14ac:dyDescent="0.3">
      <c r="C15959"/>
    </row>
    <row r="15960" spans="3:3" ht="14.4" x14ac:dyDescent="0.3">
      <c r="C15960"/>
    </row>
    <row r="15961" spans="3:3" ht="14.4" x14ac:dyDescent="0.3">
      <c r="C15961"/>
    </row>
    <row r="15962" spans="3:3" ht="14.4" x14ac:dyDescent="0.3">
      <c r="C15962"/>
    </row>
    <row r="15963" spans="3:3" ht="14.4" x14ac:dyDescent="0.3">
      <c r="C15963"/>
    </row>
    <row r="15964" spans="3:3" ht="14.4" x14ac:dyDescent="0.3">
      <c r="C15964"/>
    </row>
    <row r="15965" spans="3:3" ht="14.4" x14ac:dyDescent="0.3">
      <c r="C15965"/>
    </row>
    <row r="15966" spans="3:3" ht="14.4" x14ac:dyDescent="0.3">
      <c r="C15966"/>
    </row>
    <row r="15967" spans="3:3" ht="14.4" x14ac:dyDescent="0.3">
      <c r="C15967"/>
    </row>
    <row r="15968" spans="3:3" ht="14.4" x14ac:dyDescent="0.3">
      <c r="C15968"/>
    </row>
    <row r="15969" spans="3:3" ht="14.4" x14ac:dyDescent="0.3">
      <c r="C15969"/>
    </row>
    <row r="15970" spans="3:3" ht="14.4" x14ac:dyDescent="0.3">
      <c r="C15970"/>
    </row>
    <row r="15971" spans="3:3" ht="14.4" x14ac:dyDescent="0.3">
      <c r="C15971"/>
    </row>
    <row r="15972" spans="3:3" ht="14.4" x14ac:dyDescent="0.3">
      <c r="C15972"/>
    </row>
    <row r="15973" spans="3:3" ht="14.4" x14ac:dyDescent="0.3">
      <c r="C15973"/>
    </row>
    <row r="15974" spans="3:3" ht="14.4" x14ac:dyDescent="0.3">
      <c r="C15974"/>
    </row>
    <row r="15975" spans="3:3" ht="14.4" x14ac:dyDescent="0.3">
      <c r="C15975"/>
    </row>
    <row r="15976" spans="3:3" ht="14.4" x14ac:dyDescent="0.3">
      <c r="C15976"/>
    </row>
    <row r="15977" spans="3:3" ht="14.4" x14ac:dyDescent="0.3">
      <c r="C15977"/>
    </row>
    <row r="15978" spans="3:3" ht="14.4" x14ac:dyDescent="0.3">
      <c r="C15978"/>
    </row>
    <row r="15979" spans="3:3" ht="14.4" x14ac:dyDescent="0.3">
      <c r="C15979"/>
    </row>
    <row r="15980" spans="3:3" ht="14.4" x14ac:dyDescent="0.3">
      <c r="C15980"/>
    </row>
    <row r="15981" spans="3:3" ht="14.4" x14ac:dyDescent="0.3">
      <c r="C15981"/>
    </row>
    <row r="15982" spans="3:3" ht="14.4" x14ac:dyDescent="0.3">
      <c r="C15982"/>
    </row>
    <row r="15983" spans="3:3" ht="14.4" x14ac:dyDescent="0.3">
      <c r="C15983"/>
    </row>
    <row r="15984" spans="3:3" ht="14.4" x14ac:dyDescent="0.3">
      <c r="C15984"/>
    </row>
    <row r="15985" spans="3:3" ht="14.4" x14ac:dyDescent="0.3">
      <c r="C15985"/>
    </row>
    <row r="15986" spans="3:3" ht="14.4" x14ac:dyDescent="0.3">
      <c r="C15986"/>
    </row>
    <row r="15987" spans="3:3" ht="14.4" x14ac:dyDescent="0.3">
      <c r="C15987"/>
    </row>
    <row r="15988" spans="3:3" ht="14.4" x14ac:dyDescent="0.3">
      <c r="C15988"/>
    </row>
    <row r="15989" spans="3:3" ht="14.4" x14ac:dyDescent="0.3">
      <c r="C15989"/>
    </row>
    <row r="15990" spans="3:3" ht="14.4" x14ac:dyDescent="0.3">
      <c r="C15990"/>
    </row>
    <row r="15991" spans="3:3" ht="14.4" x14ac:dyDescent="0.3">
      <c r="C15991"/>
    </row>
    <row r="15992" spans="3:3" ht="14.4" x14ac:dyDescent="0.3">
      <c r="C15992"/>
    </row>
    <row r="15993" spans="3:3" ht="14.4" x14ac:dyDescent="0.3">
      <c r="C15993"/>
    </row>
    <row r="15994" spans="3:3" ht="14.4" x14ac:dyDescent="0.3">
      <c r="C15994"/>
    </row>
    <row r="15995" spans="3:3" ht="14.4" x14ac:dyDescent="0.3">
      <c r="C15995"/>
    </row>
    <row r="15996" spans="3:3" ht="14.4" x14ac:dyDescent="0.3">
      <c r="C15996"/>
    </row>
    <row r="15997" spans="3:3" ht="14.4" x14ac:dyDescent="0.3">
      <c r="C15997"/>
    </row>
    <row r="15998" spans="3:3" ht="14.4" x14ac:dyDescent="0.3">
      <c r="C15998"/>
    </row>
    <row r="15999" spans="3:3" ht="14.4" x14ac:dyDescent="0.3">
      <c r="C15999"/>
    </row>
    <row r="16000" spans="3:3" ht="14.4" x14ac:dyDescent="0.3">
      <c r="C16000"/>
    </row>
    <row r="16001" spans="3:3" ht="14.4" x14ac:dyDescent="0.3">
      <c r="C16001"/>
    </row>
    <row r="16002" spans="3:3" ht="14.4" x14ac:dyDescent="0.3">
      <c r="C16002"/>
    </row>
    <row r="16003" spans="3:3" ht="14.4" x14ac:dyDescent="0.3">
      <c r="C16003"/>
    </row>
    <row r="16004" spans="3:3" ht="14.4" x14ac:dyDescent="0.3">
      <c r="C16004"/>
    </row>
    <row r="16005" spans="3:3" ht="14.4" x14ac:dyDescent="0.3">
      <c r="C16005"/>
    </row>
    <row r="16006" spans="3:3" ht="14.4" x14ac:dyDescent="0.3">
      <c r="C16006"/>
    </row>
    <row r="16007" spans="3:3" ht="14.4" x14ac:dyDescent="0.3">
      <c r="C16007"/>
    </row>
    <row r="16008" spans="3:3" ht="14.4" x14ac:dyDescent="0.3">
      <c r="C16008"/>
    </row>
    <row r="16009" spans="3:3" ht="14.4" x14ac:dyDescent="0.3">
      <c r="C16009"/>
    </row>
    <row r="16010" spans="3:3" ht="14.4" x14ac:dyDescent="0.3">
      <c r="C16010"/>
    </row>
    <row r="16011" spans="3:3" ht="14.4" x14ac:dyDescent="0.3">
      <c r="C16011"/>
    </row>
    <row r="16012" spans="3:3" ht="14.4" x14ac:dyDescent="0.3">
      <c r="C16012"/>
    </row>
    <row r="16013" spans="3:3" ht="14.4" x14ac:dyDescent="0.3">
      <c r="C16013"/>
    </row>
    <row r="16014" spans="3:3" ht="14.4" x14ac:dyDescent="0.3">
      <c r="C16014"/>
    </row>
    <row r="16015" spans="3:3" ht="14.4" x14ac:dyDescent="0.3">
      <c r="C16015"/>
    </row>
    <row r="16016" spans="3:3" ht="14.4" x14ac:dyDescent="0.3">
      <c r="C16016"/>
    </row>
    <row r="16017" spans="3:3" ht="14.4" x14ac:dyDescent="0.3">
      <c r="C16017"/>
    </row>
    <row r="16018" spans="3:3" ht="14.4" x14ac:dyDescent="0.3">
      <c r="C16018"/>
    </row>
    <row r="16019" spans="3:3" ht="14.4" x14ac:dyDescent="0.3">
      <c r="C16019"/>
    </row>
    <row r="16020" spans="3:3" ht="14.4" x14ac:dyDescent="0.3">
      <c r="C16020"/>
    </row>
    <row r="16021" spans="3:3" ht="14.4" x14ac:dyDescent="0.3">
      <c r="C16021"/>
    </row>
    <row r="16022" spans="3:3" ht="14.4" x14ac:dyDescent="0.3">
      <c r="C16022"/>
    </row>
    <row r="16023" spans="3:3" ht="14.4" x14ac:dyDescent="0.3">
      <c r="C16023"/>
    </row>
    <row r="16024" spans="3:3" ht="14.4" x14ac:dyDescent="0.3">
      <c r="C16024"/>
    </row>
    <row r="16025" spans="3:3" ht="14.4" x14ac:dyDescent="0.3">
      <c r="C16025"/>
    </row>
    <row r="16026" spans="3:3" ht="14.4" x14ac:dyDescent="0.3">
      <c r="C16026"/>
    </row>
    <row r="16027" spans="3:3" ht="14.4" x14ac:dyDescent="0.3">
      <c r="C16027"/>
    </row>
    <row r="16028" spans="3:3" ht="14.4" x14ac:dyDescent="0.3">
      <c r="C16028"/>
    </row>
    <row r="16029" spans="3:3" ht="14.4" x14ac:dyDescent="0.3">
      <c r="C16029"/>
    </row>
    <row r="16030" spans="3:3" ht="14.4" x14ac:dyDescent="0.3">
      <c r="C16030"/>
    </row>
    <row r="16031" spans="3:3" ht="14.4" x14ac:dyDescent="0.3">
      <c r="C16031"/>
    </row>
    <row r="16032" spans="3:3" ht="14.4" x14ac:dyDescent="0.3">
      <c r="C16032"/>
    </row>
    <row r="16033" spans="3:3" ht="14.4" x14ac:dyDescent="0.3">
      <c r="C16033"/>
    </row>
    <row r="16034" spans="3:3" ht="14.4" x14ac:dyDescent="0.3">
      <c r="C16034"/>
    </row>
    <row r="16035" spans="3:3" ht="14.4" x14ac:dyDescent="0.3">
      <c r="C16035"/>
    </row>
    <row r="16036" spans="3:3" ht="14.4" x14ac:dyDescent="0.3">
      <c r="C16036"/>
    </row>
    <row r="16037" spans="3:3" ht="14.4" x14ac:dyDescent="0.3">
      <c r="C16037"/>
    </row>
    <row r="16038" spans="3:3" ht="14.4" x14ac:dyDescent="0.3">
      <c r="C16038"/>
    </row>
    <row r="16039" spans="3:3" ht="14.4" x14ac:dyDescent="0.3">
      <c r="C16039"/>
    </row>
    <row r="16040" spans="3:3" ht="14.4" x14ac:dyDescent="0.3">
      <c r="C16040"/>
    </row>
    <row r="16041" spans="3:3" ht="14.4" x14ac:dyDescent="0.3">
      <c r="C16041"/>
    </row>
    <row r="16042" spans="3:3" ht="14.4" x14ac:dyDescent="0.3">
      <c r="C16042"/>
    </row>
    <row r="16043" spans="3:3" ht="14.4" x14ac:dyDescent="0.3">
      <c r="C16043"/>
    </row>
    <row r="16044" spans="3:3" ht="14.4" x14ac:dyDescent="0.3">
      <c r="C16044"/>
    </row>
    <row r="16045" spans="3:3" ht="14.4" x14ac:dyDescent="0.3">
      <c r="C16045"/>
    </row>
    <row r="16046" spans="3:3" ht="14.4" x14ac:dyDescent="0.3">
      <c r="C16046"/>
    </row>
    <row r="16047" spans="3:3" ht="14.4" x14ac:dyDescent="0.3">
      <c r="C16047"/>
    </row>
    <row r="16048" spans="3:3" ht="14.4" x14ac:dyDescent="0.3">
      <c r="C16048"/>
    </row>
    <row r="16049" spans="3:3" ht="14.4" x14ac:dyDescent="0.3">
      <c r="C16049"/>
    </row>
    <row r="16050" spans="3:3" ht="14.4" x14ac:dyDescent="0.3">
      <c r="C16050"/>
    </row>
    <row r="16051" spans="3:3" ht="14.4" x14ac:dyDescent="0.3">
      <c r="C16051"/>
    </row>
    <row r="16052" spans="3:3" ht="14.4" x14ac:dyDescent="0.3">
      <c r="C16052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3"/>
  <sheetViews>
    <sheetView zoomScale="110" zoomScaleNormal="110" workbookViewId="0">
      <pane xSplit="2" ySplit="8" topLeftCell="AG9" activePane="bottomRight" state="frozenSplit"/>
      <selection activeCell="H14" sqref="H14"/>
      <selection pane="topRight" activeCell="H14" sqref="H14"/>
      <selection pane="bottomLeft" activeCell="H14" sqref="H14"/>
      <selection pane="bottomRight" activeCell="AT7" sqref="AT7"/>
    </sheetView>
  </sheetViews>
  <sheetFormatPr defaultColWidth="9.6640625" defaultRowHeight="12" x14ac:dyDescent="0.2"/>
  <cols>
    <col min="1" max="1" width="10.33203125" style="69" customWidth="1"/>
    <col min="2" max="2" width="13.88671875" style="68" customWidth="1"/>
    <col min="3" max="3" width="17.6640625" style="68" bestFit="1" customWidth="1"/>
    <col min="4" max="4" width="15.109375" style="68" bestFit="1" customWidth="1"/>
    <col min="5" max="5" width="13.33203125" style="68" bestFit="1" customWidth="1"/>
    <col min="6" max="6" width="14.33203125" style="68" bestFit="1" customWidth="1"/>
    <col min="7" max="7" width="14.5546875" style="68" bestFit="1" customWidth="1"/>
    <col min="8" max="8" width="10.109375" style="68" bestFit="1" customWidth="1"/>
    <col min="9" max="9" width="11.6640625" style="68" bestFit="1" customWidth="1"/>
    <col min="10" max="10" width="12.6640625" style="68" bestFit="1" customWidth="1"/>
    <col min="11" max="11" width="11.109375" style="68" bestFit="1" customWidth="1"/>
    <col min="12" max="12" width="10.109375" style="68" bestFit="1" customWidth="1"/>
    <col min="13" max="13" width="12.77734375" style="68" bestFit="1" customWidth="1"/>
    <col min="14" max="14" width="13.21875" style="68" bestFit="1" customWidth="1"/>
    <col min="15" max="17" width="8.88671875" style="68" customWidth="1"/>
    <col min="18" max="18" width="11.6640625" style="68" bestFit="1" customWidth="1"/>
    <col min="19" max="20" width="8.88671875" style="68" customWidth="1"/>
    <col min="21" max="21" width="10.109375" style="68" bestFit="1" customWidth="1"/>
    <col min="22" max="24" width="8.88671875" style="68" customWidth="1"/>
    <col min="25" max="25" width="10.109375" style="68" bestFit="1" customWidth="1"/>
    <col min="26" max="26" width="12.88671875" style="68" bestFit="1" customWidth="1"/>
    <col min="27" max="28" width="8.88671875" style="68" customWidth="1"/>
    <col min="29" max="29" width="10.21875" style="68" bestFit="1" customWidth="1"/>
    <col min="30" max="31" width="13.88671875" style="68" bestFit="1" customWidth="1"/>
    <col min="32" max="32" width="11.21875" style="68" bestFit="1" customWidth="1"/>
    <col min="33" max="33" width="14.5546875" style="68" bestFit="1" customWidth="1"/>
    <col min="34" max="34" width="8.88671875" style="68" customWidth="1"/>
    <col min="35" max="35" width="11.88671875" style="68" bestFit="1" customWidth="1"/>
    <col min="36" max="36" width="10.109375" style="68" bestFit="1" customWidth="1"/>
    <col min="37" max="37" width="12.77734375" style="68" bestFit="1" customWidth="1"/>
    <col min="38" max="38" width="8.88671875" style="68" customWidth="1"/>
    <col min="39" max="39" width="10.21875" style="68" bestFit="1" customWidth="1"/>
    <col min="40" max="40" width="10.5546875" style="68" bestFit="1" customWidth="1"/>
    <col min="41" max="41" width="12.21875" style="68" bestFit="1" customWidth="1"/>
    <col min="42" max="42" width="10.5546875" style="68" bestFit="1" customWidth="1"/>
    <col min="43" max="43" width="12.6640625" style="68" bestFit="1" customWidth="1"/>
    <col min="44" max="44" width="11.5546875" style="68" bestFit="1" customWidth="1"/>
    <col min="45" max="47" width="8.88671875" style="68" customWidth="1"/>
    <col min="48" max="48" width="11.21875" style="68" bestFit="1" customWidth="1"/>
    <col min="49" max="49" width="8.88671875" style="68" customWidth="1"/>
    <col min="50" max="50" width="10.109375" style="68" bestFit="1" customWidth="1"/>
    <col min="51" max="51" width="15.44140625" style="68" bestFit="1" customWidth="1"/>
    <col min="52" max="52" width="8.88671875" style="68" customWidth="1"/>
    <col min="53" max="54" width="10.21875" style="68" bestFit="1" customWidth="1"/>
    <col min="55" max="55" width="11" style="68" bestFit="1" customWidth="1"/>
    <col min="56" max="57" width="8.88671875" style="68" customWidth="1"/>
    <col min="58" max="58" width="12.77734375" style="68" bestFit="1" customWidth="1"/>
    <col min="59" max="63" width="8.88671875" style="68" customWidth="1"/>
    <col min="64" max="64" width="11.5546875" style="68" bestFit="1" customWidth="1"/>
    <col min="65" max="66" width="8.88671875" style="68" customWidth="1"/>
    <col min="67" max="67" width="13.21875" style="68" bestFit="1" customWidth="1"/>
    <col min="68" max="69" width="8.88671875" style="68" customWidth="1"/>
    <col min="70" max="70" width="10.109375" style="68" bestFit="1" customWidth="1"/>
    <col min="71" max="71" width="8.88671875" style="68" customWidth="1"/>
    <col min="72" max="72" width="16.6640625" style="68" bestFit="1" customWidth="1"/>
    <col min="73" max="82" width="8.88671875" style="68" customWidth="1"/>
    <col min="83" max="84" width="12.77734375" style="68" bestFit="1" customWidth="1"/>
    <col min="85" max="85" width="8.88671875" style="68" customWidth="1"/>
    <col min="86" max="86" width="10.21875" style="68" bestFit="1" customWidth="1"/>
    <col min="87" max="87" width="11.77734375" style="68" bestFit="1" customWidth="1"/>
    <col min="88" max="89" width="8.88671875" style="68" customWidth="1"/>
    <col min="90" max="90" width="11.33203125" style="68" bestFit="1" customWidth="1"/>
    <col min="91" max="91" width="13.33203125" style="68" bestFit="1" customWidth="1"/>
    <col min="92" max="92" width="10.77734375" style="68" bestFit="1" customWidth="1"/>
    <col min="93" max="93" width="14.44140625" style="68" bestFit="1" customWidth="1"/>
    <col min="94" max="94" width="8.88671875" style="68" customWidth="1"/>
    <col min="95" max="95" width="10.21875" style="68" bestFit="1" customWidth="1"/>
    <col min="96" max="98" width="9" style="68" customWidth="1"/>
    <col min="99" max="99" width="10.6640625" style="68" bestFit="1" customWidth="1"/>
    <col min="100" max="100" width="9" style="68" customWidth="1"/>
    <col min="101" max="101" width="10" style="68" bestFit="1" customWidth="1"/>
    <col min="102" max="102" width="9" style="68" customWidth="1"/>
    <col min="103" max="103" width="11.44140625" style="68" customWidth="1"/>
    <col min="104" max="104" width="10.88671875" style="68" customWidth="1"/>
    <col min="105" max="110" width="9" style="68" customWidth="1"/>
    <col min="111" max="111" width="12.109375" style="68" bestFit="1" customWidth="1"/>
    <col min="112" max="114" width="9" style="68" customWidth="1"/>
    <col min="115" max="115" width="11.21875" style="68" bestFit="1" customWidth="1"/>
    <col min="116" max="116" width="9" style="68" customWidth="1"/>
    <col min="117" max="117" width="11.88671875" style="68" bestFit="1" customWidth="1"/>
    <col min="118" max="119" width="9" style="68" customWidth="1"/>
    <col min="120" max="120" width="12.77734375" style="68" bestFit="1" customWidth="1"/>
    <col min="121" max="123" width="9" style="68" customWidth="1"/>
    <col min="124" max="124" width="15" style="68" bestFit="1" customWidth="1"/>
    <col min="125" max="129" width="9" style="68" customWidth="1"/>
    <col min="130" max="130" width="11.109375" style="68" bestFit="1" customWidth="1"/>
    <col min="131" max="131" width="9" style="68" customWidth="1"/>
    <col min="132" max="132" width="11.6640625" style="68" bestFit="1" customWidth="1"/>
    <col min="133" max="137" width="9.6640625" style="68"/>
    <col min="138" max="138" width="11.109375" style="68" bestFit="1" customWidth="1"/>
    <col min="139" max="139" width="9.6640625" style="68"/>
    <col min="140" max="140" width="12.44140625" style="68" bestFit="1" customWidth="1"/>
    <col min="141" max="146" width="9.6640625" style="68"/>
    <col min="147" max="147" width="12.109375" style="68" bestFit="1" customWidth="1"/>
    <col min="148" max="150" width="9.6640625" style="68"/>
    <col min="151" max="151" width="12.33203125" style="68" bestFit="1" customWidth="1"/>
    <col min="152" max="220" width="9.6640625" style="68"/>
    <col min="221" max="221" width="6.44140625" style="68" customWidth="1"/>
    <col min="222" max="222" width="13.88671875" style="68" customWidth="1"/>
    <col min="223" max="223" width="14.33203125" style="68" customWidth="1"/>
    <col min="224" max="240" width="9.6640625" style="68"/>
    <col min="241" max="241" width="12" style="68" customWidth="1"/>
    <col min="242" max="242" width="12.77734375" style="68" customWidth="1"/>
    <col min="243" max="243" width="11.109375" style="68" customWidth="1"/>
    <col min="244" max="244" width="12" style="68" customWidth="1"/>
    <col min="245" max="245" width="9.6640625" style="68"/>
    <col min="246" max="246" width="15.33203125" style="68" customWidth="1"/>
    <col min="247" max="247" width="15.21875" style="68" customWidth="1"/>
    <col min="248" max="248" width="21.44140625" style="68" customWidth="1"/>
    <col min="249" max="264" width="9.6640625" style="68"/>
    <col min="265" max="266" width="13.44140625" style="68" customWidth="1"/>
    <col min="267" max="267" width="9.6640625" style="68"/>
    <col min="268" max="268" width="13.88671875" style="68" customWidth="1"/>
    <col min="269" max="269" width="10.6640625" style="68" customWidth="1"/>
    <col min="270" max="270" width="17.33203125" style="68" customWidth="1"/>
    <col min="271" max="272" width="12.6640625" style="68" customWidth="1"/>
    <col min="273" max="273" width="11.21875" style="68" customWidth="1"/>
    <col min="274" max="274" width="18.33203125" style="68" customWidth="1"/>
    <col min="275" max="275" width="12.88671875" style="68" customWidth="1"/>
    <col min="276" max="277" width="13.21875" style="68" customWidth="1"/>
    <col min="278" max="278" width="10.88671875" style="68" customWidth="1"/>
    <col min="279" max="279" width="11.109375" style="68" customWidth="1"/>
    <col min="280" max="280" width="15.21875" style="68" customWidth="1"/>
    <col min="281" max="281" width="9.6640625" style="68"/>
    <col min="282" max="282" width="11" style="68" customWidth="1"/>
    <col min="283" max="283" width="10.77734375" style="68" customWidth="1"/>
    <col min="284" max="284" width="11.44140625" style="68" customWidth="1"/>
    <col min="285" max="285" width="4" style="68" customWidth="1"/>
    <col min="286" max="476" width="9.6640625" style="68"/>
    <col min="477" max="477" width="6.44140625" style="68" customWidth="1"/>
    <col min="478" max="478" width="13.88671875" style="68" customWidth="1"/>
    <col min="479" max="479" width="14.33203125" style="68" customWidth="1"/>
    <col min="480" max="496" width="9.6640625" style="68"/>
    <col min="497" max="497" width="12" style="68" customWidth="1"/>
    <col min="498" max="498" width="12.77734375" style="68" customWidth="1"/>
    <col min="499" max="499" width="11.109375" style="68" customWidth="1"/>
    <col min="500" max="500" width="12" style="68" customWidth="1"/>
    <col min="501" max="501" width="9.6640625" style="68"/>
    <col min="502" max="502" width="15.33203125" style="68" customWidth="1"/>
    <col min="503" max="503" width="15.21875" style="68" customWidth="1"/>
    <col min="504" max="504" width="21.44140625" style="68" customWidth="1"/>
    <col min="505" max="520" width="9.6640625" style="68"/>
    <col min="521" max="522" width="13.44140625" style="68" customWidth="1"/>
    <col min="523" max="523" width="9.6640625" style="68"/>
    <col min="524" max="524" width="13.88671875" style="68" customWidth="1"/>
    <col min="525" max="525" width="10.6640625" style="68" customWidth="1"/>
    <col min="526" max="526" width="17.33203125" style="68" customWidth="1"/>
    <col min="527" max="528" width="12.6640625" style="68" customWidth="1"/>
    <col min="529" max="529" width="11.21875" style="68" customWidth="1"/>
    <col min="530" max="530" width="18.33203125" style="68" customWidth="1"/>
    <col min="531" max="531" width="12.88671875" style="68" customWidth="1"/>
    <col min="532" max="533" width="13.21875" style="68" customWidth="1"/>
    <col min="534" max="534" width="10.88671875" style="68" customWidth="1"/>
    <col min="535" max="535" width="11.109375" style="68" customWidth="1"/>
    <col min="536" max="536" width="15.21875" style="68" customWidth="1"/>
    <col min="537" max="537" width="9.6640625" style="68"/>
    <col min="538" max="538" width="11" style="68" customWidth="1"/>
    <col min="539" max="539" width="10.77734375" style="68" customWidth="1"/>
    <col min="540" max="540" width="11.44140625" style="68" customWidth="1"/>
    <col min="541" max="541" width="4" style="68" customWidth="1"/>
    <col min="542" max="732" width="9.6640625" style="68"/>
    <col min="733" max="733" width="6.44140625" style="68" customWidth="1"/>
    <col min="734" max="734" width="13.88671875" style="68" customWidth="1"/>
    <col min="735" max="735" width="14.33203125" style="68" customWidth="1"/>
    <col min="736" max="752" width="9.6640625" style="68"/>
    <col min="753" max="753" width="12" style="68" customWidth="1"/>
    <col min="754" max="754" width="12.77734375" style="68" customWidth="1"/>
    <col min="755" max="755" width="11.109375" style="68" customWidth="1"/>
    <col min="756" max="756" width="12" style="68" customWidth="1"/>
    <col min="757" max="757" width="9.6640625" style="68"/>
    <col min="758" max="758" width="15.33203125" style="68" customWidth="1"/>
    <col min="759" max="759" width="15.21875" style="68" customWidth="1"/>
    <col min="760" max="760" width="21.44140625" style="68" customWidth="1"/>
    <col min="761" max="776" width="9.6640625" style="68"/>
    <col min="777" max="778" width="13.44140625" style="68" customWidth="1"/>
    <col min="779" max="779" width="9.6640625" style="68"/>
    <col min="780" max="780" width="13.88671875" style="68" customWidth="1"/>
    <col min="781" max="781" width="10.6640625" style="68" customWidth="1"/>
    <col min="782" max="782" width="17.33203125" style="68" customWidth="1"/>
    <col min="783" max="784" width="12.6640625" style="68" customWidth="1"/>
    <col min="785" max="785" width="11.21875" style="68" customWidth="1"/>
    <col min="786" max="786" width="18.33203125" style="68" customWidth="1"/>
    <col min="787" max="787" width="12.88671875" style="68" customWidth="1"/>
    <col min="788" max="789" width="13.21875" style="68" customWidth="1"/>
    <col min="790" max="790" width="10.88671875" style="68" customWidth="1"/>
    <col min="791" max="791" width="11.109375" style="68" customWidth="1"/>
    <col min="792" max="792" width="15.21875" style="68" customWidth="1"/>
    <col min="793" max="793" width="9.6640625" style="68"/>
    <col min="794" max="794" width="11" style="68" customWidth="1"/>
    <col min="795" max="795" width="10.77734375" style="68" customWidth="1"/>
    <col min="796" max="796" width="11.44140625" style="68" customWidth="1"/>
    <col min="797" max="797" width="4" style="68" customWidth="1"/>
    <col min="798" max="988" width="9.6640625" style="68"/>
    <col min="989" max="989" width="6.44140625" style="68" customWidth="1"/>
    <col min="990" max="990" width="13.88671875" style="68" customWidth="1"/>
    <col min="991" max="991" width="14.33203125" style="68" customWidth="1"/>
    <col min="992" max="1008" width="9.6640625" style="68"/>
    <col min="1009" max="1009" width="12" style="68" customWidth="1"/>
    <col min="1010" max="1010" width="12.77734375" style="68" customWidth="1"/>
    <col min="1011" max="1011" width="11.109375" style="68" customWidth="1"/>
    <col min="1012" max="1012" width="12" style="68" customWidth="1"/>
    <col min="1013" max="1013" width="9.6640625" style="68"/>
    <col min="1014" max="1014" width="15.33203125" style="68" customWidth="1"/>
    <col min="1015" max="1015" width="15.21875" style="68" customWidth="1"/>
    <col min="1016" max="1016" width="21.44140625" style="68" customWidth="1"/>
    <col min="1017" max="1032" width="9.6640625" style="68"/>
    <col min="1033" max="1034" width="13.44140625" style="68" customWidth="1"/>
    <col min="1035" max="1035" width="9.6640625" style="68"/>
    <col min="1036" max="1036" width="13.88671875" style="68" customWidth="1"/>
    <col min="1037" max="1037" width="10.6640625" style="68" customWidth="1"/>
    <col min="1038" max="1038" width="17.33203125" style="68" customWidth="1"/>
    <col min="1039" max="1040" width="12.6640625" style="68" customWidth="1"/>
    <col min="1041" max="1041" width="11.21875" style="68" customWidth="1"/>
    <col min="1042" max="1042" width="18.33203125" style="68" customWidth="1"/>
    <col min="1043" max="1043" width="12.88671875" style="68" customWidth="1"/>
    <col min="1044" max="1045" width="13.21875" style="68" customWidth="1"/>
    <col min="1046" max="1046" width="10.88671875" style="68" customWidth="1"/>
    <col min="1047" max="1047" width="11.109375" style="68" customWidth="1"/>
    <col min="1048" max="1048" width="15.21875" style="68" customWidth="1"/>
    <col min="1049" max="1049" width="9.6640625" style="68"/>
    <col min="1050" max="1050" width="11" style="68" customWidth="1"/>
    <col min="1051" max="1051" width="10.77734375" style="68" customWidth="1"/>
    <col min="1052" max="1052" width="11.44140625" style="68" customWidth="1"/>
    <col min="1053" max="1053" width="4" style="68" customWidth="1"/>
    <col min="1054" max="1244" width="9.6640625" style="68"/>
    <col min="1245" max="1245" width="6.44140625" style="68" customWidth="1"/>
    <col min="1246" max="1246" width="13.88671875" style="68" customWidth="1"/>
    <col min="1247" max="1247" width="14.33203125" style="68" customWidth="1"/>
    <col min="1248" max="1264" width="9.6640625" style="68"/>
    <col min="1265" max="1265" width="12" style="68" customWidth="1"/>
    <col min="1266" max="1266" width="12.77734375" style="68" customWidth="1"/>
    <col min="1267" max="1267" width="11.109375" style="68" customWidth="1"/>
    <col min="1268" max="1268" width="12" style="68" customWidth="1"/>
    <col min="1269" max="1269" width="9.6640625" style="68"/>
    <col min="1270" max="1270" width="15.33203125" style="68" customWidth="1"/>
    <col min="1271" max="1271" width="15.21875" style="68" customWidth="1"/>
    <col min="1272" max="1272" width="21.44140625" style="68" customWidth="1"/>
    <col min="1273" max="1288" width="9.6640625" style="68"/>
    <col min="1289" max="1290" width="13.44140625" style="68" customWidth="1"/>
    <col min="1291" max="1291" width="9.6640625" style="68"/>
    <col min="1292" max="1292" width="13.88671875" style="68" customWidth="1"/>
    <col min="1293" max="1293" width="10.6640625" style="68" customWidth="1"/>
    <col min="1294" max="1294" width="17.33203125" style="68" customWidth="1"/>
    <col min="1295" max="1296" width="12.6640625" style="68" customWidth="1"/>
    <col min="1297" max="1297" width="11.21875" style="68" customWidth="1"/>
    <col min="1298" max="1298" width="18.33203125" style="68" customWidth="1"/>
    <col min="1299" max="1299" width="12.88671875" style="68" customWidth="1"/>
    <col min="1300" max="1301" width="13.21875" style="68" customWidth="1"/>
    <col min="1302" max="1302" width="10.88671875" style="68" customWidth="1"/>
    <col min="1303" max="1303" width="11.109375" style="68" customWidth="1"/>
    <col min="1304" max="1304" width="15.21875" style="68" customWidth="1"/>
    <col min="1305" max="1305" width="9.6640625" style="68"/>
    <col min="1306" max="1306" width="11" style="68" customWidth="1"/>
    <col min="1307" max="1307" width="10.77734375" style="68" customWidth="1"/>
    <col min="1308" max="1308" width="11.44140625" style="68" customWidth="1"/>
    <col min="1309" max="1309" width="4" style="68" customWidth="1"/>
    <col min="1310" max="1500" width="9.6640625" style="68"/>
    <col min="1501" max="1501" width="6.44140625" style="68" customWidth="1"/>
    <col min="1502" max="1502" width="13.88671875" style="68" customWidth="1"/>
    <col min="1503" max="1503" width="14.33203125" style="68" customWidth="1"/>
    <col min="1504" max="1520" width="9.6640625" style="68"/>
    <col min="1521" max="1521" width="12" style="68" customWidth="1"/>
    <col min="1522" max="1522" width="12.77734375" style="68" customWidth="1"/>
    <col min="1523" max="1523" width="11.109375" style="68" customWidth="1"/>
    <col min="1524" max="1524" width="12" style="68" customWidth="1"/>
    <col min="1525" max="1525" width="9.6640625" style="68"/>
    <col min="1526" max="1526" width="15.33203125" style="68" customWidth="1"/>
    <col min="1527" max="1527" width="15.21875" style="68" customWidth="1"/>
    <col min="1528" max="1528" width="21.44140625" style="68" customWidth="1"/>
    <col min="1529" max="1544" width="9.6640625" style="68"/>
    <col min="1545" max="1546" width="13.44140625" style="68" customWidth="1"/>
    <col min="1547" max="1547" width="9.6640625" style="68"/>
    <col min="1548" max="1548" width="13.88671875" style="68" customWidth="1"/>
    <col min="1549" max="1549" width="10.6640625" style="68" customWidth="1"/>
    <col min="1550" max="1550" width="17.33203125" style="68" customWidth="1"/>
    <col min="1551" max="1552" width="12.6640625" style="68" customWidth="1"/>
    <col min="1553" max="1553" width="11.21875" style="68" customWidth="1"/>
    <col min="1554" max="1554" width="18.33203125" style="68" customWidth="1"/>
    <col min="1555" max="1555" width="12.88671875" style="68" customWidth="1"/>
    <col min="1556" max="1557" width="13.21875" style="68" customWidth="1"/>
    <col min="1558" max="1558" width="10.88671875" style="68" customWidth="1"/>
    <col min="1559" max="1559" width="11.109375" style="68" customWidth="1"/>
    <col min="1560" max="1560" width="15.21875" style="68" customWidth="1"/>
    <col min="1561" max="1561" width="9.6640625" style="68"/>
    <col min="1562" max="1562" width="11" style="68" customWidth="1"/>
    <col min="1563" max="1563" width="10.77734375" style="68" customWidth="1"/>
    <col min="1564" max="1564" width="11.44140625" style="68" customWidth="1"/>
    <col min="1565" max="1565" width="4" style="68" customWidth="1"/>
    <col min="1566" max="1756" width="9.6640625" style="68"/>
    <col min="1757" max="1757" width="6.44140625" style="68" customWidth="1"/>
    <col min="1758" max="1758" width="13.88671875" style="68" customWidth="1"/>
    <col min="1759" max="1759" width="14.33203125" style="68" customWidth="1"/>
    <col min="1760" max="1776" width="9.6640625" style="68"/>
    <col min="1777" max="1777" width="12" style="68" customWidth="1"/>
    <col min="1778" max="1778" width="12.77734375" style="68" customWidth="1"/>
    <col min="1779" max="1779" width="11.109375" style="68" customWidth="1"/>
    <col min="1780" max="1780" width="12" style="68" customWidth="1"/>
    <col min="1781" max="1781" width="9.6640625" style="68"/>
    <col min="1782" max="1782" width="15.33203125" style="68" customWidth="1"/>
    <col min="1783" max="1783" width="15.21875" style="68" customWidth="1"/>
    <col min="1784" max="1784" width="21.44140625" style="68" customWidth="1"/>
    <col min="1785" max="1800" width="9.6640625" style="68"/>
    <col min="1801" max="1802" width="13.44140625" style="68" customWidth="1"/>
    <col min="1803" max="1803" width="9.6640625" style="68"/>
    <col min="1804" max="1804" width="13.88671875" style="68" customWidth="1"/>
    <col min="1805" max="1805" width="10.6640625" style="68" customWidth="1"/>
    <col min="1806" max="1806" width="17.33203125" style="68" customWidth="1"/>
    <col min="1807" max="1808" width="12.6640625" style="68" customWidth="1"/>
    <col min="1809" max="1809" width="11.21875" style="68" customWidth="1"/>
    <col min="1810" max="1810" width="18.33203125" style="68" customWidth="1"/>
    <col min="1811" max="1811" width="12.88671875" style="68" customWidth="1"/>
    <col min="1812" max="1813" width="13.21875" style="68" customWidth="1"/>
    <col min="1814" max="1814" width="10.88671875" style="68" customWidth="1"/>
    <col min="1815" max="1815" width="11.109375" style="68" customWidth="1"/>
    <col min="1816" max="1816" width="15.21875" style="68" customWidth="1"/>
    <col min="1817" max="1817" width="9.6640625" style="68"/>
    <col min="1818" max="1818" width="11" style="68" customWidth="1"/>
    <col min="1819" max="1819" width="10.77734375" style="68" customWidth="1"/>
    <col min="1820" max="1820" width="11.44140625" style="68" customWidth="1"/>
    <col min="1821" max="1821" width="4" style="68" customWidth="1"/>
    <col min="1822" max="2012" width="9.6640625" style="68"/>
    <col min="2013" max="2013" width="6.44140625" style="68" customWidth="1"/>
    <col min="2014" max="2014" width="13.88671875" style="68" customWidth="1"/>
    <col min="2015" max="2015" width="14.33203125" style="68" customWidth="1"/>
    <col min="2016" max="2032" width="9.6640625" style="68"/>
    <col min="2033" max="2033" width="12" style="68" customWidth="1"/>
    <col min="2034" max="2034" width="12.77734375" style="68" customWidth="1"/>
    <col min="2035" max="2035" width="11.109375" style="68" customWidth="1"/>
    <col min="2036" max="2036" width="12" style="68" customWidth="1"/>
    <col min="2037" max="2037" width="9.6640625" style="68"/>
    <col min="2038" max="2038" width="15.33203125" style="68" customWidth="1"/>
    <col min="2039" max="2039" width="15.21875" style="68" customWidth="1"/>
    <col min="2040" max="2040" width="21.44140625" style="68" customWidth="1"/>
    <col min="2041" max="2056" width="9.6640625" style="68"/>
    <col min="2057" max="2058" width="13.44140625" style="68" customWidth="1"/>
    <col min="2059" max="2059" width="9.6640625" style="68"/>
    <col min="2060" max="2060" width="13.88671875" style="68" customWidth="1"/>
    <col min="2061" max="2061" width="10.6640625" style="68" customWidth="1"/>
    <col min="2062" max="2062" width="17.33203125" style="68" customWidth="1"/>
    <col min="2063" max="2064" width="12.6640625" style="68" customWidth="1"/>
    <col min="2065" max="2065" width="11.21875" style="68" customWidth="1"/>
    <col min="2066" max="2066" width="18.33203125" style="68" customWidth="1"/>
    <col min="2067" max="2067" width="12.88671875" style="68" customWidth="1"/>
    <col min="2068" max="2069" width="13.21875" style="68" customWidth="1"/>
    <col min="2070" max="2070" width="10.88671875" style="68" customWidth="1"/>
    <col min="2071" max="2071" width="11.109375" style="68" customWidth="1"/>
    <col min="2072" max="2072" width="15.21875" style="68" customWidth="1"/>
    <col min="2073" max="2073" width="9.6640625" style="68"/>
    <col min="2074" max="2074" width="11" style="68" customWidth="1"/>
    <col min="2075" max="2075" width="10.77734375" style="68" customWidth="1"/>
    <col min="2076" max="2076" width="11.44140625" style="68" customWidth="1"/>
    <col min="2077" max="2077" width="4" style="68" customWidth="1"/>
    <col min="2078" max="2268" width="9.6640625" style="68"/>
    <col min="2269" max="2269" width="6.44140625" style="68" customWidth="1"/>
    <col min="2270" max="2270" width="13.88671875" style="68" customWidth="1"/>
    <col min="2271" max="2271" width="14.33203125" style="68" customWidth="1"/>
    <col min="2272" max="2288" width="9.6640625" style="68"/>
    <col min="2289" max="2289" width="12" style="68" customWidth="1"/>
    <col min="2290" max="2290" width="12.77734375" style="68" customWidth="1"/>
    <col min="2291" max="2291" width="11.109375" style="68" customWidth="1"/>
    <col min="2292" max="2292" width="12" style="68" customWidth="1"/>
    <col min="2293" max="2293" width="9.6640625" style="68"/>
    <col min="2294" max="2294" width="15.33203125" style="68" customWidth="1"/>
    <col min="2295" max="2295" width="15.21875" style="68" customWidth="1"/>
    <col min="2296" max="2296" width="21.44140625" style="68" customWidth="1"/>
    <col min="2297" max="2312" width="9.6640625" style="68"/>
    <col min="2313" max="2314" width="13.44140625" style="68" customWidth="1"/>
    <col min="2315" max="2315" width="9.6640625" style="68"/>
    <col min="2316" max="2316" width="13.88671875" style="68" customWidth="1"/>
    <col min="2317" max="2317" width="10.6640625" style="68" customWidth="1"/>
    <col min="2318" max="2318" width="17.33203125" style="68" customWidth="1"/>
    <col min="2319" max="2320" width="12.6640625" style="68" customWidth="1"/>
    <col min="2321" max="2321" width="11.21875" style="68" customWidth="1"/>
    <col min="2322" max="2322" width="18.33203125" style="68" customWidth="1"/>
    <col min="2323" max="2323" width="12.88671875" style="68" customWidth="1"/>
    <col min="2324" max="2325" width="13.21875" style="68" customWidth="1"/>
    <col min="2326" max="2326" width="10.88671875" style="68" customWidth="1"/>
    <col min="2327" max="2327" width="11.109375" style="68" customWidth="1"/>
    <col min="2328" max="2328" width="15.21875" style="68" customWidth="1"/>
    <col min="2329" max="2329" width="9.6640625" style="68"/>
    <col min="2330" max="2330" width="11" style="68" customWidth="1"/>
    <col min="2331" max="2331" width="10.77734375" style="68" customWidth="1"/>
    <col min="2332" max="2332" width="11.44140625" style="68" customWidth="1"/>
    <col min="2333" max="2333" width="4" style="68" customWidth="1"/>
    <col min="2334" max="2524" width="9.6640625" style="68"/>
    <col min="2525" max="2525" width="6.44140625" style="68" customWidth="1"/>
    <col min="2526" max="2526" width="13.88671875" style="68" customWidth="1"/>
    <col min="2527" max="2527" width="14.33203125" style="68" customWidth="1"/>
    <col min="2528" max="2544" width="9.6640625" style="68"/>
    <col min="2545" max="2545" width="12" style="68" customWidth="1"/>
    <col min="2546" max="2546" width="12.77734375" style="68" customWidth="1"/>
    <col min="2547" max="2547" width="11.109375" style="68" customWidth="1"/>
    <col min="2548" max="2548" width="12" style="68" customWidth="1"/>
    <col min="2549" max="2549" width="9.6640625" style="68"/>
    <col min="2550" max="2550" width="15.33203125" style="68" customWidth="1"/>
    <col min="2551" max="2551" width="15.21875" style="68" customWidth="1"/>
    <col min="2552" max="2552" width="21.44140625" style="68" customWidth="1"/>
    <col min="2553" max="2568" width="9.6640625" style="68"/>
    <col min="2569" max="2570" width="13.44140625" style="68" customWidth="1"/>
    <col min="2571" max="2571" width="9.6640625" style="68"/>
    <col min="2572" max="2572" width="13.88671875" style="68" customWidth="1"/>
    <col min="2573" max="2573" width="10.6640625" style="68" customWidth="1"/>
    <col min="2574" max="2574" width="17.33203125" style="68" customWidth="1"/>
    <col min="2575" max="2576" width="12.6640625" style="68" customWidth="1"/>
    <col min="2577" max="2577" width="11.21875" style="68" customWidth="1"/>
    <col min="2578" max="2578" width="18.33203125" style="68" customWidth="1"/>
    <col min="2579" max="2579" width="12.88671875" style="68" customWidth="1"/>
    <col min="2580" max="2581" width="13.21875" style="68" customWidth="1"/>
    <col min="2582" max="2582" width="10.88671875" style="68" customWidth="1"/>
    <col min="2583" max="2583" width="11.109375" style="68" customWidth="1"/>
    <col min="2584" max="2584" width="15.21875" style="68" customWidth="1"/>
    <col min="2585" max="2585" width="9.6640625" style="68"/>
    <col min="2586" max="2586" width="11" style="68" customWidth="1"/>
    <col min="2587" max="2587" width="10.77734375" style="68" customWidth="1"/>
    <col min="2588" max="2588" width="11.44140625" style="68" customWidth="1"/>
    <col min="2589" max="2589" width="4" style="68" customWidth="1"/>
    <col min="2590" max="2780" width="9.6640625" style="68"/>
    <col min="2781" max="2781" width="6.44140625" style="68" customWidth="1"/>
    <col min="2782" max="2782" width="13.88671875" style="68" customWidth="1"/>
    <col min="2783" max="2783" width="14.33203125" style="68" customWidth="1"/>
    <col min="2784" max="2800" width="9.6640625" style="68"/>
    <col min="2801" max="2801" width="12" style="68" customWidth="1"/>
    <col min="2802" max="2802" width="12.77734375" style="68" customWidth="1"/>
    <col min="2803" max="2803" width="11.109375" style="68" customWidth="1"/>
    <col min="2804" max="2804" width="12" style="68" customWidth="1"/>
    <col min="2805" max="2805" width="9.6640625" style="68"/>
    <col min="2806" max="2806" width="15.33203125" style="68" customWidth="1"/>
    <col min="2807" max="2807" width="15.21875" style="68" customWidth="1"/>
    <col min="2808" max="2808" width="21.44140625" style="68" customWidth="1"/>
    <col min="2809" max="2824" width="9.6640625" style="68"/>
    <col min="2825" max="2826" width="13.44140625" style="68" customWidth="1"/>
    <col min="2827" max="2827" width="9.6640625" style="68"/>
    <col min="2828" max="2828" width="13.88671875" style="68" customWidth="1"/>
    <col min="2829" max="2829" width="10.6640625" style="68" customWidth="1"/>
    <col min="2830" max="2830" width="17.33203125" style="68" customWidth="1"/>
    <col min="2831" max="2832" width="12.6640625" style="68" customWidth="1"/>
    <col min="2833" max="2833" width="11.21875" style="68" customWidth="1"/>
    <col min="2834" max="2834" width="18.33203125" style="68" customWidth="1"/>
    <col min="2835" max="2835" width="12.88671875" style="68" customWidth="1"/>
    <col min="2836" max="2837" width="13.21875" style="68" customWidth="1"/>
    <col min="2838" max="2838" width="10.88671875" style="68" customWidth="1"/>
    <col min="2839" max="2839" width="11.109375" style="68" customWidth="1"/>
    <col min="2840" max="2840" width="15.21875" style="68" customWidth="1"/>
    <col min="2841" max="2841" width="9.6640625" style="68"/>
    <col min="2842" max="2842" width="11" style="68" customWidth="1"/>
    <col min="2843" max="2843" width="10.77734375" style="68" customWidth="1"/>
    <col min="2844" max="2844" width="11.44140625" style="68" customWidth="1"/>
    <col min="2845" max="2845" width="4" style="68" customWidth="1"/>
    <col min="2846" max="3036" width="9.6640625" style="68"/>
    <col min="3037" max="3037" width="6.44140625" style="68" customWidth="1"/>
    <col min="3038" max="3038" width="13.88671875" style="68" customWidth="1"/>
    <col min="3039" max="3039" width="14.33203125" style="68" customWidth="1"/>
    <col min="3040" max="3056" width="9.6640625" style="68"/>
    <col min="3057" max="3057" width="12" style="68" customWidth="1"/>
    <col min="3058" max="3058" width="12.77734375" style="68" customWidth="1"/>
    <col min="3059" max="3059" width="11.109375" style="68" customWidth="1"/>
    <col min="3060" max="3060" width="12" style="68" customWidth="1"/>
    <col min="3061" max="3061" width="9.6640625" style="68"/>
    <col min="3062" max="3062" width="15.33203125" style="68" customWidth="1"/>
    <col min="3063" max="3063" width="15.21875" style="68" customWidth="1"/>
    <col min="3064" max="3064" width="21.44140625" style="68" customWidth="1"/>
    <col min="3065" max="3080" width="9.6640625" style="68"/>
    <col min="3081" max="3082" width="13.44140625" style="68" customWidth="1"/>
    <col min="3083" max="3083" width="9.6640625" style="68"/>
    <col min="3084" max="3084" width="13.88671875" style="68" customWidth="1"/>
    <col min="3085" max="3085" width="10.6640625" style="68" customWidth="1"/>
    <col min="3086" max="3086" width="17.33203125" style="68" customWidth="1"/>
    <col min="3087" max="3088" width="12.6640625" style="68" customWidth="1"/>
    <col min="3089" max="3089" width="11.21875" style="68" customWidth="1"/>
    <col min="3090" max="3090" width="18.33203125" style="68" customWidth="1"/>
    <col min="3091" max="3091" width="12.88671875" style="68" customWidth="1"/>
    <col min="3092" max="3093" width="13.21875" style="68" customWidth="1"/>
    <col min="3094" max="3094" width="10.88671875" style="68" customWidth="1"/>
    <col min="3095" max="3095" width="11.109375" style="68" customWidth="1"/>
    <col min="3096" max="3096" width="15.21875" style="68" customWidth="1"/>
    <col min="3097" max="3097" width="9.6640625" style="68"/>
    <col min="3098" max="3098" width="11" style="68" customWidth="1"/>
    <col min="3099" max="3099" width="10.77734375" style="68" customWidth="1"/>
    <col min="3100" max="3100" width="11.44140625" style="68" customWidth="1"/>
    <col min="3101" max="3101" width="4" style="68" customWidth="1"/>
    <col min="3102" max="3292" width="9.6640625" style="68"/>
    <col min="3293" max="3293" width="6.44140625" style="68" customWidth="1"/>
    <col min="3294" max="3294" width="13.88671875" style="68" customWidth="1"/>
    <col min="3295" max="3295" width="14.33203125" style="68" customWidth="1"/>
    <col min="3296" max="3312" width="9.6640625" style="68"/>
    <col min="3313" max="3313" width="12" style="68" customWidth="1"/>
    <col min="3314" max="3314" width="12.77734375" style="68" customWidth="1"/>
    <col min="3315" max="3315" width="11.109375" style="68" customWidth="1"/>
    <col min="3316" max="3316" width="12" style="68" customWidth="1"/>
    <col min="3317" max="3317" width="9.6640625" style="68"/>
    <col min="3318" max="3318" width="15.33203125" style="68" customWidth="1"/>
    <col min="3319" max="3319" width="15.21875" style="68" customWidth="1"/>
    <col min="3320" max="3320" width="21.44140625" style="68" customWidth="1"/>
    <col min="3321" max="3336" width="9.6640625" style="68"/>
    <col min="3337" max="3338" width="13.44140625" style="68" customWidth="1"/>
    <col min="3339" max="3339" width="9.6640625" style="68"/>
    <col min="3340" max="3340" width="13.88671875" style="68" customWidth="1"/>
    <col min="3341" max="3341" width="10.6640625" style="68" customWidth="1"/>
    <col min="3342" max="3342" width="17.33203125" style="68" customWidth="1"/>
    <col min="3343" max="3344" width="12.6640625" style="68" customWidth="1"/>
    <col min="3345" max="3345" width="11.21875" style="68" customWidth="1"/>
    <col min="3346" max="3346" width="18.33203125" style="68" customWidth="1"/>
    <col min="3347" max="3347" width="12.88671875" style="68" customWidth="1"/>
    <col min="3348" max="3349" width="13.21875" style="68" customWidth="1"/>
    <col min="3350" max="3350" width="10.88671875" style="68" customWidth="1"/>
    <col min="3351" max="3351" width="11.109375" style="68" customWidth="1"/>
    <col min="3352" max="3352" width="15.21875" style="68" customWidth="1"/>
    <col min="3353" max="3353" width="9.6640625" style="68"/>
    <col min="3354" max="3354" width="11" style="68" customWidth="1"/>
    <col min="3355" max="3355" width="10.77734375" style="68" customWidth="1"/>
    <col min="3356" max="3356" width="11.44140625" style="68" customWidth="1"/>
    <col min="3357" max="3357" width="4" style="68" customWidth="1"/>
    <col min="3358" max="3548" width="9.6640625" style="68"/>
    <col min="3549" max="3549" width="6.44140625" style="68" customWidth="1"/>
    <col min="3550" max="3550" width="13.88671875" style="68" customWidth="1"/>
    <col min="3551" max="3551" width="14.33203125" style="68" customWidth="1"/>
    <col min="3552" max="3568" width="9.6640625" style="68"/>
    <col min="3569" max="3569" width="12" style="68" customWidth="1"/>
    <col min="3570" max="3570" width="12.77734375" style="68" customWidth="1"/>
    <col min="3571" max="3571" width="11.109375" style="68" customWidth="1"/>
    <col min="3572" max="3572" width="12" style="68" customWidth="1"/>
    <col min="3573" max="3573" width="9.6640625" style="68"/>
    <col min="3574" max="3574" width="15.33203125" style="68" customWidth="1"/>
    <col min="3575" max="3575" width="15.21875" style="68" customWidth="1"/>
    <col min="3576" max="3576" width="21.44140625" style="68" customWidth="1"/>
    <col min="3577" max="3592" width="9.6640625" style="68"/>
    <col min="3593" max="3594" width="13.44140625" style="68" customWidth="1"/>
    <col min="3595" max="3595" width="9.6640625" style="68"/>
    <col min="3596" max="3596" width="13.88671875" style="68" customWidth="1"/>
    <col min="3597" max="3597" width="10.6640625" style="68" customWidth="1"/>
    <col min="3598" max="3598" width="17.33203125" style="68" customWidth="1"/>
    <col min="3599" max="3600" width="12.6640625" style="68" customWidth="1"/>
    <col min="3601" max="3601" width="11.21875" style="68" customWidth="1"/>
    <col min="3602" max="3602" width="18.33203125" style="68" customWidth="1"/>
    <col min="3603" max="3603" width="12.88671875" style="68" customWidth="1"/>
    <col min="3604" max="3605" width="13.21875" style="68" customWidth="1"/>
    <col min="3606" max="3606" width="10.88671875" style="68" customWidth="1"/>
    <col min="3607" max="3607" width="11.109375" style="68" customWidth="1"/>
    <col min="3608" max="3608" width="15.21875" style="68" customWidth="1"/>
    <col min="3609" max="3609" width="9.6640625" style="68"/>
    <col min="3610" max="3610" width="11" style="68" customWidth="1"/>
    <col min="3611" max="3611" width="10.77734375" style="68" customWidth="1"/>
    <col min="3612" max="3612" width="11.44140625" style="68" customWidth="1"/>
    <col min="3613" max="3613" width="4" style="68" customWidth="1"/>
    <col min="3614" max="3804" width="9.6640625" style="68"/>
    <col min="3805" max="3805" width="6.44140625" style="68" customWidth="1"/>
    <col min="3806" max="3806" width="13.88671875" style="68" customWidth="1"/>
    <col min="3807" max="3807" width="14.33203125" style="68" customWidth="1"/>
    <col min="3808" max="3824" width="9.6640625" style="68"/>
    <col min="3825" max="3825" width="12" style="68" customWidth="1"/>
    <col min="3826" max="3826" width="12.77734375" style="68" customWidth="1"/>
    <col min="3827" max="3827" width="11.109375" style="68" customWidth="1"/>
    <col min="3828" max="3828" width="12" style="68" customWidth="1"/>
    <col min="3829" max="3829" width="9.6640625" style="68"/>
    <col min="3830" max="3830" width="15.33203125" style="68" customWidth="1"/>
    <col min="3831" max="3831" width="15.21875" style="68" customWidth="1"/>
    <col min="3832" max="3832" width="21.44140625" style="68" customWidth="1"/>
    <col min="3833" max="3848" width="9.6640625" style="68"/>
    <col min="3849" max="3850" width="13.44140625" style="68" customWidth="1"/>
    <col min="3851" max="3851" width="9.6640625" style="68"/>
    <col min="3852" max="3852" width="13.88671875" style="68" customWidth="1"/>
    <col min="3853" max="3853" width="10.6640625" style="68" customWidth="1"/>
    <col min="3854" max="3854" width="17.33203125" style="68" customWidth="1"/>
    <col min="3855" max="3856" width="12.6640625" style="68" customWidth="1"/>
    <col min="3857" max="3857" width="11.21875" style="68" customWidth="1"/>
    <col min="3858" max="3858" width="18.33203125" style="68" customWidth="1"/>
    <col min="3859" max="3859" width="12.88671875" style="68" customWidth="1"/>
    <col min="3860" max="3861" width="13.21875" style="68" customWidth="1"/>
    <col min="3862" max="3862" width="10.88671875" style="68" customWidth="1"/>
    <col min="3863" max="3863" width="11.109375" style="68" customWidth="1"/>
    <col min="3864" max="3864" width="15.21875" style="68" customWidth="1"/>
    <col min="3865" max="3865" width="9.6640625" style="68"/>
    <col min="3866" max="3866" width="11" style="68" customWidth="1"/>
    <col min="3867" max="3867" width="10.77734375" style="68" customWidth="1"/>
    <col min="3868" max="3868" width="11.44140625" style="68" customWidth="1"/>
    <col min="3869" max="3869" width="4" style="68" customWidth="1"/>
    <col min="3870" max="4060" width="9.6640625" style="68"/>
    <col min="4061" max="4061" width="6.44140625" style="68" customWidth="1"/>
    <col min="4062" max="4062" width="13.88671875" style="68" customWidth="1"/>
    <col min="4063" max="4063" width="14.33203125" style="68" customWidth="1"/>
    <col min="4064" max="4080" width="9.6640625" style="68"/>
    <col min="4081" max="4081" width="12" style="68" customWidth="1"/>
    <col min="4082" max="4082" width="12.77734375" style="68" customWidth="1"/>
    <col min="4083" max="4083" width="11.109375" style="68" customWidth="1"/>
    <col min="4084" max="4084" width="12" style="68" customWidth="1"/>
    <col min="4085" max="4085" width="9.6640625" style="68"/>
    <col min="4086" max="4086" width="15.33203125" style="68" customWidth="1"/>
    <col min="4087" max="4087" width="15.21875" style="68" customWidth="1"/>
    <col min="4088" max="4088" width="21.44140625" style="68" customWidth="1"/>
    <col min="4089" max="4104" width="9.6640625" style="68"/>
    <col min="4105" max="4106" width="13.44140625" style="68" customWidth="1"/>
    <col min="4107" max="4107" width="9.6640625" style="68"/>
    <col min="4108" max="4108" width="13.88671875" style="68" customWidth="1"/>
    <col min="4109" max="4109" width="10.6640625" style="68" customWidth="1"/>
    <col min="4110" max="4110" width="17.33203125" style="68" customWidth="1"/>
    <col min="4111" max="4112" width="12.6640625" style="68" customWidth="1"/>
    <col min="4113" max="4113" width="11.21875" style="68" customWidth="1"/>
    <col min="4114" max="4114" width="18.33203125" style="68" customWidth="1"/>
    <col min="4115" max="4115" width="12.88671875" style="68" customWidth="1"/>
    <col min="4116" max="4117" width="13.21875" style="68" customWidth="1"/>
    <col min="4118" max="4118" width="10.88671875" style="68" customWidth="1"/>
    <col min="4119" max="4119" width="11.109375" style="68" customWidth="1"/>
    <col min="4120" max="4120" width="15.21875" style="68" customWidth="1"/>
    <col min="4121" max="4121" width="9.6640625" style="68"/>
    <col min="4122" max="4122" width="11" style="68" customWidth="1"/>
    <col min="4123" max="4123" width="10.77734375" style="68" customWidth="1"/>
    <col min="4124" max="4124" width="11.44140625" style="68" customWidth="1"/>
    <col min="4125" max="4125" width="4" style="68" customWidth="1"/>
    <col min="4126" max="4316" width="9.6640625" style="68"/>
    <col min="4317" max="4317" width="6.44140625" style="68" customWidth="1"/>
    <col min="4318" max="4318" width="13.88671875" style="68" customWidth="1"/>
    <col min="4319" max="4319" width="14.33203125" style="68" customWidth="1"/>
    <col min="4320" max="4336" width="9.6640625" style="68"/>
    <col min="4337" max="4337" width="12" style="68" customWidth="1"/>
    <col min="4338" max="4338" width="12.77734375" style="68" customWidth="1"/>
    <col min="4339" max="4339" width="11.109375" style="68" customWidth="1"/>
    <col min="4340" max="4340" width="12" style="68" customWidth="1"/>
    <col min="4341" max="4341" width="9.6640625" style="68"/>
    <col min="4342" max="4342" width="15.33203125" style="68" customWidth="1"/>
    <col min="4343" max="4343" width="15.21875" style="68" customWidth="1"/>
    <col min="4344" max="4344" width="21.44140625" style="68" customWidth="1"/>
    <col min="4345" max="4360" width="9.6640625" style="68"/>
    <col min="4361" max="4362" width="13.44140625" style="68" customWidth="1"/>
    <col min="4363" max="4363" width="9.6640625" style="68"/>
    <col min="4364" max="4364" width="13.88671875" style="68" customWidth="1"/>
    <col min="4365" max="4365" width="10.6640625" style="68" customWidth="1"/>
    <col min="4366" max="4366" width="17.33203125" style="68" customWidth="1"/>
    <col min="4367" max="4368" width="12.6640625" style="68" customWidth="1"/>
    <col min="4369" max="4369" width="11.21875" style="68" customWidth="1"/>
    <col min="4370" max="4370" width="18.33203125" style="68" customWidth="1"/>
    <col min="4371" max="4371" width="12.88671875" style="68" customWidth="1"/>
    <col min="4372" max="4373" width="13.21875" style="68" customWidth="1"/>
    <col min="4374" max="4374" width="10.88671875" style="68" customWidth="1"/>
    <col min="4375" max="4375" width="11.109375" style="68" customWidth="1"/>
    <col min="4376" max="4376" width="15.21875" style="68" customWidth="1"/>
    <col min="4377" max="4377" width="9.6640625" style="68"/>
    <col min="4378" max="4378" width="11" style="68" customWidth="1"/>
    <col min="4379" max="4379" width="10.77734375" style="68" customWidth="1"/>
    <col min="4380" max="4380" width="11.44140625" style="68" customWidth="1"/>
    <col min="4381" max="4381" width="4" style="68" customWidth="1"/>
    <col min="4382" max="4572" width="9.6640625" style="68"/>
    <col min="4573" max="4573" width="6.44140625" style="68" customWidth="1"/>
    <col min="4574" max="4574" width="13.88671875" style="68" customWidth="1"/>
    <col min="4575" max="4575" width="14.33203125" style="68" customWidth="1"/>
    <col min="4576" max="4592" width="9.6640625" style="68"/>
    <col min="4593" max="4593" width="12" style="68" customWidth="1"/>
    <col min="4594" max="4594" width="12.77734375" style="68" customWidth="1"/>
    <col min="4595" max="4595" width="11.109375" style="68" customWidth="1"/>
    <col min="4596" max="4596" width="12" style="68" customWidth="1"/>
    <col min="4597" max="4597" width="9.6640625" style="68"/>
    <col min="4598" max="4598" width="15.33203125" style="68" customWidth="1"/>
    <col min="4599" max="4599" width="15.21875" style="68" customWidth="1"/>
    <col min="4600" max="4600" width="21.44140625" style="68" customWidth="1"/>
    <col min="4601" max="4616" width="9.6640625" style="68"/>
    <col min="4617" max="4618" width="13.44140625" style="68" customWidth="1"/>
    <col min="4619" max="4619" width="9.6640625" style="68"/>
    <col min="4620" max="4620" width="13.88671875" style="68" customWidth="1"/>
    <col min="4621" max="4621" width="10.6640625" style="68" customWidth="1"/>
    <col min="4622" max="4622" width="17.33203125" style="68" customWidth="1"/>
    <col min="4623" max="4624" width="12.6640625" style="68" customWidth="1"/>
    <col min="4625" max="4625" width="11.21875" style="68" customWidth="1"/>
    <col min="4626" max="4626" width="18.33203125" style="68" customWidth="1"/>
    <col min="4627" max="4627" width="12.88671875" style="68" customWidth="1"/>
    <col min="4628" max="4629" width="13.21875" style="68" customWidth="1"/>
    <col min="4630" max="4630" width="10.88671875" style="68" customWidth="1"/>
    <col min="4631" max="4631" width="11.109375" style="68" customWidth="1"/>
    <col min="4632" max="4632" width="15.21875" style="68" customWidth="1"/>
    <col min="4633" max="4633" width="9.6640625" style="68"/>
    <col min="4634" max="4634" width="11" style="68" customWidth="1"/>
    <col min="4635" max="4635" width="10.77734375" style="68" customWidth="1"/>
    <col min="4636" max="4636" width="11.44140625" style="68" customWidth="1"/>
    <col min="4637" max="4637" width="4" style="68" customWidth="1"/>
    <col min="4638" max="4828" width="9.6640625" style="68"/>
    <col min="4829" max="4829" width="6.44140625" style="68" customWidth="1"/>
    <col min="4830" max="4830" width="13.88671875" style="68" customWidth="1"/>
    <col min="4831" max="4831" width="14.33203125" style="68" customWidth="1"/>
    <col min="4832" max="4848" width="9.6640625" style="68"/>
    <col min="4849" max="4849" width="12" style="68" customWidth="1"/>
    <col min="4850" max="4850" width="12.77734375" style="68" customWidth="1"/>
    <col min="4851" max="4851" width="11.109375" style="68" customWidth="1"/>
    <col min="4852" max="4852" width="12" style="68" customWidth="1"/>
    <col min="4853" max="4853" width="9.6640625" style="68"/>
    <col min="4854" max="4854" width="15.33203125" style="68" customWidth="1"/>
    <col min="4855" max="4855" width="15.21875" style="68" customWidth="1"/>
    <col min="4856" max="4856" width="21.44140625" style="68" customWidth="1"/>
    <col min="4857" max="4872" width="9.6640625" style="68"/>
    <col min="4873" max="4874" width="13.44140625" style="68" customWidth="1"/>
    <col min="4875" max="4875" width="9.6640625" style="68"/>
    <col min="4876" max="4876" width="13.88671875" style="68" customWidth="1"/>
    <col min="4877" max="4877" width="10.6640625" style="68" customWidth="1"/>
    <col min="4878" max="4878" width="17.33203125" style="68" customWidth="1"/>
    <col min="4879" max="4880" width="12.6640625" style="68" customWidth="1"/>
    <col min="4881" max="4881" width="11.21875" style="68" customWidth="1"/>
    <col min="4882" max="4882" width="18.33203125" style="68" customWidth="1"/>
    <col min="4883" max="4883" width="12.88671875" style="68" customWidth="1"/>
    <col min="4884" max="4885" width="13.21875" style="68" customWidth="1"/>
    <col min="4886" max="4886" width="10.88671875" style="68" customWidth="1"/>
    <col min="4887" max="4887" width="11.109375" style="68" customWidth="1"/>
    <col min="4888" max="4888" width="15.21875" style="68" customWidth="1"/>
    <col min="4889" max="4889" width="9.6640625" style="68"/>
    <col min="4890" max="4890" width="11" style="68" customWidth="1"/>
    <col min="4891" max="4891" width="10.77734375" style="68" customWidth="1"/>
    <col min="4892" max="4892" width="11.44140625" style="68" customWidth="1"/>
    <col min="4893" max="4893" width="4" style="68" customWidth="1"/>
    <col min="4894" max="5084" width="9.6640625" style="68"/>
    <col min="5085" max="5085" width="6.44140625" style="68" customWidth="1"/>
    <col min="5086" max="5086" width="13.88671875" style="68" customWidth="1"/>
    <col min="5087" max="5087" width="14.33203125" style="68" customWidth="1"/>
    <col min="5088" max="5104" width="9.6640625" style="68"/>
    <col min="5105" max="5105" width="12" style="68" customWidth="1"/>
    <col min="5106" max="5106" width="12.77734375" style="68" customWidth="1"/>
    <col min="5107" max="5107" width="11.109375" style="68" customWidth="1"/>
    <col min="5108" max="5108" width="12" style="68" customWidth="1"/>
    <col min="5109" max="5109" width="9.6640625" style="68"/>
    <col min="5110" max="5110" width="15.33203125" style="68" customWidth="1"/>
    <col min="5111" max="5111" width="15.21875" style="68" customWidth="1"/>
    <col min="5112" max="5112" width="21.44140625" style="68" customWidth="1"/>
    <col min="5113" max="5128" width="9.6640625" style="68"/>
    <col min="5129" max="5130" width="13.44140625" style="68" customWidth="1"/>
    <col min="5131" max="5131" width="9.6640625" style="68"/>
    <col min="5132" max="5132" width="13.88671875" style="68" customWidth="1"/>
    <col min="5133" max="5133" width="10.6640625" style="68" customWidth="1"/>
    <col min="5134" max="5134" width="17.33203125" style="68" customWidth="1"/>
    <col min="5135" max="5136" width="12.6640625" style="68" customWidth="1"/>
    <col min="5137" max="5137" width="11.21875" style="68" customWidth="1"/>
    <col min="5138" max="5138" width="18.33203125" style="68" customWidth="1"/>
    <col min="5139" max="5139" width="12.88671875" style="68" customWidth="1"/>
    <col min="5140" max="5141" width="13.21875" style="68" customWidth="1"/>
    <col min="5142" max="5142" width="10.88671875" style="68" customWidth="1"/>
    <col min="5143" max="5143" width="11.109375" style="68" customWidth="1"/>
    <col min="5144" max="5144" width="15.21875" style="68" customWidth="1"/>
    <col min="5145" max="5145" width="9.6640625" style="68"/>
    <col min="5146" max="5146" width="11" style="68" customWidth="1"/>
    <col min="5147" max="5147" width="10.77734375" style="68" customWidth="1"/>
    <col min="5148" max="5148" width="11.44140625" style="68" customWidth="1"/>
    <col min="5149" max="5149" width="4" style="68" customWidth="1"/>
    <col min="5150" max="5340" width="9.6640625" style="68"/>
    <col min="5341" max="5341" width="6.44140625" style="68" customWidth="1"/>
    <col min="5342" max="5342" width="13.88671875" style="68" customWidth="1"/>
    <col min="5343" max="5343" width="14.33203125" style="68" customWidth="1"/>
    <col min="5344" max="5360" width="9.6640625" style="68"/>
    <col min="5361" max="5361" width="12" style="68" customWidth="1"/>
    <col min="5362" max="5362" width="12.77734375" style="68" customWidth="1"/>
    <col min="5363" max="5363" width="11.109375" style="68" customWidth="1"/>
    <col min="5364" max="5364" width="12" style="68" customWidth="1"/>
    <col min="5365" max="5365" width="9.6640625" style="68"/>
    <col min="5366" max="5366" width="15.33203125" style="68" customWidth="1"/>
    <col min="5367" max="5367" width="15.21875" style="68" customWidth="1"/>
    <col min="5368" max="5368" width="21.44140625" style="68" customWidth="1"/>
    <col min="5369" max="5384" width="9.6640625" style="68"/>
    <col min="5385" max="5386" width="13.44140625" style="68" customWidth="1"/>
    <col min="5387" max="5387" width="9.6640625" style="68"/>
    <col min="5388" max="5388" width="13.88671875" style="68" customWidth="1"/>
    <col min="5389" max="5389" width="10.6640625" style="68" customWidth="1"/>
    <col min="5390" max="5390" width="17.33203125" style="68" customWidth="1"/>
    <col min="5391" max="5392" width="12.6640625" style="68" customWidth="1"/>
    <col min="5393" max="5393" width="11.21875" style="68" customWidth="1"/>
    <col min="5394" max="5394" width="18.33203125" style="68" customWidth="1"/>
    <col min="5395" max="5395" width="12.88671875" style="68" customWidth="1"/>
    <col min="5396" max="5397" width="13.21875" style="68" customWidth="1"/>
    <col min="5398" max="5398" width="10.88671875" style="68" customWidth="1"/>
    <col min="5399" max="5399" width="11.109375" style="68" customWidth="1"/>
    <col min="5400" max="5400" width="15.21875" style="68" customWidth="1"/>
    <col min="5401" max="5401" width="9.6640625" style="68"/>
    <col min="5402" max="5402" width="11" style="68" customWidth="1"/>
    <col min="5403" max="5403" width="10.77734375" style="68" customWidth="1"/>
    <col min="5404" max="5404" width="11.44140625" style="68" customWidth="1"/>
    <col min="5405" max="5405" width="4" style="68" customWidth="1"/>
    <col min="5406" max="5596" width="9.6640625" style="68"/>
    <col min="5597" max="5597" width="6.44140625" style="68" customWidth="1"/>
    <col min="5598" max="5598" width="13.88671875" style="68" customWidth="1"/>
    <col min="5599" max="5599" width="14.33203125" style="68" customWidth="1"/>
    <col min="5600" max="5616" width="9.6640625" style="68"/>
    <col min="5617" max="5617" width="12" style="68" customWidth="1"/>
    <col min="5618" max="5618" width="12.77734375" style="68" customWidth="1"/>
    <col min="5619" max="5619" width="11.109375" style="68" customWidth="1"/>
    <col min="5620" max="5620" width="12" style="68" customWidth="1"/>
    <col min="5621" max="5621" width="9.6640625" style="68"/>
    <col min="5622" max="5622" width="15.33203125" style="68" customWidth="1"/>
    <col min="5623" max="5623" width="15.21875" style="68" customWidth="1"/>
    <col min="5624" max="5624" width="21.44140625" style="68" customWidth="1"/>
    <col min="5625" max="5640" width="9.6640625" style="68"/>
    <col min="5641" max="5642" width="13.44140625" style="68" customWidth="1"/>
    <col min="5643" max="5643" width="9.6640625" style="68"/>
    <col min="5644" max="5644" width="13.88671875" style="68" customWidth="1"/>
    <col min="5645" max="5645" width="10.6640625" style="68" customWidth="1"/>
    <col min="5646" max="5646" width="17.33203125" style="68" customWidth="1"/>
    <col min="5647" max="5648" width="12.6640625" style="68" customWidth="1"/>
    <col min="5649" max="5649" width="11.21875" style="68" customWidth="1"/>
    <col min="5650" max="5650" width="18.33203125" style="68" customWidth="1"/>
    <col min="5651" max="5651" width="12.88671875" style="68" customWidth="1"/>
    <col min="5652" max="5653" width="13.21875" style="68" customWidth="1"/>
    <col min="5654" max="5654" width="10.88671875" style="68" customWidth="1"/>
    <col min="5655" max="5655" width="11.109375" style="68" customWidth="1"/>
    <col min="5656" max="5656" width="15.21875" style="68" customWidth="1"/>
    <col min="5657" max="5657" width="9.6640625" style="68"/>
    <col min="5658" max="5658" width="11" style="68" customWidth="1"/>
    <col min="5659" max="5659" width="10.77734375" style="68" customWidth="1"/>
    <col min="5660" max="5660" width="11.44140625" style="68" customWidth="1"/>
    <col min="5661" max="5661" width="4" style="68" customWidth="1"/>
    <col min="5662" max="5852" width="9.6640625" style="68"/>
    <col min="5853" max="5853" width="6.44140625" style="68" customWidth="1"/>
    <col min="5854" max="5854" width="13.88671875" style="68" customWidth="1"/>
    <col min="5855" max="5855" width="14.33203125" style="68" customWidth="1"/>
    <col min="5856" max="5872" width="9.6640625" style="68"/>
    <col min="5873" max="5873" width="12" style="68" customWidth="1"/>
    <col min="5874" max="5874" width="12.77734375" style="68" customWidth="1"/>
    <col min="5875" max="5875" width="11.109375" style="68" customWidth="1"/>
    <col min="5876" max="5876" width="12" style="68" customWidth="1"/>
    <col min="5877" max="5877" width="9.6640625" style="68"/>
    <col min="5878" max="5878" width="15.33203125" style="68" customWidth="1"/>
    <col min="5879" max="5879" width="15.21875" style="68" customWidth="1"/>
    <col min="5880" max="5880" width="21.44140625" style="68" customWidth="1"/>
    <col min="5881" max="5896" width="9.6640625" style="68"/>
    <col min="5897" max="5898" width="13.44140625" style="68" customWidth="1"/>
    <col min="5899" max="5899" width="9.6640625" style="68"/>
    <col min="5900" max="5900" width="13.88671875" style="68" customWidth="1"/>
    <col min="5901" max="5901" width="10.6640625" style="68" customWidth="1"/>
    <col min="5902" max="5902" width="17.33203125" style="68" customWidth="1"/>
    <col min="5903" max="5904" width="12.6640625" style="68" customWidth="1"/>
    <col min="5905" max="5905" width="11.21875" style="68" customWidth="1"/>
    <col min="5906" max="5906" width="18.33203125" style="68" customWidth="1"/>
    <col min="5907" max="5907" width="12.88671875" style="68" customWidth="1"/>
    <col min="5908" max="5909" width="13.21875" style="68" customWidth="1"/>
    <col min="5910" max="5910" width="10.88671875" style="68" customWidth="1"/>
    <col min="5911" max="5911" width="11.109375" style="68" customWidth="1"/>
    <col min="5912" max="5912" width="15.21875" style="68" customWidth="1"/>
    <col min="5913" max="5913" width="9.6640625" style="68"/>
    <col min="5914" max="5914" width="11" style="68" customWidth="1"/>
    <col min="5915" max="5915" width="10.77734375" style="68" customWidth="1"/>
    <col min="5916" max="5916" width="11.44140625" style="68" customWidth="1"/>
    <col min="5917" max="5917" width="4" style="68" customWidth="1"/>
    <col min="5918" max="6108" width="9.6640625" style="68"/>
    <col min="6109" max="6109" width="6.44140625" style="68" customWidth="1"/>
    <col min="6110" max="6110" width="13.88671875" style="68" customWidth="1"/>
    <col min="6111" max="6111" width="14.33203125" style="68" customWidth="1"/>
    <col min="6112" max="6128" width="9.6640625" style="68"/>
    <col min="6129" max="6129" width="12" style="68" customWidth="1"/>
    <col min="6130" max="6130" width="12.77734375" style="68" customWidth="1"/>
    <col min="6131" max="6131" width="11.109375" style="68" customWidth="1"/>
    <col min="6132" max="6132" width="12" style="68" customWidth="1"/>
    <col min="6133" max="6133" width="9.6640625" style="68"/>
    <col min="6134" max="6134" width="15.33203125" style="68" customWidth="1"/>
    <col min="6135" max="6135" width="15.21875" style="68" customWidth="1"/>
    <col min="6136" max="6136" width="21.44140625" style="68" customWidth="1"/>
    <col min="6137" max="6152" width="9.6640625" style="68"/>
    <col min="6153" max="6154" width="13.44140625" style="68" customWidth="1"/>
    <col min="6155" max="6155" width="9.6640625" style="68"/>
    <col min="6156" max="6156" width="13.88671875" style="68" customWidth="1"/>
    <col min="6157" max="6157" width="10.6640625" style="68" customWidth="1"/>
    <col min="6158" max="6158" width="17.33203125" style="68" customWidth="1"/>
    <col min="6159" max="6160" width="12.6640625" style="68" customWidth="1"/>
    <col min="6161" max="6161" width="11.21875" style="68" customWidth="1"/>
    <col min="6162" max="6162" width="18.33203125" style="68" customWidth="1"/>
    <col min="6163" max="6163" width="12.88671875" style="68" customWidth="1"/>
    <col min="6164" max="6165" width="13.21875" style="68" customWidth="1"/>
    <col min="6166" max="6166" width="10.88671875" style="68" customWidth="1"/>
    <col min="6167" max="6167" width="11.109375" style="68" customWidth="1"/>
    <col min="6168" max="6168" width="15.21875" style="68" customWidth="1"/>
    <col min="6169" max="6169" width="9.6640625" style="68"/>
    <col min="6170" max="6170" width="11" style="68" customWidth="1"/>
    <col min="6171" max="6171" width="10.77734375" style="68" customWidth="1"/>
    <col min="6172" max="6172" width="11.44140625" style="68" customWidth="1"/>
    <col min="6173" max="6173" width="4" style="68" customWidth="1"/>
    <col min="6174" max="6364" width="9.6640625" style="68"/>
    <col min="6365" max="6365" width="6.44140625" style="68" customWidth="1"/>
    <col min="6366" max="6366" width="13.88671875" style="68" customWidth="1"/>
    <col min="6367" max="6367" width="14.33203125" style="68" customWidth="1"/>
    <col min="6368" max="6384" width="9.6640625" style="68"/>
    <col min="6385" max="6385" width="12" style="68" customWidth="1"/>
    <col min="6386" max="6386" width="12.77734375" style="68" customWidth="1"/>
    <col min="6387" max="6387" width="11.109375" style="68" customWidth="1"/>
    <col min="6388" max="6388" width="12" style="68" customWidth="1"/>
    <col min="6389" max="6389" width="9.6640625" style="68"/>
    <col min="6390" max="6390" width="15.33203125" style="68" customWidth="1"/>
    <col min="6391" max="6391" width="15.21875" style="68" customWidth="1"/>
    <col min="6392" max="6392" width="21.44140625" style="68" customWidth="1"/>
    <col min="6393" max="6408" width="9.6640625" style="68"/>
    <col min="6409" max="6410" width="13.44140625" style="68" customWidth="1"/>
    <col min="6411" max="6411" width="9.6640625" style="68"/>
    <col min="6412" max="6412" width="13.88671875" style="68" customWidth="1"/>
    <col min="6413" max="6413" width="10.6640625" style="68" customWidth="1"/>
    <col min="6414" max="6414" width="17.33203125" style="68" customWidth="1"/>
    <col min="6415" max="6416" width="12.6640625" style="68" customWidth="1"/>
    <col min="6417" max="6417" width="11.21875" style="68" customWidth="1"/>
    <col min="6418" max="6418" width="18.33203125" style="68" customWidth="1"/>
    <col min="6419" max="6419" width="12.88671875" style="68" customWidth="1"/>
    <col min="6420" max="6421" width="13.21875" style="68" customWidth="1"/>
    <col min="6422" max="6422" width="10.88671875" style="68" customWidth="1"/>
    <col min="6423" max="6423" width="11.109375" style="68" customWidth="1"/>
    <col min="6424" max="6424" width="15.21875" style="68" customWidth="1"/>
    <col min="6425" max="6425" width="9.6640625" style="68"/>
    <col min="6426" max="6426" width="11" style="68" customWidth="1"/>
    <col min="6427" max="6427" width="10.77734375" style="68" customWidth="1"/>
    <col min="6428" max="6428" width="11.44140625" style="68" customWidth="1"/>
    <col min="6429" max="6429" width="4" style="68" customWidth="1"/>
    <col min="6430" max="6620" width="9.6640625" style="68"/>
    <col min="6621" max="6621" width="6.44140625" style="68" customWidth="1"/>
    <col min="6622" max="6622" width="13.88671875" style="68" customWidth="1"/>
    <col min="6623" max="6623" width="14.33203125" style="68" customWidth="1"/>
    <col min="6624" max="6640" width="9.6640625" style="68"/>
    <col min="6641" max="6641" width="12" style="68" customWidth="1"/>
    <col min="6642" max="6642" width="12.77734375" style="68" customWidth="1"/>
    <col min="6643" max="6643" width="11.109375" style="68" customWidth="1"/>
    <col min="6644" max="6644" width="12" style="68" customWidth="1"/>
    <col min="6645" max="6645" width="9.6640625" style="68"/>
    <col min="6646" max="6646" width="15.33203125" style="68" customWidth="1"/>
    <col min="6647" max="6647" width="15.21875" style="68" customWidth="1"/>
    <col min="6648" max="6648" width="21.44140625" style="68" customWidth="1"/>
    <col min="6649" max="6664" width="9.6640625" style="68"/>
    <col min="6665" max="6666" width="13.44140625" style="68" customWidth="1"/>
    <col min="6667" max="6667" width="9.6640625" style="68"/>
    <col min="6668" max="6668" width="13.88671875" style="68" customWidth="1"/>
    <col min="6669" max="6669" width="10.6640625" style="68" customWidth="1"/>
    <col min="6670" max="6670" width="17.33203125" style="68" customWidth="1"/>
    <col min="6671" max="6672" width="12.6640625" style="68" customWidth="1"/>
    <col min="6673" max="6673" width="11.21875" style="68" customWidth="1"/>
    <col min="6674" max="6674" width="18.33203125" style="68" customWidth="1"/>
    <col min="6675" max="6675" width="12.88671875" style="68" customWidth="1"/>
    <col min="6676" max="6677" width="13.21875" style="68" customWidth="1"/>
    <col min="6678" max="6678" width="10.88671875" style="68" customWidth="1"/>
    <col min="6679" max="6679" width="11.109375" style="68" customWidth="1"/>
    <col min="6680" max="6680" width="15.21875" style="68" customWidth="1"/>
    <col min="6681" max="6681" width="9.6640625" style="68"/>
    <col min="6682" max="6682" width="11" style="68" customWidth="1"/>
    <col min="6683" max="6683" width="10.77734375" style="68" customWidth="1"/>
    <col min="6684" max="6684" width="11.44140625" style="68" customWidth="1"/>
    <col min="6685" max="6685" width="4" style="68" customWidth="1"/>
    <col min="6686" max="6876" width="9.6640625" style="68"/>
    <col min="6877" max="6877" width="6.44140625" style="68" customWidth="1"/>
    <col min="6878" max="6878" width="13.88671875" style="68" customWidth="1"/>
    <col min="6879" max="6879" width="14.33203125" style="68" customWidth="1"/>
    <col min="6880" max="6896" width="9.6640625" style="68"/>
    <col min="6897" max="6897" width="12" style="68" customWidth="1"/>
    <col min="6898" max="6898" width="12.77734375" style="68" customWidth="1"/>
    <col min="6899" max="6899" width="11.109375" style="68" customWidth="1"/>
    <col min="6900" max="6900" width="12" style="68" customWidth="1"/>
    <col min="6901" max="6901" width="9.6640625" style="68"/>
    <col min="6902" max="6902" width="15.33203125" style="68" customWidth="1"/>
    <col min="6903" max="6903" width="15.21875" style="68" customWidth="1"/>
    <col min="6904" max="6904" width="21.44140625" style="68" customWidth="1"/>
    <col min="6905" max="6920" width="9.6640625" style="68"/>
    <col min="6921" max="6922" width="13.44140625" style="68" customWidth="1"/>
    <col min="6923" max="6923" width="9.6640625" style="68"/>
    <col min="6924" max="6924" width="13.88671875" style="68" customWidth="1"/>
    <col min="6925" max="6925" width="10.6640625" style="68" customWidth="1"/>
    <col min="6926" max="6926" width="17.33203125" style="68" customWidth="1"/>
    <col min="6927" max="6928" width="12.6640625" style="68" customWidth="1"/>
    <col min="6929" max="6929" width="11.21875" style="68" customWidth="1"/>
    <col min="6930" max="6930" width="18.33203125" style="68" customWidth="1"/>
    <col min="6931" max="6931" width="12.88671875" style="68" customWidth="1"/>
    <col min="6932" max="6933" width="13.21875" style="68" customWidth="1"/>
    <col min="6934" max="6934" width="10.88671875" style="68" customWidth="1"/>
    <col min="6935" max="6935" width="11.109375" style="68" customWidth="1"/>
    <col min="6936" max="6936" width="15.21875" style="68" customWidth="1"/>
    <col min="6937" max="6937" width="9.6640625" style="68"/>
    <col min="6938" max="6938" width="11" style="68" customWidth="1"/>
    <col min="6939" max="6939" width="10.77734375" style="68" customWidth="1"/>
    <col min="6940" max="6940" width="11.44140625" style="68" customWidth="1"/>
    <col min="6941" max="6941" width="4" style="68" customWidth="1"/>
    <col min="6942" max="7132" width="9.6640625" style="68"/>
    <col min="7133" max="7133" width="6.44140625" style="68" customWidth="1"/>
    <col min="7134" max="7134" width="13.88671875" style="68" customWidth="1"/>
    <col min="7135" max="7135" width="14.33203125" style="68" customWidth="1"/>
    <col min="7136" max="7152" width="9.6640625" style="68"/>
    <col min="7153" max="7153" width="12" style="68" customWidth="1"/>
    <col min="7154" max="7154" width="12.77734375" style="68" customWidth="1"/>
    <col min="7155" max="7155" width="11.109375" style="68" customWidth="1"/>
    <col min="7156" max="7156" width="12" style="68" customWidth="1"/>
    <col min="7157" max="7157" width="9.6640625" style="68"/>
    <col min="7158" max="7158" width="15.33203125" style="68" customWidth="1"/>
    <col min="7159" max="7159" width="15.21875" style="68" customWidth="1"/>
    <col min="7160" max="7160" width="21.44140625" style="68" customWidth="1"/>
    <col min="7161" max="7176" width="9.6640625" style="68"/>
    <col min="7177" max="7178" width="13.44140625" style="68" customWidth="1"/>
    <col min="7179" max="7179" width="9.6640625" style="68"/>
    <col min="7180" max="7180" width="13.88671875" style="68" customWidth="1"/>
    <col min="7181" max="7181" width="10.6640625" style="68" customWidth="1"/>
    <col min="7182" max="7182" width="17.33203125" style="68" customWidth="1"/>
    <col min="7183" max="7184" width="12.6640625" style="68" customWidth="1"/>
    <col min="7185" max="7185" width="11.21875" style="68" customWidth="1"/>
    <col min="7186" max="7186" width="18.33203125" style="68" customWidth="1"/>
    <col min="7187" max="7187" width="12.88671875" style="68" customWidth="1"/>
    <col min="7188" max="7189" width="13.21875" style="68" customWidth="1"/>
    <col min="7190" max="7190" width="10.88671875" style="68" customWidth="1"/>
    <col min="7191" max="7191" width="11.109375" style="68" customWidth="1"/>
    <col min="7192" max="7192" width="15.21875" style="68" customWidth="1"/>
    <col min="7193" max="7193" width="9.6640625" style="68"/>
    <col min="7194" max="7194" width="11" style="68" customWidth="1"/>
    <col min="7195" max="7195" width="10.77734375" style="68" customWidth="1"/>
    <col min="7196" max="7196" width="11.44140625" style="68" customWidth="1"/>
    <col min="7197" max="7197" width="4" style="68" customWidth="1"/>
    <col min="7198" max="7388" width="9.6640625" style="68"/>
    <col min="7389" max="7389" width="6.44140625" style="68" customWidth="1"/>
    <col min="7390" max="7390" width="13.88671875" style="68" customWidth="1"/>
    <col min="7391" max="7391" width="14.33203125" style="68" customWidth="1"/>
    <col min="7392" max="7408" width="9.6640625" style="68"/>
    <col min="7409" max="7409" width="12" style="68" customWidth="1"/>
    <col min="7410" max="7410" width="12.77734375" style="68" customWidth="1"/>
    <col min="7411" max="7411" width="11.109375" style="68" customWidth="1"/>
    <col min="7412" max="7412" width="12" style="68" customWidth="1"/>
    <col min="7413" max="7413" width="9.6640625" style="68"/>
    <col min="7414" max="7414" width="15.33203125" style="68" customWidth="1"/>
    <col min="7415" max="7415" width="15.21875" style="68" customWidth="1"/>
    <col min="7416" max="7416" width="21.44140625" style="68" customWidth="1"/>
    <col min="7417" max="7432" width="9.6640625" style="68"/>
    <col min="7433" max="7434" width="13.44140625" style="68" customWidth="1"/>
    <col min="7435" max="7435" width="9.6640625" style="68"/>
    <col min="7436" max="7436" width="13.88671875" style="68" customWidth="1"/>
    <col min="7437" max="7437" width="10.6640625" style="68" customWidth="1"/>
    <col min="7438" max="7438" width="17.33203125" style="68" customWidth="1"/>
    <col min="7439" max="7440" width="12.6640625" style="68" customWidth="1"/>
    <col min="7441" max="7441" width="11.21875" style="68" customWidth="1"/>
    <col min="7442" max="7442" width="18.33203125" style="68" customWidth="1"/>
    <col min="7443" max="7443" width="12.88671875" style="68" customWidth="1"/>
    <col min="7444" max="7445" width="13.21875" style="68" customWidth="1"/>
    <col min="7446" max="7446" width="10.88671875" style="68" customWidth="1"/>
    <col min="7447" max="7447" width="11.109375" style="68" customWidth="1"/>
    <col min="7448" max="7448" width="15.21875" style="68" customWidth="1"/>
    <col min="7449" max="7449" width="9.6640625" style="68"/>
    <col min="7450" max="7450" width="11" style="68" customWidth="1"/>
    <col min="7451" max="7451" width="10.77734375" style="68" customWidth="1"/>
    <col min="7452" max="7452" width="11.44140625" style="68" customWidth="1"/>
    <col min="7453" max="7453" width="4" style="68" customWidth="1"/>
    <col min="7454" max="7644" width="9.6640625" style="68"/>
    <col min="7645" max="7645" width="6.44140625" style="68" customWidth="1"/>
    <col min="7646" max="7646" width="13.88671875" style="68" customWidth="1"/>
    <col min="7647" max="7647" width="14.33203125" style="68" customWidth="1"/>
    <col min="7648" max="7664" width="9.6640625" style="68"/>
    <col min="7665" max="7665" width="12" style="68" customWidth="1"/>
    <col min="7666" max="7666" width="12.77734375" style="68" customWidth="1"/>
    <col min="7667" max="7667" width="11.109375" style="68" customWidth="1"/>
    <col min="7668" max="7668" width="12" style="68" customWidth="1"/>
    <col min="7669" max="7669" width="9.6640625" style="68"/>
    <col min="7670" max="7670" width="15.33203125" style="68" customWidth="1"/>
    <col min="7671" max="7671" width="15.21875" style="68" customWidth="1"/>
    <col min="7672" max="7672" width="21.44140625" style="68" customWidth="1"/>
    <col min="7673" max="7688" width="9.6640625" style="68"/>
    <col min="7689" max="7690" width="13.44140625" style="68" customWidth="1"/>
    <col min="7691" max="7691" width="9.6640625" style="68"/>
    <col min="7692" max="7692" width="13.88671875" style="68" customWidth="1"/>
    <col min="7693" max="7693" width="10.6640625" style="68" customWidth="1"/>
    <col min="7694" max="7694" width="17.33203125" style="68" customWidth="1"/>
    <col min="7695" max="7696" width="12.6640625" style="68" customWidth="1"/>
    <col min="7697" max="7697" width="11.21875" style="68" customWidth="1"/>
    <col min="7698" max="7698" width="18.33203125" style="68" customWidth="1"/>
    <col min="7699" max="7699" width="12.88671875" style="68" customWidth="1"/>
    <col min="7700" max="7701" width="13.21875" style="68" customWidth="1"/>
    <col min="7702" max="7702" width="10.88671875" style="68" customWidth="1"/>
    <col min="7703" max="7703" width="11.109375" style="68" customWidth="1"/>
    <col min="7704" max="7704" width="15.21875" style="68" customWidth="1"/>
    <col min="7705" max="7705" width="9.6640625" style="68"/>
    <col min="7706" max="7706" width="11" style="68" customWidth="1"/>
    <col min="7707" max="7707" width="10.77734375" style="68" customWidth="1"/>
    <col min="7708" max="7708" width="11.44140625" style="68" customWidth="1"/>
    <col min="7709" max="7709" width="4" style="68" customWidth="1"/>
    <col min="7710" max="7900" width="9.6640625" style="68"/>
    <col min="7901" max="7901" width="6.44140625" style="68" customWidth="1"/>
    <col min="7902" max="7902" width="13.88671875" style="68" customWidth="1"/>
    <col min="7903" max="7903" width="14.33203125" style="68" customWidth="1"/>
    <col min="7904" max="7920" width="9.6640625" style="68"/>
    <col min="7921" max="7921" width="12" style="68" customWidth="1"/>
    <col min="7922" max="7922" width="12.77734375" style="68" customWidth="1"/>
    <col min="7923" max="7923" width="11.109375" style="68" customWidth="1"/>
    <col min="7924" max="7924" width="12" style="68" customWidth="1"/>
    <col min="7925" max="7925" width="9.6640625" style="68"/>
    <col min="7926" max="7926" width="15.33203125" style="68" customWidth="1"/>
    <col min="7927" max="7927" width="15.21875" style="68" customWidth="1"/>
    <col min="7928" max="7928" width="21.44140625" style="68" customWidth="1"/>
    <col min="7929" max="7944" width="9.6640625" style="68"/>
    <col min="7945" max="7946" width="13.44140625" style="68" customWidth="1"/>
    <col min="7947" max="7947" width="9.6640625" style="68"/>
    <col min="7948" max="7948" width="13.88671875" style="68" customWidth="1"/>
    <col min="7949" max="7949" width="10.6640625" style="68" customWidth="1"/>
    <col min="7950" max="7950" width="17.33203125" style="68" customWidth="1"/>
    <col min="7951" max="7952" width="12.6640625" style="68" customWidth="1"/>
    <col min="7953" max="7953" width="11.21875" style="68" customWidth="1"/>
    <col min="7954" max="7954" width="18.33203125" style="68" customWidth="1"/>
    <col min="7955" max="7955" width="12.88671875" style="68" customWidth="1"/>
    <col min="7956" max="7957" width="13.21875" style="68" customWidth="1"/>
    <col min="7958" max="7958" width="10.88671875" style="68" customWidth="1"/>
    <col min="7959" max="7959" width="11.109375" style="68" customWidth="1"/>
    <col min="7960" max="7960" width="15.21875" style="68" customWidth="1"/>
    <col min="7961" max="7961" width="9.6640625" style="68"/>
    <col min="7962" max="7962" width="11" style="68" customWidth="1"/>
    <col min="7963" max="7963" width="10.77734375" style="68" customWidth="1"/>
    <col min="7964" max="7964" width="11.44140625" style="68" customWidth="1"/>
    <col min="7965" max="7965" width="4" style="68" customWidth="1"/>
    <col min="7966" max="8156" width="9.6640625" style="68"/>
    <col min="8157" max="8157" width="6.44140625" style="68" customWidth="1"/>
    <col min="8158" max="8158" width="13.88671875" style="68" customWidth="1"/>
    <col min="8159" max="8159" width="14.33203125" style="68" customWidth="1"/>
    <col min="8160" max="8176" width="9.6640625" style="68"/>
    <col min="8177" max="8177" width="12" style="68" customWidth="1"/>
    <col min="8178" max="8178" width="12.77734375" style="68" customWidth="1"/>
    <col min="8179" max="8179" width="11.109375" style="68" customWidth="1"/>
    <col min="8180" max="8180" width="12" style="68" customWidth="1"/>
    <col min="8181" max="8181" width="9.6640625" style="68"/>
    <col min="8182" max="8182" width="15.33203125" style="68" customWidth="1"/>
    <col min="8183" max="8183" width="15.21875" style="68" customWidth="1"/>
    <col min="8184" max="8184" width="21.44140625" style="68" customWidth="1"/>
    <col min="8185" max="8200" width="9.6640625" style="68"/>
    <col min="8201" max="8202" width="13.44140625" style="68" customWidth="1"/>
    <col min="8203" max="8203" width="9.6640625" style="68"/>
    <col min="8204" max="8204" width="13.88671875" style="68" customWidth="1"/>
    <col min="8205" max="8205" width="10.6640625" style="68" customWidth="1"/>
    <col min="8206" max="8206" width="17.33203125" style="68" customWidth="1"/>
    <col min="8207" max="8208" width="12.6640625" style="68" customWidth="1"/>
    <col min="8209" max="8209" width="11.21875" style="68" customWidth="1"/>
    <col min="8210" max="8210" width="18.33203125" style="68" customWidth="1"/>
    <col min="8211" max="8211" width="12.88671875" style="68" customWidth="1"/>
    <col min="8212" max="8213" width="13.21875" style="68" customWidth="1"/>
    <col min="8214" max="8214" width="10.88671875" style="68" customWidth="1"/>
    <col min="8215" max="8215" width="11.109375" style="68" customWidth="1"/>
    <col min="8216" max="8216" width="15.21875" style="68" customWidth="1"/>
    <col min="8217" max="8217" width="9.6640625" style="68"/>
    <col min="8218" max="8218" width="11" style="68" customWidth="1"/>
    <col min="8219" max="8219" width="10.77734375" style="68" customWidth="1"/>
    <col min="8220" max="8220" width="11.44140625" style="68" customWidth="1"/>
    <col min="8221" max="8221" width="4" style="68" customWidth="1"/>
    <col min="8222" max="8412" width="9.6640625" style="68"/>
    <col min="8413" max="8413" width="6.44140625" style="68" customWidth="1"/>
    <col min="8414" max="8414" width="13.88671875" style="68" customWidth="1"/>
    <col min="8415" max="8415" width="14.33203125" style="68" customWidth="1"/>
    <col min="8416" max="8432" width="9.6640625" style="68"/>
    <col min="8433" max="8433" width="12" style="68" customWidth="1"/>
    <col min="8434" max="8434" width="12.77734375" style="68" customWidth="1"/>
    <col min="8435" max="8435" width="11.109375" style="68" customWidth="1"/>
    <col min="8436" max="8436" width="12" style="68" customWidth="1"/>
    <col min="8437" max="8437" width="9.6640625" style="68"/>
    <col min="8438" max="8438" width="15.33203125" style="68" customWidth="1"/>
    <col min="8439" max="8439" width="15.21875" style="68" customWidth="1"/>
    <col min="8440" max="8440" width="21.44140625" style="68" customWidth="1"/>
    <col min="8441" max="8456" width="9.6640625" style="68"/>
    <col min="8457" max="8458" width="13.44140625" style="68" customWidth="1"/>
    <col min="8459" max="8459" width="9.6640625" style="68"/>
    <col min="8460" max="8460" width="13.88671875" style="68" customWidth="1"/>
    <col min="8461" max="8461" width="10.6640625" style="68" customWidth="1"/>
    <col min="8462" max="8462" width="17.33203125" style="68" customWidth="1"/>
    <col min="8463" max="8464" width="12.6640625" style="68" customWidth="1"/>
    <col min="8465" max="8465" width="11.21875" style="68" customWidth="1"/>
    <col min="8466" max="8466" width="18.33203125" style="68" customWidth="1"/>
    <col min="8467" max="8467" width="12.88671875" style="68" customWidth="1"/>
    <col min="8468" max="8469" width="13.21875" style="68" customWidth="1"/>
    <col min="8470" max="8470" width="10.88671875" style="68" customWidth="1"/>
    <col min="8471" max="8471" width="11.109375" style="68" customWidth="1"/>
    <col min="8472" max="8472" width="15.21875" style="68" customWidth="1"/>
    <col min="8473" max="8473" width="9.6640625" style="68"/>
    <col min="8474" max="8474" width="11" style="68" customWidth="1"/>
    <col min="8475" max="8475" width="10.77734375" style="68" customWidth="1"/>
    <col min="8476" max="8476" width="11.44140625" style="68" customWidth="1"/>
    <col min="8477" max="8477" width="4" style="68" customWidth="1"/>
    <col min="8478" max="8668" width="9.6640625" style="68"/>
    <col min="8669" max="8669" width="6.44140625" style="68" customWidth="1"/>
    <col min="8670" max="8670" width="13.88671875" style="68" customWidth="1"/>
    <col min="8671" max="8671" width="14.33203125" style="68" customWidth="1"/>
    <col min="8672" max="8688" width="9.6640625" style="68"/>
    <col min="8689" max="8689" width="12" style="68" customWidth="1"/>
    <col min="8690" max="8690" width="12.77734375" style="68" customWidth="1"/>
    <col min="8691" max="8691" width="11.109375" style="68" customWidth="1"/>
    <col min="8692" max="8692" width="12" style="68" customWidth="1"/>
    <col min="8693" max="8693" width="9.6640625" style="68"/>
    <col min="8694" max="8694" width="15.33203125" style="68" customWidth="1"/>
    <col min="8695" max="8695" width="15.21875" style="68" customWidth="1"/>
    <col min="8696" max="8696" width="21.44140625" style="68" customWidth="1"/>
    <col min="8697" max="8712" width="9.6640625" style="68"/>
    <col min="8713" max="8714" width="13.44140625" style="68" customWidth="1"/>
    <col min="8715" max="8715" width="9.6640625" style="68"/>
    <col min="8716" max="8716" width="13.88671875" style="68" customWidth="1"/>
    <col min="8717" max="8717" width="10.6640625" style="68" customWidth="1"/>
    <col min="8718" max="8718" width="17.33203125" style="68" customWidth="1"/>
    <col min="8719" max="8720" width="12.6640625" style="68" customWidth="1"/>
    <col min="8721" max="8721" width="11.21875" style="68" customWidth="1"/>
    <col min="8722" max="8722" width="18.33203125" style="68" customWidth="1"/>
    <col min="8723" max="8723" width="12.88671875" style="68" customWidth="1"/>
    <col min="8724" max="8725" width="13.21875" style="68" customWidth="1"/>
    <col min="8726" max="8726" width="10.88671875" style="68" customWidth="1"/>
    <col min="8727" max="8727" width="11.109375" style="68" customWidth="1"/>
    <col min="8728" max="8728" width="15.21875" style="68" customWidth="1"/>
    <col min="8729" max="8729" width="9.6640625" style="68"/>
    <col min="8730" max="8730" width="11" style="68" customWidth="1"/>
    <col min="8731" max="8731" width="10.77734375" style="68" customWidth="1"/>
    <col min="8732" max="8732" width="11.44140625" style="68" customWidth="1"/>
    <col min="8733" max="8733" width="4" style="68" customWidth="1"/>
    <col min="8734" max="8924" width="9.6640625" style="68"/>
    <col min="8925" max="8925" width="6.44140625" style="68" customWidth="1"/>
    <col min="8926" max="8926" width="13.88671875" style="68" customWidth="1"/>
    <col min="8927" max="8927" width="14.33203125" style="68" customWidth="1"/>
    <col min="8928" max="8944" width="9.6640625" style="68"/>
    <col min="8945" max="8945" width="12" style="68" customWidth="1"/>
    <col min="8946" max="8946" width="12.77734375" style="68" customWidth="1"/>
    <col min="8947" max="8947" width="11.109375" style="68" customWidth="1"/>
    <col min="8948" max="8948" width="12" style="68" customWidth="1"/>
    <col min="8949" max="8949" width="9.6640625" style="68"/>
    <col min="8950" max="8950" width="15.33203125" style="68" customWidth="1"/>
    <col min="8951" max="8951" width="15.21875" style="68" customWidth="1"/>
    <col min="8952" max="8952" width="21.44140625" style="68" customWidth="1"/>
    <col min="8953" max="8968" width="9.6640625" style="68"/>
    <col min="8969" max="8970" width="13.44140625" style="68" customWidth="1"/>
    <col min="8971" max="8971" width="9.6640625" style="68"/>
    <col min="8972" max="8972" width="13.88671875" style="68" customWidth="1"/>
    <col min="8973" max="8973" width="10.6640625" style="68" customWidth="1"/>
    <col min="8974" max="8974" width="17.33203125" style="68" customWidth="1"/>
    <col min="8975" max="8976" width="12.6640625" style="68" customWidth="1"/>
    <col min="8977" max="8977" width="11.21875" style="68" customWidth="1"/>
    <col min="8978" max="8978" width="18.33203125" style="68" customWidth="1"/>
    <col min="8979" max="8979" width="12.88671875" style="68" customWidth="1"/>
    <col min="8980" max="8981" width="13.21875" style="68" customWidth="1"/>
    <col min="8982" max="8982" width="10.88671875" style="68" customWidth="1"/>
    <col min="8983" max="8983" width="11.109375" style="68" customWidth="1"/>
    <col min="8984" max="8984" width="15.21875" style="68" customWidth="1"/>
    <col min="8985" max="8985" width="9.6640625" style="68"/>
    <col min="8986" max="8986" width="11" style="68" customWidth="1"/>
    <col min="8987" max="8987" width="10.77734375" style="68" customWidth="1"/>
    <col min="8988" max="8988" width="11.44140625" style="68" customWidth="1"/>
    <col min="8989" max="8989" width="4" style="68" customWidth="1"/>
    <col min="8990" max="9180" width="9.6640625" style="68"/>
    <col min="9181" max="9181" width="6.44140625" style="68" customWidth="1"/>
    <col min="9182" max="9182" width="13.88671875" style="68" customWidth="1"/>
    <col min="9183" max="9183" width="14.33203125" style="68" customWidth="1"/>
    <col min="9184" max="9200" width="9.6640625" style="68"/>
    <col min="9201" max="9201" width="12" style="68" customWidth="1"/>
    <col min="9202" max="9202" width="12.77734375" style="68" customWidth="1"/>
    <col min="9203" max="9203" width="11.109375" style="68" customWidth="1"/>
    <col min="9204" max="9204" width="12" style="68" customWidth="1"/>
    <col min="9205" max="9205" width="9.6640625" style="68"/>
    <col min="9206" max="9206" width="15.33203125" style="68" customWidth="1"/>
    <col min="9207" max="9207" width="15.21875" style="68" customWidth="1"/>
    <col min="9208" max="9208" width="21.44140625" style="68" customWidth="1"/>
    <col min="9209" max="9224" width="9.6640625" style="68"/>
    <col min="9225" max="9226" width="13.44140625" style="68" customWidth="1"/>
    <col min="9227" max="9227" width="9.6640625" style="68"/>
    <col min="9228" max="9228" width="13.88671875" style="68" customWidth="1"/>
    <col min="9229" max="9229" width="10.6640625" style="68" customWidth="1"/>
    <col min="9230" max="9230" width="17.33203125" style="68" customWidth="1"/>
    <col min="9231" max="9232" width="12.6640625" style="68" customWidth="1"/>
    <col min="9233" max="9233" width="11.21875" style="68" customWidth="1"/>
    <col min="9234" max="9234" width="18.33203125" style="68" customWidth="1"/>
    <col min="9235" max="9235" width="12.88671875" style="68" customWidth="1"/>
    <col min="9236" max="9237" width="13.21875" style="68" customWidth="1"/>
    <col min="9238" max="9238" width="10.88671875" style="68" customWidth="1"/>
    <col min="9239" max="9239" width="11.109375" style="68" customWidth="1"/>
    <col min="9240" max="9240" width="15.21875" style="68" customWidth="1"/>
    <col min="9241" max="9241" width="9.6640625" style="68"/>
    <col min="9242" max="9242" width="11" style="68" customWidth="1"/>
    <col min="9243" max="9243" width="10.77734375" style="68" customWidth="1"/>
    <col min="9244" max="9244" width="11.44140625" style="68" customWidth="1"/>
    <col min="9245" max="9245" width="4" style="68" customWidth="1"/>
    <col min="9246" max="9436" width="9.6640625" style="68"/>
    <col min="9437" max="9437" width="6.44140625" style="68" customWidth="1"/>
    <col min="9438" max="9438" width="13.88671875" style="68" customWidth="1"/>
    <col min="9439" max="9439" width="14.33203125" style="68" customWidth="1"/>
    <col min="9440" max="9456" width="9.6640625" style="68"/>
    <col min="9457" max="9457" width="12" style="68" customWidth="1"/>
    <col min="9458" max="9458" width="12.77734375" style="68" customWidth="1"/>
    <col min="9459" max="9459" width="11.109375" style="68" customWidth="1"/>
    <col min="9460" max="9460" width="12" style="68" customWidth="1"/>
    <col min="9461" max="9461" width="9.6640625" style="68"/>
    <col min="9462" max="9462" width="15.33203125" style="68" customWidth="1"/>
    <col min="9463" max="9463" width="15.21875" style="68" customWidth="1"/>
    <col min="9464" max="9464" width="21.44140625" style="68" customWidth="1"/>
    <col min="9465" max="9480" width="9.6640625" style="68"/>
    <col min="9481" max="9482" width="13.44140625" style="68" customWidth="1"/>
    <col min="9483" max="9483" width="9.6640625" style="68"/>
    <col min="9484" max="9484" width="13.88671875" style="68" customWidth="1"/>
    <col min="9485" max="9485" width="10.6640625" style="68" customWidth="1"/>
    <col min="9486" max="9486" width="17.33203125" style="68" customWidth="1"/>
    <col min="9487" max="9488" width="12.6640625" style="68" customWidth="1"/>
    <col min="9489" max="9489" width="11.21875" style="68" customWidth="1"/>
    <col min="9490" max="9490" width="18.33203125" style="68" customWidth="1"/>
    <col min="9491" max="9491" width="12.88671875" style="68" customWidth="1"/>
    <col min="9492" max="9493" width="13.21875" style="68" customWidth="1"/>
    <col min="9494" max="9494" width="10.88671875" style="68" customWidth="1"/>
    <col min="9495" max="9495" width="11.109375" style="68" customWidth="1"/>
    <col min="9496" max="9496" width="15.21875" style="68" customWidth="1"/>
    <col min="9497" max="9497" width="9.6640625" style="68"/>
    <col min="9498" max="9498" width="11" style="68" customWidth="1"/>
    <col min="9499" max="9499" width="10.77734375" style="68" customWidth="1"/>
    <col min="9500" max="9500" width="11.44140625" style="68" customWidth="1"/>
    <col min="9501" max="9501" width="4" style="68" customWidth="1"/>
    <col min="9502" max="9692" width="9.6640625" style="68"/>
    <col min="9693" max="9693" width="6.44140625" style="68" customWidth="1"/>
    <col min="9694" max="9694" width="13.88671875" style="68" customWidth="1"/>
    <col min="9695" max="9695" width="14.33203125" style="68" customWidth="1"/>
    <col min="9696" max="9712" width="9.6640625" style="68"/>
    <col min="9713" max="9713" width="12" style="68" customWidth="1"/>
    <col min="9714" max="9714" width="12.77734375" style="68" customWidth="1"/>
    <col min="9715" max="9715" width="11.109375" style="68" customWidth="1"/>
    <col min="9716" max="9716" width="12" style="68" customWidth="1"/>
    <col min="9717" max="9717" width="9.6640625" style="68"/>
    <col min="9718" max="9718" width="15.33203125" style="68" customWidth="1"/>
    <col min="9719" max="9719" width="15.21875" style="68" customWidth="1"/>
    <col min="9720" max="9720" width="21.44140625" style="68" customWidth="1"/>
    <col min="9721" max="9736" width="9.6640625" style="68"/>
    <col min="9737" max="9738" width="13.44140625" style="68" customWidth="1"/>
    <col min="9739" max="9739" width="9.6640625" style="68"/>
    <col min="9740" max="9740" width="13.88671875" style="68" customWidth="1"/>
    <col min="9741" max="9741" width="10.6640625" style="68" customWidth="1"/>
    <col min="9742" max="9742" width="17.33203125" style="68" customWidth="1"/>
    <col min="9743" max="9744" width="12.6640625" style="68" customWidth="1"/>
    <col min="9745" max="9745" width="11.21875" style="68" customWidth="1"/>
    <col min="9746" max="9746" width="18.33203125" style="68" customWidth="1"/>
    <col min="9747" max="9747" width="12.88671875" style="68" customWidth="1"/>
    <col min="9748" max="9749" width="13.21875" style="68" customWidth="1"/>
    <col min="9750" max="9750" width="10.88671875" style="68" customWidth="1"/>
    <col min="9751" max="9751" width="11.109375" style="68" customWidth="1"/>
    <col min="9752" max="9752" width="15.21875" style="68" customWidth="1"/>
    <col min="9753" max="9753" width="9.6640625" style="68"/>
    <col min="9754" max="9754" width="11" style="68" customWidth="1"/>
    <col min="9755" max="9755" width="10.77734375" style="68" customWidth="1"/>
    <col min="9756" max="9756" width="11.44140625" style="68" customWidth="1"/>
    <col min="9757" max="9757" width="4" style="68" customWidth="1"/>
    <col min="9758" max="9948" width="9.6640625" style="68"/>
    <col min="9949" max="9949" width="6.44140625" style="68" customWidth="1"/>
    <col min="9950" max="9950" width="13.88671875" style="68" customWidth="1"/>
    <col min="9951" max="9951" width="14.33203125" style="68" customWidth="1"/>
    <col min="9952" max="9968" width="9.6640625" style="68"/>
    <col min="9969" max="9969" width="12" style="68" customWidth="1"/>
    <col min="9970" max="9970" width="12.77734375" style="68" customWidth="1"/>
    <col min="9971" max="9971" width="11.109375" style="68" customWidth="1"/>
    <col min="9972" max="9972" width="12" style="68" customWidth="1"/>
    <col min="9973" max="9973" width="9.6640625" style="68"/>
    <col min="9974" max="9974" width="15.33203125" style="68" customWidth="1"/>
    <col min="9975" max="9975" width="15.21875" style="68" customWidth="1"/>
    <col min="9976" max="9976" width="21.44140625" style="68" customWidth="1"/>
    <col min="9977" max="9992" width="9.6640625" style="68"/>
    <col min="9993" max="9994" width="13.44140625" style="68" customWidth="1"/>
    <col min="9995" max="9995" width="9.6640625" style="68"/>
    <col min="9996" max="9996" width="13.88671875" style="68" customWidth="1"/>
    <col min="9997" max="9997" width="10.6640625" style="68" customWidth="1"/>
    <col min="9998" max="9998" width="17.33203125" style="68" customWidth="1"/>
    <col min="9999" max="10000" width="12.6640625" style="68" customWidth="1"/>
    <col min="10001" max="10001" width="11.21875" style="68" customWidth="1"/>
    <col min="10002" max="10002" width="18.33203125" style="68" customWidth="1"/>
    <col min="10003" max="10003" width="12.88671875" style="68" customWidth="1"/>
    <col min="10004" max="10005" width="13.21875" style="68" customWidth="1"/>
    <col min="10006" max="10006" width="10.88671875" style="68" customWidth="1"/>
    <col min="10007" max="10007" width="11.109375" style="68" customWidth="1"/>
    <col min="10008" max="10008" width="15.21875" style="68" customWidth="1"/>
    <col min="10009" max="10009" width="9.6640625" style="68"/>
    <col min="10010" max="10010" width="11" style="68" customWidth="1"/>
    <col min="10011" max="10011" width="10.77734375" style="68" customWidth="1"/>
    <col min="10012" max="10012" width="11.44140625" style="68" customWidth="1"/>
    <col min="10013" max="10013" width="4" style="68" customWidth="1"/>
    <col min="10014" max="10204" width="9.6640625" style="68"/>
    <col min="10205" max="10205" width="6.44140625" style="68" customWidth="1"/>
    <col min="10206" max="10206" width="13.88671875" style="68" customWidth="1"/>
    <col min="10207" max="10207" width="14.33203125" style="68" customWidth="1"/>
    <col min="10208" max="10224" width="9.6640625" style="68"/>
    <col min="10225" max="10225" width="12" style="68" customWidth="1"/>
    <col min="10226" max="10226" width="12.77734375" style="68" customWidth="1"/>
    <col min="10227" max="10227" width="11.109375" style="68" customWidth="1"/>
    <col min="10228" max="10228" width="12" style="68" customWidth="1"/>
    <col min="10229" max="10229" width="9.6640625" style="68"/>
    <col min="10230" max="10230" width="15.33203125" style="68" customWidth="1"/>
    <col min="10231" max="10231" width="15.21875" style="68" customWidth="1"/>
    <col min="10232" max="10232" width="21.44140625" style="68" customWidth="1"/>
    <col min="10233" max="10248" width="9.6640625" style="68"/>
    <col min="10249" max="10250" width="13.44140625" style="68" customWidth="1"/>
    <col min="10251" max="10251" width="9.6640625" style="68"/>
    <col min="10252" max="10252" width="13.88671875" style="68" customWidth="1"/>
    <col min="10253" max="10253" width="10.6640625" style="68" customWidth="1"/>
    <col min="10254" max="10254" width="17.33203125" style="68" customWidth="1"/>
    <col min="10255" max="10256" width="12.6640625" style="68" customWidth="1"/>
    <col min="10257" max="10257" width="11.21875" style="68" customWidth="1"/>
    <col min="10258" max="10258" width="18.33203125" style="68" customWidth="1"/>
    <col min="10259" max="10259" width="12.88671875" style="68" customWidth="1"/>
    <col min="10260" max="10261" width="13.21875" style="68" customWidth="1"/>
    <col min="10262" max="10262" width="10.88671875" style="68" customWidth="1"/>
    <col min="10263" max="10263" width="11.109375" style="68" customWidth="1"/>
    <col min="10264" max="10264" width="15.21875" style="68" customWidth="1"/>
    <col min="10265" max="10265" width="9.6640625" style="68"/>
    <col min="10266" max="10266" width="11" style="68" customWidth="1"/>
    <col min="10267" max="10267" width="10.77734375" style="68" customWidth="1"/>
    <col min="10268" max="10268" width="11.44140625" style="68" customWidth="1"/>
    <col min="10269" max="10269" width="4" style="68" customWidth="1"/>
    <col min="10270" max="10460" width="9.6640625" style="68"/>
    <col min="10461" max="10461" width="6.44140625" style="68" customWidth="1"/>
    <col min="10462" max="10462" width="13.88671875" style="68" customWidth="1"/>
    <col min="10463" max="10463" width="14.33203125" style="68" customWidth="1"/>
    <col min="10464" max="10480" width="9.6640625" style="68"/>
    <col min="10481" max="10481" width="12" style="68" customWidth="1"/>
    <col min="10482" max="10482" width="12.77734375" style="68" customWidth="1"/>
    <col min="10483" max="10483" width="11.109375" style="68" customWidth="1"/>
    <col min="10484" max="10484" width="12" style="68" customWidth="1"/>
    <col min="10485" max="10485" width="9.6640625" style="68"/>
    <col min="10486" max="10486" width="15.33203125" style="68" customWidth="1"/>
    <col min="10487" max="10487" width="15.21875" style="68" customWidth="1"/>
    <col min="10488" max="10488" width="21.44140625" style="68" customWidth="1"/>
    <col min="10489" max="10504" width="9.6640625" style="68"/>
    <col min="10505" max="10506" width="13.44140625" style="68" customWidth="1"/>
    <col min="10507" max="10507" width="9.6640625" style="68"/>
    <col min="10508" max="10508" width="13.88671875" style="68" customWidth="1"/>
    <col min="10509" max="10509" width="10.6640625" style="68" customWidth="1"/>
    <col min="10510" max="10510" width="17.33203125" style="68" customWidth="1"/>
    <col min="10511" max="10512" width="12.6640625" style="68" customWidth="1"/>
    <col min="10513" max="10513" width="11.21875" style="68" customWidth="1"/>
    <col min="10514" max="10514" width="18.33203125" style="68" customWidth="1"/>
    <col min="10515" max="10515" width="12.88671875" style="68" customWidth="1"/>
    <col min="10516" max="10517" width="13.21875" style="68" customWidth="1"/>
    <col min="10518" max="10518" width="10.88671875" style="68" customWidth="1"/>
    <col min="10519" max="10519" width="11.109375" style="68" customWidth="1"/>
    <col min="10520" max="10520" width="15.21875" style="68" customWidth="1"/>
    <col min="10521" max="10521" width="9.6640625" style="68"/>
    <col min="10522" max="10522" width="11" style="68" customWidth="1"/>
    <col min="10523" max="10523" width="10.77734375" style="68" customWidth="1"/>
    <col min="10524" max="10524" width="11.44140625" style="68" customWidth="1"/>
    <col min="10525" max="10525" width="4" style="68" customWidth="1"/>
    <col min="10526" max="10716" width="9.6640625" style="68"/>
    <col min="10717" max="10717" width="6.44140625" style="68" customWidth="1"/>
    <col min="10718" max="10718" width="13.88671875" style="68" customWidth="1"/>
    <col min="10719" max="10719" width="14.33203125" style="68" customWidth="1"/>
    <col min="10720" max="10736" width="9.6640625" style="68"/>
    <col min="10737" max="10737" width="12" style="68" customWidth="1"/>
    <col min="10738" max="10738" width="12.77734375" style="68" customWidth="1"/>
    <col min="10739" max="10739" width="11.109375" style="68" customWidth="1"/>
    <col min="10740" max="10740" width="12" style="68" customWidth="1"/>
    <col min="10741" max="10741" width="9.6640625" style="68"/>
    <col min="10742" max="10742" width="15.33203125" style="68" customWidth="1"/>
    <col min="10743" max="10743" width="15.21875" style="68" customWidth="1"/>
    <col min="10744" max="10744" width="21.44140625" style="68" customWidth="1"/>
    <col min="10745" max="10760" width="9.6640625" style="68"/>
    <col min="10761" max="10762" width="13.44140625" style="68" customWidth="1"/>
    <col min="10763" max="10763" width="9.6640625" style="68"/>
    <col min="10764" max="10764" width="13.88671875" style="68" customWidth="1"/>
    <col min="10765" max="10765" width="10.6640625" style="68" customWidth="1"/>
    <col min="10766" max="10766" width="17.33203125" style="68" customWidth="1"/>
    <col min="10767" max="10768" width="12.6640625" style="68" customWidth="1"/>
    <col min="10769" max="10769" width="11.21875" style="68" customWidth="1"/>
    <col min="10770" max="10770" width="18.33203125" style="68" customWidth="1"/>
    <col min="10771" max="10771" width="12.88671875" style="68" customWidth="1"/>
    <col min="10772" max="10773" width="13.21875" style="68" customWidth="1"/>
    <col min="10774" max="10774" width="10.88671875" style="68" customWidth="1"/>
    <col min="10775" max="10775" width="11.109375" style="68" customWidth="1"/>
    <col min="10776" max="10776" width="15.21875" style="68" customWidth="1"/>
    <col min="10777" max="10777" width="9.6640625" style="68"/>
    <col min="10778" max="10778" width="11" style="68" customWidth="1"/>
    <col min="10779" max="10779" width="10.77734375" style="68" customWidth="1"/>
    <col min="10780" max="10780" width="11.44140625" style="68" customWidth="1"/>
    <col min="10781" max="10781" width="4" style="68" customWidth="1"/>
    <col min="10782" max="10972" width="9.6640625" style="68"/>
    <col min="10973" max="10973" width="6.44140625" style="68" customWidth="1"/>
    <col min="10974" max="10974" width="13.88671875" style="68" customWidth="1"/>
    <col min="10975" max="10975" width="14.33203125" style="68" customWidth="1"/>
    <col min="10976" max="10992" width="9.6640625" style="68"/>
    <col min="10993" max="10993" width="12" style="68" customWidth="1"/>
    <col min="10994" max="10994" width="12.77734375" style="68" customWidth="1"/>
    <col min="10995" max="10995" width="11.109375" style="68" customWidth="1"/>
    <col min="10996" max="10996" width="12" style="68" customWidth="1"/>
    <col min="10997" max="10997" width="9.6640625" style="68"/>
    <col min="10998" max="10998" width="15.33203125" style="68" customWidth="1"/>
    <col min="10999" max="10999" width="15.21875" style="68" customWidth="1"/>
    <col min="11000" max="11000" width="21.44140625" style="68" customWidth="1"/>
    <col min="11001" max="11016" width="9.6640625" style="68"/>
    <col min="11017" max="11018" width="13.44140625" style="68" customWidth="1"/>
    <col min="11019" max="11019" width="9.6640625" style="68"/>
    <col min="11020" max="11020" width="13.88671875" style="68" customWidth="1"/>
    <col min="11021" max="11021" width="10.6640625" style="68" customWidth="1"/>
    <col min="11022" max="11022" width="17.33203125" style="68" customWidth="1"/>
    <col min="11023" max="11024" width="12.6640625" style="68" customWidth="1"/>
    <col min="11025" max="11025" width="11.21875" style="68" customWidth="1"/>
    <col min="11026" max="11026" width="18.33203125" style="68" customWidth="1"/>
    <col min="11027" max="11027" width="12.88671875" style="68" customWidth="1"/>
    <col min="11028" max="11029" width="13.21875" style="68" customWidth="1"/>
    <col min="11030" max="11030" width="10.88671875" style="68" customWidth="1"/>
    <col min="11031" max="11031" width="11.109375" style="68" customWidth="1"/>
    <col min="11032" max="11032" width="15.21875" style="68" customWidth="1"/>
    <col min="11033" max="11033" width="9.6640625" style="68"/>
    <col min="11034" max="11034" width="11" style="68" customWidth="1"/>
    <col min="11035" max="11035" width="10.77734375" style="68" customWidth="1"/>
    <col min="11036" max="11036" width="11.44140625" style="68" customWidth="1"/>
    <col min="11037" max="11037" width="4" style="68" customWidth="1"/>
    <col min="11038" max="11228" width="9.6640625" style="68"/>
    <col min="11229" max="11229" width="6.44140625" style="68" customWidth="1"/>
    <col min="11230" max="11230" width="13.88671875" style="68" customWidth="1"/>
    <col min="11231" max="11231" width="14.33203125" style="68" customWidth="1"/>
    <col min="11232" max="11248" width="9.6640625" style="68"/>
    <col min="11249" max="11249" width="12" style="68" customWidth="1"/>
    <col min="11250" max="11250" width="12.77734375" style="68" customWidth="1"/>
    <col min="11251" max="11251" width="11.109375" style="68" customWidth="1"/>
    <col min="11252" max="11252" width="12" style="68" customWidth="1"/>
    <col min="11253" max="11253" width="9.6640625" style="68"/>
    <col min="11254" max="11254" width="15.33203125" style="68" customWidth="1"/>
    <col min="11255" max="11255" width="15.21875" style="68" customWidth="1"/>
    <col min="11256" max="11256" width="21.44140625" style="68" customWidth="1"/>
    <col min="11257" max="11272" width="9.6640625" style="68"/>
    <col min="11273" max="11274" width="13.44140625" style="68" customWidth="1"/>
    <col min="11275" max="11275" width="9.6640625" style="68"/>
    <col min="11276" max="11276" width="13.88671875" style="68" customWidth="1"/>
    <col min="11277" max="11277" width="10.6640625" style="68" customWidth="1"/>
    <col min="11278" max="11278" width="17.33203125" style="68" customWidth="1"/>
    <col min="11279" max="11280" width="12.6640625" style="68" customWidth="1"/>
    <col min="11281" max="11281" width="11.21875" style="68" customWidth="1"/>
    <col min="11282" max="11282" width="18.33203125" style="68" customWidth="1"/>
    <col min="11283" max="11283" width="12.88671875" style="68" customWidth="1"/>
    <col min="11284" max="11285" width="13.21875" style="68" customWidth="1"/>
    <col min="11286" max="11286" width="10.88671875" style="68" customWidth="1"/>
    <col min="11287" max="11287" width="11.109375" style="68" customWidth="1"/>
    <col min="11288" max="11288" width="15.21875" style="68" customWidth="1"/>
    <col min="11289" max="11289" width="9.6640625" style="68"/>
    <col min="11290" max="11290" width="11" style="68" customWidth="1"/>
    <col min="11291" max="11291" width="10.77734375" style="68" customWidth="1"/>
    <col min="11292" max="11292" width="11.44140625" style="68" customWidth="1"/>
    <col min="11293" max="11293" width="4" style="68" customWidth="1"/>
    <col min="11294" max="11484" width="9.6640625" style="68"/>
    <col min="11485" max="11485" width="6.44140625" style="68" customWidth="1"/>
    <col min="11486" max="11486" width="13.88671875" style="68" customWidth="1"/>
    <col min="11487" max="11487" width="14.33203125" style="68" customWidth="1"/>
    <col min="11488" max="11504" width="9.6640625" style="68"/>
    <col min="11505" max="11505" width="12" style="68" customWidth="1"/>
    <col min="11506" max="11506" width="12.77734375" style="68" customWidth="1"/>
    <col min="11507" max="11507" width="11.109375" style="68" customWidth="1"/>
    <col min="11508" max="11508" width="12" style="68" customWidth="1"/>
    <col min="11509" max="11509" width="9.6640625" style="68"/>
    <col min="11510" max="11510" width="15.33203125" style="68" customWidth="1"/>
    <col min="11511" max="11511" width="15.21875" style="68" customWidth="1"/>
    <col min="11512" max="11512" width="21.44140625" style="68" customWidth="1"/>
    <col min="11513" max="11528" width="9.6640625" style="68"/>
    <col min="11529" max="11530" width="13.44140625" style="68" customWidth="1"/>
    <col min="11531" max="11531" width="9.6640625" style="68"/>
    <col min="11532" max="11532" width="13.88671875" style="68" customWidth="1"/>
    <col min="11533" max="11533" width="10.6640625" style="68" customWidth="1"/>
    <col min="11534" max="11534" width="17.33203125" style="68" customWidth="1"/>
    <col min="11535" max="11536" width="12.6640625" style="68" customWidth="1"/>
    <col min="11537" max="11537" width="11.21875" style="68" customWidth="1"/>
    <col min="11538" max="11538" width="18.33203125" style="68" customWidth="1"/>
    <col min="11539" max="11539" width="12.88671875" style="68" customWidth="1"/>
    <col min="11540" max="11541" width="13.21875" style="68" customWidth="1"/>
    <col min="11542" max="11542" width="10.88671875" style="68" customWidth="1"/>
    <col min="11543" max="11543" width="11.109375" style="68" customWidth="1"/>
    <col min="11544" max="11544" width="15.21875" style="68" customWidth="1"/>
    <col min="11545" max="11545" width="9.6640625" style="68"/>
    <col min="11546" max="11546" width="11" style="68" customWidth="1"/>
    <col min="11547" max="11547" width="10.77734375" style="68" customWidth="1"/>
    <col min="11548" max="11548" width="11.44140625" style="68" customWidth="1"/>
    <col min="11549" max="11549" width="4" style="68" customWidth="1"/>
    <col min="11550" max="11740" width="9.6640625" style="68"/>
    <col min="11741" max="11741" width="6.44140625" style="68" customWidth="1"/>
    <col min="11742" max="11742" width="13.88671875" style="68" customWidth="1"/>
    <col min="11743" max="11743" width="14.33203125" style="68" customWidth="1"/>
    <col min="11744" max="11760" width="9.6640625" style="68"/>
    <col min="11761" max="11761" width="12" style="68" customWidth="1"/>
    <col min="11762" max="11762" width="12.77734375" style="68" customWidth="1"/>
    <col min="11763" max="11763" width="11.109375" style="68" customWidth="1"/>
    <col min="11764" max="11764" width="12" style="68" customWidth="1"/>
    <col min="11765" max="11765" width="9.6640625" style="68"/>
    <col min="11766" max="11766" width="15.33203125" style="68" customWidth="1"/>
    <col min="11767" max="11767" width="15.21875" style="68" customWidth="1"/>
    <col min="11768" max="11768" width="21.44140625" style="68" customWidth="1"/>
    <col min="11769" max="11784" width="9.6640625" style="68"/>
    <col min="11785" max="11786" width="13.44140625" style="68" customWidth="1"/>
    <col min="11787" max="11787" width="9.6640625" style="68"/>
    <col min="11788" max="11788" width="13.88671875" style="68" customWidth="1"/>
    <col min="11789" max="11789" width="10.6640625" style="68" customWidth="1"/>
    <col min="11790" max="11790" width="17.33203125" style="68" customWidth="1"/>
    <col min="11791" max="11792" width="12.6640625" style="68" customWidth="1"/>
    <col min="11793" max="11793" width="11.21875" style="68" customWidth="1"/>
    <col min="11794" max="11794" width="18.33203125" style="68" customWidth="1"/>
    <col min="11795" max="11795" width="12.88671875" style="68" customWidth="1"/>
    <col min="11796" max="11797" width="13.21875" style="68" customWidth="1"/>
    <col min="11798" max="11798" width="10.88671875" style="68" customWidth="1"/>
    <col min="11799" max="11799" width="11.109375" style="68" customWidth="1"/>
    <col min="11800" max="11800" width="15.21875" style="68" customWidth="1"/>
    <col min="11801" max="11801" width="9.6640625" style="68"/>
    <col min="11802" max="11802" width="11" style="68" customWidth="1"/>
    <col min="11803" max="11803" width="10.77734375" style="68" customWidth="1"/>
    <col min="11804" max="11804" width="11.44140625" style="68" customWidth="1"/>
    <col min="11805" max="11805" width="4" style="68" customWidth="1"/>
    <col min="11806" max="11996" width="9.6640625" style="68"/>
    <col min="11997" max="11997" width="6.44140625" style="68" customWidth="1"/>
    <col min="11998" max="11998" width="13.88671875" style="68" customWidth="1"/>
    <col min="11999" max="11999" width="14.33203125" style="68" customWidth="1"/>
    <col min="12000" max="12016" width="9.6640625" style="68"/>
    <col min="12017" max="12017" width="12" style="68" customWidth="1"/>
    <col min="12018" max="12018" width="12.77734375" style="68" customWidth="1"/>
    <col min="12019" max="12019" width="11.109375" style="68" customWidth="1"/>
    <col min="12020" max="12020" width="12" style="68" customWidth="1"/>
    <col min="12021" max="12021" width="9.6640625" style="68"/>
    <col min="12022" max="12022" width="15.33203125" style="68" customWidth="1"/>
    <col min="12023" max="12023" width="15.21875" style="68" customWidth="1"/>
    <col min="12024" max="12024" width="21.44140625" style="68" customWidth="1"/>
    <col min="12025" max="12040" width="9.6640625" style="68"/>
    <col min="12041" max="12042" width="13.44140625" style="68" customWidth="1"/>
    <col min="12043" max="12043" width="9.6640625" style="68"/>
    <col min="12044" max="12044" width="13.88671875" style="68" customWidth="1"/>
    <col min="12045" max="12045" width="10.6640625" style="68" customWidth="1"/>
    <col min="12046" max="12046" width="17.33203125" style="68" customWidth="1"/>
    <col min="12047" max="12048" width="12.6640625" style="68" customWidth="1"/>
    <col min="12049" max="12049" width="11.21875" style="68" customWidth="1"/>
    <col min="12050" max="12050" width="18.33203125" style="68" customWidth="1"/>
    <col min="12051" max="12051" width="12.88671875" style="68" customWidth="1"/>
    <col min="12052" max="12053" width="13.21875" style="68" customWidth="1"/>
    <col min="12054" max="12054" width="10.88671875" style="68" customWidth="1"/>
    <col min="12055" max="12055" width="11.109375" style="68" customWidth="1"/>
    <col min="12056" max="12056" width="15.21875" style="68" customWidth="1"/>
    <col min="12057" max="12057" width="9.6640625" style="68"/>
    <col min="12058" max="12058" width="11" style="68" customWidth="1"/>
    <col min="12059" max="12059" width="10.77734375" style="68" customWidth="1"/>
    <col min="12060" max="12060" width="11.44140625" style="68" customWidth="1"/>
    <col min="12061" max="12061" width="4" style="68" customWidth="1"/>
    <col min="12062" max="12252" width="9.6640625" style="68"/>
    <col min="12253" max="12253" width="6.44140625" style="68" customWidth="1"/>
    <col min="12254" max="12254" width="13.88671875" style="68" customWidth="1"/>
    <col min="12255" max="12255" width="14.33203125" style="68" customWidth="1"/>
    <col min="12256" max="12272" width="9.6640625" style="68"/>
    <col min="12273" max="12273" width="12" style="68" customWidth="1"/>
    <col min="12274" max="12274" width="12.77734375" style="68" customWidth="1"/>
    <col min="12275" max="12275" width="11.109375" style="68" customWidth="1"/>
    <col min="12276" max="12276" width="12" style="68" customWidth="1"/>
    <col min="12277" max="12277" width="9.6640625" style="68"/>
    <col min="12278" max="12278" width="15.33203125" style="68" customWidth="1"/>
    <col min="12279" max="12279" width="15.21875" style="68" customWidth="1"/>
    <col min="12280" max="12280" width="21.44140625" style="68" customWidth="1"/>
    <col min="12281" max="12296" width="9.6640625" style="68"/>
    <col min="12297" max="12298" width="13.44140625" style="68" customWidth="1"/>
    <col min="12299" max="12299" width="9.6640625" style="68"/>
    <col min="12300" max="12300" width="13.88671875" style="68" customWidth="1"/>
    <col min="12301" max="12301" width="10.6640625" style="68" customWidth="1"/>
    <col min="12302" max="12302" width="17.33203125" style="68" customWidth="1"/>
    <col min="12303" max="12304" width="12.6640625" style="68" customWidth="1"/>
    <col min="12305" max="12305" width="11.21875" style="68" customWidth="1"/>
    <col min="12306" max="12306" width="18.33203125" style="68" customWidth="1"/>
    <col min="12307" max="12307" width="12.88671875" style="68" customWidth="1"/>
    <col min="12308" max="12309" width="13.21875" style="68" customWidth="1"/>
    <col min="12310" max="12310" width="10.88671875" style="68" customWidth="1"/>
    <col min="12311" max="12311" width="11.109375" style="68" customWidth="1"/>
    <col min="12312" max="12312" width="15.21875" style="68" customWidth="1"/>
    <col min="12313" max="12313" width="9.6640625" style="68"/>
    <col min="12314" max="12314" width="11" style="68" customWidth="1"/>
    <col min="12315" max="12315" width="10.77734375" style="68" customWidth="1"/>
    <col min="12316" max="12316" width="11.44140625" style="68" customWidth="1"/>
    <col min="12317" max="12317" width="4" style="68" customWidth="1"/>
    <col min="12318" max="12508" width="9.6640625" style="68"/>
    <col min="12509" max="12509" width="6.44140625" style="68" customWidth="1"/>
    <col min="12510" max="12510" width="13.88671875" style="68" customWidth="1"/>
    <col min="12511" max="12511" width="14.33203125" style="68" customWidth="1"/>
    <col min="12512" max="12528" width="9.6640625" style="68"/>
    <col min="12529" max="12529" width="12" style="68" customWidth="1"/>
    <col min="12530" max="12530" width="12.77734375" style="68" customWidth="1"/>
    <col min="12531" max="12531" width="11.109375" style="68" customWidth="1"/>
    <col min="12532" max="12532" width="12" style="68" customWidth="1"/>
    <col min="12533" max="12533" width="9.6640625" style="68"/>
    <col min="12534" max="12534" width="15.33203125" style="68" customWidth="1"/>
    <col min="12535" max="12535" width="15.21875" style="68" customWidth="1"/>
    <col min="12536" max="12536" width="21.44140625" style="68" customWidth="1"/>
    <col min="12537" max="12552" width="9.6640625" style="68"/>
    <col min="12553" max="12554" width="13.44140625" style="68" customWidth="1"/>
    <col min="12555" max="12555" width="9.6640625" style="68"/>
    <col min="12556" max="12556" width="13.88671875" style="68" customWidth="1"/>
    <col min="12557" max="12557" width="10.6640625" style="68" customWidth="1"/>
    <col min="12558" max="12558" width="17.33203125" style="68" customWidth="1"/>
    <col min="12559" max="12560" width="12.6640625" style="68" customWidth="1"/>
    <col min="12561" max="12561" width="11.21875" style="68" customWidth="1"/>
    <col min="12562" max="12562" width="18.33203125" style="68" customWidth="1"/>
    <col min="12563" max="12563" width="12.88671875" style="68" customWidth="1"/>
    <col min="12564" max="12565" width="13.21875" style="68" customWidth="1"/>
    <col min="12566" max="12566" width="10.88671875" style="68" customWidth="1"/>
    <col min="12567" max="12567" width="11.109375" style="68" customWidth="1"/>
    <col min="12568" max="12568" width="15.21875" style="68" customWidth="1"/>
    <col min="12569" max="12569" width="9.6640625" style="68"/>
    <col min="12570" max="12570" width="11" style="68" customWidth="1"/>
    <col min="12571" max="12571" width="10.77734375" style="68" customWidth="1"/>
    <col min="12572" max="12572" width="11.44140625" style="68" customWidth="1"/>
    <col min="12573" max="12573" width="4" style="68" customWidth="1"/>
    <col min="12574" max="12764" width="9.6640625" style="68"/>
    <col min="12765" max="12765" width="6.44140625" style="68" customWidth="1"/>
    <col min="12766" max="12766" width="13.88671875" style="68" customWidth="1"/>
    <col min="12767" max="12767" width="14.33203125" style="68" customWidth="1"/>
    <col min="12768" max="12784" width="9.6640625" style="68"/>
    <col min="12785" max="12785" width="12" style="68" customWidth="1"/>
    <col min="12786" max="12786" width="12.77734375" style="68" customWidth="1"/>
    <col min="12787" max="12787" width="11.109375" style="68" customWidth="1"/>
    <col min="12788" max="12788" width="12" style="68" customWidth="1"/>
    <col min="12789" max="12789" width="9.6640625" style="68"/>
    <col min="12790" max="12790" width="15.33203125" style="68" customWidth="1"/>
    <col min="12791" max="12791" width="15.21875" style="68" customWidth="1"/>
    <col min="12792" max="12792" width="21.44140625" style="68" customWidth="1"/>
    <col min="12793" max="12808" width="9.6640625" style="68"/>
    <col min="12809" max="12810" width="13.44140625" style="68" customWidth="1"/>
    <col min="12811" max="12811" width="9.6640625" style="68"/>
    <col min="12812" max="12812" width="13.88671875" style="68" customWidth="1"/>
    <col min="12813" max="12813" width="10.6640625" style="68" customWidth="1"/>
    <col min="12814" max="12814" width="17.33203125" style="68" customWidth="1"/>
    <col min="12815" max="12816" width="12.6640625" style="68" customWidth="1"/>
    <col min="12817" max="12817" width="11.21875" style="68" customWidth="1"/>
    <col min="12818" max="12818" width="18.33203125" style="68" customWidth="1"/>
    <col min="12819" max="12819" width="12.88671875" style="68" customWidth="1"/>
    <col min="12820" max="12821" width="13.21875" style="68" customWidth="1"/>
    <col min="12822" max="12822" width="10.88671875" style="68" customWidth="1"/>
    <col min="12823" max="12823" width="11.109375" style="68" customWidth="1"/>
    <col min="12824" max="12824" width="15.21875" style="68" customWidth="1"/>
    <col min="12825" max="12825" width="9.6640625" style="68"/>
    <col min="12826" max="12826" width="11" style="68" customWidth="1"/>
    <col min="12827" max="12827" width="10.77734375" style="68" customWidth="1"/>
    <col min="12828" max="12828" width="11.44140625" style="68" customWidth="1"/>
    <col min="12829" max="12829" width="4" style="68" customWidth="1"/>
    <col min="12830" max="13020" width="9.6640625" style="68"/>
    <col min="13021" max="13021" width="6.44140625" style="68" customWidth="1"/>
    <col min="13022" max="13022" width="13.88671875" style="68" customWidth="1"/>
    <col min="13023" max="13023" width="14.33203125" style="68" customWidth="1"/>
    <col min="13024" max="13040" width="9.6640625" style="68"/>
    <col min="13041" max="13041" width="12" style="68" customWidth="1"/>
    <col min="13042" max="13042" width="12.77734375" style="68" customWidth="1"/>
    <col min="13043" max="13043" width="11.109375" style="68" customWidth="1"/>
    <col min="13044" max="13044" width="12" style="68" customWidth="1"/>
    <col min="13045" max="13045" width="9.6640625" style="68"/>
    <col min="13046" max="13046" width="15.33203125" style="68" customWidth="1"/>
    <col min="13047" max="13047" width="15.21875" style="68" customWidth="1"/>
    <col min="13048" max="13048" width="21.44140625" style="68" customWidth="1"/>
    <col min="13049" max="13064" width="9.6640625" style="68"/>
    <col min="13065" max="13066" width="13.44140625" style="68" customWidth="1"/>
    <col min="13067" max="13067" width="9.6640625" style="68"/>
    <col min="13068" max="13068" width="13.88671875" style="68" customWidth="1"/>
    <col min="13069" max="13069" width="10.6640625" style="68" customWidth="1"/>
    <col min="13070" max="13070" width="17.33203125" style="68" customWidth="1"/>
    <col min="13071" max="13072" width="12.6640625" style="68" customWidth="1"/>
    <col min="13073" max="13073" width="11.21875" style="68" customWidth="1"/>
    <col min="13074" max="13074" width="18.33203125" style="68" customWidth="1"/>
    <col min="13075" max="13075" width="12.88671875" style="68" customWidth="1"/>
    <col min="13076" max="13077" width="13.21875" style="68" customWidth="1"/>
    <col min="13078" max="13078" width="10.88671875" style="68" customWidth="1"/>
    <col min="13079" max="13079" width="11.109375" style="68" customWidth="1"/>
    <col min="13080" max="13080" width="15.21875" style="68" customWidth="1"/>
    <col min="13081" max="13081" width="9.6640625" style="68"/>
    <col min="13082" max="13082" width="11" style="68" customWidth="1"/>
    <col min="13083" max="13083" width="10.77734375" style="68" customWidth="1"/>
    <col min="13084" max="13084" width="11.44140625" style="68" customWidth="1"/>
    <col min="13085" max="13085" width="4" style="68" customWidth="1"/>
    <col min="13086" max="13276" width="9.6640625" style="68"/>
    <col min="13277" max="13277" width="6.44140625" style="68" customWidth="1"/>
    <col min="13278" max="13278" width="13.88671875" style="68" customWidth="1"/>
    <col min="13279" max="13279" width="14.33203125" style="68" customWidth="1"/>
    <col min="13280" max="13296" width="9.6640625" style="68"/>
    <col min="13297" max="13297" width="12" style="68" customWidth="1"/>
    <col min="13298" max="13298" width="12.77734375" style="68" customWidth="1"/>
    <col min="13299" max="13299" width="11.109375" style="68" customWidth="1"/>
    <col min="13300" max="13300" width="12" style="68" customWidth="1"/>
    <col min="13301" max="13301" width="9.6640625" style="68"/>
    <col min="13302" max="13302" width="15.33203125" style="68" customWidth="1"/>
    <col min="13303" max="13303" width="15.21875" style="68" customWidth="1"/>
    <col min="13304" max="13304" width="21.44140625" style="68" customWidth="1"/>
    <col min="13305" max="13320" width="9.6640625" style="68"/>
    <col min="13321" max="13322" width="13.44140625" style="68" customWidth="1"/>
    <col min="13323" max="13323" width="9.6640625" style="68"/>
    <col min="13324" max="13324" width="13.88671875" style="68" customWidth="1"/>
    <col min="13325" max="13325" width="10.6640625" style="68" customWidth="1"/>
    <col min="13326" max="13326" width="17.33203125" style="68" customWidth="1"/>
    <col min="13327" max="13328" width="12.6640625" style="68" customWidth="1"/>
    <col min="13329" max="13329" width="11.21875" style="68" customWidth="1"/>
    <col min="13330" max="13330" width="18.33203125" style="68" customWidth="1"/>
    <col min="13331" max="13331" width="12.88671875" style="68" customWidth="1"/>
    <col min="13332" max="13333" width="13.21875" style="68" customWidth="1"/>
    <col min="13334" max="13334" width="10.88671875" style="68" customWidth="1"/>
    <col min="13335" max="13335" width="11.109375" style="68" customWidth="1"/>
    <col min="13336" max="13336" width="15.21875" style="68" customWidth="1"/>
    <col min="13337" max="13337" width="9.6640625" style="68"/>
    <col min="13338" max="13338" width="11" style="68" customWidth="1"/>
    <col min="13339" max="13339" width="10.77734375" style="68" customWidth="1"/>
    <col min="13340" max="13340" width="11.44140625" style="68" customWidth="1"/>
    <col min="13341" max="13341" width="4" style="68" customWidth="1"/>
    <col min="13342" max="13532" width="9.6640625" style="68"/>
    <col min="13533" max="13533" width="6.44140625" style="68" customWidth="1"/>
    <col min="13534" max="13534" width="13.88671875" style="68" customWidth="1"/>
    <col min="13535" max="13535" width="14.33203125" style="68" customWidth="1"/>
    <col min="13536" max="13552" width="9.6640625" style="68"/>
    <col min="13553" max="13553" width="12" style="68" customWidth="1"/>
    <col min="13554" max="13554" width="12.77734375" style="68" customWidth="1"/>
    <col min="13555" max="13555" width="11.109375" style="68" customWidth="1"/>
    <col min="13556" max="13556" width="12" style="68" customWidth="1"/>
    <col min="13557" max="13557" width="9.6640625" style="68"/>
    <col min="13558" max="13558" width="15.33203125" style="68" customWidth="1"/>
    <col min="13559" max="13559" width="15.21875" style="68" customWidth="1"/>
    <col min="13560" max="13560" width="21.44140625" style="68" customWidth="1"/>
    <col min="13561" max="13576" width="9.6640625" style="68"/>
    <col min="13577" max="13578" width="13.44140625" style="68" customWidth="1"/>
    <col min="13579" max="13579" width="9.6640625" style="68"/>
    <col min="13580" max="13580" width="13.88671875" style="68" customWidth="1"/>
    <col min="13581" max="13581" width="10.6640625" style="68" customWidth="1"/>
    <col min="13582" max="13582" width="17.33203125" style="68" customWidth="1"/>
    <col min="13583" max="13584" width="12.6640625" style="68" customWidth="1"/>
    <col min="13585" max="13585" width="11.21875" style="68" customWidth="1"/>
    <col min="13586" max="13586" width="18.33203125" style="68" customWidth="1"/>
    <col min="13587" max="13587" width="12.88671875" style="68" customWidth="1"/>
    <col min="13588" max="13589" width="13.21875" style="68" customWidth="1"/>
    <col min="13590" max="13590" width="10.88671875" style="68" customWidth="1"/>
    <col min="13591" max="13591" width="11.109375" style="68" customWidth="1"/>
    <col min="13592" max="13592" width="15.21875" style="68" customWidth="1"/>
    <col min="13593" max="13593" width="9.6640625" style="68"/>
    <col min="13594" max="13594" width="11" style="68" customWidth="1"/>
    <col min="13595" max="13595" width="10.77734375" style="68" customWidth="1"/>
    <col min="13596" max="13596" width="11.44140625" style="68" customWidth="1"/>
    <col min="13597" max="13597" width="4" style="68" customWidth="1"/>
    <col min="13598" max="13788" width="9.6640625" style="68"/>
    <col min="13789" max="13789" width="6.44140625" style="68" customWidth="1"/>
    <col min="13790" max="13790" width="13.88671875" style="68" customWidth="1"/>
    <col min="13791" max="13791" width="14.33203125" style="68" customWidth="1"/>
    <col min="13792" max="13808" width="9.6640625" style="68"/>
    <col min="13809" max="13809" width="12" style="68" customWidth="1"/>
    <col min="13810" max="13810" width="12.77734375" style="68" customWidth="1"/>
    <col min="13811" max="13811" width="11.109375" style="68" customWidth="1"/>
    <col min="13812" max="13812" width="12" style="68" customWidth="1"/>
    <col min="13813" max="13813" width="9.6640625" style="68"/>
    <col min="13814" max="13814" width="15.33203125" style="68" customWidth="1"/>
    <col min="13815" max="13815" width="15.21875" style="68" customWidth="1"/>
    <col min="13816" max="13816" width="21.44140625" style="68" customWidth="1"/>
    <col min="13817" max="13832" width="9.6640625" style="68"/>
    <col min="13833" max="13834" width="13.44140625" style="68" customWidth="1"/>
    <col min="13835" max="13835" width="9.6640625" style="68"/>
    <col min="13836" max="13836" width="13.88671875" style="68" customWidth="1"/>
    <col min="13837" max="13837" width="10.6640625" style="68" customWidth="1"/>
    <col min="13838" max="13838" width="17.33203125" style="68" customWidth="1"/>
    <col min="13839" max="13840" width="12.6640625" style="68" customWidth="1"/>
    <col min="13841" max="13841" width="11.21875" style="68" customWidth="1"/>
    <col min="13842" max="13842" width="18.33203125" style="68" customWidth="1"/>
    <col min="13843" max="13843" width="12.88671875" style="68" customWidth="1"/>
    <col min="13844" max="13845" width="13.21875" style="68" customWidth="1"/>
    <col min="13846" max="13846" width="10.88671875" style="68" customWidth="1"/>
    <col min="13847" max="13847" width="11.109375" style="68" customWidth="1"/>
    <col min="13848" max="13848" width="15.21875" style="68" customWidth="1"/>
    <col min="13849" max="13849" width="9.6640625" style="68"/>
    <col min="13850" max="13850" width="11" style="68" customWidth="1"/>
    <col min="13851" max="13851" width="10.77734375" style="68" customWidth="1"/>
    <col min="13852" max="13852" width="11.44140625" style="68" customWidth="1"/>
    <col min="13853" max="13853" width="4" style="68" customWidth="1"/>
    <col min="13854" max="14044" width="9.6640625" style="68"/>
    <col min="14045" max="14045" width="6.44140625" style="68" customWidth="1"/>
    <col min="14046" max="14046" width="13.88671875" style="68" customWidth="1"/>
    <col min="14047" max="14047" width="14.33203125" style="68" customWidth="1"/>
    <col min="14048" max="14064" width="9.6640625" style="68"/>
    <col min="14065" max="14065" width="12" style="68" customWidth="1"/>
    <col min="14066" max="14066" width="12.77734375" style="68" customWidth="1"/>
    <col min="14067" max="14067" width="11.109375" style="68" customWidth="1"/>
    <col min="14068" max="14068" width="12" style="68" customWidth="1"/>
    <col min="14069" max="14069" width="9.6640625" style="68"/>
    <col min="14070" max="14070" width="15.33203125" style="68" customWidth="1"/>
    <col min="14071" max="14071" width="15.21875" style="68" customWidth="1"/>
    <col min="14072" max="14072" width="21.44140625" style="68" customWidth="1"/>
    <col min="14073" max="14088" width="9.6640625" style="68"/>
    <col min="14089" max="14090" width="13.44140625" style="68" customWidth="1"/>
    <col min="14091" max="14091" width="9.6640625" style="68"/>
    <col min="14092" max="14092" width="13.88671875" style="68" customWidth="1"/>
    <col min="14093" max="14093" width="10.6640625" style="68" customWidth="1"/>
    <col min="14094" max="14094" width="17.33203125" style="68" customWidth="1"/>
    <col min="14095" max="14096" width="12.6640625" style="68" customWidth="1"/>
    <col min="14097" max="14097" width="11.21875" style="68" customWidth="1"/>
    <col min="14098" max="14098" width="18.33203125" style="68" customWidth="1"/>
    <col min="14099" max="14099" width="12.88671875" style="68" customWidth="1"/>
    <col min="14100" max="14101" width="13.21875" style="68" customWidth="1"/>
    <col min="14102" max="14102" width="10.88671875" style="68" customWidth="1"/>
    <col min="14103" max="14103" width="11.109375" style="68" customWidth="1"/>
    <col min="14104" max="14104" width="15.21875" style="68" customWidth="1"/>
    <col min="14105" max="14105" width="9.6640625" style="68"/>
    <col min="14106" max="14106" width="11" style="68" customWidth="1"/>
    <col min="14107" max="14107" width="10.77734375" style="68" customWidth="1"/>
    <col min="14108" max="14108" width="11.44140625" style="68" customWidth="1"/>
    <col min="14109" max="14109" width="4" style="68" customWidth="1"/>
    <col min="14110" max="14300" width="9.6640625" style="68"/>
    <col min="14301" max="14301" width="6.44140625" style="68" customWidth="1"/>
    <col min="14302" max="14302" width="13.88671875" style="68" customWidth="1"/>
    <col min="14303" max="14303" width="14.33203125" style="68" customWidth="1"/>
    <col min="14304" max="14320" width="9.6640625" style="68"/>
    <col min="14321" max="14321" width="12" style="68" customWidth="1"/>
    <col min="14322" max="14322" width="12.77734375" style="68" customWidth="1"/>
    <col min="14323" max="14323" width="11.109375" style="68" customWidth="1"/>
    <col min="14324" max="14324" width="12" style="68" customWidth="1"/>
    <col min="14325" max="14325" width="9.6640625" style="68"/>
    <col min="14326" max="14326" width="15.33203125" style="68" customWidth="1"/>
    <col min="14327" max="14327" width="15.21875" style="68" customWidth="1"/>
    <col min="14328" max="14328" width="21.44140625" style="68" customWidth="1"/>
    <col min="14329" max="14344" width="9.6640625" style="68"/>
    <col min="14345" max="14346" width="13.44140625" style="68" customWidth="1"/>
    <col min="14347" max="14347" width="9.6640625" style="68"/>
    <col min="14348" max="14348" width="13.88671875" style="68" customWidth="1"/>
    <col min="14349" max="14349" width="10.6640625" style="68" customWidth="1"/>
    <col min="14350" max="14350" width="17.33203125" style="68" customWidth="1"/>
    <col min="14351" max="14352" width="12.6640625" style="68" customWidth="1"/>
    <col min="14353" max="14353" width="11.21875" style="68" customWidth="1"/>
    <col min="14354" max="14354" width="18.33203125" style="68" customWidth="1"/>
    <col min="14355" max="14355" width="12.88671875" style="68" customWidth="1"/>
    <col min="14356" max="14357" width="13.21875" style="68" customWidth="1"/>
    <col min="14358" max="14358" width="10.88671875" style="68" customWidth="1"/>
    <col min="14359" max="14359" width="11.109375" style="68" customWidth="1"/>
    <col min="14360" max="14360" width="15.21875" style="68" customWidth="1"/>
    <col min="14361" max="14361" width="9.6640625" style="68"/>
    <col min="14362" max="14362" width="11" style="68" customWidth="1"/>
    <col min="14363" max="14363" width="10.77734375" style="68" customWidth="1"/>
    <col min="14364" max="14364" width="11.44140625" style="68" customWidth="1"/>
    <col min="14365" max="14365" width="4" style="68" customWidth="1"/>
    <col min="14366" max="14556" width="9.6640625" style="68"/>
    <col min="14557" max="14557" width="6.44140625" style="68" customWidth="1"/>
    <col min="14558" max="14558" width="13.88671875" style="68" customWidth="1"/>
    <col min="14559" max="14559" width="14.33203125" style="68" customWidth="1"/>
    <col min="14560" max="14576" width="9.6640625" style="68"/>
    <col min="14577" max="14577" width="12" style="68" customWidth="1"/>
    <col min="14578" max="14578" width="12.77734375" style="68" customWidth="1"/>
    <col min="14579" max="14579" width="11.109375" style="68" customWidth="1"/>
    <col min="14580" max="14580" width="12" style="68" customWidth="1"/>
    <col min="14581" max="14581" width="9.6640625" style="68"/>
    <col min="14582" max="14582" width="15.33203125" style="68" customWidth="1"/>
    <col min="14583" max="14583" width="15.21875" style="68" customWidth="1"/>
    <col min="14584" max="14584" width="21.44140625" style="68" customWidth="1"/>
    <col min="14585" max="14600" width="9.6640625" style="68"/>
    <col min="14601" max="14602" width="13.44140625" style="68" customWidth="1"/>
    <col min="14603" max="14603" width="9.6640625" style="68"/>
    <col min="14604" max="14604" width="13.88671875" style="68" customWidth="1"/>
    <col min="14605" max="14605" width="10.6640625" style="68" customWidth="1"/>
    <col min="14606" max="14606" width="17.33203125" style="68" customWidth="1"/>
    <col min="14607" max="14608" width="12.6640625" style="68" customWidth="1"/>
    <col min="14609" max="14609" width="11.21875" style="68" customWidth="1"/>
    <col min="14610" max="14610" width="18.33203125" style="68" customWidth="1"/>
    <col min="14611" max="14611" width="12.88671875" style="68" customWidth="1"/>
    <col min="14612" max="14613" width="13.21875" style="68" customWidth="1"/>
    <col min="14614" max="14614" width="10.88671875" style="68" customWidth="1"/>
    <col min="14615" max="14615" width="11.109375" style="68" customWidth="1"/>
    <col min="14616" max="14616" width="15.21875" style="68" customWidth="1"/>
    <col min="14617" max="14617" width="9.6640625" style="68"/>
    <col min="14618" max="14618" width="11" style="68" customWidth="1"/>
    <col min="14619" max="14619" width="10.77734375" style="68" customWidth="1"/>
    <col min="14620" max="14620" width="11.44140625" style="68" customWidth="1"/>
    <col min="14621" max="14621" width="4" style="68" customWidth="1"/>
    <col min="14622" max="14812" width="9.6640625" style="68"/>
    <col min="14813" max="14813" width="6.44140625" style="68" customWidth="1"/>
    <col min="14814" max="14814" width="13.88671875" style="68" customWidth="1"/>
    <col min="14815" max="14815" width="14.33203125" style="68" customWidth="1"/>
    <col min="14816" max="14832" width="9.6640625" style="68"/>
    <col min="14833" max="14833" width="12" style="68" customWidth="1"/>
    <col min="14834" max="14834" width="12.77734375" style="68" customWidth="1"/>
    <col min="14835" max="14835" width="11.109375" style="68" customWidth="1"/>
    <col min="14836" max="14836" width="12" style="68" customWidth="1"/>
    <col min="14837" max="14837" width="9.6640625" style="68"/>
    <col min="14838" max="14838" width="15.33203125" style="68" customWidth="1"/>
    <col min="14839" max="14839" width="15.21875" style="68" customWidth="1"/>
    <col min="14840" max="14840" width="21.44140625" style="68" customWidth="1"/>
    <col min="14841" max="14856" width="9.6640625" style="68"/>
    <col min="14857" max="14858" width="13.44140625" style="68" customWidth="1"/>
    <col min="14859" max="14859" width="9.6640625" style="68"/>
    <col min="14860" max="14860" width="13.88671875" style="68" customWidth="1"/>
    <col min="14861" max="14861" width="10.6640625" style="68" customWidth="1"/>
    <col min="14862" max="14862" width="17.33203125" style="68" customWidth="1"/>
    <col min="14863" max="14864" width="12.6640625" style="68" customWidth="1"/>
    <col min="14865" max="14865" width="11.21875" style="68" customWidth="1"/>
    <col min="14866" max="14866" width="18.33203125" style="68" customWidth="1"/>
    <col min="14867" max="14867" width="12.88671875" style="68" customWidth="1"/>
    <col min="14868" max="14869" width="13.21875" style="68" customWidth="1"/>
    <col min="14870" max="14870" width="10.88671875" style="68" customWidth="1"/>
    <col min="14871" max="14871" width="11.109375" style="68" customWidth="1"/>
    <col min="14872" max="14872" width="15.21875" style="68" customWidth="1"/>
    <col min="14873" max="14873" width="9.6640625" style="68"/>
    <col min="14874" max="14874" width="11" style="68" customWidth="1"/>
    <col min="14875" max="14875" width="10.77734375" style="68" customWidth="1"/>
    <col min="14876" max="14876" width="11.44140625" style="68" customWidth="1"/>
    <col min="14877" max="14877" width="4" style="68" customWidth="1"/>
    <col min="14878" max="15068" width="9.6640625" style="68"/>
    <col min="15069" max="15069" width="6.44140625" style="68" customWidth="1"/>
    <col min="15070" max="15070" width="13.88671875" style="68" customWidth="1"/>
    <col min="15071" max="15071" width="14.33203125" style="68" customWidth="1"/>
    <col min="15072" max="15088" width="9.6640625" style="68"/>
    <col min="15089" max="15089" width="12" style="68" customWidth="1"/>
    <col min="15090" max="15090" width="12.77734375" style="68" customWidth="1"/>
    <col min="15091" max="15091" width="11.109375" style="68" customWidth="1"/>
    <col min="15092" max="15092" width="12" style="68" customWidth="1"/>
    <col min="15093" max="15093" width="9.6640625" style="68"/>
    <col min="15094" max="15094" width="15.33203125" style="68" customWidth="1"/>
    <col min="15095" max="15095" width="15.21875" style="68" customWidth="1"/>
    <col min="15096" max="15096" width="21.44140625" style="68" customWidth="1"/>
    <col min="15097" max="15112" width="9.6640625" style="68"/>
    <col min="15113" max="15114" width="13.44140625" style="68" customWidth="1"/>
    <col min="15115" max="15115" width="9.6640625" style="68"/>
    <col min="15116" max="15116" width="13.88671875" style="68" customWidth="1"/>
    <col min="15117" max="15117" width="10.6640625" style="68" customWidth="1"/>
    <col min="15118" max="15118" width="17.33203125" style="68" customWidth="1"/>
    <col min="15119" max="15120" width="12.6640625" style="68" customWidth="1"/>
    <col min="15121" max="15121" width="11.21875" style="68" customWidth="1"/>
    <col min="15122" max="15122" width="18.33203125" style="68" customWidth="1"/>
    <col min="15123" max="15123" width="12.88671875" style="68" customWidth="1"/>
    <col min="15124" max="15125" width="13.21875" style="68" customWidth="1"/>
    <col min="15126" max="15126" width="10.88671875" style="68" customWidth="1"/>
    <col min="15127" max="15127" width="11.109375" style="68" customWidth="1"/>
    <col min="15128" max="15128" width="15.21875" style="68" customWidth="1"/>
    <col min="15129" max="15129" width="9.6640625" style="68"/>
    <col min="15130" max="15130" width="11" style="68" customWidth="1"/>
    <col min="15131" max="15131" width="10.77734375" style="68" customWidth="1"/>
    <col min="15132" max="15132" width="11.44140625" style="68" customWidth="1"/>
    <col min="15133" max="15133" width="4" style="68" customWidth="1"/>
    <col min="15134" max="15324" width="9.6640625" style="68"/>
    <col min="15325" max="15325" width="6.44140625" style="68" customWidth="1"/>
    <col min="15326" max="15326" width="13.88671875" style="68" customWidth="1"/>
    <col min="15327" max="15327" width="14.33203125" style="68" customWidth="1"/>
    <col min="15328" max="15344" width="9.6640625" style="68"/>
    <col min="15345" max="15345" width="12" style="68" customWidth="1"/>
    <col min="15346" max="15346" width="12.77734375" style="68" customWidth="1"/>
    <col min="15347" max="15347" width="11.109375" style="68" customWidth="1"/>
    <col min="15348" max="15348" width="12" style="68" customWidth="1"/>
    <col min="15349" max="15349" width="9.6640625" style="68"/>
    <col min="15350" max="15350" width="15.33203125" style="68" customWidth="1"/>
    <col min="15351" max="15351" width="15.21875" style="68" customWidth="1"/>
    <col min="15352" max="15352" width="21.44140625" style="68" customWidth="1"/>
    <col min="15353" max="15368" width="9.6640625" style="68"/>
    <col min="15369" max="15370" width="13.44140625" style="68" customWidth="1"/>
    <col min="15371" max="15371" width="9.6640625" style="68"/>
    <col min="15372" max="15372" width="13.88671875" style="68" customWidth="1"/>
    <col min="15373" max="15373" width="10.6640625" style="68" customWidth="1"/>
    <col min="15374" max="15374" width="17.33203125" style="68" customWidth="1"/>
    <col min="15375" max="15376" width="12.6640625" style="68" customWidth="1"/>
    <col min="15377" max="15377" width="11.21875" style="68" customWidth="1"/>
    <col min="15378" max="15378" width="18.33203125" style="68" customWidth="1"/>
    <col min="15379" max="15379" width="12.88671875" style="68" customWidth="1"/>
    <col min="15380" max="15381" width="13.21875" style="68" customWidth="1"/>
    <col min="15382" max="15382" width="10.88671875" style="68" customWidth="1"/>
    <col min="15383" max="15383" width="11.109375" style="68" customWidth="1"/>
    <col min="15384" max="15384" width="15.21875" style="68" customWidth="1"/>
    <col min="15385" max="15385" width="9.6640625" style="68"/>
    <col min="15386" max="15386" width="11" style="68" customWidth="1"/>
    <col min="15387" max="15387" width="10.77734375" style="68" customWidth="1"/>
    <col min="15388" max="15388" width="11.44140625" style="68" customWidth="1"/>
    <col min="15389" max="15389" width="4" style="68" customWidth="1"/>
    <col min="15390" max="15580" width="9.6640625" style="68"/>
    <col min="15581" max="15581" width="6.44140625" style="68" customWidth="1"/>
    <col min="15582" max="15582" width="13.88671875" style="68" customWidth="1"/>
    <col min="15583" max="15583" width="14.33203125" style="68" customWidth="1"/>
    <col min="15584" max="15600" width="9.6640625" style="68"/>
    <col min="15601" max="15601" width="12" style="68" customWidth="1"/>
    <col min="15602" max="15602" width="12.77734375" style="68" customWidth="1"/>
    <col min="15603" max="15603" width="11.109375" style="68" customWidth="1"/>
    <col min="15604" max="15604" width="12" style="68" customWidth="1"/>
    <col min="15605" max="15605" width="9.6640625" style="68"/>
    <col min="15606" max="15606" width="15.33203125" style="68" customWidth="1"/>
    <col min="15607" max="15607" width="15.21875" style="68" customWidth="1"/>
    <col min="15608" max="15608" width="21.44140625" style="68" customWidth="1"/>
    <col min="15609" max="15624" width="9.6640625" style="68"/>
    <col min="15625" max="15626" width="13.44140625" style="68" customWidth="1"/>
    <col min="15627" max="15627" width="9.6640625" style="68"/>
    <col min="15628" max="15628" width="13.88671875" style="68" customWidth="1"/>
    <col min="15629" max="15629" width="10.6640625" style="68" customWidth="1"/>
    <col min="15630" max="15630" width="17.33203125" style="68" customWidth="1"/>
    <col min="15631" max="15632" width="12.6640625" style="68" customWidth="1"/>
    <col min="15633" max="15633" width="11.21875" style="68" customWidth="1"/>
    <col min="15634" max="15634" width="18.33203125" style="68" customWidth="1"/>
    <col min="15635" max="15635" width="12.88671875" style="68" customWidth="1"/>
    <col min="15636" max="15637" width="13.21875" style="68" customWidth="1"/>
    <col min="15638" max="15638" width="10.88671875" style="68" customWidth="1"/>
    <col min="15639" max="15639" width="11.109375" style="68" customWidth="1"/>
    <col min="15640" max="15640" width="15.21875" style="68" customWidth="1"/>
    <col min="15641" max="15641" width="9.6640625" style="68"/>
    <col min="15642" max="15642" width="11" style="68" customWidth="1"/>
    <col min="15643" max="15643" width="10.77734375" style="68" customWidth="1"/>
    <col min="15644" max="15644" width="11.44140625" style="68" customWidth="1"/>
    <col min="15645" max="15645" width="4" style="68" customWidth="1"/>
    <col min="15646" max="15836" width="9.6640625" style="68"/>
    <col min="15837" max="15837" width="6.44140625" style="68" customWidth="1"/>
    <col min="15838" max="15838" width="13.88671875" style="68" customWidth="1"/>
    <col min="15839" max="15839" width="14.33203125" style="68" customWidth="1"/>
    <col min="15840" max="15856" width="9.6640625" style="68"/>
    <col min="15857" max="15857" width="12" style="68" customWidth="1"/>
    <col min="15858" max="15858" width="12.77734375" style="68" customWidth="1"/>
    <col min="15859" max="15859" width="11.109375" style="68" customWidth="1"/>
    <col min="15860" max="15860" width="12" style="68" customWidth="1"/>
    <col min="15861" max="15861" width="9.6640625" style="68"/>
    <col min="15862" max="15862" width="15.33203125" style="68" customWidth="1"/>
    <col min="15863" max="15863" width="15.21875" style="68" customWidth="1"/>
    <col min="15864" max="15864" width="21.44140625" style="68" customWidth="1"/>
    <col min="15865" max="15880" width="9.6640625" style="68"/>
    <col min="15881" max="15882" width="13.44140625" style="68" customWidth="1"/>
    <col min="15883" max="15883" width="9.6640625" style="68"/>
    <col min="15884" max="15884" width="13.88671875" style="68" customWidth="1"/>
    <col min="15885" max="15885" width="10.6640625" style="68" customWidth="1"/>
    <col min="15886" max="15886" width="17.33203125" style="68" customWidth="1"/>
    <col min="15887" max="15888" width="12.6640625" style="68" customWidth="1"/>
    <col min="15889" max="15889" width="11.21875" style="68" customWidth="1"/>
    <col min="15890" max="15890" width="18.33203125" style="68" customWidth="1"/>
    <col min="15891" max="15891" width="12.88671875" style="68" customWidth="1"/>
    <col min="15892" max="15893" width="13.21875" style="68" customWidth="1"/>
    <col min="15894" max="15894" width="10.88671875" style="68" customWidth="1"/>
    <col min="15895" max="15895" width="11.109375" style="68" customWidth="1"/>
    <col min="15896" max="15896" width="15.21875" style="68" customWidth="1"/>
    <col min="15897" max="15897" width="9.6640625" style="68"/>
    <col min="15898" max="15898" width="11" style="68" customWidth="1"/>
    <col min="15899" max="15899" width="10.77734375" style="68" customWidth="1"/>
    <col min="15900" max="15900" width="11.44140625" style="68" customWidth="1"/>
    <col min="15901" max="15901" width="4" style="68" customWidth="1"/>
    <col min="15902" max="16092" width="9.6640625" style="68"/>
    <col min="16093" max="16093" width="6.44140625" style="68" customWidth="1"/>
    <col min="16094" max="16094" width="13.88671875" style="68" customWidth="1"/>
    <col min="16095" max="16095" width="14.33203125" style="68" customWidth="1"/>
    <col min="16096" max="16112" width="9.6640625" style="68"/>
    <col min="16113" max="16113" width="12" style="68" customWidth="1"/>
    <col min="16114" max="16114" width="12.77734375" style="68" customWidth="1"/>
    <col min="16115" max="16115" width="11.109375" style="68" customWidth="1"/>
    <col min="16116" max="16116" width="12" style="68" customWidth="1"/>
    <col min="16117" max="16117" width="9.6640625" style="68"/>
    <col min="16118" max="16118" width="15.33203125" style="68" customWidth="1"/>
    <col min="16119" max="16119" width="15.21875" style="68" customWidth="1"/>
    <col min="16120" max="16120" width="21.44140625" style="68" customWidth="1"/>
    <col min="16121" max="16136" width="9.6640625" style="68"/>
    <col min="16137" max="16138" width="13.44140625" style="68" customWidth="1"/>
    <col min="16139" max="16139" width="9.6640625" style="68"/>
    <col min="16140" max="16140" width="13.88671875" style="68" customWidth="1"/>
    <col min="16141" max="16141" width="10.6640625" style="68" customWidth="1"/>
    <col min="16142" max="16142" width="17.33203125" style="68" customWidth="1"/>
    <col min="16143" max="16144" width="12.6640625" style="68" customWidth="1"/>
    <col min="16145" max="16145" width="11.21875" style="68" customWidth="1"/>
    <col min="16146" max="16146" width="18.33203125" style="68" customWidth="1"/>
    <col min="16147" max="16147" width="12.88671875" style="68" customWidth="1"/>
    <col min="16148" max="16149" width="13.21875" style="68" customWidth="1"/>
    <col min="16150" max="16150" width="10.88671875" style="68" customWidth="1"/>
    <col min="16151" max="16151" width="11.109375" style="68" customWidth="1"/>
    <col min="16152" max="16152" width="15.21875" style="68" customWidth="1"/>
    <col min="16153" max="16153" width="9.6640625" style="68"/>
    <col min="16154" max="16154" width="11" style="68" customWidth="1"/>
    <col min="16155" max="16155" width="10.77734375" style="68" customWidth="1"/>
    <col min="16156" max="16156" width="11.44140625" style="68" customWidth="1"/>
    <col min="16157" max="16157" width="4" style="68" customWidth="1"/>
    <col min="16158" max="16384" width="9.6640625" style="68"/>
  </cols>
  <sheetData>
    <row r="1" spans="1:152" ht="13.2" x14ac:dyDescent="0.2">
      <c r="A1" s="67" t="s">
        <v>303</v>
      </c>
    </row>
    <row r="2" spans="1:152" x14ac:dyDescent="0.2">
      <c r="C2" s="70" t="s">
        <v>304</v>
      </c>
    </row>
    <row r="3" spans="1:152" s="74" customFormat="1" x14ac:dyDescent="0.2">
      <c r="A3" s="71"/>
      <c r="B3" s="72" t="s">
        <v>305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</row>
    <row r="4" spans="1:152" s="74" customFormat="1" x14ac:dyDescent="0.2">
      <c r="A4" s="71"/>
      <c r="B4" s="75" t="s">
        <v>306</v>
      </c>
      <c r="C4" s="73" t="s">
        <v>314</v>
      </c>
      <c r="D4" s="73" t="s">
        <v>314</v>
      </c>
      <c r="E4" s="73" t="s">
        <v>314</v>
      </c>
      <c r="F4" s="73" t="s">
        <v>314</v>
      </c>
      <c r="G4" s="73" t="s">
        <v>314</v>
      </c>
      <c r="H4" s="73" t="s">
        <v>314</v>
      </c>
      <c r="I4" s="73" t="s">
        <v>314</v>
      </c>
      <c r="J4" s="73" t="s">
        <v>314</v>
      </c>
      <c r="K4" s="73" t="s">
        <v>314</v>
      </c>
      <c r="L4" s="73" t="s">
        <v>314</v>
      </c>
      <c r="M4" s="73" t="s">
        <v>314</v>
      </c>
      <c r="N4" s="73" t="s">
        <v>314</v>
      </c>
      <c r="O4" s="73" t="s">
        <v>314</v>
      </c>
      <c r="P4" s="73" t="s">
        <v>314</v>
      </c>
      <c r="Q4" s="73" t="s">
        <v>314</v>
      </c>
      <c r="R4" s="73" t="s">
        <v>314</v>
      </c>
      <c r="S4" s="73" t="s">
        <v>314</v>
      </c>
      <c r="T4" s="73" t="s">
        <v>314</v>
      </c>
      <c r="U4" s="73" t="s">
        <v>314</v>
      </c>
      <c r="V4" s="73" t="s">
        <v>314</v>
      </c>
      <c r="W4" s="73" t="s">
        <v>314</v>
      </c>
      <c r="X4" s="73" t="s">
        <v>314</v>
      </c>
      <c r="Y4" s="73" t="s">
        <v>314</v>
      </c>
      <c r="Z4" s="73" t="s">
        <v>314</v>
      </c>
      <c r="AA4" s="73" t="s">
        <v>314</v>
      </c>
      <c r="AB4" s="73" t="s">
        <v>314</v>
      </c>
      <c r="AC4" s="73" t="s">
        <v>314</v>
      </c>
      <c r="AD4" s="73" t="s">
        <v>314</v>
      </c>
      <c r="AE4" s="73" t="s">
        <v>314</v>
      </c>
      <c r="AF4" s="73" t="s">
        <v>314</v>
      </c>
      <c r="AG4" s="73" t="s">
        <v>314</v>
      </c>
      <c r="AH4" s="73" t="s">
        <v>314</v>
      </c>
      <c r="AI4" s="73" t="s">
        <v>314</v>
      </c>
      <c r="AJ4" s="73" t="s">
        <v>314</v>
      </c>
      <c r="AK4" s="73" t="s">
        <v>314</v>
      </c>
      <c r="AL4" s="73" t="s">
        <v>314</v>
      </c>
      <c r="AM4" s="73" t="s">
        <v>314</v>
      </c>
      <c r="AN4" s="73" t="s">
        <v>314</v>
      </c>
      <c r="AO4" s="73" t="s">
        <v>314</v>
      </c>
      <c r="AP4" s="73" t="s">
        <v>314</v>
      </c>
      <c r="AQ4" s="73" t="s">
        <v>314</v>
      </c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</row>
    <row r="5" spans="1:152" s="74" customFormat="1" x14ac:dyDescent="0.2">
      <c r="A5" s="71"/>
      <c r="B5" s="72" t="s">
        <v>309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</row>
    <row r="6" spans="1:152" s="77" customFormat="1" x14ac:dyDescent="0.2">
      <c r="A6" s="76"/>
      <c r="B6" s="72" t="s">
        <v>310</v>
      </c>
      <c r="C6" s="73"/>
      <c r="D6" s="73"/>
      <c r="E6" s="73" t="s">
        <v>324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</row>
    <row r="7" spans="1:152" s="80" customFormat="1" ht="22.2" customHeight="1" x14ac:dyDescent="0.3">
      <c r="A7" s="78"/>
      <c r="B7" s="79" t="s">
        <v>311</v>
      </c>
      <c r="C7" s="79" t="s">
        <v>6</v>
      </c>
      <c r="D7" s="79" t="s">
        <v>144</v>
      </c>
      <c r="E7" s="79" t="s">
        <v>343</v>
      </c>
      <c r="F7" s="79" t="s">
        <v>145</v>
      </c>
      <c r="G7" s="79" t="s">
        <v>146</v>
      </c>
      <c r="H7" s="79" t="s">
        <v>147</v>
      </c>
      <c r="I7" s="79" t="s">
        <v>157</v>
      </c>
      <c r="J7" s="79" t="s">
        <v>225</v>
      </c>
      <c r="K7" s="79" t="s">
        <v>339</v>
      </c>
      <c r="L7" s="79" t="s">
        <v>158</v>
      </c>
      <c r="M7" s="79" t="s">
        <v>159</v>
      </c>
      <c r="N7" s="79" t="s">
        <v>148</v>
      </c>
      <c r="O7" s="79" t="s">
        <v>149</v>
      </c>
      <c r="P7" s="79" t="s">
        <v>150</v>
      </c>
      <c r="Q7" s="79" t="s">
        <v>151</v>
      </c>
      <c r="R7" s="79" t="s">
        <v>152</v>
      </c>
      <c r="S7" s="79" t="s">
        <v>160</v>
      </c>
      <c r="T7" s="79" t="s">
        <v>161</v>
      </c>
      <c r="U7" s="79" t="s">
        <v>153</v>
      </c>
      <c r="V7" s="79" t="s">
        <v>162</v>
      </c>
      <c r="W7" s="79" t="s">
        <v>38</v>
      </c>
      <c r="X7" s="79" t="s">
        <v>11</v>
      </c>
      <c r="Y7" s="79" t="s">
        <v>13</v>
      </c>
      <c r="Z7" s="79" t="s">
        <v>165</v>
      </c>
      <c r="AA7" s="79" t="s">
        <v>17</v>
      </c>
      <c r="AB7" s="79" t="s">
        <v>167</v>
      </c>
      <c r="AC7" s="79" t="s">
        <v>168</v>
      </c>
      <c r="AD7" s="79" t="s">
        <v>15</v>
      </c>
      <c r="AE7" s="79" t="s">
        <v>154</v>
      </c>
      <c r="AF7" s="79" t="s">
        <v>169</v>
      </c>
      <c r="AG7" s="79" t="s">
        <v>170</v>
      </c>
      <c r="AH7" s="79" t="s">
        <v>22</v>
      </c>
      <c r="AI7" s="79" t="s">
        <v>24</v>
      </c>
      <c r="AJ7" s="79" t="s">
        <v>25</v>
      </c>
      <c r="AK7" s="79" t="s">
        <v>26</v>
      </c>
      <c r="AL7" s="79" t="s">
        <v>27</v>
      </c>
      <c r="AM7" s="79" t="s">
        <v>29</v>
      </c>
      <c r="AN7" s="79" t="s">
        <v>32</v>
      </c>
      <c r="AO7" s="79" t="s">
        <v>36</v>
      </c>
      <c r="AP7" s="79" t="s">
        <v>173</v>
      </c>
      <c r="AQ7" s="79" t="s">
        <v>37</v>
      </c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</row>
    <row r="8" spans="1:152" x14ac:dyDescent="0.2">
      <c r="A8" s="81" t="s">
        <v>312</v>
      </c>
      <c r="B8" s="82"/>
    </row>
    <row r="9" spans="1:152" x14ac:dyDescent="0.2">
      <c r="A9" s="83">
        <v>1869</v>
      </c>
      <c r="C9" s="84" t="s">
        <v>316</v>
      </c>
      <c r="D9" s="84" t="s">
        <v>316</v>
      </c>
      <c r="E9" s="84" t="s">
        <v>316</v>
      </c>
      <c r="F9" s="84" t="s">
        <v>316</v>
      </c>
      <c r="G9" s="84" t="s">
        <v>316</v>
      </c>
      <c r="H9" s="84" t="s">
        <v>316</v>
      </c>
      <c r="I9" s="84" t="s">
        <v>316</v>
      </c>
      <c r="J9" s="84">
        <v>13.333333333333334</v>
      </c>
      <c r="K9" s="84" t="s">
        <v>316</v>
      </c>
      <c r="L9" s="84" t="s">
        <v>316</v>
      </c>
      <c r="M9" s="84" t="s">
        <v>316</v>
      </c>
      <c r="N9" s="84" t="s">
        <v>316</v>
      </c>
      <c r="O9" s="84" t="s">
        <v>316</v>
      </c>
      <c r="P9" s="84" t="s">
        <v>316</v>
      </c>
      <c r="Q9" s="84" t="s">
        <v>316</v>
      </c>
      <c r="R9" s="84" t="s">
        <v>316</v>
      </c>
      <c r="S9" s="84" t="s">
        <v>316</v>
      </c>
      <c r="T9" s="84" t="s">
        <v>316</v>
      </c>
      <c r="U9" s="84" t="s">
        <v>316</v>
      </c>
      <c r="V9" s="84" t="s">
        <v>316</v>
      </c>
      <c r="W9" s="84" t="s">
        <v>316</v>
      </c>
      <c r="X9" s="84" t="s">
        <v>316</v>
      </c>
      <c r="Y9" s="84" t="s">
        <v>316</v>
      </c>
      <c r="Z9" s="84" t="s">
        <v>316</v>
      </c>
      <c r="AA9" s="84" t="s">
        <v>316</v>
      </c>
      <c r="AB9" s="84" t="s">
        <v>316</v>
      </c>
      <c r="AC9" s="84" t="s">
        <v>316</v>
      </c>
      <c r="AD9" s="84" t="s">
        <v>316</v>
      </c>
      <c r="AE9" s="84" t="s">
        <v>316</v>
      </c>
      <c r="AF9" s="84" t="s">
        <v>316</v>
      </c>
      <c r="AG9" s="84" t="s">
        <v>316</v>
      </c>
      <c r="AH9" s="84" t="s">
        <v>316</v>
      </c>
      <c r="AI9" s="84" t="s">
        <v>316</v>
      </c>
      <c r="AJ9" s="84" t="s">
        <v>316</v>
      </c>
      <c r="AK9" s="84" t="s">
        <v>316</v>
      </c>
      <c r="AL9" s="84" t="s">
        <v>316</v>
      </c>
      <c r="AM9" s="84">
        <v>2.1428571428571428</v>
      </c>
      <c r="AN9" s="84">
        <v>10</v>
      </c>
      <c r="AO9" s="84" t="s">
        <v>316</v>
      </c>
      <c r="AP9" s="84" t="s">
        <v>316</v>
      </c>
      <c r="AQ9" s="84" t="s">
        <v>316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</row>
    <row r="10" spans="1:152" x14ac:dyDescent="0.2">
      <c r="A10" s="83">
        <v>1870</v>
      </c>
      <c r="C10" s="84" t="s">
        <v>316</v>
      </c>
      <c r="D10" s="84" t="s">
        <v>316</v>
      </c>
      <c r="E10" s="84" t="s">
        <v>316</v>
      </c>
      <c r="F10" s="84" t="s">
        <v>316</v>
      </c>
      <c r="G10" s="84" t="s">
        <v>316</v>
      </c>
      <c r="H10" s="84" t="s">
        <v>316</v>
      </c>
      <c r="I10" s="84" t="s">
        <v>316</v>
      </c>
      <c r="J10" s="84">
        <v>13.333333333333334</v>
      </c>
      <c r="K10" s="84" t="s">
        <v>316</v>
      </c>
      <c r="L10" s="84" t="s">
        <v>316</v>
      </c>
      <c r="M10" s="84" t="s">
        <v>316</v>
      </c>
      <c r="N10" s="84" t="s">
        <v>316</v>
      </c>
      <c r="O10" s="84" t="s">
        <v>316</v>
      </c>
      <c r="P10" s="84" t="s">
        <v>316</v>
      </c>
      <c r="Q10" s="84" t="s">
        <v>316</v>
      </c>
      <c r="R10" s="84" t="s">
        <v>316</v>
      </c>
      <c r="S10" s="84" t="s">
        <v>316</v>
      </c>
      <c r="T10" s="84" t="s">
        <v>316</v>
      </c>
      <c r="U10" s="84" t="s">
        <v>316</v>
      </c>
      <c r="V10" s="84" t="s">
        <v>316</v>
      </c>
      <c r="W10" s="84" t="s">
        <v>316</v>
      </c>
      <c r="X10" s="84" t="s">
        <v>316</v>
      </c>
      <c r="Y10" s="84" t="s">
        <v>316</v>
      </c>
      <c r="Z10" s="84" t="s">
        <v>316</v>
      </c>
      <c r="AA10" s="84" t="s">
        <v>316</v>
      </c>
      <c r="AB10" s="84" t="s">
        <v>316</v>
      </c>
      <c r="AC10" s="84" t="s">
        <v>316</v>
      </c>
      <c r="AD10" s="84" t="s">
        <v>316</v>
      </c>
      <c r="AE10" s="84" t="s">
        <v>316</v>
      </c>
      <c r="AF10" s="84" t="s">
        <v>316</v>
      </c>
      <c r="AG10" s="84" t="s">
        <v>316</v>
      </c>
      <c r="AH10" s="84" t="s">
        <v>316</v>
      </c>
      <c r="AI10" s="84" t="s">
        <v>316</v>
      </c>
      <c r="AJ10" s="84" t="s">
        <v>316</v>
      </c>
      <c r="AK10" s="84" t="s">
        <v>316</v>
      </c>
      <c r="AL10" s="84" t="s">
        <v>316</v>
      </c>
      <c r="AM10" s="84">
        <v>2.1428571428571428</v>
      </c>
      <c r="AN10" s="84">
        <v>10</v>
      </c>
      <c r="AO10" s="84" t="s">
        <v>316</v>
      </c>
      <c r="AP10" s="84" t="s">
        <v>316</v>
      </c>
      <c r="AQ10" s="84" t="s">
        <v>316</v>
      </c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</row>
    <row r="11" spans="1:152" x14ac:dyDescent="0.2">
      <c r="A11" s="83">
        <v>1871</v>
      </c>
      <c r="C11" s="84" t="s">
        <v>316</v>
      </c>
      <c r="D11" s="84" t="s">
        <v>316</v>
      </c>
      <c r="E11" s="84" t="s">
        <v>316</v>
      </c>
      <c r="F11" s="84" t="s">
        <v>316</v>
      </c>
      <c r="G11" s="84" t="s">
        <v>316</v>
      </c>
      <c r="H11" s="84" t="s">
        <v>316</v>
      </c>
      <c r="I11" s="84" t="s">
        <v>316</v>
      </c>
      <c r="J11" s="84">
        <v>13.333333333333334</v>
      </c>
      <c r="K11" s="84" t="s">
        <v>316</v>
      </c>
      <c r="L11" s="84" t="s">
        <v>316</v>
      </c>
      <c r="M11" s="84" t="s">
        <v>316</v>
      </c>
      <c r="N11" s="84" t="s">
        <v>316</v>
      </c>
      <c r="O11" s="84" t="s">
        <v>316</v>
      </c>
      <c r="P11" s="84" t="s">
        <v>316</v>
      </c>
      <c r="Q11" s="84" t="s">
        <v>316</v>
      </c>
      <c r="R11" s="84" t="s">
        <v>316</v>
      </c>
      <c r="S11" s="84" t="s">
        <v>316</v>
      </c>
      <c r="T11" s="84" t="s">
        <v>316</v>
      </c>
      <c r="U11" s="84" t="s">
        <v>316</v>
      </c>
      <c r="V11" s="84" t="s">
        <v>316</v>
      </c>
      <c r="W11" s="84" t="s">
        <v>316</v>
      </c>
      <c r="X11" s="84" t="s">
        <v>316</v>
      </c>
      <c r="Y11" s="84" t="s">
        <v>316</v>
      </c>
      <c r="Z11" s="84" t="s">
        <v>316</v>
      </c>
      <c r="AA11" s="84" t="s">
        <v>316</v>
      </c>
      <c r="AB11" s="84" t="s">
        <v>316</v>
      </c>
      <c r="AC11" s="84" t="s">
        <v>316</v>
      </c>
      <c r="AD11" s="84" t="s">
        <v>316</v>
      </c>
      <c r="AE11" s="84" t="s">
        <v>316</v>
      </c>
      <c r="AF11" s="84" t="s">
        <v>316</v>
      </c>
      <c r="AG11" s="84" t="s">
        <v>316</v>
      </c>
      <c r="AH11" s="84" t="s">
        <v>316</v>
      </c>
      <c r="AI11" s="84" t="s">
        <v>316</v>
      </c>
      <c r="AJ11" s="84" t="s">
        <v>316</v>
      </c>
      <c r="AK11" s="84" t="s">
        <v>316</v>
      </c>
      <c r="AL11" s="84" t="s">
        <v>316</v>
      </c>
      <c r="AM11" s="84">
        <v>2.1428571428571428</v>
      </c>
      <c r="AN11" s="84">
        <v>10</v>
      </c>
      <c r="AO11" s="84" t="s">
        <v>316</v>
      </c>
      <c r="AP11" s="84" t="s">
        <v>316</v>
      </c>
      <c r="AQ11" s="84" t="s">
        <v>316</v>
      </c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</row>
    <row r="12" spans="1:152" x14ac:dyDescent="0.2">
      <c r="A12" s="83">
        <v>1872</v>
      </c>
      <c r="C12" s="84" t="s">
        <v>316</v>
      </c>
      <c r="D12" s="84" t="s">
        <v>316</v>
      </c>
      <c r="E12" s="84" t="s">
        <v>316</v>
      </c>
      <c r="F12" s="84" t="s">
        <v>316</v>
      </c>
      <c r="G12" s="84" t="s">
        <v>316</v>
      </c>
      <c r="H12" s="84" t="s">
        <v>316</v>
      </c>
      <c r="I12" s="84" t="s">
        <v>316</v>
      </c>
      <c r="J12" s="84">
        <v>13.333333333333334</v>
      </c>
      <c r="K12" s="84" t="s">
        <v>316</v>
      </c>
      <c r="L12" s="84" t="s">
        <v>316</v>
      </c>
      <c r="M12" s="84" t="s">
        <v>316</v>
      </c>
      <c r="N12" s="84" t="s">
        <v>316</v>
      </c>
      <c r="O12" s="84" t="s">
        <v>316</v>
      </c>
      <c r="P12" s="84" t="s">
        <v>316</v>
      </c>
      <c r="Q12" s="84" t="s">
        <v>316</v>
      </c>
      <c r="R12" s="84" t="s">
        <v>316</v>
      </c>
      <c r="S12" s="84" t="s">
        <v>316</v>
      </c>
      <c r="T12" s="84" t="s">
        <v>316</v>
      </c>
      <c r="U12" s="84" t="s">
        <v>316</v>
      </c>
      <c r="V12" s="84" t="s">
        <v>316</v>
      </c>
      <c r="W12" s="84" t="s">
        <v>316</v>
      </c>
      <c r="X12" s="84" t="s">
        <v>316</v>
      </c>
      <c r="Y12" s="84" t="s">
        <v>316</v>
      </c>
      <c r="Z12" s="84" t="s">
        <v>316</v>
      </c>
      <c r="AA12" s="84" t="s">
        <v>316</v>
      </c>
      <c r="AB12" s="84" t="s">
        <v>316</v>
      </c>
      <c r="AC12" s="84" t="s">
        <v>316</v>
      </c>
      <c r="AD12" s="84" t="s">
        <v>316</v>
      </c>
      <c r="AE12" s="84" t="s">
        <v>316</v>
      </c>
      <c r="AF12" s="84" t="s">
        <v>316</v>
      </c>
      <c r="AG12" s="84" t="s">
        <v>316</v>
      </c>
      <c r="AH12" s="84" t="s">
        <v>316</v>
      </c>
      <c r="AI12" s="84" t="s">
        <v>316</v>
      </c>
      <c r="AJ12" s="84" t="s">
        <v>316</v>
      </c>
      <c r="AK12" s="84" t="s">
        <v>316</v>
      </c>
      <c r="AL12" s="84" t="s">
        <v>316</v>
      </c>
      <c r="AM12" s="84">
        <v>2.1428571428571428</v>
      </c>
      <c r="AN12" s="84">
        <v>10</v>
      </c>
      <c r="AO12" s="84" t="s">
        <v>316</v>
      </c>
      <c r="AP12" s="84" t="s">
        <v>316</v>
      </c>
      <c r="AQ12" s="84" t="s">
        <v>316</v>
      </c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</row>
    <row r="13" spans="1:152" x14ac:dyDescent="0.2">
      <c r="A13" s="83">
        <v>1873</v>
      </c>
      <c r="C13" s="84" t="s">
        <v>316</v>
      </c>
      <c r="D13" s="84" t="s">
        <v>316</v>
      </c>
      <c r="E13" s="84" t="s">
        <v>316</v>
      </c>
      <c r="F13" s="84" t="s">
        <v>316</v>
      </c>
      <c r="G13" s="84" t="s">
        <v>316</v>
      </c>
      <c r="H13" s="84" t="s">
        <v>316</v>
      </c>
      <c r="I13" s="84" t="s">
        <v>316</v>
      </c>
      <c r="J13" s="84">
        <v>13.333333333333334</v>
      </c>
      <c r="K13" s="84" t="s">
        <v>316</v>
      </c>
      <c r="L13" s="84" t="s">
        <v>316</v>
      </c>
      <c r="M13" s="84" t="s">
        <v>316</v>
      </c>
      <c r="N13" s="84" t="s">
        <v>316</v>
      </c>
      <c r="O13" s="84" t="s">
        <v>316</v>
      </c>
      <c r="P13" s="84" t="s">
        <v>316</v>
      </c>
      <c r="Q13" s="84" t="s">
        <v>316</v>
      </c>
      <c r="R13" s="84" t="s">
        <v>316</v>
      </c>
      <c r="S13" s="84" t="s">
        <v>316</v>
      </c>
      <c r="T13" s="84" t="s">
        <v>316</v>
      </c>
      <c r="U13" s="84" t="s">
        <v>316</v>
      </c>
      <c r="V13" s="84" t="s">
        <v>316</v>
      </c>
      <c r="W13" s="84" t="s">
        <v>316</v>
      </c>
      <c r="X13" s="84" t="s">
        <v>316</v>
      </c>
      <c r="Y13" s="84" t="s">
        <v>316</v>
      </c>
      <c r="Z13" s="84" t="s">
        <v>316</v>
      </c>
      <c r="AA13" s="84" t="s">
        <v>316</v>
      </c>
      <c r="AB13" s="84" t="s">
        <v>316</v>
      </c>
      <c r="AC13" s="84" t="s">
        <v>316</v>
      </c>
      <c r="AD13" s="84" t="s">
        <v>316</v>
      </c>
      <c r="AE13" s="84" t="s">
        <v>316</v>
      </c>
      <c r="AF13" s="84" t="s">
        <v>316</v>
      </c>
      <c r="AG13" s="84" t="s">
        <v>316</v>
      </c>
      <c r="AH13" s="84" t="s">
        <v>316</v>
      </c>
      <c r="AI13" s="84" t="s">
        <v>316</v>
      </c>
      <c r="AJ13" s="84" t="s">
        <v>316</v>
      </c>
      <c r="AK13" s="84" t="s">
        <v>316</v>
      </c>
      <c r="AL13" s="84" t="s">
        <v>316</v>
      </c>
      <c r="AM13" s="84">
        <v>2.1428571428571428</v>
      </c>
      <c r="AN13" s="84">
        <v>10</v>
      </c>
      <c r="AO13" s="84" t="s">
        <v>316</v>
      </c>
      <c r="AP13" s="84" t="s">
        <v>316</v>
      </c>
      <c r="AQ13" s="84" t="s">
        <v>316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</row>
    <row r="14" spans="1:152" x14ac:dyDescent="0.2">
      <c r="A14" s="83">
        <v>1874</v>
      </c>
      <c r="C14" s="84" t="s">
        <v>316</v>
      </c>
      <c r="D14" s="84" t="s">
        <v>316</v>
      </c>
      <c r="E14" s="84" t="s">
        <v>316</v>
      </c>
      <c r="F14" s="84" t="s">
        <v>316</v>
      </c>
      <c r="G14" s="84" t="s">
        <v>316</v>
      </c>
      <c r="H14" s="84" t="s">
        <v>316</v>
      </c>
      <c r="I14" s="84" t="s">
        <v>316</v>
      </c>
      <c r="J14" s="84" t="s">
        <v>316</v>
      </c>
      <c r="K14" s="84" t="s">
        <v>316</v>
      </c>
      <c r="L14" s="84" t="s">
        <v>316</v>
      </c>
      <c r="M14" s="84" t="s">
        <v>316</v>
      </c>
      <c r="N14" s="84" t="s">
        <v>316</v>
      </c>
      <c r="O14" s="84" t="s">
        <v>316</v>
      </c>
      <c r="P14" s="84" t="s">
        <v>316</v>
      </c>
      <c r="Q14" s="84" t="s">
        <v>316</v>
      </c>
      <c r="R14" s="84" t="s">
        <v>316</v>
      </c>
      <c r="S14" s="84" t="s">
        <v>316</v>
      </c>
      <c r="T14" s="84" t="s">
        <v>316</v>
      </c>
      <c r="U14" s="84" t="s">
        <v>316</v>
      </c>
      <c r="V14" s="84" t="s">
        <v>316</v>
      </c>
      <c r="W14" s="84" t="s">
        <v>316</v>
      </c>
      <c r="X14" s="84" t="s">
        <v>316</v>
      </c>
      <c r="Y14" s="84" t="s">
        <v>316</v>
      </c>
      <c r="Z14" s="84" t="s">
        <v>316</v>
      </c>
      <c r="AA14" s="84">
        <v>1.5</v>
      </c>
      <c r="AB14" s="84" t="s">
        <v>316</v>
      </c>
      <c r="AC14" s="84" t="s">
        <v>316</v>
      </c>
      <c r="AD14" s="84" t="s">
        <v>316</v>
      </c>
      <c r="AE14" s="84" t="s">
        <v>316</v>
      </c>
      <c r="AF14" s="84" t="s">
        <v>316</v>
      </c>
      <c r="AG14" s="84" t="s">
        <v>316</v>
      </c>
      <c r="AH14" s="84" t="s">
        <v>316</v>
      </c>
      <c r="AI14" s="84" t="s">
        <v>316</v>
      </c>
      <c r="AJ14" s="84" t="s">
        <v>316</v>
      </c>
      <c r="AK14" s="84" t="s">
        <v>316</v>
      </c>
      <c r="AL14" s="84" t="s">
        <v>316</v>
      </c>
      <c r="AM14" s="84">
        <v>2.1428571428571428</v>
      </c>
      <c r="AN14" s="84">
        <v>10</v>
      </c>
      <c r="AO14" s="84" t="s">
        <v>316</v>
      </c>
      <c r="AP14" s="84" t="s">
        <v>316</v>
      </c>
      <c r="AQ14" s="84" t="s">
        <v>316</v>
      </c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</row>
    <row r="15" spans="1:152" x14ac:dyDescent="0.2">
      <c r="A15" s="83">
        <v>1875</v>
      </c>
      <c r="C15" s="84" t="s">
        <v>316</v>
      </c>
      <c r="D15" s="84" t="s">
        <v>316</v>
      </c>
      <c r="E15" s="84" t="s">
        <v>316</v>
      </c>
      <c r="F15" s="84" t="s">
        <v>316</v>
      </c>
      <c r="G15" s="84" t="s">
        <v>316</v>
      </c>
      <c r="H15" s="84" t="s">
        <v>316</v>
      </c>
      <c r="I15" s="84" t="s">
        <v>316</v>
      </c>
      <c r="J15" s="84" t="s">
        <v>316</v>
      </c>
      <c r="K15" s="84" t="s">
        <v>316</v>
      </c>
      <c r="L15" s="84" t="s">
        <v>316</v>
      </c>
      <c r="M15" s="84" t="s">
        <v>316</v>
      </c>
      <c r="N15" s="84" t="s">
        <v>316</v>
      </c>
      <c r="O15" s="84" t="s">
        <v>316</v>
      </c>
      <c r="P15" s="84" t="s">
        <v>316</v>
      </c>
      <c r="Q15" s="84" t="s">
        <v>316</v>
      </c>
      <c r="R15" s="84" t="s">
        <v>316</v>
      </c>
      <c r="S15" s="84" t="s">
        <v>316</v>
      </c>
      <c r="T15" s="84" t="s">
        <v>316</v>
      </c>
      <c r="U15" s="84" t="s">
        <v>316</v>
      </c>
      <c r="V15" s="84" t="s">
        <v>316</v>
      </c>
      <c r="W15" s="84" t="s">
        <v>316</v>
      </c>
      <c r="X15" s="84" t="s">
        <v>316</v>
      </c>
      <c r="Y15" s="84" t="s">
        <v>316</v>
      </c>
      <c r="Z15" s="84" t="s">
        <v>316</v>
      </c>
      <c r="AA15" s="84">
        <v>1.5</v>
      </c>
      <c r="AB15" s="84" t="s">
        <v>316</v>
      </c>
      <c r="AC15" s="84" t="s">
        <v>316</v>
      </c>
      <c r="AD15" s="84" t="s">
        <v>316</v>
      </c>
      <c r="AE15" s="84" t="s">
        <v>316</v>
      </c>
      <c r="AF15" s="84" t="s">
        <v>316</v>
      </c>
      <c r="AG15" s="84" t="s">
        <v>316</v>
      </c>
      <c r="AH15" s="84" t="s">
        <v>316</v>
      </c>
      <c r="AI15" s="84" t="s">
        <v>316</v>
      </c>
      <c r="AJ15" s="84" t="s">
        <v>316</v>
      </c>
      <c r="AK15" s="84" t="s">
        <v>316</v>
      </c>
      <c r="AL15" s="84" t="s">
        <v>316</v>
      </c>
      <c r="AM15" s="84">
        <v>2.1428571428571428</v>
      </c>
      <c r="AN15" s="84">
        <v>10</v>
      </c>
      <c r="AO15" s="84" t="s">
        <v>316</v>
      </c>
      <c r="AP15" s="84" t="s">
        <v>316</v>
      </c>
      <c r="AQ15" s="84" t="s">
        <v>316</v>
      </c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</row>
    <row r="16" spans="1:152" x14ac:dyDescent="0.2">
      <c r="A16" s="83">
        <v>1877</v>
      </c>
      <c r="C16" s="84" t="s">
        <v>316</v>
      </c>
      <c r="D16" s="84" t="s">
        <v>316</v>
      </c>
      <c r="E16" s="84" t="s">
        <v>316</v>
      </c>
      <c r="F16" s="84" t="s">
        <v>316</v>
      </c>
      <c r="G16" s="84" t="s">
        <v>316</v>
      </c>
      <c r="H16" s="84" t="s">
        <v>316</v>
      </c>
      <c r="I16" s="84" t="s">
        <v>316</v>
      </c>
      <c r="J16" s="84" t="s">
        <v>316</v>
      </c>
      <c r="K16" s="84" t="s">
        <v>316</v>
      </c>
      <c r="L16" s="84" t="s">
        <v>316</v>
      </c>
      <c r="M16" s="84" t="s">
        <v>316</v>
      </c>
      <c r="N16" s="84" t="s">
        <v>316</v>
      </c>
      <c r="O16" s="84" t="s">
        <v>316</v>
      </c>
      <c r="P16" s="84" t="s">
        <v>316</v>
      </c>
      <c r="Q16" s="84" t="s">
        <v>316</v>
      </c>
      <c r="R16" s="84" t="s">
        <v>316</v>
      </c>
      <c r="S16" s="84" t="s">
        <v>316</v>
      </c>
      <c r="T16" s="84" t="s">
        <v>316</v>
      </c>
      <c r="U16" s="84" t="s">
        <v>316</v>
      </c>
      <c r="V16" s="84" t="s">
        <v>316</v>
      </c>
      <c r="W16" s="84" t="s">
        <v>316</v>
      </c>
      <c r="X16" s="84" t="s">
        <v>316</v>
      </c>
      <c r="Y16" s="84" t="s">
        <v>316</v>
      </c>
      <c r="Z16" s="84" t="s">
        <v>316</v>
      </c>
      <c r="AA16" s="84">
        <v>1.5</v>
      </c>
      <c r="AB16" s="84" t="s">
        <v>316</v>
      </c>
      <c r="AC16" s="84" t="s">
        <v>316</v>
      </c>
      <c r="AD16" s="84" t="s">
        <v>316</v>
      </c>
      <c r="AE16" s="84" t="s">
        <v>316</v>
      </c>
      <c r="AF16" s="84" t="s">
        <v>316</v>
      </c>
      <c r="AG16" s="84" t="s">
        <v>316</v>
      </c>
      <c r="AH16" s="84" t="s">
        <v>316</v>
      </c>
      <c r="AI16" s="84" t="s">
        <v>316</v>
      </c>
      <c r="AJ16" s="84" t="s">
        <v>316</v>
      </c>
      <c r="AK16" s="84" t="s">
        <v>316</v>
      </c>
      <c r="AL16" s="84" t="s">
        <v>316</v>
      </c>
      <c r="AM16" s="84">
        <v>2.5</v>
      </c>
      <c r="AN16" s="84">
        <v>10</v>
      </c>
      <c r="AO16" s="84" t="s">
        <v>316</v>
      </c>
      <c r="AP16" s="84" t="s">
        <v>316</v>
      </c>
      <c r="AQ16" s="84" t="s">
        <v>316</v>
      </c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</row>
    <row r="17" spans="1:152" x14ac:dyDescent="0.2">
      <c r="A17" s="83">
        <v>1878</v>
      </c>
      <c r="C17" s="84" t="s">
        <v>316</v>
      </c>
      <c r="D17" s="84" t="s">
        <v>316</v>
      </c>
      <c r="E17" s="84" t="s">
        <v>316</v>
      </c>
      <c r="F17" s="84" t="s">
        <v>316</v>
      </c>
      <c r="G17" s="84" t="s">
        <v>316</v>
      </c>
      <c r="H17" s="84" t="s">
        <v>316</v>
      </c>
      <c r="I17" s="84" t="s">
        <v>316</v>
      </c>
      <c r="J17" s="84" t="s">
        <v>316</v>
      </c>
      <c r="K17" s="84" t="s">
        <v>316</v>
      </c>
      <c r="L17" s="84" t="s">
        <v>316</v>
      </c>
      <c r="M17" s="84" t="s">
        <v>316</v>
      </c>
      <c r="N17" s="84" t="s">
        <v>316</v>
      </c>
      <c r="O17" s="84" t="s">
        <v>316</v>
      </c>
      <c r="P17" s="84" t="s">
        <v>316</v>
      </c>
      <c r="Q17" s="84" t="s">
        <v>316</v>
      </c>
      <c r="R17" s="84" t="s">
        <v>316</v>
      </c>
      <c r="S17" s="84" t="s">
        <v>316</v>
      </c>
      <c r="T17" s="84" t="s">
        <v>316</v>
      </c>
      <c r="U17" s="84" t="s">
        <v>316</v>
      </c>
      <c r="V17" s="84" t="s">
        <v>316</v>
      </c>
      <c r="W17" s="84" t="s">
        <v>316</v>
      </c>
      <c r="X17" s="84" t="s">
        <v>316</v>
      </c>
      <c r="Y17" s="84" t="s">
        <v>316</v>
      </c>
      <c r="Z17" s="84" t="s">
        <v>316</v>
      </c>
      <c r="AA17" s="84" t="s">
        <v>316</v>
      </c>
      <c r="AB17" s="84" t="s">
        <v>316</v>
      </c>
      <c r="AC17" s="84" t="s">
        <v>316</v>
      </c>
      <c r="AD17" s="84" t="s">
        <v>316</v>
      </c>
      <c r="AE17" s="84" t="s">
        <v>316</v>
      </c>
      <c r="AF17" s="84" t="s">
        <v>316</v>
      </c>
      <c r="AG17" s="84" t="s">
        <v>316</v>
      </c>
      <c r="AH17" s="84" t="s">
        <v>316</v>
      </c>
      <c r="AI17" s="84" t="s">
        <v>316</v>
      </c>
      <c r="AJ17" s="84" t="s">
        <v>316</v>
      </c>
      <c r="AK17" s="84" t="s">
        <v>316</v>
      </c>
      <c r="AL17" s="84" t="s">
        <v>316</v>
      </c>
      <c r="AM17" s="84">
        <v>2.5</v>
      </c>
      <c r="AN17" s="84">
        <v>10</v>
      </c>
      <c r="AO17" s="84" t="s">
        <v>316</v>
      </c>
      <c r="AP17" s="84" t="s">
        <v>316</v>
      </c>
      <c r="AQ17" s="84" t="s">
        <v>316</v>
      </c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</row>
    <row r="18" spans="1:152" x14ac:dyDescent="0.2">
      <c r="A18" s="83">
        <v>1879</v>
      </c>
      <c r="C18" s="84">
        <v>50</v>
      </c>
      <c r="D18" s="84" t="s">
        <v>316</v>
      </c>
      <c r="E18" s="84" t="s">
        <v>316</v>
      </c>
      <c r="F18" s="84" t="s">
        <v>316</v>
      </c>
      <c r="G18" s="84" t="s">
        <v>316</v>
      </c>
      <c r="H18" s="84" t="s">
        <v>316</v>
      </c>
      <c r="I18" s="84" t="s">
        <v>316</v>
      </c>
      <c r="J18" s="84" t="s">
        <v>316</v>
      </c>
      <c r="K18" s="84" t="s">
        <v>316</v>
      </c>
      <c r="L18" s="84" t="s">
        <v>316</v>
      </c>
      <c r="M18" s="84" t="s">
        <v>316</v>
      </c>
      <c r="N18" s="84" t="s">
        <v>316</v>
      </c>
      <c r="O18" s="84" t="s">
        <v>316</v>
      </c>
      <c r="P18" s="84" t="s">
        <v>316</v>
      </c>
      <c r="Q18" s="84" t="s">
        <v>316</v>
      </c>
      <c r="R18" s="84" t="s">
        <v>316</v>
      </c>
      <c r="S18" s="84" t="s">
        <v>316</v>
      </c>
      <c r="T18" s="84" t="s">
        <v>316</v>
      </c>
      <c r="U18" s="84" t="s">
        <v>316</v>
      </c>
      <c r="V18" s="84" t="s">
        <v>316</v>
      </c>
      <c r="W18" s="84" t="s">
        <v>316</v>
      </c>
      <c r="X18" s="84" t="s">
        <v>316</v>
      </c>
      <c r="Y18" s="84" t="s">
        <v>316</v>
      </c>
      <c r="Z18" s="84" t="s">
        <v>316</v>
      </c>
      <c r="AA18" s="84">
        <v>1.5</v>
      </c>
      <c r="AB18" s="84" t="s">
        <v>316</v>
      </c>
      <c r="AC18" s="84" t="s">
        <v>316</v>
      </c>
      <c r="AD18" s="84" t="s">
        <v>316</v>
      </c>
      <c r="AE18" s="84">
        <v>2.6666666666666665</v>
      </c>
      <c r="AF18" s="84" t="s">
        <v>316</v>
      </c>
      <c r="AG18" s="84" t="s">
        <v>316</v>
      </c>
      <c r="AH18" s="84" t="s">
        <v>316</v>
      </c>
      <c r="AI18" s="84" t="s">
        <v>316</v>
      </c>
      <c r="AJ18" s="84" t="s">
        <v>316</v>
      </c>
      <c r="AK18" s="84" t="s">
        <v>316</v>
      </c>
      <c r="AL18" s="84" t="s">
        <v>316</v>
      </c>
      <c r="AM18" s="84">
        <v>2.5</v>
      </c>
      <c r="AN18" s="84">
        <v>8</v>
      </c>
      <c r="AO18" s="84" t="s">
        <v>316</v>
      </c>
      <c r="AP18" s="84" t="s">
        <v>316</v>
      </c>
      <c r="AQ18" s="84" t="s">
        <v>316</v>
      </c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</row>
    <row r="19" spans="1:152" x14ac:dyDescent="0.2">
      <c r="A19" s="83">
        <v>1880</v>
      </c>
      <c r="C19" s="84">
        <v>25</v>
      </c>
      <c r="D19" s="84" t="s">
        <v>316</v>
      </c>
      <c r="E19" s="84" t="s">
        <v>316</v>
      </c>
      <c r="F19" s="84" t="s">
        <v>316</v>
      </c>
      <c r="G19" s="84" t="s">
        <v>316</v>
      </c>
      <c r="H19" s="84" t="s">
        <v>316</v>
      </c>
      <c r="I19" s="84" t="s">
        <v>316</v>
      </c>
      <c r="J19" s="84" t="s">
        <v>316</v>
      </c>
      <c r="K19" s="84" t="s">
        <v>316</v>
      </c>
      <c r="L19" s="84" t="s">
        <v>316</v>
      </c>
      <c r="M19" s="84" t="s">
        <v>316</v>
      </c>
      <c r="N19" s="84" t="s">
        <v>316</v>
      </c>
      <c r="O19" s="84" t="s">
        <v>316</v>
      </c>
      <c r="P19" s="84" t="s">
        <v>316</v>
      </c>
      <c r="Q19" s="84" t="s">
        <v>316</v>
      </c>
      <c r="R19" s="84" t="s">
        <v>316</v>
      </c>
      <c r="S19" s="84" t="s">
        <v>316</v>
      </c>
      <c r="T19" s="84" t="s">
        <v>316</v>
      </c>
      <c r="U19" s="84" t="s">
        <v>316</v>
      </c>
      <c r="V19" s="84" t="s">
        <v>316</v>
      </c>
      <c r="W19" s="84" t="s">
        <v>316</v>
      </c>
      <c r="X19" s="84" t="s">
        <v>316</v>
      </c>
      <c r="Y19" s="84" t="s">
        <v>316</v>
      </c>
      <c r="Z19" s="84" t="s">
        <v>316</v>
      </c>
      <c r="AA19" s="84">
        <v>1.5</v>
      </c>
      <c r="AB19" s="84" t="s">
        <v>316</v>
      </c>
      <c r="AC19" s="84" t="s">
        <v>316</v>
      </c>
      <c r="AD19" s="84" t="s">
        <v>316</v>
      </c>
      <c r="AE19" s="84">
        <v>2.6666666666666665</v>
      </c>
      <c r="AF19" s="84" t="s">
        <v>316</v>
      </c>
      <c r="AG19" s="84" t="s">
        <v>316</v>
      </c>
      <c r="AH19" s="84" t="s">
        <v>316</v>
      </c>
      <c r="AI19" s="84" t="s">
        <v>316</v>
      </c>
      <c r="AJ19" s="84" t="s">
        <v>316</v>
      </c>
      <c r="AK19" s="84" t="s">
        <v>316</v>
      </c>
      <c r="AL19" s="84" t="s">
        <v>316</v>
      </c>
      <c r="AM19" s="84">
        <v>2.5</v>
      </c>
      <c r="AN19" s="84">
        <v>8</v>
      </c>
      <c r="AO19" s="84" t="s">
        <v>316</v>
      </c>
      <c r="AP19" s="84" t="s">
        <v>316</v>
      </c>
      <c r="AQ19" s="84" t="s">
        <v>316</v>
      </c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</row>
    <row r="20" spans="1:152" x14ac:dyDescent="0.2">
      <c r="A20" s="83">
        <v>1881</v>
      </c>
      <c r="C20" s="84">
        <v>25</v>
      </c>
      <c r="D20" s="84" t="s">
        <v>316</v>
      </c>
      <c r="E20" s="84" t="s">
        <v>316</v>
      </c>
      <c r="F20" s="84" t="s">
        <v>316</v>
      </c>
      <c r="G20" s="84" t="s">
        <v>316</v>
      </c>
      <c r="H20" s="84" t="s">
        <v>316</v>
      </c>
      <c r="I20" s="84" t="s">
        <v>316</v>
      </c>
      <c r="J20" s="84" t="s">
        <v>316</v>
      </c>
      <c r="K20" s="84" t="s">
        <v>316</v>
      </c>
      <c r="L20" s="84" t="s">
        <v>316</v>
      </c>
      <c r="M20" s="84" t="s">
        <v>316</v>
      </c>
      <c r="N20" s="84" t="s">
        <v>316</v>
      </c>
      <c r="O20" s="84" t="s">
        <v>316</v>
      </c>
      <c r="P20" s="84" t="s">
        <v>316</v>
      </c>
      <c r="Q20" s="84" t="s">
        <v>316</v>
      </c>
      <c r="R20" s="84" t="s">
        <v>316</v>
      </c>
      <c r="S20" s="84" t="s">
        <v>316</v>
      </c>
      <c r="T20" s="84" t="s">
        <v>316</v>
      </c>
      <c r="U20" s="84" t="s">
        <v>316</v>
      </c>
      <c r="V20" s="84" t="s">
        <v>316</v>
      </c>
      <c r="W20" s="84" t="s">
        <v>316</v>
      </c>
      <c r="X20" s="84" t="s">
        <v>316</v>
      </c>
      <c r="Y20" s="84" t="s">
        <v>316</v>
      </c>
      <c r="Z20" s="84" t="s">
        <v>316</v>
      </c>
      <c r="AA20" s="84">
        <v>1.5</v>
      </c>
      <c r="AB20" s="84" t="s">
        <v>316</v>
      </c>
      <c r="AC20" s="84" t="s">
        <v>316</v>
      </c>
      <c r="AD20" s="84" t="s">
        <v>316</v>
      </c>
      <c r="AE20" s="84" t="s">
        <v>316</v>
      </c>
      <c r="AF20" s="84" t="s">
        <v>316</v>
      </c>
      <c r="AG20" s="84" t="s">
        <v>316</v>
      </c>
      <c r="AH20" s="84" t="s">
        <v>316</v>
      </c>
      <c r="AI20" s="84" t="s">
        <v>316</v>
      </c>
      <c r="AJ20" s="84" t="s">
        <v>316</v>
      </c>
      <c r="AK20" s="84" t="s">
        <v>316</v>
      </c>
      <c r="AL20" s="84" t="s">
        <v>316</v>
      </c>
      <c r="AM20" s="84" t="s">
        <v>316</v>
      </c>
      <c r="AN20" s="84">
        <v>8</v>
      </c>
      <c r="AO20" s="84" t="s">
        <v>316</v>
      </c>
      <c r="AP20" s="84" t="s">
        <v>316</v>
      </c>
      <c r="AQ20" s="84" t="s">
        <v>316</v>
      </c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</row>
    <row r="21" spans="1:152" x14ac:dyDescent="0.2">
      <c r="A21" s="83">
        <v>1882</v>
      </c>
      <c r="C21" s="84">
        <v>40</v>
      </c>
      <c r="D21" s="84" t="s">
        <v>316</v>
      </c>
      <c r="E21" s="84" t="s">
        <v>316</v>
      </c>
      <c r="F21" s="84" t="s">
        <v>316</v>
      </c>
      <c r="G21" s="84" t="s">
        <v>316</v>
      </c>
      <c r="H21" s="84" t="s">
        <v>316</v>
      </c>
      <c r="I21" s="84" t="s">
        <v>316</v>
      </c>
      <c r="J21" s="84" t="s">
        <v>316</v>
      </c>
      <c r="K21" s="84" t="s">
        <v>316</v>
      </c>
      <c r="L21" s="84" t="s">
        <v>316</v>
      </c>
      <c r="M21" s="84" t="s">
        <v>316</v>
      </c>
      <c r="N21" s="84" t="s">
        <v>316</v>
      </c>
      <c r="O21" s="84" t="s">
        <v>316</v>
      </c>
      <c r="P21" s="84" t="s">
        <v>316</v>
      </c>
      <c r="Q21" s="84" t="s">
        <v>316</v>
      </c>
      <c r="R21" s="84" t="s">
        <v>316</v>
      </c>
      <c r="S21" s="84" t="s">
        <v>316</v>
      </c>
      <c r="T21" s="84" t="s">
        <v>316</v>
      </c>
      <c r="U21" s="84" t="s">
        <v>316</v>
      </c>
      <c r="V21" s="84" t="s">
        <v>316</v>
      </c>
      <c r="W21" s="84" t="s">
        <v>316</v>
      </c>
      <c r="X21" s="84" t="s">
        <v>316</v>
      </c>
      <c r="Y21" s="84" t="s">
        <v>316</v>
      </c>
      <c r="Z21" s="84" t="s">
        <v>316</v>
      </c>
      <c r="AA21" s="84">
        <v>1</v>
      </c>
      <c r="AB21" s="84" t="s">
        <v>316</v>
      </c>
      <c r="AC21" s="84" t="s">
        <v>316</v>
      </c>
      <c r="AD21" s="84" t="s">
        <v>316</v>
      </c>
      <c r="AE21" s="84" t="s">
        <v>316</v>
      </c>
      <c r="AF21" s="84" t="s">
        <v>316</v>
      </c>
      <c r="AG21" s="84" t="s">
        <v>316</v>
      </c>
      <c r="AH21" s="84" t="s">
        <v>316</v>
      </c>
      <c r="AI21" s="84" t="s">
        <v>316</v>
      </c>
      <c r="AJ21" s="84" t="s">
        <v>316</v>
      </c>
      <c r="AK21" s="84" t="s">
        <v>316</v>
      </c>
      <c r="AL21" s="84" t="s">
        <v>316</v>
      </c>
      <c r="AM21" s="84" t="s">
        <v>316</v>
      </c>
      <c r="AN21" s="84">
        <v>8</v>
      </c>
      <c r="AO21" s="84" t="s">
        <v>316</v>
      </c>
      <c r="AP21" s="84" t="s">
        <v>316</v>
      </c>
      <c r="AQ21" s="84" t="s">
        <v>316</v>
      </c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</row>
    <row r="22" spans="1:152" x14ac:dyDescent="0.2">
      <c r="A22" s="83">
        <v>1883</v>
      </c>
      <c r="C22" s="84" t="s">
        <v>316</v>
      </c>
      <c r="D22" s="84">
        <v>4.4458333333333337</v>
      </c>
      <c r="E22" s="84">
        <v>13.329166666666667</v>
      </c>
      <c r="F22" s="84">
        <v>12</v>
      </c>
      <c r="G22" s="84" t="s">
        <v>316</v>
      </c>
      <c r="H22" s="84">
        <v>32.666666666666664</v>
      </c>
      <c r="I22" s="84">
        <v>22.958333333333332</v>
      </c>
      <c r="J22" s="84" t="s">
        <v>316</v>
      </c>
      <c r="K22" s="84">
        <v>240</v>
      </c>
      <c r="L22" s="84">
        <v>5.5541666666666663</v>
      </c>
      <c r="M22" s="84">
        <v>30.158333333333331</v>
      </c>
      <c r="N22" s="84">
        <v>17.774999999999999</v>
      </c>
      <c r="O22" s="84">
        <v>15.554166666666667</v>
      </c>
      <c r="P22" s="84">
        <v>10.675000000000001</v>
      </c>
      <c r="Q22" s="84">
        <v>15.554166666666667</v>
      </c>
      <c r="R22" s="84">
        <v>7.9958333333333336</v>
      </c>
      <c r="S22" s="84">
        <v>94.44583333333334</v>
      </c>
      <c r="T22" s="84">
        <v>53.333333333333329</v>
      </c>
      <c r="U22" s="84">
        <v>81.766666666666666</v>
      </c>
      <c r="V22" s="84">
        <v>28.229166666666664</v>
      </c>
      <c r="W22" s="84">
        <v>5.8291666666666666</v>
      </c>
      <c r="X22" s="84">
        <v>9.5916666666666668</v>
      </c>
      <c r="Y22" s="84">
        <v>5.6374999999999993</v>
      </c>
      <c r="Z22" s="84">
        <v>6</v>
      </c>
      <c r="AA22" s="84">
        <v>1.6666666666666665</v>
      </c>
      <c r="AB22" s="84">
        <v>5</v>
      </c>
      <c r="AC22" s="84" t="s">
        <v>316</v>
      </c>
      <c r="AD22" s="84">
        <v>3</v>
      </c>
      <c r="AE22" s="84">
        <v>0.90833333333333333</v>
      </c>
      <c r="AF22" s="84">
        <v>5.5</v>
      </c>
      <c r="AG22" s="84">
        <v>1</v>
      </c>
      <c r="AH22" s="84" t="s">
        <v>316</v>
      </c>
      <c r="AI22" s="84">
        <v>2.0499999999999998</v>
      </c>
      <c r="AJ22" s="84" t="s">
        <v>316</v>
      </c>
      <c r="AK22" s="84" t="s">
        <v>316</v>
      </c>
      <c r="AL22" s="84">
        <v>2.3916666666666666</v>
      </c>
      <c r="AM22" s="84">
        <v>1.7124999999999999</v>
      </c>
      <c r="AN22" s="84">
        <v>12.4</v>
      </c>
      <c r="AO22" s="84" t="s">
        <v>316</v>
      </c>
      <c r="AP22" s="84">
        <v>0.46666666666666667</v>
      </c>
      <c r="AQ22" s="84">
        <v>1.2916666666666667</v>
      </c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</row>
    <row r="23" spans="1:152" x14ac:dyDescent="0.2">
      <c r="A23" s="83">
        <v>1884</v>
      </c>
      <c r="C23" s="84" t="s">
        <v>316</v>
      </c>
      <c r="D23" s="84">
        <v>4.333333333333333</v>
      </c>
      <c r="E23" s="84">
        <v>12.887499999999999</v>
      </c>
      <c r="F23" s="84" t="s">
        <v>316</v>
      </c>
      <c r="G23" s="84">
        <v>11.583333333333334</v>
      </c>
      <c r="H23" s="84">
        <v>31.458333333333332</v>
      </c>
      <c r="I23" s="84">
        <v>17.845833333333335</v>
      </c>
      <c r="J23" s="84" t="s">
        <v>316</v>
      </c>
      <c r="K23" s="84">
        <v>172.8</v>
      </c>
      <c r="L23" s="84">
        <v>5.4458333333333337</v>
      </c>
      <c r="M23" s="84">
        <v>18.5625</v>
      </c>
      <c r="N23" s="84">
        <v>16.891666666666669</v>
      </c>
      <c r="O23" s="84">
        <v>15.116666666666667</v>
      </c>
      <c r="P23" s="84">
        <v>10.341666666666667</v>
      </c>
      <c r="Q23" s="84">
        <v>14.887499999999999</v>
      </c>
      <c r="R23" s="84">
        <v>7.7791666666666668</v>
      </c>
      <c r="S23" s="84">
        <v>77.083333333333329</v>
      </c>
      <c r="T23" s="84">
        <v>36.641666666666666</v>
      </c>
      <c r="U23" s="84">
        <v>62.133333333333333</v>
      </c>
      <c r="V23" s="84">
        <v>28.970833333333331</v>
      </c>
      <c r="W23" s="84">
        <v>5.4833333333333334</v>
      </c>
      <c r="X23" s="84">
        <v>10</v>
      </c>
      <c r="Y23" s="84">
        <v>4.666666666666667</v>
      </c>
      <c r="Z23" s="84">
        <v>5</v>
      </c>
      <c r="AA23" s="84">
        <v>1.3333333333333335</v>
      </c>
      <c r="AB23" s="84" t="s">
        <v>316</v>
      </c>
      <c r="AC23" s="84">
        <v>6.666666666666667</v>
      </c>
      <c r="AD23" s="84">
        <v>3</v>
      </c>
      <c r="AE23" s="84">
        <v>0.71249999999999991</v>
      </c>
      <c r="AF23" s="84">
        <v>4.5</v>
      </c>
      <c r="AG23" s="84">
        <v>2</v>
      </c>
      <c r="AH23" s="84">
        <v>3.5</v>
      </c>
      <c r="AI23" s="84">
        <v>1.9541666666666666</v>
      </c>
      <c r="AJ23" s="84">
        <v>2.5</v>
      </c>
      <c r="AK23" s="84">
        <v>10</v>
      </c>
      <c r="AL23" s="84">
        <v>4.6916666666666673</v>
      </c>
      <c r="AM23" s="84">
        <v>1.3333333333333335</v>
      </c>
      <c r="AN23" s="84">
        <v>8.7124999999999986</v>
      </c>
      <c r="AO23" s="84">
        <v>48.695833333333333</v>
      </c>
      <c r="AP23" s="84">
        <v>0.5625</v>
      </c>
      <c r="AQ23" s="84" t="s">
        <v>316</v>
      </c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3"/>
  <sheetViews>
    <sheetView zoomScaleNormal="100" zoomScaleSheetLayoutView="110" workbookViewId="0">
      <pane xSplit="2" ySplit="8" topLeftCell="S9" activePane="bottomRight" state="frozenSplit"/>
      <selection activeCell="H14" sqref="H14"/>
      <selection pane="topRight" activeCell="H14" sqref="H14"/>
      <selection pane="bottomLeft" activeCell="H14" sqref="H14"/>
      <selection pane="bottomRight" activeCell="AF7" sqref="AF7"/>
    </sheetView>
  </sheetViews>
  <sheetFormatPr defaultColWidth="9.6640625" defaultRowHeight="12" x14ac:dyDescent="0.2"/>
  <cols>
    <col min="1" max="1" width="6.44140625" style="74" customWidth="1"/>
    <col min="2" max="2" width="13.88671875" style="68" customWidth="1"/>
    <col min="3" max="3" width="11.88671875" style="68" customWidth="1"/>
    <col min="4" max="4" width="12.77734375" style="68" bestFit="1" customWidth="1"/>
    <col min="5" max="8" width="9.6640625" style="68"/>
    <col min="9" max="9" width="10.33203125" style="68" customWidth="1"/>
    <col min="10" max="10" width="16.21875" style="68" customWidth="1"/>
    <col min="11" max="11" width="11.33203125" style="68" bestFit="1" customWidth="1"/>
    <col min="12" max="14" width="13.44140625" style="68" customWidth="1"/>
    <col min="15" max="15" width="9.6640625" style="68"/>
    <col min="16" max="16" width="11.6640625" style="68" bestFit="1" customWidth="1"/>
    <col min="17" max="17" width="9.6640625" style="68"/>
    <col min="18" max="18" width="12.21875" style="68" bestFit="1" customWidth="1"/>
    <col min="19" max="19" width="10.21875" style="68" customWidth="1"/>
    <col min="20" max="20" width="10.21875" style="68" bestFit="1" customWidth="1"/>
    <col min="21" max="24" width="8.5546875" style="68" bestFit="1" customWidth="1"/>
    <col min="25" max="31" width="13.21875" style="68" customWidth="1"/>
    <col min="32" max="32" width="10.88671875" style="68" customWidth="1"/>
    <col min="33" max="33" width="11.109375" style="68" customWidth="1"/>
    <col min="34" max="42" width="9.6640625" style="68"/>
    <col min="43" max="43" width="12" style="68" bestFit="1" customWidth="1"/>
    <col min="44" max="45" width="9.6640625" style="68"/>
    <col min="46" max="46" width="10.77734375" style="68" bestFit="1" customWidth="1"/>
    <col min="47" max="55" width="9.6640625" style="68"/>
    <col min="56" max="56" width="11.6640625" style="68" bestFit="1" customWidth="1"/>
    <col min="57" max="57" width="11.109375" style="68" bestFit="1" customWidth="1"/>
    <col min="58" max="190" width="9.6640625" style="68"/>
    <col min="191" max="191" width="6.44140625" style="68" customWidth="1"/>
    <col min="192" max="192" width="13.88671875" style="68" customWidth="1"/>
    <col min="193" max="193" width="11.88671875" style="68" customWidth="1"/>
    <col min="194" max="196" width="9.6640625" style="68"/>
    <col min="197" max="197" width="15.44140625" style="68" customWidth="1"/>
    <col min="198" max="198" width="16.21875" style="68" customWidth="1"/>
    <col min="199" max="210" width="9.6640625" style="68"/>
    <col min="211" max="211" width="12" style="68" customWidth="1"/>
    <col min="212" max="212" width="12.77734375" style="68" customWidth="1"/>
    <col min="213" max="213" width="11.109375" style="68" customWidth="1"/>
    <col min="214" max="214" width="12" style="68" customWidth="1"/>
    <col min="215" max="215" width="9.6640625" style="68"/>
    <col min="216" max="216" width="15.33203125" style="68" customWidth="1"/>
    <col min="217" max="217" width="15.21875" style="68" customWidth="1"/>
    <col min="218" max="218" width="21.44140625" style="68" customWidth="1"/>
    <col min="219" max="234" width="9.6640625" style="68"/>
    <col min="235" max="236" width="13.44140625" style="68" customWidth="1"/>
    <col min="237" max="237" width="9.6640625" style="68"/>
    <col min="238" max="238" width="13.88671875" style="68" customWidth="1"/>
    <col min="239" max="239" width="10.6640625" style="68" customWidth="1"/>
    <col min="240" max="240" width="17.33203125" style="68" customWidth="1"/>
    <col min="241" max="242" width="12.6640625" style="68" customWidth="1"/>
    <col min="243" max="243" width="11.21875" style="68" customWidth="1"/>
    <col min="244" max="244" width="18.33203125" style="68" customWidth="1"/>
    <col min="245" max="245" width="12.88671875" style="68" customWidth="1"/>
    <col min="246" max="247" width="13.21875" style="68" customWidth="1"/>
    <col min="248" max="248" width="10.88671875" style="68" customWidth="1"/>
    <col min="249" max="249" width="11.109375" style="68" customWidth="1"/>
    <col min="250" max="250" width="15.21875" style="68" customWidth="1"/>
    <col min="251" max="251" width="9.6640625" style="68"/>
    <col min="252" max="252" width="11" style="68" customWidth="1"/>
    <col min="253" max="253" width="10.77734375" style="68" customWidth="1"/>
    <col min="254" max="254" width="11.44140625" style="68" customWidth="1"/>
    <col min="255" max="255" width="4" style="68" customWidth="1"/>
    <col min="256" max="446" width="9.6640625" style="68"/>
    <col min="447" max="447" width="6.44140625" style="68" customWidth="1"/>
    <col min="448" max="448" width="13.88671875" style="68" customWidth="1"/>
    <col min="449" max="449" width="11.88671875" style="68" customWidth="1"/>
    <col min="450" max="452" width="9.6640625" style="68"/>
    <col min="453" max="453" width="15.44140625" style="68" customWidth="1"/>
    <col min="454" max="454" width="16.21875" style="68" customWidth="1"/>
    <col min="455" max="466" width="9.6640625" style="68"/>
    <col min="467" max="467" width="12" style="68" customWidth="1"/>
    <col min="468" max="468" width="12.77734375" style="68" customWidth="1"/>
    <col min="469" max="469" width="11.109375" style="68" customWidth="1"/>
    <col min="470" max="470" width="12" style="68" customWidth="1"/>
    <col min="471" max="471" width="9.6640625" style="68"/>
    <col min="472" max="472" width="15.33203125" style="68" customWidth="1"/>
    <col min="473" max="473" width="15.21875" style="68" customWidth="1"/>
    <col min="474" max="474" width="21.44140625" style="68" customWidth="1"/>
    <col min="475" max="490" width="9.6640625" style="68"/>
    <col min="491" max="492" width="13.44140625" style="68" customWidth="1"/>
    <col min="493" max="493" width="9.6640625" style="68"/>
    <col min="494" max="494" width="13.88671875" style="68" customWidth="1"/>
    <col min="495" max="495" width="10.6640625" style="68" customWidth="1"/>
    <col min="496" max="496" width="17.33203125" style="68" customWidth="1"/>
    <col min="497" max="498" width="12.6640625" style="68" customWidth="1"/>
    <col min="499" max="499" width="11.21875" style="68" customWidth="1"/>
    <col min="500" max="500" width="18.33203125" style="68" customWidth="1"/>
    <col min="501" max="501" width="12.88671875" style="68" customWidth="1"/>
    <col min="502" max="503" width="13.21875" style="68" customWidth="1"/>
    <col min="504" max="504" width="10.88671875" style="68" customWidth="1"/>
    <col min="505" max="505" width="11.109375" style="68" customWidth="1"/>
    <col min="506" max="506" width="15.21875" style="68" customWidth="1"/>
    <col min="507" max="507" width="9.6640625" style="68"/>
    <col min="508" max="508" width="11" style="68" customWidth="1"/>
    <col min="509" max="509" width="10.77734375" style="68" customWidth="1"/>
    <col min="510" max="510" width="11.44140625" style="68" customWidth="1"/>
    <col min="511" max="511" width="4" style="68" customWidth="1"/>
    <col min="512" max="702" width="9.6640625" style="68"/>
    <col min="703" max="703" width="6.44140625" style="68" customWidth="1"/>
    <col min="704" max="704" width="13.88671875" style="68" customWidth="1"/>
    <col min="705" max="705" width="11.88671875" style="68" customWidth="1"/>
    <col min="706" max="708" width="9.6640625" style="68"/>
    <col min="709" max="709" width="15.44140625" style="68" customWidth="1"/>
    <col min="710" max="710" width="16.21875" style="68" customWidth="1"/>
    <col min="711" max="722" width="9.6640625" style="68"/>
    <col min="723" max="723" width="12" style="68" customWidth="1"/>
    <col min="724" max="724" width="12.77734375" style="68" customWidth="1"/>
    <col min="725" max="725" width="11.109375" style="68" customWidth="1"/>
    <col min="726" max="726" width="12" style="68" customWidth="1"/>
    <col min="727" max="727" width="9.6640625" style="68"/>
    <col min="728" max="728" width="15.33203125" style="68" customWidth="1"/>
    <col min="729" max="729" width="15.21875" style="68" customWidth="1"/>
    <col min="730" max="730" width="21.44140625" style="68" customWidth="1"/>
    <col min="731" max="746" width="9.6640625" style="68"/>
    <col min="747" max="748" width="13.44140625" style="68" customWidth="1"/>
    <col min="749" max="749" width="9.6640625" style="68"/>
    <col min="750" max="750" width="13.88671875" style="68" customWidth="1"/>
    <col min="751" max="751" width="10.6640625" style="68" customWidth="1"/>
    <col min="752" max="752" width="17.33203125" style="68" customWidth="1"/>
    <col min="753" max="754" width="12.6640625" style="68" customWidth="1"/>
    <col min="755" max="755" width="11.21875" style="68" customWidth="1"/>
    <col min="756" max="756" width="18.33203125" style="68" customWidth="1"/>
    <col min="757" max="757" width="12.88671875" style="68" customWidth="1"/>
    <col min="758" max="759" width="13.21875" style="68" customWidth="1"/>
    <col min="760" max="760" width="10.88671875" style="68" customWidth="1"/>
    <col min="761" max="761" width="11.109375" style="68" customWidth="1"/>
    <col min="762" max="762" width="15.21875" style="68" customWidth="1"/>
    <col min="763" max="763" width="9.6640625" style="68"/>
    <col min="764" max="764" width="11" style="68" customWidth="1"/>
    <col min="765" max="765" width="10.77734375" style="68" customWidth="1"/>
    <col min="766" max="766" width="11.44140625" style="68" customWidth="1"/>
    <col min="767" max="767" width="4" style="68" customWidth="1"/>
    <col min="768" max="958" width="9.6640625" style="68"/>
    <col min="959" max="959" width="6.44140625" style="68" customWidth="1"/>
    <col min="960" max="960" width="13.88671875" style="68" customWidth="1"/>
    <col min="961" max="961" width="11.88671875" style="68" customWidth="1"/>
    <col min="962" max="964" width="9.6640625" style="68"/>
    <col min="965" max="965" width="15.44140625" style="68" customWidth="1"/>
    <col min="966" max="966" width="16.21875" style="68" customWidth="1"/>
    <col min="967" max="978" width="9.6640625" style="68"/>
    <col min="979" max="979" width="12" style="68" customWidth="1"/>
    <col min="980" max="980" width="12.77734375" style="68" customWidth="1"/>
    <col min="981" max="981" width="11.109375" style="68" customWidth="1"/>
    <col min="982" max="982" width="12" style="68" customWidth="1"/>
    <col min="983" max="983" width="9.6640625" style="68"/>
    <col min="984" max="984" width="15.33203125" style="68" customWidth="1"/>
    <col min="985" max="985" width="15.21875" style="68" customWidth="1"/>
    <col min="986" max="986" width="21.44140625" style="68" customWidth="1"/>
    <col min="987" max="1002" width="9.6640625" style="68"/>
    <col min="1003" max="1004" width="13.44140625" style="68" customWidth="1"/>
    <col min="1005" max="1005" width="9.6640625" style="68"/>
    <col min="1006" max="1006" width="13.88671875" style="68" customWidth="1"/>
    <col min="1007" max="1007" width="10.6640625" style="68" customWidth="1"/>
    <col min="1008" max="1008" width="17.33203125" style="68" customWidth="1"/>
    <col min="1009" max="1010" width="12.6640625" style="68" customWidth="1"/>
    <col min="1011" max="1011" width="11.21875" style="68" customWidth="1"/>
    <col min="1012" max="1012" width="18.33203125" style="68" customWidth="1"/>
    <col min="1013" max="1013" width="12.88671875" style="68" customWidth="1"/>
    <col min="1014" max="1015" width="13.21875" style="68" customWidth="1"/>
    <col min="1016" max="1016" width="10.88671875" style="68" customWidth="1"/>
    <col min="1017" max="1017" width="11.109375" style="68" customWidth="1"/>
    <col min="1018" max="1018" width="15.21875" style="68" customWidth="1"/>
    <col min="1019" max="1019" width="9.6640625" style="68"/>
    <col min="1020" max="1020" width="11" style="68" customWidth="1"/>
    <col min="1021" max="1021" width="10.77734375" style="68" customWidth="1"/>
    <col min="1022" max="1022" width="11.44140625" style="68" customWidth="1"/>
    <col min="1023" max="1023" width="4" style="68" customWidth="1"/>
    <col min="1024" max="1214" width="9.6640625" style="68"/>
    <col min="1215" max="1215" width="6.44140625" style="68" customWidth="1"/>
    <col min="1216" max="1216" width="13.88671875" style="68" customWidth="1"/>
    <col min="1217" max="1217" width="11.88671875" style="68" customWidth="1"/>
    <col min="1218" max="1220" width="9.6640625" style="68"/>
    <col min="1221" max="1221" width="15.44140625" style="68" customWidth="1"/>
    <col min="1222" max="1222" width="16.21875" style="68" customWidth="1"/>
    <col min="1223" max="1234" width="9.6640625" style="68"/>
    <col min="1235" max="1235" width="12" style="68" customWidth="1"/>
    <col min="1236" max="1236" width="12.77734375" style="68" customWidth="1"/>
    <col min="1237" max="1237" width="11.109375" style="68" customWidth="1"/>
    <col min="1238" max="1238" width="12" style="68" customWidth="1"/>
    <col min="1239" max="1239" width="9.6640625" style="68"/>
    <col min="1240" max="1240" width="15.33203125" style="68" customWidth="1"/>
    <col min="1241" max="1241" width="15.21875" style="68" customWidth="1"/>
    <col min="1242" max="1242" width="21.44140625" style="68" customWidth="1"/>
    <col min="1243" max="1258" width="9.6640625" style="68"/>
    <col min="1259" max="1260" width="13.44140625" style="68" customWidth="1"/>
    <col min="1261" max="1261" width="9.6640625" style="68"/>
    <col min="1262" max="1262" width="13.88671875" style="68" customWidth="1"/>
    <col min="1263" max="1263" width="10.6640625" style="68" customWidth="1"/>
    <col min="1264" max="1264" width="17.33203125" style="68" customWidth="1"/>
    <col min="1265" max="1266" width="12.6640625" style="68" customWidth="1"/>
    <col min="1267" max="1267" width="11.21875" style="68" customWidth="1"/>
    <col min="1268" max="1268" width="18.33203125" style="68" customWidth="1"/>
    <col min="1269" max="1269" width="12.88671875" style="68" customWidth="1"/>
    <col min="1270" max="1271" width="13.21875" style="68" customWidth="1"/>
    <col min="1272" max="1272" width="10.88671875" style="68" customWidth="1"/>
    <col min="1273" max="1273" width="11.109375" style="68" customWidth="1"/>
    <col min="1274" max="1274" width="15.21875" style="68" customWidth="1"/>
    <col min="1275" max="1275" width="9.6640625" style="68"/>
    <col min="1276" max="1276" width="11" style="68" customWidth="1"/>
    <col min="1277" max="1277" width="10.77734375" style="68" customWidth="1"/>
    <col min="1278" max="1278" width="11.44140625" style="68" customWidth="1"/>
    <col min="1279" max="1279" width="4" style="68" customWidth="1"/>
    <col min="1280" max="1470" width="9.6640625" style="68"/>
    <col min="1471" max="1471" width="6.44140625" style="68" customWidth="1"/>
    <col min="1472" max="1472" width="13.88671875" style="68" customWidth="1"/>
    <col min="1473" max="1473" width="11.88671875" style="68" customWidth="1"/>
    <col min="1474" max="1476" width="9.6640625" style="68"/>
    <col min="1477" max="1477" width="15.44140625" style="68" customWidth="1"/>
    <col min="1478" max="1478" width="16.21875" style="68" customWidth="1"/>
    <col min="1479" max="1490" width="9.6640625" style="68"/>
    <col min="1491" max="1491" width="12" style="68" customWidth="1"/>
    <col min="1492" max="1492" width="12.77734375" style="68" customWidth="1"/>
    <col min="1493" max="1493" width="11.109375" style="68" customWidth="1"/>
    <col min="1494" max="1494" width="12" style="68" customWidth="1"/>
    <col min="1495" max="1495" width="9.6640625" style="68"/>
    <col min="1496" max="1496" width="15.33203125" style="68" customWidth="1"/>
    <col min="1497" max="1497" width="15.21875" style="68" customWidth="1"/>
    <col min="1498" max="1498" width="21.44140625" style="68" customWidth="1"/>
    <col min="1499" max="1514" width="9.6640625" style="68"/>
    <col min="1515" max="1516" width="13.44140625" style="68" customWidth="1"/>
    <col min="1517" max="1517" width="9.6640625" style="68"/>
    <col min="1518" max="1518" width="13.88671875" style="68" customWidth="1"/>
    <col min="1519" max="1519" width="10.6640625" style="68" customWidth="1"/>
    <col min="1520" max="1520" width="17.33203125" style="68" customWidth="1"/>
    <col min="1521" max="1522" width="12.6640625" style="68" customWidth="1"/>
    <col min="1523" max="1523" width="11.21875" style="68" customWidth="1"/>
    <col min="1524" max="1524" width="18.33203125" style="68" customWidth="1"/>
    <col min="1525" max="1525" width="12.88671875" style="68" customWidth="1"/>
    <col min="1526" max="1527" width="13.21875" style="68" customWidth="1"/>
    <col min="1528" max="1528" width="10.88671875" style="68" customWidth="1"/>
    <col min="1529" max="1529" width="11.109375" style="68" customWidth="1"/>
    <col min="1530" max="1530" width="15.21875" style="68" customWidth="1"/>
    <col min="1531" max="1531" width="9.6640625" style="68"/>
    <col min="1532" max="1532" width="11" style="68" customWidth="1"/>
    <col min="1533" max="1533" width="10.77734375" style="68" customWidth="1"/>
    <col min="1534" max="1534" width="11.44140625" style="68" customWidth="1"/>
    <col min="1535" max="1535" width="4" style="68" customWidth="1"/>
    <col min="1536" max="1726" width="9.6640625" style="68"/>
    <col min="1727" max="1727" width="6.44140625" style="68" customWidth="1"/>
    <col min="1728" max="1728" width="13.88671875" style="68" customWidth="1"/>
    <col min="1729" max="1729" width="11.88671875" style="68" customWidth="1"/>
    <col min="1730" max="1732" width="9.6640625" style="68"/>
    <col min="1733" max="1733" width="15.44140625" style="68" customWidth="1"/>
    <col min="1734" max="1734" width="16.21875" style="68" customWidth="1"/>
    <col min="1735" max="1746" width="9.6640625" style="68"/>
    <col min="1747" max="1747" width="12" style="68" customWidth="1"/>
    <col min="1748" max="1748" width="12.77734375" style="68" customWidth="1"/>
    <col min="1749" max="1749" width="11.109375" style="68" customWidth="1"/>
    <col min="1750" max="1750" width="12" style="68" customWidth="1"/>
    <col min="1751" max="1751" width="9.6640625" style="68"/>
    <col min="1752" max="1752" width="15.33203125" style="68" customWidth="1"/>
    <col min="1753" max="1753" width="15.21875" style="68" customWidth="1"/>
    <col min="1754" max="1754" width="21.44140625" style="68" customWidth="1"/>
    <col min="1755" max="1770" width="9.6640625" style="68"/>
    <col min="1771" max="1772" width="13.44140625" style="68" customWidth="1"/>
    <col min="1773" max="1773" width="9.6640625" style="68"/>
    <col min="1774" max="1774" width="13.88671875" style="68" customWidth="1"/>
    <col min="1775" max="1775" width="10.6640625" style="68" customWidth="1"/>
    <col min="1776" max="1776" width="17.33203125" style="68" customWidth="1"/>
    <col min="1777" max="1778" width="12.6640625" style="68" customWidth="1"/>
    <col min="1779" max="1779" width="11.21875" style="68" customWidth="1"/>
    <col min="1780" max="1780" width="18.33203125" style="68" customWidth="1"/>
    <col min="1781" max="1781" width="12.88671875" style="68" customWidth="1"/>
    <col min="1782" max="1783" width="13.21875" style="68" customWidth="1"/>
    <col min="1784" max="1784" width="10.88671875" style="68" customWidth="1"/>
    <col min="1785" max="1785" width="11.109375" style="68" customWidth="1"/>
    <col min="1786" max="1786" width="15.21875" style="68" customWidth="1"/>
    <col min="1787" max="1787" width="9.6640625" style="68"/>
    <col min="1788" max="1788" width="11" style="68" customWidth="1"/>
    <col min="1789" max="1789" width="10.77734375" style="68" customWidth="1"/>
    <col min="1790" max="1790" width="11.44140625" style="68" customWidth="1"/>
    <col min="1791" max="1791" width="4" style="68" customWidth="1"/>
    <col min="1792" max="1982" width="9.6640625" style="68"/>
    <col min="1983" max="1983" width="6.44140625" style="68" customWidth="1"/>
    <col min="1984" max="1984" width="13.88671875" style="68" customWidth="1"/>
    <col min="1985" max="1985" width="11.88671875" style="68" customWidth="1"/>
    <col min="1986" max="1988" width="9.6640625" style="68"/>
    <col min="1989" max="1989" width="15.44140625" style="68" customWidth="1"/>
    <col min="1990" max="1990" width="16.21875" style="68" customWidth="1"/>
    <col min="1991" max="2002" width="9.6640625" style="68"/>
    <col min="2003" max="2003" width="12" style="68" customWidth="1"/>
    <col min="2004" max="2004" width="12.77734375" style="68" customWidth="1"/>
    <col min="2005" max="2005" width="11.109375" style="68" customWidth="1"/>
    <col min="2006" max="2006" width="12" style="68" customWidth="1"/>
    <col min="2007" max="2007" width="9.6640625" style="68"/>
    <col min="2008" max="2008" width="15.33203125" style="68" customWidth="1"/>
    <col min="2009" max="2009" width="15.21875" style="68" customWidth="1"/>
    <col min="2010" max="2010" width="21.44140625" style="68" customWidth="1"/>
    <col min="2011" max="2026" width="9.6640625" style="68"/>
    <col min="2027" max="2028" width="13.44140625" style="68" customWidth="1"/>
    <col min="2029" max="2029" width="9.6640625" style="68"/>
    <col min="2030" max="2030" width="13.88671875" style="68" customWidth="1"/>
    <col min="2031" max="2031" width="10.6640625" style="68" customWidth="1"/>
    <col min="2032" max="2032" width="17.33203125" style="68" customWidth="1"/>
    <col min="2033" max="2034" width="12.6640625" style="68" customWidth="1"/>
    <col min="2035" max="2035" width="11.21875" style="68" customWidth="1"/>
    <col min="2036" max="2036" width="18.33203125" style="68" customWidth="1"/>
    <col min="2037" max="2037" width="12.88671875" style="68" customWidth="1"/>
    <col min="2038" max="2039" width="13.21875" style="68" customWidth="1"/>
    <col min="2040" max="2040" width="10.88671875" style="68" customWidth="1"/>
    <col min="2041" max="2041" width="11.109375" style="68" customWidth="1"/>
    <col min="2042" max="2042" width="15.21875" style="68" customWidth="1"/>
    <col min="2043" max="2043" width="9.6640625" style="68"/>
    <col min="2044" max="2044" width="11" style="68" customWidth="1"/>
    <col min="2045" max="2045" width="10.77734375" style="68" customWidth="1"/>
    <col min="2046" max="2046" width="11.44140625" style="68" customWidth="1"/>
    <col min="2047" max="2047" width="4" style="68" customWidth="1"/>
    <col min="2048" max="2238" width="9.6640625" style="68"/>
    <col min="2239" max="2239" width="6.44140625" style="68" customWidth="1"/>
    <col min="2240" max="2240" width="13.88671875" style="68" customWidth="1"/>
    <col min="2241" max="2241" width="11.88671875" style="68" customWidth="1"/>
    <col min="2242" max="2244" width="9.6640625" style="68"/>
    <col min="2245" max="2245" width="15.44140625" style="68" customWidth="1"/>
    <col min="2246" max="2246" width="16.21875" style="68" customWidth="1"/>
    <col min="2247" max="2258" width="9.6640625" style="68"/>
    <col min="2259" max="2259" width="12" style="68" customWidth="1"/>
    <col min="2260" max="2260" width="12.77734375" style="68" customWidth="1"/>
    <col min="2261" max="2261" width="11.109375" style="68" customWidth="1"/>
    <col min="2262" max="2262" width="12" style="68" customWidth="1"/>
    <col min="2263" max="2263" width="9.6640625" style="68"/>
    <col min="2264" max="2264" width="15.33203125" style="68" customWidth="1"/>
    <col min="2265" max="2265" width="15.21875" style="68" customWidth="1"/>
    <col min="2266" max="2266" width="21.44140625" style="68" customWidth="1"/>
    <col min="2267" max="2282" width="9.6640625" style="68"/>
    <col min="2283" max="2284" width="13.44140625" style="68" customWidth="1"/>
    <col min="2285" max="2285" width="9.6640625" style="68"/>
    <col min="2286" max="2286" width="13.88671875" style="68" customWidth="1"/>
    <col min="2287" max="2287" width="10.6640625" style="68" customWidth="1"/>
    <col min="2288" max="2288" width="17.33203125" style="68" customWidth="1"/>
    <col min="2289" max="2290" width="12.6640625" style="68" customWidth="1"/>
    <col min="2291" max="2291" width="11.21875" style="68" customWidth="1"/>
    <col min="2292" max="2292" width="18.33203125" style="68" customWidth="1"/>
    <col min="2293" max="2293" width="12.88671875" style="68" customWidth="1"/>
    <col min="2294" max="2295" width="13.21875" style="68" customWidth="1"/>
    <col min="2296" max="2296" width="10.88671875" style="68" customWidth="1"/>
    <col min="2297" max="2297" width="11.109375" style="68" customWidth="1"/>
    <col min="2298" max="2298" width="15.21875" style="68" customWidth="1"/>
    <col min="2299" max="2299" width="9.6640625" style="68"/>
    <col min="2300" max="2300" width="11" style="68" customWidth="1"/>
    <col min="2301" max="2301" width="10.77734375" style="68" customWidth="1"/>
    <col min="2302" max="2302" width="11.44140625" style="68" customWidth="1"/>
    <col min="2303" max="2303" width="4" style="68" customWidth="1"/>
    <col min="2304" max="2494" width="9.6640625" style="68"/>
    <col min="2495" max="2495" width="6.44140625" style="68" customWidth="1"/>
    <col min="2496" max="2496" width="13.88671875" style="68" customWidth="1"/>
    <col min="2497" max="2497" width="11.88671875" style="68" customWidth="1"/>
    <col min="2498" max="2500" width="9.6640625" style="68"/>
    <col min="2501" max="2501" width="15.44140625" style="68" customWidth="1"/>
    <col min="2502" max="2502" width="16.21875" style="68" customWidth="1"/>
    <col min="2503" max="2514" width="9.6640625" style="68"/>
    <col min="2515" max="2515" width="12" style="68" customWidth="1"/>
    <col min="2516" max="2516" width="12.77734375" style="68" customWidth="1"/>
    <col min="2517" max="2517" width="11.109375" style="68" customWidth="1"/>
    <col min="2518" max="2518" width="12" style="68" customWidth="1"/>
    <col min="2519" max="2519" width="9.6640625" style="68"/>
    <col min="2520" max="2520" width="15.33203125" style="68" customWidth="1"/>
    <col min="2521" max="2521" width="15.21875" style="68" customWidth="1"/>
    <col min="2522" max="2522" width="21.44140625" style="68" customWidth="1"/>
    <col min="2523" max="2538" width="9.6640625" style="68"/>
    <col min="2539" max="2540" width="13.44140625" style="68" customWidth="1"/>
    <col min="2541" max="2541" width="9.6640625" style="68"/>
    <col min="2542" max="2542" width="13.88671875" style="68" customWidth="1"/>
    <col min="2543" max="2543" width="10.6640625" style="68" customWidth="1"/>
    <col min="2544" max="2544" width="17.33203125" style="68" customWidth="1"/>
    <col min="2545" max="2546" width="12.6640625" style="68" customWidth="1"/>
    <col min="2547" max="2547" width="11.21875" style="68" customWidth="1"/>
    <col min="2548" max="2548" width="18.33203125" style="68" customWidth="1"/>
    <col min="2549" max="2549" width="12.88671875" style="68" customWidth="1"/>
    <col min="2550" max="2551" width="13.21875" style="68" customWidth="1"/>
    <col min="2552" max="2552" width="10.88671875" style="68" customWidth="1"/>
    <col min="2553" max="2553" width="11.109375" style="68" customWidth="1"/>
    <col min="2554" max="2554" width="15.21875" style="68" customWidth="1"/>
    <col min="2555" max="2555" width="9.6640625" style="68"/>
    <col min="2556" max="2556" width="11" style="68" customWidth="1"/>
    <col min="2557" max="2557" width="10.77734375" style="68" customWidth="1"/>
    <col min="2558" max="2558" width="11.44140625" style="68" customWidth="1"/>
    <col min="2559" max="2559" width="4" style="68" customWidth="1"/>
    <col min="2560" max="2750" width="9.6640625" style="68"/>
    <col min="2751" max="2751" width="6.44140625" style="68" customWidth="1"/>
    <col min="2752" max="2752" width="13.88671875" style="68" customWidth="1"/>
    <col min="2753" max="2753" width="11.88671875" style="68" customWidth="1"/>
    <col min="2754" max="2756" width="9.6640625" style="68"/>
    <col min="2757" max="2757" width="15.44140625" style="68" customWidth="1"/>
    <col min="2758" max="2758" width="16.21875" style="68" customWidth="1"/>
    <col min="2759" max="2770" width="9.6640625" style="68"/>
    <col min="2771" max="2771" width="12" style="68" customWidth="1"/>
    <col min="2772" max="2772" width="12.77734375" style="68" customWidth="1"/>
    <col min="2773" max="2773" width="11.109375" style="68" customWidth="1"/>
    <col min="2774" max="2774" width="12" style="68" customWidth="1"/>
    <col min="2775" max="2775" width="9.6640625" style="68"/>
    <col min="2776" max="2776" width="15.33203125" style="68" customWidth="1"/>
    <col min="2777" max="2777" width="15.21875" style="68" customWidth="1"/>
    <col min="2778" max="2778" width="21.44140625" style="68" customWidth="1"/>
    <col min="2779" max="2794" width="9.6640625" style="68"/>
    <col min="2795" max="2796" width="13.44140625" style="68" customWidth="1"/>
    <col min="2797" max="2797" width="9.6640625" style="68"/>
    <col min="2798" max="2798" width="13.88671875" style="68" customWidth="1"/>
    <col min="2799" max="2799" width="10.6640625" style="68" customWidth="1"/>
    <col min="2800" max="2800" width="17.33203125" style="68" customWidth="1"/>
    <col min="2801" max="2802" width="12.6640625" style="68" customWidth="1"/>
    <col min="2803" max="2803" width="11.21875" style="68" customWidth="1"/>
    <col min="2804" max="2804" width="18.33203125" style="68" customWidth="1"/>
    <col min="2805" max="2805" width="12.88671875" style="68" customWidth="1"/>
    <col min="2806" max="2807" width="13.21875" style="68" customWidth="1"/>
    <col min="2808" max="2808" width="10.88671875" style="68" customWidth="1"/>
    <col min="2809" max="2809" width="11.109375" style="68" customWidth="1"/>
    <col min="2810" max="2810" width="15.21875" style="68" customWidth="1"/>
    <col min="2811" max="2811" width="9.6640625" style="68"/>
    <col min="2812" max="2812" width="11" style="68" customWidth="1"/>
    <col min="2813" max="2813" width="10.77734375" style="68" customWidth="1"/>
    <col min="2814" max="2814" width="11.44140625" style="68" customWidth="1"/>
    <col min="2815" max="2815" width="4" style="68" customWidth="1"/>
    <col min="2816" max="3006" width="9.6640625" style="68"/>
    <col min="3007" max="3007" width="6.44140625" style="68" customWidth="1"/>
    <col min="3008" max="3008" width="13.88671875" style="68" customWidth="1"/>
    <col min="3009" max="3009" width="11.88671875" style="68" customWidth="1"/>
    <col min="3010" max="3012" width="9.6640625" style="68"/>
    <col min="3013" max="3013" width="15.44140625" style="68" customWidth="1"/>
    <col min="3014" max="3014" width="16.21875" style="68" customWidth="1"/>
    <col min="3015" max="3026" width="9.6640625" style="68"/>
    <col min="3027" max="3027" width="12" style="68" customWidth="1"/>
    <col min="3028" max="3028" width="12.77734375" style="68" customWidth="1"/>
    <col min="3029" max="3029" width="11.109375" style="68" customWidth="1"/>
    <col min="3030" max="3030" width="12" style="68" customWidth="1"/>
    <col min="3031" max="3031" width="9.6640625" style="68"/>
    <col min="3032" max="3032" width="15.33203125" style="68" customWidth="1"/>
    <col min="3033" max="3033" width="15.21875" style="68" customWidth="1"/>
    <col min="3034" max="3034" width="21.44140625" style="68" customWidth="1"/>
    <col min="3035" max="3050" width="9.6640625" style="68"/>
    <col min="3051" max="3052" width="13.44140625" style="68" customWidth="1"/>
    <col min="3053" max="3053" width="9.6640625" style="68"/>
    <col min="3054" max="3054" width="13.88671875" style="68" customWidth="1"/>
    <col min="3055" max="3055" width="10.6640625" style="68" customWidth="1"/>
    <col min="3056" max="3056" width="17.33203125" style="68" customWidth="1"/>
    <col min="3057" max="3058" width="12.6640625" style="68" customWidth="1"/>
    <col min="3059" max="3059" width="11.21875" style="68" customWidth="1"/>
    <col min="3060" max="3060" width="18.33203125" style="68" customWidth="1"/>
    <col min="3061" max="3061" width="12.88671875" style="68" customWidth="1"/>
    <col min="3062" max="3063" width="13.21875" style="68" customWidth="1"/>
    <col min="3064" max="3064" width="10.88671875" style="68" customWidth="1"/>
    <col min="3065" max="3065" width="11.109375" style="68" customWidth="1"/>
    <col min="3066" max="3066" width="15.21875" style="68" customWidth="1"/>
    <col min="3067" max="3067" width="9.6640625" style="68"/>
    <col min="3068" max="3068" width="11" style="68" customWidth="1"/>
    <col min="3069" max="3069" width="10.77734375" style="68" customWidth="1"/>
    <col min="3070" max="3070" width="11.44140625" style="68" customWidth="1"/>
    <col min="3071" max="3071" width="4" style="68" customWidth="1"/>
    <col min="3072" max="3262" width="9.6640625" style="68"/>
    <col min="3263" max="3263" width="6.44140625" style="68" customWidth="1"/>
    <col min="3264" max="3264" width="13.88671875" style="68" customWidth="1"/>
    <col min="3265" max="3265" width="11.88671875" style="68" customWidth="1"/>
    <col min="3266" max="3268" width="9.6640625" style="68"/>
    <col min="3269" max="3269" width="15.44140625" style="68" customWidth="1"/>
    <col min="3270" max="3270" width="16.21875" style="68" customWidth="1"/>
    <col min="3271" max="3282" width="9.6640625" style="68"/>
    <col min="3283" max="3283" width="12" style="68" customWidth="1"/>
    <col min="3284" max="3284" width="12.77734375" style="68" customWidth="1"/>
    <col min="3285" max="3285" width="11.109375" style="68" customWidth="1"/>
    <col min="3286" max="3286" width="12" style="68" customWidth="1"/>
    <col min="3287" max="3287" width="9.6640625" style="68"/>
    <col min="3288" max="3288" width="15.33203125" style="68" customWidth="1"/>
    <col min="3289" max="3289" width="15.21875" style="68" customWidth="1"/>
    <col min="3290" max="3290" width="21.44140625" style="68" customWidth="1"/>
    <col min="3291" max="3306" width="9.6640625" style="68"/>
    <col min="3307" max="3308" width="13.44140625" style="68" customWidth="1"/>
    <col min="3309" max="3309" width="9.6640625" style="68"/>
    <col min="3310" max="3310" width="13.88671875" style="68" customWidth="1"/>
    <col min="3311" max="3311" width="10.6640625" style="68" customWidth="1"/>
    <col min="3312" max="3312" width="17.33203125" style="68" customWidth="1"/>
    <col min="3313" max="3314" width="12.6640625" style="68" customWidth="1"/>
    <col min="3315" max="3315" width="11.21875" style="68" customWidth="1"/>
    <col min="3316" max="3316" width="18.33203125" style="68" customWidth="1"/>
    <col min="3317" max="3317" width="12.88671875" style="68" customWidth="1"/>
    <col min="3318" max="3319" width="13.21875" style="68" customWidth="1"/>
    <col min="3320" max="3320" width="10.88671875" style="68" customWidth="1"/>
    <col min="3321" max="3321" width="11.109375" style="68" customWidth="1"/>
    <col min="3322" max="3322" width="15.21875" style="68" customWidth="1"/>
    <col min="3323" max="3323" width="9.6640625" style="68"/>
    <col min="3324" max="3324" width="11" style="68" customWidth="1"/>
    <col min="3325" max="3325" width="10.77734375" style="68" customWidth="1"/>
    <col min="3326" max="3326" width="11.44140625" style="68" customWidth="1"/>
    <col min="3327" max="3327" width="4" style="68" customWidth="1"/>
    <col min="3328" max="3518" width="9.6640625" style="68"/>
    <col min="3519" max="3519" width="6.44140625" style="68" customWidth="1"/>
    <col min="3520" max="3520" width="13.88671875" style="68" customWidth="1"/>
    <col min="3521" max="3521" width="11.88671875" style="68" customWidth="1"/>
    <col min="3522" max="3524" width="9.6640625" style="68"/>
    <col min="3525" max="3525" width="15.44140625" style="68" customWidth="1"/>
    <col min="3526" max="3526" width="16.21875" style="68" customWidth="1"/>
    <col min="3527" max="3538" width="9.6640625" style="68"/>
    <col min="3539" max="3539" width="12" style="68" customWidth="1"/>
    <col min="3540" max="3540" width="12.77734375" style="68" customWidth="1"/>
    <col min="3541" max="3541" width="11.109375" style="68" customWidth="1"/>
    <col min="3542" max="3542" width="12" style="68" customWidth="1"/>
    <col min="3543" max="3543" width="9.6640625" style="68"/>
    <col min="3544" max="3544" width="15.33203125" style="68" customWidth="1"/>
    <col min="3545" max="3545" width="15.21875" style="68" customWidth="1"/>
    <col min="3546" max="3546" width="21.44140625" style="68" customWidth="1"/>
    <col min="3547" max="3562" width="9.6640625" style="68"/>
    <col min="3563" max="3564" width="13.44140625" style="68" customWidth="1"/>
    <col min="3565" max="3565" width="9.6640625" style="68"/>
    <col min="3566" max="3566" width="13.88671875" style="68" customWidth="1"/>
    <col min="3567" max="3567" width="10.6640625" style="68" customWidth="1"/>
    <col min="3568" max="3568" width="17.33203125" style="68" customWidth="1"/>
    <col min="3569" max="3570" width="12.6640625" style="68" customWidth="1"/>
    <col min="3571" max="3571" width="11.21875" style="68" customWidth="1"/>
    <col min="3572" max="3572" width="18.33203125" style="68" customWidth="1"/>
    <col min="3573" max="3573" width="12.88671875" style="68" customWidth="1"/>
    <col min="3574" max="3575" width="13.21875" style="68" customWidth="1"/>
    <col min="3576" max="3576" width="10.88671875" style="68" customWidth="1"/>
    <col min="3577" max="3577" width="11.109375" style="68" customWidth="1"/>
    <col min="3578" max="3578" width="15.21875" style="68" customWidth="1"/>
    <col min="3579" max="3579" width="9.6640625" style="68"/>
    <col min="3580" max="3580" width="11" style="68" customWidth="1"/>
    <col min="3581" max="3581" width="10.77734375" style="68" customWidth="1"/>
    <col min="3582" max="3582" width="11.44140625" style="68" customWidth="1"/>
    <col min="3583" max="3583" width="4" style="68" customWidth="1"/>
    <col min="3584" max="3774" width="9.6640625" style="68"/>
    <col min="3775" max="3775" width="6.44140625" style="68" customWidth="1"/>
    <col min="3776" max="3776" width="13.88671875" style="68" customWidth="1"/>
    <col min="3777" max="3777" width="11.88671875" style="68" customWidth="1"/>
    <col min="3778" max="3780" width="9.6640625" style="68"/>
    <col min="3781" max="3781" width="15.44140625" style="68" customWidth="1"/>
    <col min="3782" max="3782" width="16.21875" style="68" customWidth="1"/>
    <col min="3783" max="3794" width="9.6640625" style="68"/>
    <col min="3795" max="3795" width="12" style="68" customWidth="1"/>
    <col min="3796" max="3796" width="12.77734375" style="68" customWidth="1"/>
    <col min="3797" max="3797" width="11.109375" style="68" customWidth="1"/>
    <col min="3798" max="3798" width="12" style="68" customWidth="1"/>
    <col min="3799" max="3799" width="9.6640625" style="68"/>
    <col min="3800" max="3800" width="15.33203125" style="68" customWidth="1"/>
    <col min="3801" max="3801" width="15.21875" style="68" customWidth="1"/>
    <col min="3802" max="3802" width="21.44140625" style="68" customWidth="1"/>
    <col min="3803" max="3818" width="9.6640625" style="68"/>
    <col min="3819" max="3820" width="13.44140625" style="68" customWidth="1"/>
    <col min="3821" max="3821" width="9.6640625" style="68"/>
    <col min="3822" max="3822" width="13.88671875" style="68" customWidth="1"/>
    <col min="3823" max="3823" width="10.6640625" style="68" customWidth="1"/>
    <col min="3824" max="3824" width="17.33203125" style="68" customWidth="1"/>
    <col min="3825" max="3826" width="12.6640625" style="68" customWidth="1"/>
    <col min="3827" max="3827" width="11.21875" style="68" customWidth="1"/>
    <col min="3828" max="3828" width="18.33203125" style="68" customWidth="1"/>
    <col min="3829" max="3829" width="12.88671875" style="68" customWidth="1"/>
    <col min="3830" max="3831" width="13.21875" style="68" customWidth="1"/>
    <col min="3832" max="3832" width="10.88671875" style="68" customWidth="1"/>
    <col min="3833" max="3833" width="11.109375" style="68" customWidth="1"/>
    <col min="3834" max="3834" width="15.21875" style="68" customWidth="1"/>
    <col min="3835" max="3835" width="9.6640625" style="68"/>
    <col min="3836" max="3836" width="11" style="68" customWidth="1"/>
    <col min="3837" max="3837" width="10.77734375" style="68" customWidth="1"/>
    <col min="3838" max="3838" width="11.44140625" style="68" customWidth="1"/>
    <col min="3839" max="3839" width="4" style="68" customWidth="1"/>
    <col min="3840" max="4030" width="9.6640625" style="68"/>
    <col min="4031" max="4031" width="6.44140625" style="68" customWidth="1"/>
    <col min="4032" max="4032" width="13.88671875" style="68" customWidth="1"/>
    <col min="4033" max="4033" width="11.88671875" style="68" customWidth="1"/>
    <col min="4034" max="4036" width="9.6640625" style="68"/>
    <col min="4037" max="4037" width="15.44140625" style="68" customWidth="1"/>
    <col min="4038" max="4038" width="16.21875" style="68" customWidth="1"/>
    <col min="4039" max="4050" width="9.6640625" style="68"/>
    <col min="4051" max="4051" width="12" style="68" customWidth="1"/>
    <col min="4052" max="4052" width="12.77734375" style="68" customWidth="1"/>
    <col min="4053" max="4053" width="11.109375" style="68" customWidth="1"/>
    <col min="4054" max="4054" width="12" style="68" customWidth="1"/>
    <col min="4055" max="4055" width="9.6640625" style="68"/>
    <col min="4056" max="4056" width="15.33203125" style="68" customWidth="1"/>
    <col min="4057" max="4057" width="15.21875" style="68" customWidth="1"/>
    <col min="4058" max="4058" width="21.44140625" style="68" customWidth="1"/>
    <col min="4059" max="4074" width="9.6640625" style="68"/>
    <col min="4075" max="4076" width="13.44140625" style="68" customWidth="1"/>
    <col min="4077" max="4077" width="9.6640625" style="68"/>
    <col min="4078" max="4078" width="13.88671875" style="68" customWidth="1"/>
    <col min="4079" max="4079" width="10.6640625" style="68" customWidth="1"/>
    <col min="4080" max="4080" width="17.33203125" style="68" customWidth="1"/>
    <col min="4081" max="4082" width="12.6640625" style="68" customWidth="1"/>
    <col min="4083" max="4083" width="11.21875" style="68" customWidth="1"/>
    <col min="4084" max="4084" width="18.33203125" style="68" customWidth="1"/>
    <col min="4085" max="4085" width="12.88671875" style="68" customWidth="1"/>
    <col min="4086" max="4087" width="13.21875" style="68" customWidth="1"/>
    <col min="4088" max="4088" width="10.88671875" style="68" customWidth="1"/>
    <col min="4089" max="4089" width="11.109375" style="68" customWidth="1"/>
    <col min="4090" max="4090" width="15.21875" style="68" customWidth="1"/>
    <col min="4091" max="4091" width="9.6640625" style="68"/>
    <col min="4092" max="4092" width="11" style="68" customWidth="1"/>
    <col min="4093" max="4093" width="10.77734375" style="68" customWidth="1"/>
    <col min="4094" max="4094" width="11.44140625" style="68" customWidth="1"/>
    <col min="4095" max="4095" width="4" style="68" customWidth="1"/>
    <col min="4096" max="4286" width="9.6640625" style="68"/>
    <col min="4287" max="4287" width="6.44140625" style="68" customWidth="1"/>
    <col min="4288" max="4288" width="13.88671875" style="68" customWidth="1"/>
    <col min="4289" max="4289" width="11.88671875" style="68" customWidth="1"/>
    <col min="4290" max="4292" width="9.6640625" style="68"/>
    <col min="4293" max="4293" width="15.44140625" style="68" customWidth="1"/>
    <col min="4294" max="4294" width="16.21875" style="68" customWidth="1"/>
    <col min="4295" max="4306" width="9.6640625" style="68"/>
    <col min="4307" max="4307" width="12" style="68" customWidth="1"/>
    <col min="4308" max="4308" width="12.77734375" style="68" customWidth="1"/>
    <col min="4309" max="4309" width="11.109375" style="68" customWidth="1"/>
    <col min="4310" max="4310" width="12" style="68" customWidth="1"/>
    <col min="4311" max="4311" width="9.6640625" style="68"/>
    <col min="4312" max="4312" width="15.33203125" style="68" customWidth="1"/>
    <col min="4313" max="4313" width="15.21875" style="68" customWidth="1"/>
    <col min="4314" max="4314" width="21.44140625" style="68" customWidth="1"/>
    <col min="4315" max="4330" width="9.6640625" style="68"/>
    <col min="4331" max="4332" width="13.44140625" style="68" customWidth="1"/>
    <col min="4333" max="4333" width="9.6640625" style="68"/>
    <col min="4334" max="4334" width="13.88671875" style="68" customWidth="1"/>
    <col min="4335" max="4335" width="10.6640625" style="68" customWidth="1"/>
    <col min="4336" max="4336" width="17.33203125" style="68" customWidth="1"/>
    <col min="4337" max="4338" width="12.6640625" style="68" customWidth="1"/>
    <col min="4339" max="4339" width="11.21875" style="68" customWidth="1"/>
    <col min="4340" max="4340" width="18.33203125" style="68" customWidth="1"/>
    <col min="4341" max="4341" width="12.88671875" style="68" customWidth="1"/>
    <col min="4342" max="4343" width="13.21875" style="68" customWidth="1"/>
    <col min="4344" max="4344" width="10.88671875" style="68" customWidth="1"/>
    <col min="4345" max="4345" width="11.109375" style="68" customWidth="1"/>
    <col min="4346" max="4346" width="15.21875" style="68" customWidth="1"/>
    <col min="4347" max="4347" width="9.6640625" style="68"/>
    <col min="4348" max="4348" width="11" style="68" customWidth="1"/>
    <col min="4349" max="4349" width="10.77734375" style="68" customWidth="1"/>
    <col min="4350" max="4350" width="11.44140625" style="68" customWidth="1"/>
    <col min="4351" max="4351" width="4" style="68" customWidth="1"/>
    <col min="4352" max="4542" width="9.6640625" style="68"/>
    <col min="4543" max="4543" width="6.44140625" style="68" customWidth="1"/>
    <col min="4544" max="4544" width="13.88671875" style="68" customWidth="1"/>
    <col min="4545" max="4545" width="11.88671875" style="68" customWidth="1"/>
    <col min="4546" max="4548" width="9.6640625" style="68"/>
    <col min="4549" max="4549" width="15.44140625" style="68" customWidth="1"/>
    <col min="4550" max="4550" width="16.21875" style="68" customWidth="1"/>
    <col min="4551" max="4562" width="9.6640625" style="68"/>
    <col min="4563" max="4563" width="12" style="68" customWidth="1"/>
    <col min="4564" max="4564" width="12.77734375" style="68" customWidth="1"/>
    <col min="4565" max="4565" width="11.109375" style="68" customWidth="1"/>
    <col min="4566" max="4566" width="12" style="68" customWidth="1"/>
    <col min="4567" max="4567" width="9.6640625" style="68"/>
    <col min="4568" max="4568" width="15.33203125" style="68" customWidth="1"/>
    <col min="4569" max="4569" width="15.21875" style="68" customWidth="1"/>
    <col min="4570" max="4570" width="21.44140625" style="68" customWidth="1"/>
    <col min="4571" max="4586" width="9.6640625" style="68"/>
    <col min="4587" max="4588" width="13.44140625" style="68" customWidth="1"/>
    <col min="4589" max="4589" width="9.6640625" style="68"/>
    <col min="4590" max="4590" width="13.88671875" style="68" customWidth="1"/>
    <col min="4591" max="4591" width="10.6640625" style="68" customWidth="1"/>
    <col min="4592" max="4592" width="17.33203125" style="68" customWidth="1"/>
    <col min="4593" max="4594" width="12.6640625" style="68" customWidth="1"/>
    <col min="4595" max="4595" width="11.21875" style="68" customWidth="1"/>
    <col min="4596" max="4596" width="18.33203125" style="68" customWidth="1"/>
    <col min="4597" max="4597" width="12.88671875" style="68" customWidth="1"/>
    <col min="4598" max="4599" width="13.21875" style="68" customWidth="1"/>
    <col min="4600" max="4600" width="10.88671875" style="68" customWidth="1"/>
    <col min="4601" max="4601" width="11.109375" style="68" customWidth="1"/>
    <col min="4602" max="4602" width="15.21875" style="68" customWidth="1"/>
    <col min="4603" max="4603" width="9.6640625" style="68"/>
    <col min="4604" max="4604" width="11" style="68" customWidth="1"/>
    <col min="4605" max="4605" width="10.77734375" style="68" customWidth="1"/>
    <col min="4606" max="4606" width="11.44140625" style="68" customWidth="1"/>
    <col min="4607" max="4607" width="4" style="68" customWidth="1"/>
    <col min="4608" max="4798" width="9.6640625" style="68"/>
    <col min="4799" max="4799" width="6.44140625" style="68" customWidth="1"/>
    <col min="4800" max="4800" width="13.88671875" style="68" customWidth="1"/>
    <col min="4801" max="4801" width="11.88671875" style="68" customWidth="1"/>
    <col min="4802" max="4804" width="9.6640625" style="68"/>
    <col min="4805" max="4805" width="15.44140625" style="68" customWidth="1"/>
    <col min="4806" max="4806" width="16.21875" style="68" customWidth="1"/>
    <col min="4807" max="4818" width="9.6640625" style="68"/>
    <col min="4819" max="4819" width="12" style="68" customWidth="1"/>
    <col min="4820" max="4820" width="12.77734375" style="68" customWidth="1"/>
    <col min="4821" max="4821" width="11.109375" style="68" customWidth="1"/>
    <col min="4822" max="4822" width="12" style="68" customWidth="1"/>
    <col min="4823" max="4823" width="9.6640625" style="68"/>
    <col min="4824" max="4824" width="15.33203125" style="68" customWidth="1"/>
    <col min="4825" max="4825" width="15.21875" style="68" customWidth="1"/>
    <col min="4826" max="4826" width="21.44140625" style="68" customWidth="1"/>
    <col min="4827" max="4842" width="9.6640625" style="68"/>
    <col min="4843" max="4844" width="13.44140625" style="68" customWidth="1"/>
    <col min="4845" max="4845" width="9.6640625" style="68"/>
    <col min="4846" max="4846" width="13.88671875" style="68" customWidth="1"/>
    <col min="4847" max="4847" width="10.6640625" style="68" customWidth="1"/>
    <col min="4848" max="4848" width="17.33203125" style="68" customWidth="1"/>
    <col min="4849" max="4850" width="12.6640625" style="68" customWidth="1"/>
    <col min="4851" max="4851" width="11.21875" style="68" customWidth="1"/>
    <col min="4852" max="4852" width="18.33203125" style="68" customWidth="1"/>
    <col min="4853" max="4853" width="12.88671875" style="68" customWidth="1"/>
    <col min="4854" max="4855" width="13.21875" style="68" customWidth="1"/>
    <col min="4856" max="4856" width="10.88671875" style="68" customWidth="1"/>
    <col min="4857" max="4857" width="11.109375" style="68" customWidth="1"/>
    <col min="4858" max="4858" width="15.21875" style="68" customWidth="1"/>
    <col min="4859" max="4859" width="9.6640625" style="68"/>
    <col min="4860" max="4860" width="11" style="68" customWidth="1"/>
    <col min="4861" max="4861" width="10.77734375" style="68" customWidth="1"/>
    <col min="4862" max="4862" width="11.44140625" style="68" customWidth="1"/>
    <col min="4863" max="4863" width="4" style="68" customWidth="1"/>
    <col min="4864" max="5054" width="9.6640625" style="68"/>
    <col min="5055" max="5055" width="6.44140625" style="68" customWidth="1"/>
    <col min="5056" max="5056" width="13.88671875" style="68" customWidth="1"/>
    <col min="5057" max="5057" width="11.88671875" style="68" customWidth="1"/>
    <col min="5058" max="5060" width="9.6640625" style="68"/>
    <col min="5061" max="5061" width="15.44140625" style="68" customWidth="1"/>
    <col min="5062" max="5062" width="16.21875" style="68" customWidth="1"/>
    <col min="5063" max="5074" width="9.6640625" style="68"/>
    <col min="5075" max="5075" width="12" style="68" customWidth="1"/>
    <col min="5076" max="5076" width="12.77734375" style="68" customWidth="1"/>
    <col min="5077" max="5077" width="11.109375" style="68" customWidth="1"/>
    <col min="5078" max="5078" width="12" style="68" customWidth="1"/>
    <col min="5079" max="5079" width="9.6640625" style="68"/>
    <col min="5080" max="5080" width="15.33203125" style="68" customWidth="1"/>
    <col min="5081" max="5081" width="15.21875" style="68" customWidth="1"/>
    <col min="5082" max="5082" width="21.44140625" style="68" customWidth="1"/>
    <col min="5083" max="5098" width="9.6640625" style="68"/>
    <col min="5099" max="5100" width="13.44140625" style="68" customWidth="1"/>
    <col min="5101" max="5101" width="9.6640625" style="68"/>
    <col min="5102" max="5102" width="13.88671875" style="68" customWidth="1"/>
    <col min="5103" max="5103" width="10.6640625" style="68" customWidth="1"/>
    <col min="5104" max="5104" width="17.33203125" style="68" customWidth="1"/>
    <col min="5105" max="5106" width="12.6640625" style="68" customWidth="1"/>
    <col min="5107" max="5107" width="11.21875" style="68" customWidth="1"/>
    <col min="5108" max="5108" width="18.33203125" style="68" customWidth="1"/>
    <col min="5109" max="5109" width="12.88671875" style="68" customWidth="1"/>
    <col min="5110" max="5111" width="13.21875" style="68" customWidth="1"/>
    <col min="5112" max="5112" width="10.88671875" style="68" customWidth="1"/>
    <col min="5113" max="5113" width="11.109375" style="68" customWidth="1"/>
    <col min="5114" max="5114" width="15.21875" style="68" customWidth="1"/>
    <col min="5115" max="5115" width="9.6640625" style="68"/>
    <col min="5116" max="5116" width="11" style="68" customWidth="1"/>
    <col min="5117" max="5117" width="10.77734375" style="68" customWidth="1"/>
    <col min="5118" max="5118" width="11.44140625" style="68" customWidth="1"/>
    <col min="5119" max="5119" width="4" style="68" customWidth="1"/>
    <col min="5120" max="5310" width="9.6640625" style="68"/>
    <col min="5311" max="5311" width="6.44140625" style="68" customWidth="1"/>
    <col min="5312" max="5312" width="13.88671875" style="68" customWidth="1"/>
    <col min="5313" max="5313" width="11.88671875" style="68" customWidth="1"/>
    <col min="5314" max="5316" width="9.6640625" style="68"/>
    <col min="5317" max="5317" width="15.44140625" style="68" customWidth="1"/>
    <col min="5318" max="5318" width="16.21875" style="68" customWidth="1"/>
    <col min="5319" max="5330" width="9.6640625" style="68"/>
    <col min="5331" max="5331" width="12" style="68" customWidth="1"/>
    <col min="5332" max="5332" width="12.77734375" style="68" customWidth="1"/>
    <col min="5333" max="5333" width="11.109375" style="68" customWidth="1"/>
    <col min="5334" max="5334" width="12" style="68" customWidth="1"/>
    <col min="5335" max="5335" width="9.6640625" style="68"/>
    <col min="5336" max="5336" width="15.33203125" style="68" customWidth="1"/>
    <col min="5337" max="5337" width="15.21875" style="68" customWidth="1"/>
    <col min="5338" max="5338" width="21.44140625" style="68" customWidth="1"/>
    <col min="5339" max="5354" width="9.6640625" style="68"/>
    <col min="5355" max="5356" width="13.44140625" style="68" customWidth="1"/>
    <col min="5357" max="5357" width="9.6640625" style="68"/>
    <col min="5358" max="5358" width="13.88671875" style="68" customWidth="1"/>
    <col min="5359" max="5359" width="10.6640625" style="68" customWidth="1"/>
    <col min="5360" max="5360" width="17.33203125" style="68" customWidth="1"/>
    <col min="5361" max="5362" width="12.6640625" style="68" customWidth="1"/>
    <col min="5363" max="5363" width="11.21875" style="68" customWidth="1"/>
    <col min="5364" max="5364" width="18.33203125" style="68" customWidth="1"/>
    <col min="5365" max="5365" width="12.88671875" style="68" customWidth="1"/>
    <col min="5366" max="5367" width="13.21875" style="68" customWidth="1"/>
    <col min="5368" max="5368" width="10.88671875" style="68" customWidth="1"/>
    <col min="5369" max="5369" width="11.109375" style="68" customWidth="1"/>
    <col min="5370" max="5370" width="15.21875" style="68" customWidth="1"/>
    <col min="5371" max="5371" width="9.6640625" style="68"/>
    <col min="5372" max="5372" width="11" style="68" customWidth="1"/>
    <col min="5373" max="5373" width="10.77734375" style="68" customWidth="1"/>
    <col min="5374" max="5374" width="11.44140625" style="68" customWidth="1"/>
    <col min="5375" max="5375" width="4" style="68" customWidth="1"/>
    <col min="5376" max="5566" width="9.6640625" style="68"/>
    <col min="5567" max="5567" width="6.44140625" style="68" customWidth="1"/>
    <col min="5568" max="5568" width="13.88671875" style="68" customWidth="1"/>
    <col min="5569" max="5569" width="11.88671875" style="68" customWidth="1"/>
    <col min="5570" max="5572" width="9.6640625" style="68"/>
    <col min="5573" max="5573" width="15.44140625" style="68" customWidth="1"/>
    <col min="5574" max="5574" width="16.21875" style="68" customWidth="1"/>
    <col min="5575" max="5586" width="9.6640625" style="68"/>
    <col min="5587" max="5587" width="12" style="68" customWidth="1"/>
    <col min="5588" max="5588" width="12.77734375" style="68" customWidth="1"/>
    <col min="5589" max="5589" width="11.109375" style="68" customWidth="1"/>
    <col min="5590" max="5590" width="12" style="68" customWidth="1"/>
    <col min="5591" max="5591" width="9.6640625" style="68"/>
    <col min="5592" max="5592" width="15.33203125" style="68" customWidth="1"/>
    <col min="5593" max="5593" width="15.21875" style="68" customWidth="1"/>
    <col min="5594" max="5594" width="21.44140625" style="68" customWidth="1"/>
    <col min="5595" max="5610" width="9.6640625" style="68"/>
    <col min="5611" max="5612" width="13.44140625" style="68" customWidth="1"/>
    <col min="5613" max="5613" width="9.6640625" style="68"/>
    <col min="5614" max="5614" width="13.88671875" style="68" customWidth="1"/>
    <col min="5615" max="5615" width="10.6640625" style="68" customWidth="1"/>
    <col min="5616" max="5616" width="17.33203125" style="68" customWidth="1"/>
    <col min="5617" max="5618" width="12.6640625" style="68" customWidth="1"/>
    <col min="5619" max="5619" width="11.21875" style="68" customWidth="1"/>
    <col min="5620" max="5620" width="18.33203125" style="68" customWidth="1"/>
    <col min="5621" max="5621" width="12.88671875" style="68" customWidth="1"/>
    <col min="5622" max="5623" width="13.21875" style="68" customWidth="1"/>
    <col min="5624" max="5624" width="10.88671875" style="68" customWidth="1"/>
    <col min="5625" max="5625" width="11.109375" style="68" customWidth="1"/>
    <col min="5626" max="5626" width="15.21875" style="68" customWidth="1"/>
    <col min="5627" max="5627" width="9.6640625" style="68"/>
    <col min="5628" max="5628" width="11" style="68" customWidth="1"/>
    <col min="5629" max="5629" width="10.77734375" style="68" customWidth="1"/>
    <col min="5630" max="5630" width="11.44140625" style="68" customWidth="1"/>
    <col min="5631" max="5631" width="4" style="68" customWidth="1"/>
    <col min="5632" max="5822" width="9.6640625" style="68"/>
    <col min="5823" max="5823" width="6.44140625" style="68" customWidth="1"/>
    <col min="5824" max="5824" width="13.88671875" style="68" customWidth="1"/>
    <col min="5825" max="5825" width="11.88671875" style="68" customWidth="1"/>
    <col min="5826" max="5828" width="9.6640625" style="68"/>
    <col min="5829" max="5829" width="15.44140625" style="68" customWidth="1"/>
    <col min="5830" max="5830" width="16.21875" style="68" customWidth="1"/>
    <col min="5831" max="5842" width="9.6640625" style="68"/>
    <col min="5843" max="5843" width="12" style="68" customWidth="1"/>
    <col min="5844" max="5844" width="12.77734375" style="68" customWidth="1"/>
    <col min="5845" max="5845" width="11.109375" style="68" customWidth="1"/>
    <col min="5846" max="5846" width="12" style="68" customWidth="1"/>
    <col min="5847" max="5847" width="9.6640625" style="68"/>
    <col min="5848" max="5848" width="15.33203125" style="68" customWidth="1"/>
    <col min="5849" max="5849" width="15.21875" style="68" customWidth="1"/>
    <col min="5850" max="5850" width="21.44140625" style="68" customWidth="1"/>
    <col min="5851" max="5866" width="9.6640625" style="68"/>
    <col min="5867" max="5868" width="13.44140625" style="68" customWidth="1"/>
    <col min="5869" max="5869" width="9.6640625" style="68"/>
    <col min="5870" max="5870" width="13.88671875" style="68" customWidth="1"/>
    <col min="5871" max="5871" width="10.6640625" style="68" customWidth="1"/>
    <col min="5872" max="5872" width="17.33203125" style="68" customWidth="1"/>
    <col min="5873" max="5874" width="12.6640625" style="68" customWidth="1"/>
    <col min="5875" max="5875" width="11.21875" style="68" customWidth="1"/>
    <col min="5876" max="5876" width="18.33203125" style="68" customWidth="1"/>
    <col min="5877" max="5877" width="12.88671875" style="68" customWidth="1"/>
    <col min="5878" max="5879" width="13.21875" style="68" customWidth="1"/>
    <col min="5880" max="5880" width="10.88671875" style="68" customWidth="1"/>
    <col min="5881" max="5881" width="11.109375" style="68" customWidth="1"/>
    <col min="5882" max="5882" width="15.21875" style="68" customWidth="1"/>
    <col min="5883" max="5883" width="9.6640625" style="68"/>
    <col min="5884" max="5884" width="11" style="68" customWidth="1"/>
    <col min="5885" max="5885" width="10.77734375" style="68" customWidth="1"/>
    <col min="5886" max="5886" width="11.44140625" style="68" customWidth="1"/>
    <col min="5887" max="5887" width="4" style="68" customWidth="1"/>
    <col min="5888" max="6078" width="9.6640625" style="68"/>
    <col min="6079" max="6079" width="6.44140625" style="68" customWidth="1"/>
    <col min="6080" max="6080" width="13.88671875" style="68" customWidth="1"/>
    <col min="6081" max="6081" width="11.88671875" style="68" customWidth="1"/>
    <col min="6082" max="6084" width="9.6640625" style="68"/>
    <col min="6085" max="6085" width="15.44140625" style="68" customWidth="1"/>
    <col min="6086" max="6086" width="16.21875" style="68" customWidth="1"/>
    <col min="6087" max="6098" width="9.6640625" style="68"/>
    <col min="6099" max="6099" width="12" style="68" customWidth="1"/>
    <col min="6100" max="6100" width="12.77734375" style="68" customWidth="1"/>
    <col min="6101" max="6101" width="11.109375" style="68" customWidth="1"/>
    <col min="6102" max="6102" width="12" style="68" customWidth="1"/>
    <col min="6103" max="6103" width="9.6640625" style="68"/>
    <col min="6104" max="6104" width="15.33203125" style="68" customWidth="1"/>
    <col min="6105" max="6105" width="15.21875" style="68" customWidth="1"/>
    <col min="6106" max="6106" width="21.44140625" style="68" customWidth="1"/>
    <col min="6107" max="6122" width="9.6640625" style="68"/>
    <col min="6123" max="6124" width="13.44140625" style="68" customWidth="1"/>
    <col min="6125" max="6125" width="9.6640625" style="68"/>
    <col min="6126" max="6126" width="13.88671875" style="68" customWidth="1"/>
    <col min="6127" max="6127" width="10.6640625" style="68" customWidth="1"/>
    <col min="6128" max="6128" width="17.33203125" style="68" customWidth="1"/>
    <col min="6129" max="6130" width="12.6640625" style="68" customWidth="1"/>
    <col min="6131" max="6131" width="11.21875" style="68" customWidth="1"/>
    <col min="6132" max="6132" width="18.33203125" style="68" customWidth="1"/>
    <col min="6133" max="6133" width="12.88671875" style="68" customWidth="1"/>
    <col min="6134" max="6135" width="13.21875" style="68" customWidth="1"/>
    <col min="6136" max="6136" width="10.88671875" style="68" customWidth="1"/>
    <col min="6137" max="6137" width="11.109375" style="68" customWidth="1"/>
    <col min="6138" max="6138" width="15.21875" style="68" customWidth="1"/>
    <col min="6139" max="6139" width="9.6640625" style="68"/>
    <col min="6140" max="6140" width="11" style="68" customWidth="1"/>
    <col min="6141" max="6141" width="10.77734375" style="68" customWidth="1"/>
    <col min="6142" max="6142" width="11.44140625" style="68" customWidth="1"/>
    <col min="6143" max="6143" width="4" style="68" customWidth="1"/>
    <col min="6144" max="6334" width="9.6640625" style="68"/>
    <col min="6335" max="6335" width="6.44140625" style="68" customWidth="1"/>
    <col min="6336" max="6336" width="13.88671875" style="68" customWidth="1"/>
    <col min="6337" max="6337" width="11.88671875" style="68" customWidth="1"/>
    <col min="6338" max="6340" width="9.6640625" style="68"/>
    <col min="6341" max="6341" width="15.44140625" style="68" customWidth="1"/>
    <col min="6342" max="6342" width="16.21875" style="68" customWidth="1"/>
    <col min="6343" max="6354" width="9.6640625" style="68"/>
    <col min="6355" max="6355" width="12" style="68" customWidth="1"/>
    <col min="6356" max="6356" width="12.77734375" style="68" customWidth="1"/>
    <col min="6357" max="6357" width="11.109375" style="68" customWidth="1"/>
    <col min="6358" max="6358" width="12" style="68" customWidth="1"/>
    <col min="6359" max="6359" width="9.6640625" style="68"/>
    <col min="6360" max="6360" width="15.33203125" style="68" customWidth="1"/>
    <col min="6361" max="6361" width="15.21875" style="68" customWidth="1"/>
    <col min="6362" max="6362" width="21.44140625" style="68" customWidth="1"/>
    <col min="6363" max="6378" width="9.6640625" style="68"/>
    <col min="6379" max="6380" width="13.44140625" style="68" customWidth="1"/>
    <col min="6381" max="6381" width="9.6640625" style="68"/>
    <col min="6382" max="6382" width="13.88671875" style="68" customWidth="1"/>
    <col min="6383" max="6383" width="10.6640625" style="68" customWidth="1"/>
    <col min="6384" max="6384" width="17.33203125" style="68" customWidth="1"/>
    <col min="6385" max="6386" width="12.6640625" style="68" customWidth="1"/>
    <col min="6387" max="6387" width="11.21875" style="68" customWidth="1"/>
    <col min="6388" max="6388" width="18.33203125" style="68" customWidth="1"/>
    <col min="6389" max="6389" width="12.88671875" style="68" customWidth="1"/>
    <col min="6390" max="6391" width="13.21875" style="68" customWidth="1"/>
    <col min="6392" max="6392" width="10.88671875" style="68" customWidth="1"/>
    <col min="6393" max="6393" width="11.109375" style="68" customWidth="1"/>
    <col min="6394" max="6394" width="15.21875" style="68" customWidth="1"/>
    <col min="6395" max="6395" width="9.6640625" style="68"/>
    <col min="6396" max="6396" width="11" style="68" customWidth="1"/>
    <col min="6397" max="6397" width="10.77734375" style="68" customWidth="1"/>
    <col min="6398" max="6398" width="11.44140625" style="68" customWidth="1"/>
    <col min="6399" max="6399" width="4" style="68" customWidth="1"/>
    <col min="6400" max="6590" width="9.6640625" style="68"/>
    <col min="6591" max="6591" width="6.44140625" style="68" customWidth="1"/>
    <col min="6592" max="6592" width="13.88671875" style="68" customWidth="1"/>
    <col min="6593" max="6593" width="11.88671875" style="68" customWidth="1"/>
    <col min="6594" max="6596" width="9.6640625" style="68"/>
    <col min="6597" max="6597" width="15.44140625" style="68" customWidth="1"/>
    <col min="6598" max="6598" width="16.21875" style="68" customWidth="1"/>
    <col min="6599" max="6610" width="9.6640625" style="68"/>
    <col min="6611" max="6611" width="12" style="68" customWidth="1"/>
    <col min="6612" max="6612" width="12.77734375" style="68" customWidth="1"/>
    <col min="6613" max="6613" width="11.109375" style="68" customWidth="1"/>
    <col min="6614" max="6614" width="12" style="68" customWidth="1"/>
    <col min="6615" max="6615" width="9.6640625" style="68"/>
    <col min="6616" max="6616" width="15.33203125" style="68" customWidth="1"/>
    <col min="6617" max="6617" width="15.21875" style="68" customWidth="1"/>
    <col min="6618" max="6618" width="21.44140625" style="68" customWidth="1"/>
    <col min="6619" max="6634" width="9.6640625" style="68"/>
    <col min="6635" max="6636" width="13.44140625" style="68" customWidth="1"/>
    <col min="6637" max="6637" width="9.6640625" style="68"/>
    <col min="6638" max="6638" width="13.88671875" style="68" customWidth="1"/>
    <col min="6639" max="6639" width="10.6640625" style="68" customWidth="1"/>
    <col min="6640" max="6640" width="17.33203125" style="68" customWidth="1"/>
    <col min="6641" max="6642" width="12.6640625" style="68" customWidth="1"/>
    <col min="6643" max="6643" width="11.21875" style="68" customWidth="1"/>
    <col min="6644" max="6644" width="18.33203125" style="68" customWidth="1"/>
    <col min="6645" max="6645" width="12.88671875" style="68" customWidth="1"/>
    <col min="6646" max="6647" width="13.21875" style="68" customWidth="1"/>
    <col min="6648" max="6648" width="10.88671875" style="68" customWidth="1"/>
    <col min="6649" max="6649" width="11.109375" style="68" customWidth="1"/>
    <col min="6650" max="6650" width="15.21875" style="68" customWidth="1"/>
    <col min="6651" max="6651" width="9.6640625" style="68"/>
    <col min="6652" max="6652" width="11" style="68" customWidth="1"/>
    <col min="6653" max="6653" width="10.77734375" style="68" customWidth="1"/>
    <col min="6654" max="6654" width="11.44140625" style="68" customWidth="1"/>
    <col min="6655" max="6655" width="4" style="68" customWidth="1"/>
    <col min="6656" max="6846" width="9.6640625" style="68"/>
    <col min="6847" max="6847" width="6.44140625" style="68" customWidth="1"/>
    <col min="6848" max="6848" width="13.88671875" style="68" customWidth="1"/>
    <col min="6849" max="6849" width="11.88671875" style="68" customWidth="1"/>
    <col min="6850" max="6852" width="9.6640625" style="68"/>
    <col min="6853" max="6853" width="15.44140625" style="68" customWidth="1"/>
    <col min="6854" max="6854" width="16.21875" style="68" customWidth="1"/>
    <col min="6855" max="6866" width="9.6640625" style="68"/>
    <col min="6867" max="6867" width="12" style="68" customWidth="1"/>
    <col min="6868" max="6868" width="12.77734375" style="68" customWidth="1"/>
    <col min="6869" max="6869" width="11.109375" style="68" customWidth="1"/>
    <col min="6870" max="6870" width="12" style="68" customWidth="1"/>
    <col min="6871" max="6871" width="9.6640625" style="68"/>
    <col min="6872" max="6872" width="15.33203125" style="68" customWidth="1"/>
    <col min="6873" max="6873" width="15.21875" style="68" customWidth="1"/>
    <col min="6874" max="6874" width="21.44140625" style="68" customWidth="1"/>
    <col min="6875" max="6890" width="9.6640625" style="68"/>
    <col min="6891" max="6892" width="13.44140625" style="68" customWidth="1"/>
    <col min="6893" max="6893" width="9.6640625" style="68"/>
    <col min="6894" max="6894" width="13.88671875" style="68" customWidth="1"/>
    <col min="6895" max="6895" width="10.6640625" style="68" customWidth="1"/>
    <col min="6896" max="6896" width="17.33203125" style="68" customWidth="1"/>
    <col min="6897" max="6898" width="12.6640625" style="68" customWidth="1"/>
    <col min="6899" max="6899" width="11.21875" style="68" customWidth="1"/>
    <col min="6900" max="6900" width="18.33203125" style="68" customWidth="1"/>
    <col min="6901" max="6901" width="12.88671875" style="68" customWidth="1"/>
    <col min="6902" max="6903" width="13.21875" style="68" customWidth="1"/>
    <col min="6904" max="6904" width="10.88671875" style="68" customWidth="1"/>
    <col min="6905" max="6905" width="11.109375" style="68" customWidth="1"/>
    <col min="6906" max="6906" width="15.21875" style="68" customWidth="1"/>
    <col min="6907" max="6907" width="9.6640625" style="68"/>
    <col min="6908" max="6908" width="11" style="68" customWidth="1"/>
    <col min="6909" max="6909" width="10.77734375" style="68" customWidth="1"/>
    <col min="6910" max="6910" width="11.44140625" style="68" customWidth="1"/>
    <col min="6911" max="6911" width="4" style="68" customWidth="1"/>
    <col min="6912" max="7102" width="9.6640625" style="68"/>
    <col min="7103" max="7103" width="6.44140625" style="68" customWidth="1"/>
    <col min="7104" max="7104" width="13.88671875" style="68" customWidth="1"/>
    <col min="7105" max="7105" width="11.88671875" style="68" customWidth="1"/>
    <col min="7106" max="7108" width="9.6640625" style="68"/>
    <col min="7109" max="7109" width="15.44140625" style="68" customWidth="1"/>
    <col min="7110" max="7110" width="16.21875" style="68" customWidth="1"/>
    <col min="7111" max="7122" width="9.6640625" style="68"/>
    <col min="7123" max="7123" width="12" style="68" customWidth="1"/>
    <col min="7124" max="7124" width="12.77734375" style="68" customWidth="1"/>
    <col min="7125" max="7125" width="11.109375" style="68" customWidth="1"/>
    <col min="7126" max="7126" width="12" style="68" customWidth="1"/>
    <col min="7127" max="7127" width="9.6640625" style="68"/>
    <col min="7128" max="7128" width="15.33203125" style="68" customWidth="1"/>
    <col min="7129" max="7129" width="15.21875" style="68" customWidth="1"/>
    <col min="7130" max="7130" width="21.44140625" style="68" customWidth="1"/>
    <col min="7131" max="7146" width="9.6640625" style="68"/>
    <col min="7147" max="7148" width="13.44140625" style="68" customWidth="1"/>
    <col min="7149" max="7149" width="9.6640625" style="68"/>
    <col min="7150" max="7150" width="13.88671875" style="68" customWidth="1"/>
    <col min="7151" max="7151" width="10.6640625" style="68" customWidth="1"/>
    <col min="7152" max="7152" width="17.33203125" style="68" customWidth="1"/>
    <col min="7153" max="7154" width="12.6640625" style="68" customWidth="1"/>
    <col min="7155" max="7155" width="11.21875" style="68" customWidth="1"/>
    <col min="7156" max="7156" width="18.33203125" style="68" customWidth="1"/>
    <col min="7157" max="7157" width="12.88671875" style="68" customWidth="1"/>
    <col min="7158" max="7159" width="13.21875" style="68" customWidth="1"/>
    <col min="7160" max="7160" width="10.88671875" style="68" customWidth="1"/>
    <col min="7161" max="7161" width="11.109375" style="68" customWidth="1"/>
    <col min="7162" max="7162" width="15.21875" style="68" customWidth="1"/>
    <col min="7163" max="7163" width="9.6640625" style="68"/>
    <col min="7164" max="7164" width="11" style="68" customWidth="1"/>
    <col min="7165" max="7165" width="10.77734375" style="68" customWidth="1"/>
    <col min="7166" max="7166" width="11.44140625" style="68" customWidth="1"/>
    <col min="7167" max="7167" width="4" style="68" customWidth="1"/>
    <col min="7168" max="7358" width="9.6640625" style="68"/>
    <col min="7359" max="7359" width="6.44140625" style="68" customWidth="1"/>
    <col min="7360" max="7360" width="13.88671875" style="68" customWidth="1"/>
    <col min="7361" max="7361" width="11.88671875" style="68" customWidth="1"/>
    <col min="7362" max="7364" width="9.6640625" style="68"/>
    <col min="7365" max="7365" width="15.44140625" style="68" customWidth="1"/>
    <col min="7366" max="7366" width="16.21875" style="68" customWidth="1"/>
    <col min="7367" max="7378" width="9.6640625" style="68"/>
    <col min="7379" max="7379" width="12" style="68" customWidth="1"/>
    <col min="7380" max="7380" width="12.77734375" style="68" customWidth="1"/>
    <col min="7381" max="7381" width="11.109375" style="68" customWidth="1"/>
    <col min="7382" max="7382" width="12" style="68" customWidth="1"/>
    <col min="7383" max="7383" width="9.6640625" style="68"/>
    <col min="7384" max="7384" width="15.33203125" style="68" customWidth="1"/>
    <col min="7385" max="7385" width="15.21875" style="68" customWidth="1"/>
    <col min="7386" max="7386" width="21.44140625" style="68" customWidth="1"/>
    <col min="7387" max="7402" width="9.6640625" style="68"/>
    <col min="7403" max="7404" width="13.44140625" style="68" customWidth="1"/>
    <col min="7405" max="7405" width="9.6640625" style="68"/>
    <col min="7406" max="7406" width="13.88671875" style="68" customWidth="1"/>
    <col min="7407" max="7407" width="10.6640625" style="68" customWidth="1"/>
    <col min="7408" max="7408" width="17.33203125" style="68" customWidth="1"/>
    <col min="7409" max="7410" width="12.6640625" style="68" customWidth="1"/>
    <col min="7411" max="7411" width="11.21875" style="68" customWidth="1"/>
    <col min="7412" max="7412" width="18.33203125" style="68" customWidth="1"/>
    <col min="7413" max="7413" width="12.88671875" style="68" customWidth="1"/>
    <col min="7414" max="7415" width="13.21875" style="68" customWidth="1"/>
    <col min="7416" max="7416" width="10.88671875" style="68" customWidth="1"/>
    <col min="7417" max="7417" width="11.109375" style="68" customWidth="1"/>
    <col min="7418" max="7418" width="15.21875" style="68" customWidth="1"/>
    <col min="7419" max="7419" width="9.6640625" style="68"/>
    <col min="7420" max="7420" width="11" style="68" customWidth="1"/>
    <col min="7421" max="7421" width="10.77734375" style="68" customWidth="1"/>
    <col min="7422" max="7422" width="11.44140625" style="68" customWidth="1"/>
    <col min="7423" max="7423" width="4" style="68" customWidth="1"/>
    <col min="7424" max="7614" width="9.6640625" style="68"/>
    <col min="7615" max="7615" width="6.44140625" style="68" customWidth="1"/>
    <col min="7616" max="7616" width="13.88671875" style="68" customWidth="1"/>
    <col min="7617" max="7617" width="11.88671875" style="68" customWidth="1"/>
    <col min="7618" max="7620" width="9.6640625" style="68"/>
    <col min="7621" max="7621" width="15.44140625" style="68" customWidth="1"/>
    <col min="7622" max="7622" width="16.21875" style="68" customWidth="1"/>
    <col min="7623" max="7634" width="9.6640625" style="68"/>
    <col min="7635" max="7635" width="12" style="68" customWidth="1"/>
    <col min="7636" max="7636" width="12.77734375" style="68" customWidth="1"/>
    <col min="7637" max="7637" width="11.109375" style="68" customWidth="1"/>
    <col min="7638" max="7638" width="12" style="68" customWidth="1"/>
    <col min="7639" max="7639" width="9.6640625" style="68"/>
    <col min="7640" max="7640" width="15.33203125" style="68" customWidth="1"/>
    <col min="7641" max="7641" width="15.21875" style="68" customWidth="1"/>
    <col min="7642" max="7642" width="21.44140625" style="68" customWidth="1"/>
    <col min="7643" max="7658" width="9.6640625" style="68"/>
    <col min="7659" max="7660" width="13.44140625" style="68" customWidth="1"/>
    <col min="7661" max="7661" width="9.6640625" style="68"/>
    <col min="7662" max="7662" width="13.88671875" style="68" customWidth="1"/>
    <col min="7663" max="7663" width="10.6640625" style="68" customWidth="1"/>
    <col min="7664" max="7664" width="17.33203125" style="68" customWidth="1"/>
    <col min="7665" max="7666" width="12.6640625" style="68" customWidth="1"/>
    <col min="7667" max="7667" width="11.21875" style="68" customWidth="1"/>
    <col min="7668" max="7668" width="18.33203125" style="68" customWidth="1"/>
    <col min="7669" max="7669" width="12.88671875" style="68" customWidth="1"/>
    <col min="7670" max="7671" width="13.21875" style="68" customWidth="1"/>
    <col min="7672" max="7672" width="10.88671875" style="68" customWidth="1"/>
    <col min="7673" max="7673" width="11.109375" style="68" customWidth="1"/>
    <col min="7674" max="7674" width="15.21875" style="68" customWidth="1"/>
    <col min="7675" max="7675" width="9.6640625" style="68"/>
    <col min="7676" max="7676" width="11" style="68" customWidth="1"/>
    <col min="7677" max="7677" width="10.77734375" style="68" customWidth="1"/>
    <col min="7678" max="7678" width="11.44140625" style="68" customWidth="1"/>
    <col min="7679" max="7679" width="4" style="68" customWidth="1"/>
    <col min="7680" max="7870" width="9.6640625" style="68"/>
    <col min="7871" max="7871" width="6.44140625" style="68" customWidth="1"/>
    <col min="7872" max="7872" width="13.88671875" style="68" customWidth="1"/>
    <col min="7873" max="7873" width="11.88671875" style="68" customWidth="1"/>
    <col min="7874" max="7876" width="9.6640625" style="68"/>
    <col min="7877" max="7877" width="15.44140625" style="68" customWidth="1"/>
    <col min="7878" max="7878" width="16.21875" style="68" customWidth="1"/>
    <col min="7879" max="7890" width="9.6640625" style="68"/>
    <col min="7891" max="7891" width="12" style="68" customWidth="1"/>
    <col min="7892" max="7892" width="12.77734375" style="68" customWidth="1"/>
    <col min="7893" max="7893" width="11.109375" style="68" customWidth="1"/>
    <col min="7894" max="7894" width="12" style="68" customWidth="1"/>
    <col min="7895" max="7895" width="9.6640625" style="68"/>
    <col min="7896" max="7896" width="15.33203125" style="68" customWidth="1"/>
    <col min="7897" max="7897" width="15.21875" style="68" customWidth="1"/>
    <col min="7898" max="7898" width="21.44140625" style="68" customWidth="1"/>
    <col min="7899" max="7914" width="9.6640625" style="68"/>
    <col min="7915" max="7916" width="13.44140625" style="68" customWidth="1"/>
    <col min="7917" max="7917" width="9.6640625" style="68"/>
    <col min="7918" max="7918" width="13.88671875" style="68" customWidth="1"/>
    <col min="7919" max="7919" width="10.6640625" style="68" customWidth="1"/>
    <col min="7920" max="7920" width="17.33203125" style="68" customWidth="1"/>
    <col min="7921" max="7922" width="12.6640625" style="68" customWidth="1"/>
    <col min="7923" max="7923" width="11.21875" style="68" customWidth="1"/>
    <col min="7924" max="7924" width="18.33203125" style="68" customWidth="1"/>
    <col min="7925" max="7925" width="12.88671875" style="68" customWidth="1"/>
    <col min="7926" max="7927" width="13.21875" style="68" customWidth="1"/>
    <col min="7928" max="7928" width="10.88671875" style="68" customWidth="1"/>
    <col min="7929" max="7929" width="11.109375" style="68" customWidth="1"/>
    <col min="7930" max="7930" width="15.21875" style="68" customWidth="1"/>
    <col min="7931" max="7931" width="9.6640625" style="68"/>
    <col min="7932" max="7932" width="11" style="68" customWidth="1"/>
    <col min="7933" max="7933" width="10.77734375" style="68" customWidth="1"/>
    <col min="7934" max="7934" width="11.44140625" style="68" customWidth="1"/>
    <col min="7935" max="7935" width="4" style="68" customWidth="1"/>
    <col min="7936" max="8126" width="9.6640625" style="68"/>
    <col min="8127" max="8127" width="6.44140625" style="68" customWidth="1"/>
    <col min="8128" max="8128" width="13.88671875" style="68" customWidth="1"/>
    <col min="8129" max="8129" width="11.88671875" style="68" customWidth="1"/>
    <col min="8130" max="8132" width="9.6640625" style="68"/>
    <col min="8133" max="8133" width="15.44140625" style="68" customWidth="1"/>
    <col min="8134" max="8134" width="16.21875" style="68" customWidth="1"/>
    <col min="8135" max="8146" width="9.6640625" style="68"/>
    <col min="8147" max="8147" width="12" style="68" customWidth="1"/>
    <col min="8148" max="8148" width="12.77734375" style="68" customWidth="1"/>
    <col min="8149" max="8149" width="11.109375" style="68" customWidth="1"/>
    <col min="8150" max="8150" width="12" style="68" customWidth="1"/>
    <col min="8151" max="8151" width="9.6640625" style="68"/>
    <col min="8152" max="8152" width="15.33203125" style="68" customWidth="1"/>
    <col min="8153" max="8153" width="15.21875" style="68" customWidth="1"/>
    <col min="8154" max="8154" width="21.44140625" style="68" customWidth="1"/>
    <col min="8155" max="8170" width="9.6640625" style="68"/>
    <col min="8171" max="8172" width="13.44140625" style="68" customWidth="1"/>
    <col min="8173" max="8173" width="9.6640625" style="68"/>
    <col min="8174" max="8174" width="13.88671875" style="68" customWidth="1"/>
    <col min="8175" max="8175" width="10.6640625" style="68" customWidth="1"/>
    <col min="8176" max="8176" width="17.33203125" style="68" customWidth="1"/>
    <col min="8177" max="8178" width="12.6640625" style="68" customWidth="1"/>
    <col min="8179" max="8179" width="11.21875" style="68" customWidth="1"/>
    <col min="8180" max="8180" width="18.33203125" style="68" customWidth="1"/>
    <col min="8181" max="8181" width="12.88671875" style="68" customWidth="1"/>
    <col min="8182" max="8183" width="13.21875" style="68" customWidth="1"/>
    <col min="8184" max="8184" width="10.88671875" style="68" customWidth="1"/>
    <col min="8185" max="8185" width="11.109375" style="68" customWidth="1"/>
    <col min="8186" max="8186" width="15.21875" style="68" customWidth="1"/>
    <col min="8187" max="8187" width="9.6640625" style="68"/>
    <col min="8188" max="8188" width="11" style="68" customWidth="1"/>
    <col min="8189" max="8189" width="10.77734375" style="68" customWidth="1"/>
    <col min="8190" max="8190" width="11.44140625" style="68" customWidth="1"/>
    <col min="8191" max="8191" width="4" style="68" customWidth="1"/>
    <col min="8192" max="8382" width="9.6640625" style="68"/>
    <col min="8383" max="8383" width="6.44140625" style="68" customWidth="1"/>
    <col min="8384" max="8384" width="13.88671875" style="68" customWidth="1"/>
    <col min="8385" max="8385" width="11.88671875" style="68" customWidth="1"/>
    <col min="8386" max="8388" width="9.6640625" style="68"/>
    <col min="8389" max="8389" width="15.44140625" style="68" customWidth="1"/>
    <col min="8390" max="8390" width="16.21875" style="68" customWidth="1"/>
    <col min="8391" max="8402" width="9.6640625" style="68"/>
    <col min="8403" max="8403" width="12" style="68" customWidth="1"/>
    <col min="8404" max="8404" width="12.77734375" style="68" customWidth="1"/>
    <col min="8405" max="8405" width="11.109375" style="68" customWidth="1"/>
    <col min="8406" max="8406" width="12" style="68" customWidth="1"/>
    <col min="8407" max="8407" width="9.6640625" style="68"/>
    <col min="8408" max="8408" width="15.33203125" style="68" customWidth="1"/>
    <col min="8409" max="8409" width="15.21875" style="68" customWidth="1"/>
    <col min="8410" max="8410" width="21.44140625" style="68" customWidth="1"/>
    <col min="8411" max="8426" width="9.6640625" style="68"/>
    <col min="8427" max="8428" width="13.44140625" style="68" customWidth="1"/>
    <col min="8429" max="8429" width="9.6640625" style="68"/>
    <col min="8430" max="8430" width="13.88671875" style="68" customWidth="1"/>
    <col min="8431" max="8431" width="10.6640625" style="68" customWidth="1"/>
    <col min="8432" max="8432" width="17.33203125" style="68" customWidth="1"/>
    <col min="8433" max="8434" width="12.6640625" style="68" customWidth="1"/>
    <col min="8435" max="8435" width="11.21875" style="68" customWidth="1"/>
    <col min="8436" max="8436" width="18.33203125" style="68" customWidth="1"/>
    <col min="8437" max="8437" width="12.88671875" style="68" customWidth="1"/>
    <col min="8438" max="8439" width="13.21875" style="68" customWidth="1"/>
    <col min="8440" max="8440" width="10.88671875" style="68" customWidth="1"/>
    <col min="8441" max="8441" width="11.109375" style="68" customWidth="1"/>
    <col min="8442" max="8442" width="15.21875" style="68" customWidth="1"/>
    <col min="8443" max="8443" width="9.6640625" style="68"/>
    <col min="8444" max="8444" width="11" style="68" customWidth="1"/>
    <col min="8445" max="8445" width="10.77734375" style="68" customWidth="1"/>
    <col min="8446" max="8446" width="11.44140625" style="68" customWidth="1"/>
    <col min="8447" max="8447" width="4" style="68" customWidth="1"/>
    <col min="8448" max="8638" width="9.6640625" style="68"/>
    <col min="8639" max="8639" width="6.44140625" style="68" customWidth="1"/>
    <col min="8640" max="8640" width="13.88671875" style="68" customWidth="1"/>
    <col min="8641" max="8641" width="11.88671875" style="68" customWidth="1"/>
    <col min="8642" max="8644" width="9.6640625" style="68"/>
    <col min="8645" max="8645" width="15.44140625" style="68" customWidth="1"/>
    <col min="8646" max="8646" width="16.21875" style="68" customWidth="1"/>
    <col min="8647" max="8658" width="9.6640625" style="68"/>
    <col min="8659" max="8659" width="12" style="68" customWidth="1"/>
    <col min="8660" max="8660" width="12.77734375" style="68" customWidth="1"/>
    <col min="8661" max="8661" width="11.109375" style="68" customWidth="1"/>
    <col min="8662" max="8662" width="12" style="68" customWidth="1"/>
    <col min="8663" max="8663" width="9.6640625" style="68"/>
    <col min="8664" max="8664" width="15.33203125" style="68" customWidth="1"/>
    <col min="8665" max="8665" width="15.21875" style="68" customWidth="1"/>
    <col min="8666" max="8666" width="21.44140625" style="68" customWidth="1"/>
    <col min="8667" max="8682" width="9.6640625" style="68"/>
    <col min="8683" max="8684" width="13.44140625" style="68" customWidth="1"/>
    <col min="8685" max="8685" width="9.6640625" style="68"/>
    <col min="8686" max="8686" width="13.88671875" style="68" customWidth="1"/>
    <col min="8687" max="8687" width="10.6640625" style="68" customWidth="1"/>
    <col min="8688" max="8688" width="17.33203125" style="68" customWidth="1"/>
    <col min="8689" max="8690" width="12.6640625" style="68" customWidth="1"/>
    <col min="8691" max="8691" width="11.21875" style="68" customWidth="1"/>
    <col min="8692" max="8692" width="18.33203125" style="68" customWidth="1"/>
    <col min="8693" max="8693" width="12.88671875" style="68" customWidth="1"/>
    <col min="8694" max="8695" width="13.21875" style="68" customWidth="1"/>
    <col min="8696" max="8696" width="10.88671875" style="68" customWidth="1"/>
    <col min="8697" max="8697" width="11.109375" style="68" customWidth="1"/>
    <col min="8698" max="8698" width="15.21875" style="68" customWidth="1"/>
    <col min="8699" max="8699" width="9.6640625" style="68"/>
    <col min="8700" max="8700" width="11" style="68" customWidth="1"/>
    <col min="8701" max="8701" width="10.77734375" style="68" customWidth="1"/>
    <col min="8702" max="8702" width="11.44140625" style="68" customWidth="1"/>
    <col min="8703" max="8703" width="4" style="68" customWidth="1"/>
    <col min="8704" max="8894" width="9.6640625" style="68"/>
    <col min="8895" max="8895" width="6.44140625" style="68" customWidth="1"/>
    <col min="8896" max="8896" width="13.88671875" style="68" customWidth="1"/>
    <col min="8897" max="8897" width="11.88671875" style="68" customWidth="1"/>
    <col min="8898" max="8900" width="9.6640625" style="68"/>
    <col min="8901" max="8901" width="15.44140625" style="68" customWidth="1"/>
    <col min="8902" max="8902" width="16.21875" style="68" customWidth="1"/>
    <col min="8903" max="8914" width="9.6640625" style="68"/>
    <col min="8915" max="8915" width="12" style="68" customWidth="1"/>
    <col min="8916" max="8916" width="12.77734375" style="68" customWidth="1"/>
    <col min="8917" max="8917" width="11.109375" style="68" customWidth="1"/>
    <col min="8918" max="8918" width="12" style="68" customWidth="1"/>
    <col min="8919" max="8919" width="9.6640625" style="68"/>
    <col min="8920" max="8920" width="15.33203125" style="68" customWidth="1"/>
    <col min="8921" max="8921" width="15.21875" style="68" customWidth="1"/>
    <col min="8922" max="8922" width="21.44140625" style="68" customWidth="1"/>
    <col min="8923" max="8938" width="9.6640625" style="68"/>
    <col min="8939" max="8940" width="13.44140625" style="68" customWidth="1"/>
    <col min="8941" max="8941" width="9.6640625" style="68"/>
    <col min="8942" max="8942" width="13.88671875" style="68" customWidth="1"/>
    <col min="8943" max="8943" width="10.6640625" style="68" customWidth="1"/>
    <col min="8944" max="8944" width="17.33203125" style="68" customWidth="1"/>
    <col min="8945" max="8946" width="12.6640625" style="68" customWidth="1"/>
    <col min="8947" max="8947" width="11.21875" style="68" customWidth="1"/>
    <col min="8948" max="8948" width="18.33203125" style="68" customWidth="1"/>
    <col min="8949" max="8949" width="12.88671875" style="68" customWidth="1"/>
    <col min="8950" max="8951" width="13.21875" style="68" customWidth="1"/>
    <col min="8952" max="8952" width="10.88671875" style="68" customWidth="1"/>
    <col min="8953" max="8953" width="11.109375" style="68" customWidth="1"/>
    <col min="8954" max="8954" width="15.21875" style="68" customWidth="1"/>
    <col min="8955" max="8955" width="9.6640625" style="68"/>
    <col min="8956" max="8956" width="11" style="68" customWidth="1"/>
    <col min="8957" max="8957" width="10.77734375" style="68" customWidth="1"/>
    <col min="8958" max="8958" width="11.44140625" style="68" customWidth="1"/>
    <col min="8959" max="8959" width="4" style="68" customWidth="1"/>
    <col min="8960" max="9150" width="9.6640625" style="68"/>
    <col min="9151" max="9151" width="6.44140625" style="68" customWidth="1"/>
    <col min="9152" max="9152" width="13.88671875" style="68" customWidth="1"/>
    <col min="9153" max="9153" width="11.88671875" style="68" customWidth="1"/>
    <col min="9154" max="9156" width="9.6640625" style="68"/>
    <col min="9157" max="9157" width="15.44140625" style="68" customWidth="1"/>
    <col min="9158" max="9158" width="16.21875" style="68" customWidth="1"/>
    <col min="9159" max="9170" width="9.6640625" style="68"/>
    <col min="9171" max="9171" width="12" style="68" customWidth="1"/>
    <col min="9172" max="9172" width="12.77734375" style="68" customWidth="1"/>
    <col min="9173" max="9173" width="11.109375" style="68" customWidth="1"/>
    <col min="9174" max="9174" width="12" style="68" customWidth="1"/>
    <col min="9175" max="9175" width="9.6640625" style="68"/>
    <col min="9176" max="9176" width="15.33203125" style="68" customWidth="1"/>
    <col min="9177" max="9177" width="15.21875" style="68" customWidth="1"/>
    <col min="9178" max="9178" width="21.44140625" style="68" customWidth="1"/>
    <col min="9179" max="9194" width="9.6640625" style="68"/>
    <col min="9195" max="9196" width="13.44140625" style="68" customWidth="1"/>
    <col min="9197" max="9197" width="9.6640625" style="68"/>
    <col min="9198" max="9198" width="13.88671875" style="68" customWidth="1"/>
    <col min="9199" max="9199" width="10.6640625" style="68" customWidth="1"/>
    <col min="9200" max="9200" width="17.33203125" style="68" customWidth="1"/>
    <col min="9201" max="9202" width="12.6640625" style="68" customWidth="1"/>
    <col min="9203" max="9203" width="11.21875" style="68" customWidth="1"/>
    <col min="9204" max="9204" width="18.33203125" style="68" customWidth="1"/>
    <col min="9205" max="9205" width="12.88671875" style="68" customWidth="1"/>
    <col min="9206" max="9207" width="13.21875" style="68" customWidth="1"/>
    <col min="9208" max="9208" width="10.88671875" style="68" customWidth="1"/>
    <col min="9209" max="9209" width="11.109375" style="68" customWidth="1"/>
    <col min="9210" max="9210" width="15.21875" style="68" customWidth="1"/>
    <col min="9211" max="9211" width="9.6640625" style="68"/>
    <col min="9212" max="9212" width="11" style="68" customWidth="1"/>
    <col min="9213" max="9213" width="10.77734375" style="68" customWidth="1"/>
    <col min="9214" max="9214" width="11.44140625" style="68" customWidth="1"/>
    <col min="9215" max="9215" width="4" style="68" customWidth="1"/>
    <col min="9216" max="9406" width="9.6640625" style="68"/>
    <col min="9407" max="9407" width="6.44140625" style="68" customWidth="1"/>
    <col min="9408" max="9408" width="13.88671875" style="68" customWidth="1"/>
    <col min="9409" max="9409" width="11.88671875" style="68" customWidth="1"/>
    <col min="9410" max="9412" width="9.6640625" style="68"/>
    <col min="9413" max="9413" width="15.44140625" style="68" customWidth="1"/>
    <col min="9414" max="9414" width="16.21875" style="68" customWidth="1"/>
    <col min="9415" max="9426" width="9.6640625" style="68"/>
    <col min="9427" max="9427" width="12" style="68" customWidth="1"/>
    <col min="9428" max="9428" width="12.77734375" style="68" customWidth="1"/>
    <col min="9429" max="9429" width="11.109375" style="68" customWidth="1"/>
    <col min="9430" max="9430" width="12" style="68" customWidth="1"/>
    <col min="9431" max="9431" width="9.6640625" style="68"/>
    <col min="9432" max="9432" width="15.33203125" style="68" customWidth="1"/>
    <col min="9433" max="9433" width="15.21875" style="68" customWidth="1"/>
    <col min="9434" max="9434" width="21.44140625" style="68" customWidth="1"/>
    <col min="9435" max="9450" width="9.6640625" style="68"/>
    <col min="9451" max="9452" width="13.44140625" style="68" customWidth="1"/>
    <col min="9453" max="9453" width="9.6640625" style="68"/>
    <col min="9454" max="9454" width="13.88671875" style="68" customWidth="1"/>
    <col min="9455" max="9455" width="10.6640625" style="68" customWidth="1"/>
    <col min="9456" max="9456" width="17.33203125" style="68" customWidth="1"/>
    <col min="9457" max="9458" width="12.6640625" style="68" customWidth="1"/>
    <col min="9459" max="9459" width="11.21875" style="68" customWidth="1"/>
    <col min="9460" max="9460" width="18.33203125" style="68" customWidth="1"/>
    <col min="9461" max="9461" width="12.88671875" style="68" customWidth="1"/>
    <col min="9462" max="9463" width="13.21875" style="68" customWidth="1"/>
    <col min="9464" max="9464" width="10.88671875" style="68" customWidth="1"/>
    <col min="9465" max="9465" width="11.109375" style="68" customWidth="1"/>
    <col min="9466" max="9466" width="15.21875" style="68" customWidth="1"/>
    <col min="9467" max="9467" width="9.6640625" style="68"/>
    <col min="9468" max="9468" width="11" style="68" customWidth="1"/>
    <col min="9469" max="9469" width="10.77734375" style="68" customWidth="1"/>
    <col min="9470" max="9470" width="11.44140625" style="68" customWidth="1"/>
    <col min="9471" max="9471" width="4" style="68" customWidth="1"/>
    <col min="9472" max="9662" width="9.6640625" style="68"/>
    <col min="9663" max="9663" width="6.44140625" style="68" customWidth="1"/>
    <col min="9664" max="9664" width="13.88671875" style="68" customWidth="1"/>
    <col min="9665" max="9665" width="11.88671875" style="68" customWidth="1"/>
    <col min="9666" max="9668" width="9.6640625" style="68"/>
    <col min="9669" max="9669" width="15.44140625" style="68" customWidth="1"/>
    <col min="9670" max="9670" width="16.21875" style="68" customWidth="1"/>
    <col min="9671" max="9682" width="9.6640625" style="68"/>
    <col min="9683" max="9683" width="12" style="68" customWidth="1"/>
    <col min="9684" max="9684" width="12.77734375" style="68" customWidth="1"/>
    <col min="9685" max="9685" width="11.109375" style="68" customWidth="1"/>
    <col min="9686" max="9686" width="12" style="68" customWidth="1"/>
    <col min="9687" max="9687" width="9.6640625" style="68"/>
    <col min="9688" max="9688" width="15.33203125" style="68" customWidth="1"/>
    <col min="9689" max="9689" width="15.21875" style="68" customWidth="1"/>
    <col min="9690" max="9690" width="21.44140625" style="68" customWidth="1"/>
    <col min="9691" max="9706" width="9.6640625" style="68"/>
    <col min="9707" max="9708" width="13.44140625" style="68" customWidth="1"/>
    <col min="9709" max="9709" width="9.6640625" style="68"/>
    <col min="9710" max="9710" width="13.88671875" style="68" customWidth="1"/>
    <col min="9711" max="9711" width="10.6640625" style="68" customWidth="1"/>
    <col min="9712" max="9712" width="17.33203125" style="68" customWidth="1"/>
    <col min="9713" max="9714" width="12.6640625" style="68" customWidth="1"/>
    <col min="9715" max="9715" width="11.21875" style="68" customWidth="1"/>
    <col min="9716" max="9716" width="18.33203125" style="68" customWidth="1"/>
    <col min="9717" max="9717" width="12.88671875" style="68" customWidth="1"/>
    <col min="9718" max="9719" width="13.21875" style="68" customWidth="1"/>
    <col min="9720" max="9720" width="10.88671875" style="68" customWidth="1"/>
    <col min="9721" max="9721" width="11.109375" style="68" customWidth="1"/>
    <col min="9722" max="9722" width="15.21875" style="68" customWidth="1"/>
    <col min="9723" max="9723" width="9.6640625" style="68"/>
    <col min="9724" max="9724" width="11" style="68" customWidth="1"/>
    <col min="9725" max="9725" width="10.77734375" style="68" customWidth="1"/>
    <col min="9726" max="9726" width="11.44140625" style="68" customWidth="1"/>
    <col min="9727" max="9727" width="4" style="68" customWidth="1"/>
    <col min="9728" max="9918" width="9.6640625" style="68"/>
    <col min="9919" max="9919" width="6.44140625" style="68" customWidth="1"/>
    <col min="9920" max="9920" width="13.88671875" style="68" customWidth="1"/>
    <col min="9921" max="9921" width="11.88671875" style="68" customWidth="1"/>
    <col min="9922" max="9924" width="9.6640625" style="68"/>
    <col min="9925" max="9925" width="15.44140625" style="68" customWidth="1"/>
    <col min="9926" max="9926" width="16.21875" style="68" customWidth="1"/>
    <col min="9927" max="9938" width="9.6640625" style="68"/>
    <col min="9939" max="9939" width="12" style="68" customWidth="1"/>
    <col min="9940" max="9940" width="12.77734375" style="68" customWidth="1"/>
    <col min="9941" max="9941" width="11.109375" style="68" customWidth="1"/>
    <col min="9942" max="9942" width="12" style="68" customWidth="1"/>
    <col min="9943" max="9943" width="9.6640625" style="68"/>
    <col min="9944" max="9944" width="15.33203125" style="68" customWidth="1"/>
    <col min="9945" max="9945" width="15.21875" style="68" customWidth="1"/>
    <col min="9946" max="9946" width="21.44140625" style="68" customWidth="1"/>
    <col min="9947" max="9962" width="9.6640625" style="68"/>
    <col min="9963" max="9964" width="13.44140625" style="68" customWidth="1"/>
    <col min="9965" max="9965" width="9.6640625" style="68"/>
    <col min="9966" max="9966" width="13.88671875" style="68" customWidth="1"/>
    <col min="9967" max="9967" width="10.6640625" style="68" customWidth="1"/>
    <col min="9968" max="9968" width="17.33203125" style="68" customWidth="1"/>
    <col min="9969" max="9970" width="12.6640625" style="68" customWidth="1"/>
    <col min="9971" max="9971" width="11.21875" style="68" customWidth="1"/>
    <col min="9972" max="9972" width="18.33203125" style="68" customWidth="1"/>
    <col min="9973" max="9973" width="12.88671875" style="68" customWidth="1"/>
    <col min="9974" max="9975" width="13.21875" style="68" customWidth="1"/>
    <col min="9976" max="9976" width="10.88671875" style="68" customWidth="1"/>
    <col min="9977" max="9977" width="11.109375" style="68" customWidth="1"/>
    <col min="9978" max="9978" width="15.21875" style="68" customWidth="1"/>
    <col min="9979" max="9979" width="9.6640625" style="68"/>
    <col min="9980" max="9980" width="11" style="68" customWidth="1"/>
    <col min="9981" max="9981" width="10.77734375" style="68" customWidth="1"/>
    <col min="9982" max="9982" width="11.44140625" style="68" customWidth="1"/>
    <col min="9983" max="9983" width="4" style="68" customWidth="1"/>
    <col min="9984" max="10174" width="9.6640625" style="68"/>
    <col min="10175" max="10175" width="6.44140625" style="68" customWidth="1"/>
    <col min="10176" max="10176" width="13.88671875" style="68" customWidth="1"/>
    <col min="10177" max="10177" width="11.88671875" style="68" customWidth="1"/>
    <col min="10178" max="10180" width="9.6640625" style="68"/>
    <col min="10181" max="10181" width="15.44140625" style="68" customWidth="1"/>
    <col min="10182" max="10182" width="16.21875" style="68" customWidth="1"/>
    <col min="10183" max="10194" width="9.6640625" style="68"/>
    <col min="10195" max="10195" width="12" style="68" customWidth="1"/>
    <col min="10196" max="10196" width="12.77734375" style="68" customWidth="1"/>
    <col min="10197" max="10197" width="11.109375" style="68" customWidth="1"/>
    <col min="10198" max="10198" width="12" style="68" customWidth="1"/>
    <col min="10199" max="10199" width="9.6640625" style="68"/>
    <col min="10200" max="10200" width="15.33203125" style="68" customWidth="1"/>
    <col min="10201" max="10201" width="15.21875" style="68" customWidth="1"/>
    <col min="10202" max="10202" width="21.44140625" style="68" customWidth="1"/>
    <col min="10203" max="10218" width="9.6640625" style="68"/>
    <col min="10219" max="10220" width="13.44140625" style="68" customWidth="1"/>
    <col min="10221" max="10221" width="9.6640625" style="68"/>
    <col min="10222" max="10222" width="13.88671875" style="68" customWidth="1"/>
    <col min="10223" max="10223" width="10.6640625" style="68" customWidth="1"/>
    <col min="10224" max="10224" width="17.33203125" style="68" customWidth="1"/>
    <col min="10225" max="10226" width="12.6640625" style="68" customWidth="1"/>
    <col min="10227" max="10227" width="11.21875" style="68" customWidth="1"/>
    <col min="10228" max="10228" width="18.33203125" style="68" customWidth="1"/>
    <col min="10229" max="10229" width="12.88671875" style="68" customWidth="1"/>
    <col min="10230" max="10231" width="13.21875" style="68" customWidth="1"/>
    <col min="10232" max="10232" width="10.88671875" style="68" customWidth="1"/>
    <col min="10233" max="10233" width="11.109375" style="68" customWidth="1"/>
    <col min="10234" max="10234" width="15.21875" style="68" customWidth="1"/>
    <col min="10235" max="10235" width="9.6640625" style="68"/>
    <col min="10236" max="10236" width="11" style="68" customWidth="1"/>
    <col min="10237" max="10237" width="10.77734375" style="68" customWidth="1"/>
    <col min="10238" max="10238" width="11.44140625" style="68" customWidth="1"/>
    <col min="10239" max="10239" width="4" style="68" customWidth="1"/>
    <col min="10240" max="10430" width="9.6640625" style="68"/>
    <col min="10431" max="10431" width="6.44140625" style="68" customWidth="1"/>
    <col min="10432" max="10432" width="13.88671875" style="68" customWidth="1"/>
    <col min="10433" max="10433" width="11.88671875" style="68" customWidth="1"/>
    <col min="10434" max="10436" width="9.6640625" style="68"/>
    <col min="10437" max="10437" width="15.44140625" style="68" customWidth="1"/>
    <col min="10438" max="10438" width="16.21875" style="68" customWidth="1"/>
    <col min="10439" max="10450" width="9.6640625" style="68"/>
    <col min="10451" max="10451" width="12" style="68" customWidth="1"/>
    <col min="10452" max="10452" width="12.77734375" style="68" customWidth="1"/>
    <col min="10453" max="10453" width="11.109375" style="68" customWidth="1"/>
    <col min="10454" max="10454" width="12" style="68" customWidth="1"/>
    <col min="10455" max="10455" width="9.6640625" style="68"/>
    <col min="10456" max="10456" width="15.33203125" style="68" customWidth="1"/>
    <col min="10457" max="10457" width="15.21875" style="68" customWidth="1"/>
    <col min="10458" max="10458" width="21.44140625" style="68" customWidth="1"/>
    <col min="10459" max="10474" width="9.6640625" style="68"/>
    <col min="10475" max="10476" width="13.44140625" style="68" customWidth="1"/>
    <col min="10477" max="10477" width="9.6640625" style="68"/>
    <col min="10478" max="10478" width="13.88671875" style="68" customWidth="1"/>
    <col min="10479" max="10479" width="10.6640625" style="68" customWidth="1"/>
    <col min="10480" max="10480" width="17.33203125" style="68" customWidth="1"/>
    <col min="10481" max="10482" width="12.6640625" style="68" customWidth="1"/>
    <col min="10483" max="10483" width="11.21875" style="68" customWidth="1"/>
    <col min="10484" max="10484" width="18.33203125" style="68" customWidth="1"/>
    <col min="10485" max="10485" width="12.88671875" style="68" customWidth="1"/>
    <col min="10486" max="10487" width="13.21875" style="68" customWidth="1"/>
    <col min="10488" max="10488" width="10.88671875" style="68" customWidth="1"/>
    <col min="10489" max="10489" width="11.109375" style="68" customWidth="1"/>
    <col min="10490" max="10490" width="15.21875" style="68" customWidth="1"/>
    <col min="10491" max="10491" width="9.6640625" style="68"/>
    <col min="10492" max="10492" width="11" style="68" customWidth="1"/>
    <col min="10493" max="10493" width="10.77734375" style="68" customWidth="1"/>
    <col min="10494" max="10494" width="11.44140625" style="68" customWidth="1"/>
    <col min="10495" max="10495" width="4" style="68" customWidth="1"/>
    <col min="10496" max="10686" width="9.6640625" style="68"/>
    <col min="10687" max="10687" width="6.44140625" style="68" customWidth="1"/>
    <col min="10688" max="10688" width="13.88671875" style="68" customWidth="1"/>
    <col min="10689" max="10689" width="11.88671875" style="68" customWidth="1"/>
    <col min="10690" max="10692" width="9.6640625" style="68"/>
    <col min="10693" max="10693" width="15.44140625" style="68" customWidth="1"/>
    <col min="10694" max="10694" width="16.21875" style="68" customWidth="1"/>
    <col min="10695" max="10706" width="9.6640625" style="68"/>
    <col min="10707" max="10707" width="12" style="68" customWidth="1"/>
    <col min="10708" max="10708" width="12.77734375" style="68" customWidth="1"/>
    <col min="10709" max="10709" width="11.109375" style="68" customWidth="1"/>
    <col min="10710" max="10710" width="12" style="68" customWidth="1"/>
    <col min="10711" max="10711" width="9.6640625" style="68"/>
    <col min="10712" max="10712" width="15.33203125" style="68" customWidth="1"/>
    <col min="10713" max="10713" width="15.21875" style="68" customWidth="1"/>
    <col min="10714" max="10714" width="21.44140625" style="68" customWidth="1"/>
    <col min="10715" max="10730" width="9.6640625" style="68"/>
    <col min="10731" max="10732" width="13.44140625" style="68" customWidth="1"/>
    <col min="10733" max="10733" width="9.6640625" style="68"/>
    <col min="10734" max="10734" width="13.88671875" style="68" customWidth="1"/>
    <col min="10735" max="10735" width="10.6640625" style="68" customWidth="1"/>
    <col min="10736" max="10736" width="17.33203125" style="68" customWidth="1"/>
    <col min="10737" max="10738" width="12.6640625" style="68" customWidth="1"/>
    <col min="10739" max="10739" width="11.21875" style="68" customWidth="1"/>
    <col min="10740" max="10740" width="18.33203125" style="68" customWidth="1"/>
    <col min="10741" max="10741" width="12.88671875" style="68" customWidth="1"/>
    <col min="10742" max="10743" width="13.21875" style="68" customWidth="1"/>
    <col min="10744" max="10744" width="10.88671875" style="68" customWidth="1"/>
    <col min="10745" max="10745" width="11.109375" style="68" customWidth="1"/>
    <col min="10746" max="10746" width="15.21875" style="68" customWidth="1"/>
    <col min="10747" max="10747" width="9.6640625" style="68"/>
    <col min="10748" max="10748" width="11" style="68" customWidth="1"/>
    <col min="10749" max="10749" width="10.77734375" style="68" customWidth="1"/>
    <col min="10750" max="10750" width="11.44140625" style="68" customWidth="1"/>
    <col min="10751" max="10751" width="4" style="68" customWidth="1"/>
    <col min="10752" max="10942" width="9.6640625" style="68"/>
    <col min="10943" max="10943" width="6.44140625" style="68" customWidth="1"/>
    <col min="10944" max="10944" width="13.88671875" style="68" customWidth="1"/>
    <col min="10945" max="10945" width="11.88671875" style="68" customWidth="1"/>
    <col min="10946" max="10948" width="9.6640625" style="68"/>
    <col min="10949" max="10949" width="15.44140625" style="68" customWidth="1"/>
    <col min="10950" max="10950" width="16.21875" style="68" customWidth="1"/>
    <col min="10951" max="10962" width="9.6640625" style="68"/>
    <col min="10963" max="10963" width="12" style="68" customWidth="1"/>
    <col min="10964" max="10964" width="12.77734375" style="68" customWidth="1"/>
    <col min="10965" max="10965" width="11.109375" style="68" customWidth="1"/>
    <col min="10966" max="10966" width="12" style="68" customWidth="1"/>
    <col min="10967" max="10967" width="9.6640625" style="68"/>
    <col min="10968" max="10968" width="15.33203125" style="68" customWidth="1"/>
    <col min="10969" max="10969" width="15.21875" style="68" customWidth="1"/>
    <col min="10970" max="10970" width="21.44140625" style="68" customWidth="1"/>
    <col min="10971" max="10986" width="9.6640625" style="68"/>
    <col min="10987" max="10988" width="13.44140625" style="68" customWidth="1"/>
    <col min="10989" max="10989" width="9.6640625" style="68"/>
    <col min="10990" max="10990" width="13.88671875" style="68" customWidth="1"/>
    <col min="10991" max="10991" width="10.6640625" style="68" customWidth="1"/>
    <col min="10992" max="10992" width="17.33203125" style="68" customWidth="1"/>
    <col min="10993" max="10994" width="12.6640625" style="68" customWidth="1"/>
    <col min="10995" max="10995" width="11.21875" style="68" customWidth="1"/>
    <col min="10996" max="10996" width="18.33203125" style="68" customWidth="1"/>
    <col min="10997" max="10997" width="12.88671875" style="68" customWidth="1"/>
    <col min="10998" max="10999" width="13.21875" style="68" customWidth="1"/>
    <col min="11000" max="11000" width="10.88671875" style="68" customWidth="1"/>
    <col min="11001" max="11001" width="11.109375" style="68" customWidth="1"/>
    <col min="11002" max="11002" width="15.21875" style="68" customWidth="1"/>
    <col min="11003" max="11003" width="9.6640625" style="68"/>
    <col min="11004" max="11004" width="11" style="68" customWidth="1"/>
    <col min="11005" max="11005" width="10.77734375" style="68" customWidth="1"/>
    <col min="11006" max="11006" width="11.44140625" style="68" customWidth="1"/>
    <col min="11007" max="11007" width="4" style="68" customWidth="1"/>
    <col min="11008" max="11198" width="9.6640625" style="68"/>
    <col min="11199" max="11199" width="6.44140625" style="68" customWidth="1"/>
    <col min="11200" max="11200" width="13.88671875" style="68" customWidth="1"/>
    <col min="11201" max="11201" width="11.88671875" style="68" customWidth="1"/>
    <col min="11202" max="11204" width="9.6640625" style="68"/>
    <col min="11205" max="11205" width="15.44140625" style="68" customWidth="1"/>
    <col min="11206" max="11206" width="16.21875" style="68" customWidth="1"/>
    <col min="11207" max="11218" width="9.6640625" style="68"/>
    <col min="11219" max="11219" width="12" style="68" customWidth="1"/>
    <col min="11220" max="11220" width="12.77734375" style="68" customWidth="1"/>
    <col min="11221" max="11221" width="11.109375" style="68" customWidth="1"/>
    <col min="11222" max="11222" width="12" style="68" customWidth="1"/>
    <col min="11223" max="11223" width="9.6640625" style="68"/>
    <col min="11224" max="11224" width="15.33203125" style="68" customWidth="1"/>
    <col min="11225" max="11225" width="15.21875" style="68" customWidth="1"/>
    <col min="11226" max="11226" width="21.44140625" style="68" customWidth="1"/>
    <col min="11227" max="11242" width="9.6640625" style="68"/>
    <col min="11243" max="11244" width="13.44140625" style="68" customWidth="1"/>
    <col min="11245" max="11245" width="9.6640625" style="68"/>
    <col min="11246" max="11246" width="13.88671875" style="68" customWidth="1"/>
    <col min="11247" max="11247" width="10.6640625" style="68" customWidth="1"/>
    <col min="11248" max="11248" width="17.33203125" style="68" customWidth="1"/>
    <col min="11249" max="11250" width="12.6640625" style="68" customWidth="1"/>
    <col min="11251" max="11251" width="11.21875" style="68" customWidth="1"/>
    <col min="11252" max="11252" width="18.33203125" style="68" customWidth="1"/>
    <col min="11253" max="11253" width="12.88671875" style="68" customWidth="1"/>
    <col min="11254" max="11255" width="13.21875" style="68" customWidth="1"/>
    <col min="11256" max="11256" width="10.88671875" style="68" customWidth="1"/>
    <col min="11257" max="11257" width="11.109375" style="68" customWidth="1"/>
    <col min="11258" max="11258" width="15.21875" style="68" customWidth="1"/>
    <col min="11259" max="11259" width="9.6640625" style="68"/>
    <col min="11260" max="11260" width="11" style="68" customWidth="1"/>
    <col min="11261" max="11261" width="10.77734375" style="68" customWidth="1"/>
    <col min="11262" max="11262" width="11.44140625" style="68" customWidth="1"/>
    <col min="11263" max="11263" width="4" style="68" customWidth="1"/>
    <col min="11264" max="11454" width="9.6640625" style="68"/>
    <col min="11455" max="11455" width="6.44140625" style="68" customWidth="1"/>
    <col min="11456" max="11456" width="13.88671875" style="68" customWidth="1"/>
    <col min="11457" max="11457" width="11.88671875" style="68" customWidth="1"/>
    <col min="11458" max="11460" width="9.6640625" style="68"/>
    <col min="11461" max="11461" width="15.44140625" style="68" customWidth="1"/>
    <col min="11462" max="11462" width="16.21875" style="68" customWidth="1"/>
    <col min="11463" max="11474" width="9.6640625" style="68"/>
    <col min="11475" max="11475" width="12" style="68" customWidth="1"/>
    <col min="11476" max="11476" width="12.77734375" style="68" customWidth="1"/>
    <col min="11477" max="11477" width="11.109375" style="68" customWidth="1"/>
    <col min="11478" max="11478" width="12" style="68" customWidth="1"/>
    <col min="11479" max="11479" width="9.6640625" style="68"/>
    <col min="11480" max="11480" width="15.33203125" style="68" customWidth="1"/>
    <col min="11481" max="11481" width="15.21875" style="68" customWidth="1"/>
    <col min="11482" max="11482" width="21.44140625" style="68" customWidth="1"/>
    <col min="11483" max="11498" width="9.6640625" style="68"/>
    <col min="11499" max="11500" width="13.44140625" style="68" customWidth="1"/>
    <col min="11501" max="11501" width="9.6640625" style="68"/>
    <col min="11502" max="11502" width="13.88671875" style="68" customWidth="1"/>
    <col min="11503" max="11503" width="10.6640625" style="68" customWidth="1"/>
    <col min="11504" max="11504" width="17.33203125" style="68" customWidth="1"/>
    <col min="11505" max="11506" width="12.6640625" style="68" customWidth="1"/>
    <col min="11507" max="11507" width="11.21875" style="68" customWidth="1"/>
    <col min="11508" max="11508" width="18.33203125" style="68" customWidth="1"/>
    <col min="11509" max="11509" width="12.88671875" style="68" customWidth="1"/>
    <col min="11510" max="11511" width="13.21875" style="68" customWidth="1"/>
    <col min="11512" max="11512" width="10.88671875" style="68" customWidth="1"/>
    <col min="11513" max="11513" width="11.109375" style="68" customWidth="1"/>
    <col min="11514" max="11514" width="15.21875" style="68" customWidth="1"/>
    <col min="11515" max="11515" width="9.6640625" style="68"/>
    <col min="11516" max="11516" width="11" style="68" customWidth="1"/>
    <col min="11517" max="11517" width="10.77734375" style="68" customWidth="1"/>
    <col min="11518" max="11518" width="11.44140625" style="68" customWidth="1"/>
    <col min="11519" max="11519" width="4" style="68" customWidth="1"/>
    <col min="11520" max="11710" width="9.6640625" style="68"/>
    <col min="11711" max="11711" width="6.44140625" style="68" customWidth="1"/>
    <col min="11712" max="11712" width="13.88671875" style="68" customWidth="1"/>
    <col min="11713" max="11713" width="11.88671875" style="68" customWidth="1"/>
    <col min="11714" max="11716" width="9.6640625" style="68"/>
    <col min="11717" max="11717" width="15.44140625" style="68" customWidth="1"/>
    <col min="11718" max="11718" width="16.21875" style="68" customWidth="1"/>
    <col min="11719" max="11730" width="9.6640625" style="68"/>
    <col min="11731" max="11731" width="12" style="68" customWidth="1"/>
    <col min="11732" max="11732" width="12.77734375" style="68" customWidth="1"/>
    <col min="11733" max="11733" width="11.109375" style="68" customWidth="1"/>
    <col min="11734" max="11734" width="12" style="68" customWidth="1"/>
    <col min="11735" max="11735" width="9.6640625" style="68"/>
    <col min="11736" max="11736" width="15.33203125" style="68" customWidth="1"/>
    <col min="11737" max="11737" width="15.21875" style="68" customWidth="1"/>
    <col min="11738" max="11738" width="21.44140625" style="68" customWidth="1"/>
    <col min="11739" max="11754" width="9.6640625" style="68"/>
    <col min="11755" max="11756" width="13.44140625" style="68" customWidth="1"/>
    <col min="11757" max="11757" width="9.6640625" style="68"/>
    <col min="11758" max="11758" width="13.88671875" style="68" customWidth="1"/>
    <col min="11759" max="11759" width="10.6640625" style="68" customWidth="1"/>
    <col min="11760" max="11760" width="17.33203125" style="68" customWidth="1"/>
    <col min="11761" max="11762" width="12.6640625" style="68" customWidth="1"/>
    <col min="11763" max="11763" width="11.21875" style="68" customWidth="1"/>
    <col min="11764" max="11764" width="18.33203125" style="68" customWidth="1"/>
    <col min="11765" max="11765" width="12.88671875" style="68" customWidth="1"/>
    <col min="11766" max="11767" width="13.21875" style="68" customWidth="1"/>
    <col min="11768" max="11768" width="10.88671875" style="68" customWidth="1"/>
    <col min="11769" max="11769" width="11.109375" style="68" customWidth="1"/>
    <col min="11770" max="11770" width="15.21875" style="68" customWidth="1"/>
    <col min="11771" max="11771" width="9.6640625" style="68"/>
    <col min="11772" max="11772" width="11" style="68" customWidth="1"/>
    <col min="11773" max="11773" width="10.77734375" style="68" customWidth="1"/>
    <col min="11774" max="11774" width="11.44140625" style="68" customWidth="1"/>
    <col min="11775" max="11775" width="4" style="68" customWidth="1"/>
    <col min="11776" max="11966" width="9.6640625" style="68"/>
    <col min="11967" max="11967" width="6.44140625" style="68" customWidth="1"/>
    <col min="11968" max="11968" width="13.88671875" style="68" customWidth="1"/>
    <col min="11969" max="11969" width="11.88671875" style="68" customWidth="1"/>
    <col min="11970" max="11972" width="9.6640625" style="68"/>
    <col min="11973" max="11973" width="15.44140625" style="68" customWidth="1"/>
    <col min="11974" max="11974" width="16.21875" style="68" customWidth="1"/>
    <col min="11975" max="11986" width="9.6640625" style="68"/>
    <col min="11987" max="11987" width="12" style="68" customWidth="1"/>
    <col min="11988" max="11988" width="12.77734375" style="68" customWidth="1"/>
    <col min="11989" max="11989" width="11.109375" style="68" customWidth="1"/>
    <col min="11990" max="11990" width="12" style="68" customWidth="1"/>
    <col min="11991" max="11991" width="9.6640625" style="68"/>
    <col min="11992" max="11992" width="15.33203125" style="68" customWidth="1"/>
    <col min="11993" max="11993" width="15.21875" style="68" customWidth="1"/>
    <col min="11994" max="11994" width="21.44140625" style="68" customWidth="1"/>
    <col min="11995" max="12010" width="9.6640625" style="68"/>
    <col min="12011" max="12012" width="13.44140625" style="68" customWidth="1"/>
    <col min="12013" max="12013" width="9.6640625" style="68"/>
    <col min="12014" max="12014" width="13.88671875" style="68" customWidth="1"/>
    <col min="12015" max="12015" width="10.6640625" style="68" customWidth="1"/>
    <col min="12016" max="12016" width="17.33203125" style="68" customWidth="1"/>
    <col min="12017" max="12018" width="12.6640625" style="68" customWidth="1"/>
    <col min="12019" max="12019" width="11.21875" style="68" customWidth="1"/>
    <col min="12020" max="12020" width="18.33203125" style="68" customWidth="1"/>
    <col min="12021" max="12021" width="12.88671875" style="68" customWidth="1"/>
    <col min="12022" max="12023" width="13.21875" style="68" customWidth="1"/>
    <col min="12024" max="12024" width="10.88671875" style="68" customWidth="1"/>
    <col min="12025" max="12025" width="11.109375" style="68" customWidth="1"/>
    <col min="12026" max="12026" width="15.21875" style="68" customWidth="1"/>
    <col min="12027" max="12027" width="9.6640625" style="68"/>
    <col min="12028" max="12028" width="11" style="68" customWidth="1"/>
    <col min="12029" max="12029" width="10.77734375" style="68" customWidth="1"/>
    <col min="12030" max="12030" width="11.44140625" style="68" customWidth="1"/>
    <col min="12031" max="12031" width="4" style="68" customWidth="1"/>
    <col min="12032" max="12222" width="9.6640625" style="68"/>
    <col min="12223" max="12223" width="6.44140625" style="68" customWidth="1"/>
    <col min="12224" max="12224" width="13.88671875" style="68" customWidth="1"/>
    <col min="12225" max="12225" width="11.88671875" style="68" customWidth="1"/>
    <col min="12226" max="12228" width="9.6640625" style="68"/>
    <col min="12229" max="12229" width="15.44140625" style="68" customWidth="1"/>
    <col min="12230" max="12230" width="16.21875" style="68" customWidth="1"/>
    <col min="12231" max="12242" width="9.6640625" style="68"/>
    <col min="12243" max="12243" width="12" style="68" customWidth="1"/>
    <col min="12244" max="12244" width="12.77734375" style="68" customWidth="1"/>
    <col min="12245" max="12245" width="11.109375" style="68" customWidth="1"/>
    <col min="12246" max="12246" width="12" style="68" customWidth="1"/>
    <col min="12247" max="12247" width="9.6640625" style="68"/>
    <col min="12248" max="12248" width="15.33203125" style="68" customWidth="1"/>
    <col min="12249" max="12249" width="15.21875" style="68" customWidth="1"/>
    <col min="12250" max="12250" width="21.44140625" style="68" customWidth="1"/>
    <col min="12251" max="12266" width="9.6640625" style="68"/>
    <col min="12267" max="12268" width="13.44140625" style="68" customWidth="1"/>
    <col min="12269" max="12269" width="9.6640625" style="68"/>
    <col min="12270" max="12270" width="13.88671875" style="68" customWidth="1"/>
    <col min="12271" max="12271" width="10.6640625" style="68" customWidth="1"/>
    <col min="12272" max="12272" width="17.33203125" style="68" customWidth="1"/>
    <col min="12273" max="12274" width="12.6640625" style="68" customWidth="1"/>
    <col min="12275" max="12275" width="11.21875" style="68" customWidth="1"/>
    <col min="12276" max="12276" width="18.33203125" style="68" customWidth="1"/>
    <col min="12277" max="12277" width="12.88671875" style="68" customWidth="1"/>
    <col min="12278" max="12279" width="13.21875" style="68" customWidth="1"/>
    <col min="12280" max="12280" width="10.88671875" style="68" customWidth="1"/>
    <col min="12281" max="12281" width="11.109375" style="68" customWidth="1"/>
    <col min="12282" max="12282" width="15.21875" style="68" customWidth="1"/>
    <col min="12283" max="12283" width="9.6640625" style="68"/>
    <col min="12284" max="12284" width="11" style="68" customWidth="1"/>
    <col min="12285" max="12285" width="10.77734375" style="68" customWidth="1"/>
    <col min="12286" max="12286" width="11.44140625" style="68" customWidth="1"/>
    <col min="12287" max="12287" width="4" style="68" customWidth="1"/>
    <col min="12288" max="12478" width="9.6640625" style="68"/>
    <col min="12479" max="12479" width="6.44140625" style="68" customWidth="1"/>
    <col min="12480" max="12480" width="13.88671875" style="68" customWidth="1"/>
    <col min="12481" max="12481" width="11.88671875" style="68" customWidth="1"/>
    <col min="12482" max="12484" width="9.6640625" style="68"/>
    <col min="12485" max="12485" width="15.44140625" style="68" customWidth="1"/>
    <col min="12486" max="12486" width="16.21875" style="68" customWidth="1"/>
    <col min="12487" max="12498" width="9.6640625" style="68"/>
    <col min="12499" max="12499" width="12" style="68" customWidth="1"/>
    <col min="12500" max="12500" width="12.77734375" style="68" customWidth="1"/>
    <col min="12501" max="12501" width="11.109375" style="68" customWidth="1"/>
    <col min="12502" max="12502" width="12" style="68" customWidth="1"/>
    <col min="12503" max="12503" width="9.6640625" style="68"/>
    <col min="12504" max="12504" width="15.33203125" style="68" customWidth="1"/>
    <col min="12505" max="12505" width="15.21875" style="68" customWidth="1"/>
    <col min="12506" max="12506" width="21.44140625" style="68" customWidth="1"/>
    <col min="12507" max="12522" width="9.6640625" style="68"/>
    <col min="12523" max="12524" width="13.44140625" style="68" customWidth="1"/>
    <col min="12525" max="12525" width="9.6640625" style="68"/>
    <col min="12526" max="12526" width="13.88671875" style="68" customWidth="1"/>
    <col min="12527" max="12527" width="10.6640625" style="68" customWidth="1"/>
    <col min="12528" max="12528" width="17.33203125" style="68" customWidth="1"/>
    <col min="12529" max="12530" width="12.6640625" style="68" customWidth="1"/>
    <col min="12531" max="12531" width="11.21875" style="68" customWidth="1"/>
    <col min="12532" max="12532" width="18.33203125" style="68" customWidth="1"/>
    <col min="12533" max="12533" width="12.88671875" style="68" customWidth="1"/>
    <col min="12534" max="12535" width="13.21875" style="68" customWidth="1"/>
    <col min="12536" max="12536" width="10.88671875" style="68" customWidth="1"/>
    <col min="12537" max="12537" width="11.109375" style="68" customWidth="1"/>
    <col min="12538" max="12538" width="15.21875" style="68" customWidth="1"/>
    <col min="12539" max="12539" width="9.6640625" style="68"/>
    <col min="12540" max="12540" width="11" style="68" customWidth="1"/>
    <col min="12541" max="12541" width="10.77734375" style="68" customWidth="1"/>
    <col min="12542" max="12542" width="11.44140625" style="68" customWidth="1"/>
    <col min="12543" max="12543" width="4" style="68" customWidth="1"/>
    <col min="12544" max="12734" width="9.6640625" style="68"/>
    <col min="12735" max="12735" width="6.44140625" style="68" customWidth="1"/>
    <col min="12736" max="12736" width="13.88671875" style="68" customWidth="1"/>
    <col min="12737" max="12737" width="11.88671875" style="68" customWidth="1"/>
    <col min="12738" max="12740" width="9.6640625" style="68"/>
    <col min="12741" max="12741" width="15.44140625" style="68" customWidth="1"/>
    <col min="12742" max="12742" width="16.21875" style="68" customWidth="1"/>
    <col min="12743" max="12754" width="9.6640625" style="68"/>
    <col min="12755" max="12755" width="12" style="68" customWidth="1"/>
    <col min="12756" max="12756" width="12.77734375" style="68" customWidth="1"/>
    <col min="12757" max="12757" width="11.109375" style="68" customWidth="1"/>
    <col min="12758" max="12758" width="12" style="68" customWidth="1"/>
    <col min="12759" max="12759" width="9.6640625" style="68"/>
    <col min="12760" max="12760" width="15.33203125" style="68" customWidth="1"/>
    <col min="12761" max="12761" width="15.21875" style="68" customWidth="1"/>
    <col min="12762" max="12762" width="21.44140625" style="68" customWidth="1"/>
    <col min="12763" max="12778" width="9.6640625" style="68"/>
    <col min="12779" max="12780" width="13.44140625" style="68" customWidth="1"/>
    <col min="12781" max="12781" width="9.6640625" style="68"/>
    <col min="12782" max="12782" width="13.88671875" style="68" customWidth="1"/>
    <col min="12783" max="12783" width="10.6640625" style="68" customWidth="1"/>
    <col min="12784" max="12784" width="17.33203125" style="68" customWidth="1"/>
    <col min="12785" max="12786" width="12.6640625" style="68" customWidth="1"/>
    <col min="12787" max="12787" width="11.21875" style="68" customWidth="1"/>
    <col min="12788" max="12788" width="18.33203125" style="68" customWidth="1"/>
    <col min="12789" max="12789" width="12.88671875" style="68" customWidth="1"/>
    <col min="12790" max="12791" width="13.21875" style="68" customWidth="1"/>
    <col min="12792" max="12792" width="10.88671875" style="68" customWidth="1"/>
    <col min="12793" max="12793" width="11.109375" style="68" customWidth="1"/>
    <col min="12794" max="12794" width="15.21875" style="68" customWidth="1"/>
    <col min="12795" max="12795" width="9.6640625" style="68"/>
    <col min="12796" max="12796" width="11" style="68" customWidth="1"/>
    <col min="12797" max="12797" width="10.77734375" style="68" customWidth="1"/>
    <col min="12798" max="12798" width="11.44140625" style="68" customWidth="1"/>
    <col min="12799" max="12799" width="4" style="68" customWidth="1"/>
    <col min="12800" max="12990" width="9.6640625" style="68"/>
    <col min="12991" max="12991" width="6.44140625" style="68" customWidth="1"/>
    <col min="12992" max="12992" width="13.88671875" style="68" customWidth="1"/>
    <col min="12993" max="12993" width="11.88671875" style="68" customWidth="1"/>
    <col min="12994" max="12996" width="9.6640625" style="68"/>
    <col min="12997" max="12997" width="15.44140625" style="68" customWidth="1"/>
    <col min="12998" max="12998" width="16.21875" style="68" customWidth="1"/>
    <col min="12999" max="13010" width="9.6640625" style="68"/>
    <col min="13011" max="13011" width="12" style="68" customWidth="1"/>
    <col min="13012" max="13012" width="12.77734375" style="68" customWidth="1"/>
    <col min="13013" max="13013" width="11.109375" style="68" customWidth="1"/>
    <col min="13014" max="13014" width="12" style="68" customWidth="1"/>
    <col min="13015" max="13015" width="9.6640625" style="68"/>
    <col min="13016" max="13016" width="15.33203125" style="68" customWidth="1"/>
    <col min="13017" max="13017" width="15.21875" style="68" customWidth="1"/>
    <col min="13018" max="13018" width="21.44140625" style="68" customWidth="1"/>
    <col min="13019" max="13034" width="9.6640625" style="68"/>
    <col min="13035" max="13036" width="13.44140625" style="68" customWidth="1"/>
    <col min="13037" max="13037" width="9.6640625" style="68"/>
    <col min="13038" max="13038" width="13.88671875" style="68" customWidth="1"/>
    <col min="13039" max="13039" width="10.6640625" style="68" customWidth="1"/>
    <col min="13040" max="13040" width="17.33203125" style="68" customWidth="1"/>
    <col min="13041" max="13042" width="12.6640625" style="68" customWidth="1"/>
    <col min="13043" max="13043" width="11.21875" style="68" customWidth="1"/>
    <col min="13044" max="13044" width="18.33203125" style="68" customWidth="1"/>
    <col min="13045" max="13045" width="12.88671875" style="68" customWidth="1"/>
    <col min="13046" max="13047" width="13.21875" style="68" customWidth="1"/>
    <col min="13048" max="13048" width="10.88671875" style="68" customWidth="1"/>
    <col min="13049" max="13049" width="11.109375" style="68" customWidth="1"/>
    <col min="13050" max="13050" width="15.21875" style="68" customWidth="1"/>
    <col min="13051" max="13051" width="9.6640625" style="68"/>
    <col min="13052" max="13052" width="11" style="68" customWidth="1"/>
    <col min="13053" max="13053" width="10.77734375" style="68" customWidth="1"/>
    <col min="13054" max="13054" width="11.44140625" style="68" customWidth="1"/>
    <col min="13055" max="13055" width="4" style="68" customWidth="1"/>
    <col min="13056" max="13246" width="9.6640625" style="68"/>
    <col min="13247" max="13247" width="6.44140625" style="68" customWidth="1"/>
    <col min="13248" max="13248" width="13.88671875" style="68" customWidth="1"/>
    <col min="13249" max="13249" width="11.88671875" style="68" customWidth="1"/>
    <col min="13250" max="13252" width="9.6640625" style="68"/>
    <col min="13253" max="13253" width="15.44140625" style="68" customWidth="1"/>
    <col min="13254" max="13254" width="16.21875" style="68" customWidth="1"/>
    <col min="13255" max="13266" width="9.6640625" style="68"/>
    <col min="13267" max="13267" width="12" style="68" customWidth="1"/>
    <col min="13268" max="13268" width="12.77734375" style="68" customWidth="1"/>
    <col min="13269" max="13269" width="11.109375" style="68" customWidth="1"/>
    <col min="13270" max="13270" width="12" style="68" customWidth="1"/>
    <col min="13271" max="13271" width="9.6640625" style="68"/>
    <col min="13272" max="13272" width="15.33203125" style="68" customWidth="1"/>
    <col min="13273" max="13273" width="15.21875" style="68" customWidth="1"/>
    <col min="13274" max="13274" width="21.44140625" style="68" customWidth="1"/>
    <col min="13275" max="13290" width="9.6640625" style="68"/>
    <col min="13291" max="13292" width="13.44140625" style="68" customWidth="1"/>
    <col min="13293" max="13293" width="9.6640625" style="68"/>
    <col min="13294" max="13294" width="13.88671875" style="68" customWidth="1"/>
    <col min="13295" max="13295" width="10.6640625" style="68" customWidth="1"/>
    <col min="13296" max="13296" width="17.33203125" style="68" customWidth="1"/>
    <col min="13297" max="13298" width="12.6640625" style="68" customWidth="1"/>
    <col min="13299" max="13299" width="11.21875" style="68" customWidth="1"/>
    <col min="13300" max="13300" width="18.33203125" style="68" customWidth="1"/>
    <col min="13301" max="13301" width="12.88671875" style="68" customWidth="1"/>
    <col min="13302" max="13303" width="13.21875" style="68" customWidth="1"/>
    <col min="13304" max="13304" width="10.88671875" style="68" customWidth="1"/>
    <col min="13305" max="13305" width="11.109375" style="68" customWidth="1"/>
    <col min="13306" max="13306" width="15.21875" style="68" customWidth="1"/>
    <col min="13307" max="13307" width="9.6640625" style="68"/>
    <col min="13308" max="13308" width="11" style="68" customWidth="1"/>
    <col min="13309" max="13309" width="10.77734375" style="68" customWidth="1"/>
    <col min="13310" max="13310" width="11.44140625" style="68" customWidth="1"/>
    <col min="13311" max="13311" width="4" style="68" customWidth="1"/>
    <col min="13312" max="13502" width="9.6640625" style="68"/>
    <col min="13503" max="13503" width="6.44140625" style="68" customWidth="1"/>
    <col min="13504" max="13504" width="13.88671875" style="68" customWidth="1"/>
    <col min="13505" max="13505" width="11.88671875" style="68" customWidth="1"/>
    <col min="13506" max="13508" width="9.6640625" style="68"/>
    <col min="13509" max="13509" width="15.44140625" style="68" customWidth="1"/>
    <col min="13510" max="13510" width="16.21875" style="68" customWidth="1"/>
    <col min="13511" max="13522" width="9.6640625" style="68"/>
    <col min="13523" max="13523" width="12" style="68" customWidth="1"/>
    <col min="13524" max="13524" width="12.77734375" style="68" customWidth="1"/>
    <col min="13525" max="13525" width="11.109375" style="68" customWidth="1"/>
    <col min="13526" max="13526" width="12" style="68" customWidth="1"/>
    <col min="13527" max="13527" width="9.6640625" style="68"/>
    <col min="13528" max="13528" width="15.33203125" style="68" customWidth="1"/>
    <col min="13529" max="13529" width="15.21875" style="68" customWidth="1"/>
    <col min="13530" max="13530" width="21.44140625" style="68" customWidth="1"/>
    <col min="13531" max="13546" width="9.6640625" style="68"/>
    <col min="13547" max="13548" width="13.44140625" style="68" customWidth="1"/>
    <col min="13549" max="13549" width="9.6640625" style="68"/>
    <col min="13550" max="13550" width="13.88671875" style="68" customWidth="1"/>
    <col min="13551" max="13551" width="10.6640625" style="68" customWidth="1"/>
    <col min="13552" max="13552" width="17.33203125" style="68" customWidth="1"/>
    <col min="13553" max="13554" width="12.6640625" style="68" customWidth="1"/>
    <col min="13555" max="13555" width="11.21875" style="68" customWidth="1"/>
    <col min="13556" max="13556" width="18.33203125" style="68" customWidth="1"/>
    <col min="13557" max="13557" width="12.88671875" style="68" customWidth="1"/>
    <col min="13558" max="13559" width="13.21875" style="68" customWidth="1"/>
    <col min="13560" max="13560" width="10.88671875" style="68" customWidth="1"/>
    <col min="13561" max="13561" width="11.109375" style="68" customWidth="1"/>
    <col min="13562" max="13562" width="15.21875" style="68" customWidth="1"/>
    <col min="13563" max="13563" width="9.6640625" style="68"/>
    <col min="13564" max="13564" width="11" style="68" customWidth="1"/>
    <col min="13565" max="13565" width="10.77734375" style="68" customWidth="1"/>
    <col min="13566" max="13566" width="11.44140625" style="68" customWidth="1"/>
    <col min="13567" max="13567" width="4" style="68" customWidth="1"/>
    <col min="13568" max="13758" width="9.6640625" style="68"/>
    <col min="13759" max="13759" width="6.44140625" style="68" customWidth="1"/>
    <col min="13760" max="13760" width="13.88671875" style="68" customWidth="1"/>
    <col min="13761" max="13761" width="11.88671875" style="68" customWidth="1"/>
    <col min="13762" max="13764" width="9.6640625" style="68"/>
    <col min="13765" max="13765" width="15.44140625" style="68" customWidth="1"/>
    <col min="13766" max="13766" width="16.21875" style="68" customWidth="1"/>
    <col min="13767" max="13778" width="9.6640625" style="68"/>
    <col min="13779" max="13779" width="12" style="68" customWidth="1"/>
    <col min="13780" max="13780" width="12.77734375" style="68" customWidth="1"/>
    <col min="13781" max="13781" width="11.109375" style="68" customWidth="1"/>
    <col min="13782" max="13782" width="12" style="68" customWidth="1"/>
    <col min="13783" max="13783" width="9.6640625" style="68"/>
    <col min="13784" max="13784" width="15.33203125" style="68" customWidth="1"/>
    <col min="13785" max="13785" width="15.21875" style="68" customWidth="1"/>
    <col min="13786" max="13786" width="21.44140625" style="68" customWidth="1"/>
    <col min="13787" max="13802" width="9.6640625" style="68"/>
    <col min="13803" max="13804" width="13.44140625" style="68" customWidth="1"/>
    <col min="13805" max="13805" width="9.6640625" style="68"/>
    <col min="13806" max="13806" width="13.88671875" style="68" customWidth="1"/>
    <col min="13807" max="13807" width="10.6640625" style="68" customWidth="1"/>
    <col min="13808" max="13808" width="17.33203125" style="68" customWidth="1"/>
    <col min="13809" max="13810" width="12.6640625" style="68" customWidth="1"/>
    <col min="13811" max="13811" width="11.21875" style="68" customWidth="1"/>
    <col min="13812" max="13812" width="18.33203125" style="68" customWidth="1"/>
    <col min="13813" max="13813" width="12.88671875" style="68" customWidth="1"/>
    <col min="13814" max="13815" width="13.21875" style="68" customWidth="1"/>
    <col min="13816" max="13816" width="10.88671875" style="68" customWidth="1"/>
    <col min="13817" max="13817" width="11.109375" style="68" customWidth="1"/>
    <col min="13818" max="13818" width="15.21875" style="68" customWidth="1"/>
    <col min="13819" max="13819" width="9.6640625" style="68"/>
    <col min="13820" max="13820" width="11" style="68" customWidth="1"/>
    <col min="13821" max="13821" width="10.77734375" style="68" customWidth="1"/>
    <col min="13822" max="13822" width="11.44140625" style="68" customWidth="1"/>
    <col min="13823" max="13823" width="4" style="68" customWidth="1"/>
    <col min="13824" max="14014" width="9.6640625" style="68"/>
    <col min="14015" max="14015" width="6.44140625" style="68" customWidth="1"/>
    <col min="14016" max="14016" width="13.88671875" style="68" customWidth="1"/>
    <col min="14017" max="14017" width="11.88671875" style="68" customWidth="1"/>
    <col min="14018" max="14020" width="9.6640625" style="68"/>
    <col min="14021" max="14021" width="15.44140625" style="68" customWidth="1"/>
    <col min="14022" max="14022" width="16.21875" style="68" customWidth="1"/>
    <col min="14023" max="14034" width="9.6640625" style="68"/>
    <col min="14035" max="14035" width="12" style="68" customWidth="1"/>
    <col min="14036" max="14036" width="12.77734375" style="68" customWidth="1"/>
    <col min="14037" max="14037" width="11.109375" style="68" customWidth="1"/>
    <col min="14038" max="14038" width="12" style="68" customWidth="1"/>
    <col min="14039" max="14039" width="9.6640625" style="68"/>
    <col min="14040" max="14040" width="15.33203125" style="68" customWidth="1"/>
    <col min="14041" max="14041" width="15.21875" style="68" customWidth="1"/>
    <col min="14042" max="14042" width="21.44140625" style="68" customWidth="1"/>
    <col min="14043" max="14058" width="9.6640625" style="68"/>
    <col min="14059" max="14060" width="13.44140625" style="68" customWidth="1"/>
    <col min="14061" max="14061" width="9.6640625" style="68"/>
    <col min="14062" max="14062" width="13.88671875" style="68" customWidth="1"/>
    <col min="14063" max="14063" width="10.6640625" style="68" customWidth="1"/>
    <col min="14064" max="14064" width="17.33203125" style="68" customWidth="1"/>
    <col min="14065" max="14066" width="12.6640625" style="68" customWidth="1"/>
    <col min="14067" max="14067" width="11.21875" style="68" customWidth="1"/>
    <col min="14068" max="14068" width="18.33203125" style="68" customWidth="1"/>
    <col min="14069" max="14069" width="12.88671875" style="68" customWidth="1"/>
    <col min="14070" max="14071" width="13.21875" style="68" customWidth="1"/>
    <col min="14072" max="14072" width="10.88671875" style="68" customWidth="1"/>
    <col min="14073" max="14073" width="11.109375" style="68" customWidth="1"/>
    <col min="14074" max="14074" width="15.21875" style="68" customWidth="1"/>
    <col min="14075" max="14075" width="9.6640625" style="68"/>
    <col min="14076" max="14076" width="11" style="68" customWidth="1"/>
    <col min="14077" max="14077" width="10.77734375" style="68" customWidth="1"/>
    <col min="14078" max="14078" width="11.44140625" style="68" customWidth="1"/>
    <col min="14079" max="14079" width="4" style="68" customWidth="1"/>
    <col min="14080" max="14270" width="9.6640625" style="68"/>
    <col min="14271" max="14271" width="6.44140625" style="68" customWidth="1"/>
    <col min="14272" max="14272" width="13.88671875" style="68" customWidth="1"/>
    <col min="14273" max="14273" width="11.88671875" style="68" customWidth="1"/>
    <col min="14274" max="14276" width="9.6640625" style="68"/>
    <col min="14277" max="14277" width="15.44140625" style="68" customWidth="1"/>
    <col min="14278" max="14278" width="16.21875" style="68" customWidth="1"/>
    <col min="14279" max="14290" width="9.6640625" style="68"/>
    <col min="14291" max="14291" width="12" style="68" customWidth="1"/>
    <col min="14292" max="14292" width="12.77734375" style="68" customWidth="1"/>
    <col min="14293" max="14293" width="11.109375" style="68" customWidth="1"/>
    <col min="14294" max="14294" width="12" style="68" customWidth="1"/>
    <col min="14295" max="14295" width="9.6640625" style="68"/>
    <col min="14296" max="14296" width="15.33203125" style="68" customWidth="1"/>
    <col min="14297" max="14297" width="15.21875" style="68" customWidth="1"/>
    <col min="14298" max="14298" width="21.44140625" style="68" customWidth="1"/>
    <col min="14299" max="14314" width="9.6640625" style="68"/>
    <col min="14315" max="14316" width="13.44140625" style="68" customWidth="1"/>
    <col min="14317" max="14317" width="9.6640625" style="68"/>
    <col min="14318" max="14318" width="13.88671875" style="68" customWidth="1"/>
    <col min="14319" max="14319" width="10.6640625" style="68" customWidth="1"/>
    <col min="14320" max="14320" width="17.33203125" style="68" customWidth="1"/>
    <col min="14321" max="14322" width="12.6640625" style="68" customWidth="1"/>
    <col min="14323" max="14323" width="11.21875" style="68" customWidth="1"/>
    <col min="14324" max="14324" width="18.33203125" style="68" customWidth="1"/>
    <col min="14325" max="14325" width="12.88671875" style="68" customWidth="1"/>
    <col min="14326" max="14327" width="13.21875" style="68" customWidth="1"/>
    <col min="14328" max="14328" width="10.88671875" style="68" customWidth="1"/>
    <col min="14329" max="14329" width="11.109375" style="68" customWidth="1"/>
    <col min="14330" max="14330" width="15.21875" style="68" customWidth="1"/>
    <col min="14331" max="14331" width="9.6640625" style="68"/>
    <col min="14332" max="14332" width="11" style="68" customWidth="1"/>
    <col min="14333" max="14333" width="10.77734375" style="68" customWidth="1"/>
    <col min="14334" max="14334" width="11.44140625" style="68" customWidth="1"/>
    <col min="14335" max="14335" width="4" style="68" customWidth="1"/>
    <col min="14336" max="14526" width="9.6640625" style="68"/>
    <col min="14527" max="14527" width="6.44140625" style="68" customWidth="1"/>
    <col min="14528" max="14528" width="13.88671875" style="68" customWidth="1"/>
    <col min="14529" max="14529" width="11.88671875" style="68" customWidth="1"/>
    <col min="14530" max="14532" width="9.6640625" style="68"/>
    <col min="14533" max="14533" width="15.44140625" style="68" customWidth="1"/>
    <col min="14534" max="14534" width="16.21875" style="68" customWidth="1"/>
    <col min="14535" max="14546" width="9.6640625" style="68"/>
    <col min="14547" max="14547" width="12" style="68" customWidth="1"/>
    <col min="14548" max="14548" width="12.77734375" style="68" customWidth="1"/>
    <col min="14549" max="14549" width="11.109375" style="68" customWidth="1"/>
    <col min="14550" max="14550" width="12" style="68" customWidth="1"/>
    <col min="14551" max="14551" width="9.6640625" style="68"/>
    <col min="14552" max="14552" width="15.33203125" style="68" customWidth="1"/>
    <col min="14553" max="14553" width="15.21875" style="68" customWidth="1"/>
    <col min="14554" max="14554" width="21.44140625" style="68" customWidth="1"/>
    <col min="14555" max="14570" width="9.6640625" style="68"/>
    <col min="14571" max="14572" width="13.44140625" style="68" customWidth="1"/>
    <col min="14573" max="14573" width="9.6640625" style="68"/>
    <col min="14574" max="14574" width="13.88671875" style="68" customWidth="1"/>
    <col min="14575" max="14575" width="10.6640625" style="68" customWidth="1"/>
    <col min="14576" max="14576" width="17.33203125" style="68" customWidth="1"/>
    <col min="14577" max="14578" width="12.6640625" style="68" customWidth="1"/>
    <col min="14579" max="14579" width="11.21875" style="68" customWidth="1"/>
    <col min="14580" max="14580" width="18.33203125" style="68" customWidth="1"/>
    <col min="14581" max="14581" width="12.88671875" style="68" customWidth="1"/>
    <col min="14582" max="14583" width="13.21875" style="68" customWidth="1"/>
    <col min="14584" max="14584" width="10.88671875" style="68" customWidth="1"/>
    <col min="14585" max="14585" width="11.109375" style="68" customWidth="1"/>
    <col min="14586" max="14586" width="15.21875" style="68" customWidth="1"/>
    <col min="14587" max="14587" width="9.6640625" style="68"/>
    <col min="14588" max="14588" width="11" style="68" customWidth="1"/>
    <col min="14589" max="14589" width="10.77734375" style="68" customWidth="1"/>
    <col min="14590" max="14590" width="11.44140625" style="68" customWidth="1"/>
    <col min="14591" max="14591" width="4" style="68" customWidth="1"/>
    <col min="14592" max="14782" width="9.6640625" style="68"/>
    <col min="14783" max="14783" width="6.44140625" style="68" customWidth="1"/>
    <col min="14784" max="14784" width="13.88671875" style="68" customWidth="1"/>
    <col min="14785" max="14785" width="11.88671875" style="68" customWidth="1"/>
    <col min="14786" max="14788" width="9.6640625" style="68"/>
    <col min="14789" max="14789" width="15.44140625" style="68" customWidth="1"/>
    <col min="14790" max="14790" width="16.21875" style="68" customWidth="1"/>
    <col min="14791" max="14802" width="9.6640625" style="68"/>
    <col min="14803" max="14803" width="12" style="68" customWidth="1"/>
    <col min="14804" max="14804" width="12.77734375" style="68" customWidth="1"/>
    <col min="14805" max="14805" width="11.109375" style="68" customWidth="1"/>
    <col min="14806" max="14806" width="12" style="68" customWidth="1"/>
    <col min="14807" max="14807" width="9.6640625" style="68"/>
    <col min="14808" max="14808" width="15.33203125" style="68" customWidth="1"/>
    <col min="14809" max="14809" width="15.21875" style="68" customWidth="1"/>
    <col min="14810" max="14810" width="21.44140625" style="68" customWidth="1"/>
    <col min="14811" max="14826" width="9.6640625" style="68"/>
    <col min="14827" max="14828" width="13.44140625" style="68" customWidth="1"/>
    <col min="14829" max="14829" width="9.6640625" style="68"/>
    <col min="14830" max="14830" width="13.88671875" style="68" customWidth="1"/>
    <col min="14831" max="14831" width="10.6640625" style="68" customWidth="1"/>
    <col min="14832" max="14832" width="17.33203125" style="68" customWidth="1"/>
    <col min="14833" max="14834" width="12.6640625" style="68" customWidth="1"/>
    <col min="14835" max="14835" width="11.21875" style="68" customWidth="1"/>
    <col min="14836" max="14836" width="18.33203125" style="68" customWidth="1"/>
    <col min="14837" max="14837" width="12.88671875" style="68" customWidth="1"/>
    <col min="14838" max="14839" width="13.21875" style="68" customWidth="1"/>
    <col min="14840" max="14840" width="10.88671875" style="68" customWidth="1"/>
    <col min="14841" max="14841" width="11.109375" style="68" customWidth="1"/>
    <col min="14842" max="14842" width="15.21875" style="68" customWidth="1"/>
    <col min="14843" max="14843" width="9.6640625" style="68"/>
    <col min="14844" max="14844" width="11" style="68" customWidth="1"/>
    <col min="14845" max="14845" width="10.77734375" style="68" customWidth="1"/>
    <col min="14846" max="14846" width="11.44140625" style="68" customWidth="1"/>
    <col min="14847" max="14847" width="4" style="68" customWidth="1"/>
    <col min="14848" max="15038" width="9.6640625" style="68"/>
    <col min="15039" max="15039" width="6.44140625" style="68" customWidth="1"/>
    <col min="15040" max="15040" width="13.88671875" style="68" customWidth="1"/>
    <col min="15041" max="15041" width="11.88671875" style="68" customWidth="1"/>
    <col min="15042" max="15044" width="9.6640625" style="68"/>
    <col min="15045" max="15045" width="15.44140625" style="68" customWidth="1"/>
    <col min="15046" max="15046" width="16.21875" style="68" customWidth="1"/>
    <col min="15047" max="15058" width="9.6640625" style="68"/>
    <col min="15059" max="15059" width="12" style="68" customWidth="1"/>
    <col min="15060" max="15060" width="12.77734375" style="68" customWidth="1"/>
    <col min="15061" max="15061" width="11.109375" style="68" customWidth="1"/>
    <col min="15062" max="15062" width="12" style="68" customWidth="1"/>
    <col min="15063" max="15063" width="9.6640625" style="68"/>
    <col min="15064" max="15064" width="15.33203125" style="68" customWidth="1"/>
    <col min="15065" max="15065" width="15.21875" style="68" customWidth="1"/>
    <col min="15066" max="15066" width="21.44140625" style="68" customWidth="1"/>
    <col min="15067" max="15082" width="9.6640625" style="68"/>
    <col min="15083" max="15084" width="13.44140625" style="68" customWidth="1"/>
    <col min="15085" max="15085" width="9.6640625" style="68"/>
    <col min="15086" max="15086" width="13.88671875" style="68" customWidth="1"/>
    <col min="15087" max="15087" width="10.6640625" style="68" customWidth="1"/>
    <col min="15088" max="15088" width="17.33203125" style="68" customWidth="1"/>
    <col min="15089" max="15090" width="12.6640625" style="68" customWidth="1"/>
    <col min="15091" max="15091" width="11.21875" style="68" customWidth="1"/>
    <col min="15092" max="15092" width="18.33203125" style="68" customWidth="1"/>
    <col min="15093" max="15093" width="12.88671875" style="68" customWidth="1"/>
    <col min="15094" max="15095" width="13.21875" style="68" customWidth="1"/>
    <col min="15096" max="15096" width="10.88671875" style="68" customWidth="1"/>
    <col min="15097" max="15097" width="11.109375" style="68" customWidth="1"/>
    <col min="15098" max="15098" width="15.21875" style="68" customWidth="1"/>
    <col min="15099" max="15099" width="9.6640625" style="68"/>
    <col min="15100" max="15100" width="11" style="68" customWidth="1"/>
    <col min="15101" max="15101" width="10.77734375" style="68" customWidth="1"/>
    <col min="15102" max="15102" width="11.44140625" style="68" customWidth="1"/>
    <col min="15103" max="15103" width="4" style="68" customWidth="1"/>
    <col min="15104" max="15294" width="9.6640625" style="68"/>
    <col min="15295" max="15295" width="6.44140625" style="68" customWidth="1"/>
    <col min="15296" max="15296" width="13.88671875" style="68" customWidth="1"/>
    <col min="15297" max="15297" width="11.88671875" style="68" customWidth="1"/>
    <col min="15298" max="15300" width="9.6640625" style="68"/>
    <col min="15301" max="15301" width="15.44140625" style="68" customWidth="1"/>
    <col min="15302" max="15302" width="16.21875" style="68" customWidth="1"/>
    <col min="15303" max="15314" width="9.6640625" style="68"/>
    <col min="15315" max="15315" width="12" style="68" customWidth="1"/>
    <col min="15316" max="15316" width="12.77734375" style="68" customWidth="1"/>
    <col min="15317" max="15317" width="11.109375" style="68" customWidth="1"/>
    <col min="15318" max="15318" width="12" style="68" customWidth="1"/>
    <col min="15319" max="15319" width="9.6640625" style="68"/>
    <col min="15320" max="15320" width="15.33203125" style="68" customWidth="1"/>
    <col min="15321" max="15321" width="15.21875" style="68" customWidth="1"/>
    <col min="15322" max="15322" width="21.44140625" style="68" customWidth="1"/>
    <col min="15323" max="15338" width="9.6640625" style="68"/>
    <col min="15339" max="15340" width="13.44140625" style="68" customWidth="1"/>
    <col min="15341" max="15341" width="9.6640625" style="68"/>
    <col min="15342" max="15342" width="13.88671875" style="68" customWidth="1"/>
    <col min="15343" max="15343" width="10.6640625" style="68" customWidth="1"/>
    <col min="15344" max="15344" width="17.33203125" style="68" customWidth="1"/>
    <col min="15345" max="15346" width="12.6640625" style="68" customWidth="1"/>
    <col min="15347" max="15347" width="11.21875" style="68" customWidth="1"/>
    <col min="15348" max="15348" width="18.33203125" style="68" customWidth="1"/>
    <col min="15349" max="15349" width="12.88671875" style="68" customWidth="1"/>
    <col min="15350" max="15351" width="13.21875" style="68" customWidth="1"/>
    <col min="15352" max="15352" width="10.88671875" style="68" customWidth="1"/>
    <col min="15353" max="15353" width="11.109375" style="68" customWidth="1"/>
    <col min="15354" max="15354" width="15.21875" style="68" customWidth="1"/>
    <col min="15355" max="15355" width="9.6640625" style="68"/>
    <col min="15356" max="15356" width="11" style="68" customWidth="1"/>
    <col min="15357" max="15357" width="10.77734375" style="68" customWidth="1"/>
    <col min="15358" max="15358" width="11.44140625" style="68" customWidth="1"/>
    <col min="15359" max="15359" width="4" style="68" customWidth="1"/>
    <col min="15360" max="15550" width="9.6640625" style="68"/>
    <col min="15551" max="15551" width="6.44140625" style="68" customWidth="1"/>
    <col min="15552" max="15552" width="13.88671875" style="68" customWidth="1"/>
    <col min="15553" max="15553" width="11.88671875" style="68" customWidth="1"/>
    <col min="15554" max="15556" width="9.6640625" style="68"/>
    <col min="15557" max="15557" width="15.44140625" style="68" customWidth="1"/>
    <col min="15558" max="15558" width="16.21875" style="68" customWidth="1"/>
    <col min="15559" max="15570" width="9.6640625" style="68"/>
    <col min="15571" max="15571" width="12" style="68" customWidth="1"/>
    <col min="15572" max="15572" width="12.77734375" style="68" customWidth="1"/>
    <col min="15573" max="15573" width="11.109375" style="68" customWidth="1"/>
    <col min="15574" max="15574" width="12" style="68" customWidth="1"/>
    <col min="15575" max="15575" width="9.6640625" style="68"/>
    <col min="15576" max="15576" width="15.33203125" style="68" customWidth="1"/>
    <col min="15577" max="15577" width="15.21875" style="68" customWidth="1"/>
    <col min="15578" max="15578" width="21.44140625" style="68" customWidth="1"/>
    <col min="15579" max="15594" width="9.6640625" style="68"/>
    <col min="15595" max="15596" width="13.44140625" style="68" customWidth="1"/>
    <col min="15597" max="15597" width="9.6640625" style="68"/>
    <col min="15598" max="15598" width="13.88671875" style="68" customWidth="1"/>
    <col min="15599" max="15599" width="10.6640625" style="68" customWidth="1"/>
    <col min="15600" max="15600" width="17.33203125" style="68" customWidth="1"/>
    <col min="15601" max="15602" width="12.6640625" style="68" customWidth="1"/>
    <col min="15603" max="15603" width="11.21875" style="68" customWidth="1"/>
    <col min="15604" max="15604" width="18.33203125" style="68" customWidth="1"/>
    <col min="15605" max="15605" width="12.88671875" style="68" customWidth="1"/>
    <col min="15606" max="15607" width="13.21875" style="68" customWidth="1"/>
    <col min="15608" max="15608" width="10.88671875" style="68" customWidth="1"/>
    <col min="15609" max="15609" width="11.109375" style="68" customWidth="1"/>
    <col min="15610" max="15610" width="15.21875" style="68" customWidth="1"/>
    <col min="15611" max="15611" width="9.6640625" style="68"/>
    <col min="15612" max="15612" width="11" style="68" customWidth="1"/>
    <col min="15613" max="15613" width="10.77734375" style="68" customWidth="1"/>
    <col min="15614" max="15614" width="11.44140625" style="68" customWidth="1"/>
    <col min="15615" max="15615" width="4" style="68" customWidth="1"/>
    <col min="15616" max="15806" width="9.6640625" style="68"/>
    <col min="15807" max="15807" width="6.44140625" style="68" customWidth="1"/>
    <col min="15808" max="15808" width="13.88671875" style="68" customWidth="1"/>
    <col min="15809" max="15809" width="11.88671875" style="68" customWidth="1"/>
    <col min="15810" max="15812" width="9.6640625" style="68"/>
    <col min="15813" max="15813" width="15.44140625" style="68" customWidth="1"/>
    <col min="15814" max="15814" width="16.21875" style="68" customWidth="1"/>
    <col min="15815" max="15826" width="9.6640625" style="68"/>
    <col min="15827" max="15827" width="12" style="68" customWidth="1"/>
    <col min="15828" max="15828" width="12.77734375" style="68" customWidth="1"/>
    <col min="15829" max="15829" width="11.109375" style="68" customWidth="1"/>
    <col min="15830" max="15830" width="12" style="68" customWidth="1"/>
    <col min="15831" max="15831" width="9.6640625" style="68"/>
    <col min="15832" max="15832" width="15.33203125" style="68" customWidth="1"/>
    <col min="15833" max="15833" width="15.21875" style="68" customWidth="1"/>
    <col min="15834" max="15834" width="21.44140625" style="68" customWidth="1"/>
    <col min="15835" max="15850" width="9.6640625" style="68"/>
    <col min="15851" max="15852" width="13.44140625" style="68" customWidth="1"/>
    <col min="15853" max="15853" width="9.6640625" style="68"/>
    <col min="15854" max="15854" width="13.88671875" style="68" customWidth="1"/>
    <col min="15855" max="15855" width="10.6640625" style="68" customWidth="1"/>
    <col min="15856" max="15856" width="17.33203125" style="68" customWidth="1"/>
    <col min="15857" max="15858" width="12.6640625" style="68" customWidth="1"/>
    <col min="15859" max="15859" width="11.21875" style="68" customWidth="1"/>
    <col min="15860" max="15860" width="18.33203125" style="68" customWidth="1"/>
    <col min="15861" max="15861" width="12.88671875" style="68" customWidth="1"/>
    <col min="15862" max="15863" width="13.21875" style="68" customWidth="1"/>
    <col min="15864" max="15864" width="10.88671875" style="68" customWidth="1"/>
    <col min="15865" max="15865" width="11.109375" style="68" customWidth="1"/>
    <col min="15866" max="15866" width="15.21875" style="68" customWidth="1"/>
    <col min="15867" max="15867" width="9.6640625" style="68"/>
    <col min="15868" max="15868" width="11" style="68" customWidth="1"/>
    <col min="15869" max="15869" width="10.77734375" style="68" customWidth="1"/>
    <col min="15870" max="15870" width="11.44140625" style="68" customWidth="1"/>
    <col min="15871" max="15871" width="4" style="68" customWidth="1"/>
    <col min="15872" max="16062" width="9.6640625" style="68"/>
    <col min="16063" max="16063" width="6.44140625" style="68" customWidth="1"/>
    <col min="16064" max="16064" width="13.88671875" style="68" customWidth="1"/>
    <col min="16065" max="16065" width="11.88671875" style="68" customWidth="1"/>
    <col min="16066" max="16068" width="9.6640625" style="68"/>
    <col min="16069" max="16069" width="15.44140625" style="68" customWidth="1"/>
    <col min="16070" max="16070" width="16.21875" style="68" customWidth="1"/>
    <col min="16071" max="16082" width="9.6640625" style="68"/>
    <col min="16083" max="16083" width="12" style="68" customWidth="1"/>
    <col min="16084" max="16084" width="12.77734375" style="68" customWidth="1"/>
    <col min="16085" max="16085" width="11.109375" style="68" customWidth="1"/>
    <col min="16086" max="16086" width="12" style="68" customWidth="1"/>
    <col min="16087" max="16087" width="9.6640625" style="68"/>
    <col min="16088" max="16088" width="15.33203125" style="68" customWidth="1"/>
    <col min="16089" max="16089" width="15.21875" style="68" customWidth="1"/>
    <col min="16090" max="16090" width="21.44140625" style="68" customWidth="1"/>
    <col min="16091" max="16106" width="9.6640625" style="68"/>
    <col min="16107" max="16108" width="13.44140625" style="68" customWidth="1"/>
    <col min="16109" max="16109" width="9.6640625" style="68"/>
    <col min="16110" max="16110" width="13.88671875" style="68" customWidth="1"/>
    <col min="16111" max="16111" width="10.6640625" style="68" customWidth="1"/>
    <col min="16112" max="16112" width="17.33203125" style="68" customWidth="1"/>
    <col min="16113" max="16114" width="12.6640625" style="68" customWidth="1"/>
    <col min="16115" max="16115" width="11.21875" style="68" customWidth="1"/>
    <col min="16116" max="16116" width="18.33203125" style="68" customWidth="1"/>
    <col min="16117" max="16117" width="12.88671875" style="68" customWidth="1"/>
    <col min="16118" max="16119" width="13.21875" style="68" customWidth="1"/>
    <col min="16120" max="16120" width="10.88671875" style="68" customWidth="1"/>
    <col min="16121" max="16121" width="11.109375" style="68" customWidth="1"/>
    <col min="16122" max="16122" width="15.21875" style="68" customWidth="1"/>
    <col min="16123" max="16123" width="9.6640625" style="68"/>
    <col min="16124" max="16124" width="11" style="68" customWidth="1"/>
    <col min="16125" max="16125" width="10.77734375" style="68" customWidth="1"/>
    <col min="16126" max="16126" width="11.44140625" style="68" customWidth="1"/>
    <col min="16127" max="16127" width="4" style="68" customWidth="1"/>
    <col min="16128" max="16384" width="9.6640625" style="68"/>
  </cols>
  <sheetData>
    <row r="1" spans="1:135" ht="13.2" x14ac:dyDescent="0.2">
      <c r="A1" s="85" t="s">
        <v>313</v>
      </c>
    </row>
    <row r="2" spans="1:135" x14ac:dyDescent="0.2">
      <c r="C2" s="70" t="s">
        <v>304</v>
      </c>
      <c r="AZ2" s="70"/>
    </row>
    <row r="3" spans="1:135" s="74" customFormat="1" x14ac:dyDescent="0.2">
      <c r="A3" s="86"/>
      <c r="B3" s="72" t="s">
        <v>305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</row>
    <row r="4" spans="1:135" s="74" customFormat="1" x14ac:dyDescent="0.2">
      <c r="A4" s="86"/>
      <c r="B4" s="75" t="s">
        <v>306</v>
      </c>
      <c r="C4" s="73" t="s">
        <v>314</v>
      </c>
      <c r="D4" s="73" t="s">
        <v>314</v>
      </c>
      <c r="E4" s="73" t="s">
        <v>314</v>
      </c>
      <c r="F4" s="73" t="s">
        <v>314</v>
      </c>
      <c r="G4" s="73" t="s">
        <v>314</v>
      </c>
      <c r="H4" s="73" t="s">
        <v>314</v>
      </c>
      <c r="I4" s="73" t="s">
        <v>314</v>
      </c>
      <c r="J4" s="73" t="s">
        <v>314</v>
      </c>
      <c r="K4" s="73" t="s">
        <v>314</v>
      </c>
      <c r="L4" s="73" t="s">
        <v>334</v>
      </c>
      <c r="M4" s="73" t="s">
        <v>308</v>
      </c>
      <c r="N4" s="73" t="s">
        <v>314</v>
      </c>
      <c r="O4" s="73" t="s">
        <v>314</v>
      </c>
      <c r="P4" s="73" t="s">
        <v>314</v>
      </c>
      <c r="Q4" s="73" t="s">
        <v>314</v>
      </c>
      <c r="R4" s="73" t="s">
        <v>314</v>
      </c>
      <c r="S4" s="73" t="s">
        <v>314</v>
      </c>
      <c r="T4" s="73" t="s">
        <v>314</v>
      </c>
      <c r="U4" s="73" t="s">
        <v>315</v>
      </c>
      <c r="V4" s="73" t="s">
        <v>314</v>
      </c>
      <c r="W4" s="73" t="s">
        <v>315</v>
      </c>
      <c r="X4" s="73" t="s">
        <v>314</v>
      </c>
      <c r="Y4" s="73" t="s">
        <v>314</v>
      </c>
      <c r="Z4" s="73" t="s">
        <v>314</v>
      </c>
      <c r="AA4" s="73" t="s">
        <v>314</v>
      </c>
      <c r="AB4" s="73" t="s">
        <v>314</v>
      </c>
      <c r="AC4" s="73" t="s">
        <v>314</v>
      </c>
      <c r="AD4" s="73" t="s">
        <v>315</v>
      </c>
      <c r="AE4" s="73" t="s">
        <v>314</v>
      </c>
      <c r="AF4" s="73" t="s">
        <v>314</v>
      </c>
      <c r="AG4" s="73" t="s">
        <v>314</v>
      </c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</row>
    <row r="5" spans="1:135" s="74" customFormat="1" x14ac:dyDescent="0.2">
      <c r="A5" s="86"/>
      <c r="B5" s="72" t="s">
        <v>309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</row>
    <row r="6" spans="1:135" s="77" customFormat="1" x14ac:dyDescent="0.2">
      <c r="A6" s="87"/>
      <c r="B6" s="72" t="s">
        <v>310</v>
      </c>
      <c r="C6" s="88"/>
      <c r="D6" s="88"/>
      <c r="E6" s="88"/>
      <c r="F6" s="88"/>
      <c r="G6" s="88"/>
      <c r="H6" s="88"/>
      <c r="I6" s="88" t="s">
        <v>324</v>
      </c>
      <c r="J6" s="88"/>
      <c r="K6" s="88"/>
      <c r="L6" s="88"/>
      <c r="M6" s="88"/>
      <c r="N6" s="88"/>
      <c r="O6" s="88"/>
      <c r="P6" s="88"/>
      <c r="Q6" s="88"/>
      <c r="R6" s="88" t="s">
        <v>326</v>
      </c>
      <c r="S6" s="88"/>
      <c r="T6" s="88"/>
      <c r="U6" s="88"/>
      <c r="V6" s="88"/>
      <c r="W6" s="88"/>
      <c r="X6" s="88"/>
      <c r="Y6" s="88" t="s">
        <v>327</v>
      </c>
      <c r="Z6" s="88"/>
      <c r="AA6" s="88"/>
      <c r="AB6" s="88"/>
      <c r="AC6" s="88"/>
      <c r="AD6" s="88"/>
      <c r="AE6" s="88" t="s">
        <v>329</v>
      </c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</row>
    <row r="7" spans="1:135" s="90" customFormat="1" ht="20.399999999999999" x14ac:dyDescent="0.2">
      <c r="A7" s="89"/>
      <c r="B7" s="72" t="s">
        <v>311</v>
      </c>
      <c r="C7" s="79" t="s">
        <v>177</v>
      </c>
      <c r="D7" s="79" t="s">
        <v>182</v>
      </c>
      <c r="E7" s="79" t="s">
        <v>183</v>
      </c>
      <c r="F7" s="79" t="s">
        <v>74</v>
      </c>
      <c r="G7" s="79" t="s">
        <v>178</v>
      </c>
      <c r="H7" s="79" t="s">
        <v>179</v>
      </c>
      <c r="I7" s="79" t="s">
        <v>323</v>
      </c>
      <c r="J7" s="79" t="s">
        <v>180</v>
      </c>
      <c r="K7" s="79" t="s">
        <v>181</v>
      </c>
      <c r="L7" s="79" t="s">
        <v>61</v>
      </c>
      <c r="M7" s="79" t="s">
        <v>61</v>
      </c>
      <c r="N7" s="79" t="s">
        <v>61</v>
      </c>
      <c r="O7" s="79" t="s">
        <v>64</v>
      </c>
      <c r="P7" s="79" t="s">
        <v>6</v>
      </c>
      <c r="Q7" s="79" t="s">
        <v>340</v>
      </c>
      <c r="R7" s="79" t="s">
        <v>325</v>
      </c>
      <c r="S7" s="79" t="s">
        <v>189</v>
      </c>
      <c r="T7" s="79" t="s">
        <v>75</v>
      </c>
      <c r="U7" s="79" t="s">
        <v>76</v>
      </c>
      <c r="V7" s="79" t="s">
        <v>78</v>
      </c>
      <c r="W7" s="79" t="s">
        <v>78</v>
      </c>
      <c r="X7" s="79" t="s">
        <v>249</v>
      </c>
      <c r="Y7" s="79" t="s">
        <v>160</v>
      </c>
      <c r="Z7" s="79" t="s">
        <v>192</v>
      </c>
      <c r="AA7" s="79" t="s">
        <v>193</v>
      </c>
      <c r="AB7" s="79" t="s">
        <v>344</v>
      </c>
      <c r="AC7" s="79" t="s">
        <v>80</v>
      </c>
      <c r="AD7" s="79" t="s">
        <v>80</v>
      </c>
      <c r="AE7" s="79" t="s">
        <v>341</v>
      </c>
      <c r="AF7" s="79" t="s">
        <v>84</v>
      </c>
      <c r="AG7" s="79" t="s">
        <v>342</v>
      </c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</row>
    <row r="8" spans="1:135" x14ac:dyDescent="0.2">
      <c r="A8" s="91" t="s">
        <v>312</v>
      </c>
      <c r="B8" s="82"/>
    </row>
    <row r="9" spans="1:135" x14ac:dyDescent="0.2">
      <c r="A9" s="83">
        <v>1869</v>
      </c>
      <c r="B9" s="82"/>
      <c r="C9" s="84" t="s">
        <v>316</v>
      </c>
      <c r="D9" s="84" t="s">
        <v>316</v>
      </c>
      <c r="E9" s="84" t="s">
        <v>316</v>
      </c>
      <c r="F9" s="84" t="s">
        <v>316</v>
      </c>
      <c r="G9" s="84" t="s">
        <v>316</v>
      </c>
      <c r="H9" s="84" t="s">
        <v>316</v>
      </c>
      <c r="I9" s="84" t="s">
        <v>316</v>
      </c>
      <c r="J9" s="84" t="s">
        <v>316</v>
      </c>
      <c r="K9" s="84" t="s">
        <v>316</v>
      </c>
      <c r="L9" s="84">
        <v>20</v>
      </c>
      <c r="M9" s="84"/>
      <c r="N9" s="84"/>
      <c r="O9" s="84" t="s">
        <v>316</v>
      </c>
      <c r="P9" s="84" t="s">
        <v>316</v>
      </c>
      <c r="Q9" s="84">
        <v>2</v>
      </c>
      <c r="R9" s="84" t="s">
        <v>316</v>
      </c>
      <c r="S9" s="84">
        <v>2.6666666666666665</v>
      </c>
      <c r="T9" s="84" t="s">
        <v>316</v>
      </c>
      <c r="U9" s="84" t="s">
        <v>316</v>
      </c>
      <c r="V9" s="84" t="s">
        <v>316</v>
      </c>
      <c r="W9" s="84" t="s">
        <v>316</v>
      </c>
      <c r="X9" s="84" t="s">
        <v>316</v>
      </c>
      <c r="Y9" s="84" t="s">
        <v>316</v>
      </c>
      <c r="Z9" s="84" t="s">
        <v>316</v>
      </c>
      <c r="AA9" s="84" t="s">
        <v>316</v>
      </c>
      <c r="AB9" s="84" t="s">
        <v>316</v>
      </c>
      <c r="AC9" s="84" t="s">
        <v>316</v>
      </c>
      <c r="AD9" s="84" t="s">
        <v>316</v>
      </c>
      <c r="AE9" s="84">
        <v>8</v>
      </c>
      <c r="AF9" s="84" t="s">
        <v>316</v>
      </c>
      <c r="AG9" s="84" t="s">
        <v>316</v>
      </c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</row>
    <row r="10" spans="1:135" x14ac:dyDescent="0.2">
      <c r="A10" s="83">
        <v>1870</v>
      </c>
      <c r="B10" s="92"/>
      <c r="C10" s="84" t="s">
        <v>316</v>
      </c>
      <c r="D10" s="84" t="s">
        <v>316</v>
      </c>
      <c r="E10" s="84" t="s">
        <v>316</v>
      </c>
      <c r="F10" s="84" t="s">
        <v>316</v>
      </c>
      <c r="G10" s="84" t="s">
        <v>316</v>
      </c>
      <c r="H10" s="84" t="s">
        <v>316</v>
      </c>
      <c r="I10" s="84" t="s">
        <v>316</v>
      </c>
      <c r="J10" s="84" t="s">
        <v>316</v>
      </c>
      <c r="K10" s="84" t="s">
        <v>316</v>
      </c>
      <c r="L10" s="84">
        <v>20</v>
      </c>
      <c r="M10" s="84"/>
      <c r="N10" s="84"/>
      <c r="O10" s="84" t="s">
        <v>316</v>
      </c>
      <c r="P10" s="84" t="s">
        <v>316</v>
      </c>
      <c r="Q10" s="84">
        <v>2</v>
      </c>
      <c r="R10" s="84" t="s">
        <v>316</v>
      </c>
      <c r="S10" s="84">
        <v>2.6666666666666665</v>
      </c>
      <c r="T10" s="84" t="s">
        <v>316</v>
      </c>
      <c r="U10" s="84" t="s">
        <v>316</v>
      </c>
      <c r="V10" s="84" t="s">
        <v>316</v>
      </c>
      <c r="W10" s="84" t="s">
        <v>316</v>
      </c>
      <c r="X10" s="84" t="s">
        <v>316</v>
      </c>
      <c r="Y10" s="84" t="s">
        <v>316</v>
      </c>
      <c r="Z10" s="84" t="s">
        <v>316</v>
      </c>
      <c r="AA10" s="84" t="s">
        <v>316</v>
      </c>
      <c r="AB10" s="84" t="s">
        <v>316</v>
      </c>
      <c r="AC10" s="84" t="s">
        <v>316</v>
      </c>
      <c r="AD10" s="84" t="s">
        <v>316</v>
      </c>
      <c r="AE10" s="84">
        <v>8</v>
      </c>
      <c r="AF10" s="84" t="s">
        <v>316</v>
      </c>
      <c r="AG10" s="84" t="s">
        <v>316</v>
      </c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</row>
    <row r="11" spans="1:135" x14ac:dyDescent="0.2">
      <c r="A11" s="83">
        <v>1871</v>
      </c>
      <c r="B11" s="92"/>
      <c r="C11" s="84" t="s">
        <v>316</v>
      </c>
      <c r="D11" s="84" t="s">
        <v>316</v>
      </c>
      <c r="E11" s="84" t="s">
        <v>316</v>
      </c>
      <c r="F11" s="84" t="s">
        <v>316</v>
      </c>
      <c r="G11" s="84" t="s">
        <v>316</v>
      </c>
      <c r="H11" s="84" t="s">
        <v>316</v>
      </c>
      <c r="I11" s="84" t="s">
        <v>316</v>
      </c>
      <c r="J11" s="84" t="s">
        <v>316</v>
      </c>
      <c r="K11" s="84" t="s">
        <v>316</v>
      </c>
      <c r="L11" s="84">
        <v>20</v>
      </c>
      <c r="M11" s="84"/>
      <c r="N11" s="84"/>
      <c r="O11" s="84" t="s">
        <v>316</v>
      </c>
      <c r="P11" s="84" t="s">
        <v>316</v>
      </c>
      <c r="Q11" s="84">
        <v>2</v>
      </c>
      <c r="R11" s="84" t="s">
        <v>316</v>
      </c>
      <c r="S11" s="84">
        <v>2.6666666666666665</v>
      </c>
      <c r="T11" s="84" t="s">
        <v>316</v>
      </c>
      <c r="U11" s="84" t="s">
        <v>316</v>
      </c>
      <c r="V11" s="84" t="s">
        <v>316</v>
      </c>
      <c r="W11" s="84" t="s">
        <v>316</v>
      </c>
      <c r="X11" s="84" t="s">
        <v>316</v>
      </c>
      <c r="Y11" s="84" t="s">
        <v>316</v>
      </c>
      <c r="Z11" s="84" t="s">
        <v>316</v>
      </c>
      <c r="AA11" s="84" t="s">
        <v>316</v>
      </c>
      <c r="AB11" s="84" t="s">
        <v>316</v>
      </c>
      <c r="AC11" s="84" t="s">
        <v>316</v>
      </c>
      <c r="AD11" s="84" t="s">
        <v>316</v>
      </c>
      <c r="AE11" s="84">
        <v>8</v>
      </c>
      <c r="AF11" s="84" t="s">
        <v>316</v>
      </c>
      <c r="AG11" s="84" t="s">
        <v>316</v>
      </c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</row>
    <row r="12" spans="1:135" x14ac:dyDescent="0.2">
      <c r="A12" s="83">
        <v>1872</v>
      </c>
      <c r="B12" s="92"/>
      <c r="C12" s="84" t="s">
        <v>316</v>
      </c>
      <c r="D12" s="84" t="s">
        <v>316</v>
      </c>
      <c r="E12" s="84" t="s">
        <v>316</v>
      </c>
      <c r="F12" s="84" t="s">
        <v>316</v>
      </c>
      <c r="G12" s="84" t="s">
        <v>316</v>
      </c>
      <c r="H12" s="84" t="s">
        <v>316</v>
      </c>
      <c r="I12" s="84" t="s">
        <v>316</v>
      </c>
      <c r="J12" s="84" t="s">
        <v>316</v>
      </c>
      <c r="K12" s="84" t="s">
        <v>316</v>
      </c>
      <c r="L12" s="84">
        <v>20</v>
      </c>
      <c r="M12" s="84"/>
      <c r="N12" s="84"/>
      <c r="O12" s="84" t="s">
        <v>316</v>
      </c>
      <c r="P12" s="84" t="s">
        <v>316</v>
      </c>
      <c r="Q12" s="84">
        <v>2</v>
      </c>
      <c r="R12" s="84" t="s">
        <v>316</v>
      </c>
      <c r="S12" s="84">
        <v>2.6666666666666665</v>
      </c>
      <c r="T12" s="84" t="s">
        <v>316</v>
      </c>
      <c r="U12" s="84" t="s">
        <v>316</v>
      </c>
      <c r="V12" s="84" t="s">
        <v>316</v>
      </c>
      <c r="W12" s="84" t="s">
        <v>316</v>
      </c>
      <c r="X12" s="84" t="s">
        <v>316</v>
      </c>
      <c r="Y12" s="84" t="s">
        <v>316</v>
      </c>
      <c r="Z12" s="84" t="s">
        <v>316</v>
      </c>
      <c r="AA12" s="84" t="s">
        <v>316</v>
      </c>
      <c r="AB12" s="84" t="s">
        <v>316</v>
      </c>
      <c r="AC12" s="84" t="s">
        <v>316</v>
      </c>
      <c r="AD12" s="84" t="s">
        <v>316</v>
      </c>
      <c r="AE12" s="84">
        <v>8</v>
      </c>
      <c r="AF12" s="84" t="s">
        <v>316</v>
      </c>
      <c r="AG12" s="84" t="s">
        <v>316</v>
      </c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</row>
    <row r="13" spans="1:135" x14ac:dyDescent="0.2">
      <c r="A13" s="83">
        <v>1873</v>
      </c>
      <c r="C13" s="84" t="s">
        <v>316</v>
      </c>
      <c r="D13" s="84" t="s">
        <v>316</v>
      </c>
      <c r="E13" s="84" t="s">
        <v>316</v>
      </c>
      <c r="F13" s="84" t="s">
        <v>316</v>
      </c>
      <c r="G13" s="84" t="s">
        <v>316</v>
      </c>
      <c r="H13" s="84" t="s">
        <v>316</v>
      </c>
      <c r="I13" s="84" t="s">
        <v>316</v>
      </c>
      <c r="J13" s="84" t="s">
        <v>316</v>
      </c>
      <c r="K13" s="84" t="s">
        <v>316</v>
      </c>
      <c r="L13" s="84">
        <v>20</v>
      </c>
      <c r="M13" s="84"/>
      <c r="N13" s="84"/>
      <c r="O13" s="84" t="s">
        <v>316</v>
      </c>
      <c r="P13" s="84" t="s">
        <v>316</v>
      </c>
      <c r="Q13" s="84">
        <v>2</v>
      </c>
      <c r="R13" s="84" t="s">
        <v>316</v>
      </c>
      <c r="S13" s="84">
        <v>2.6666666666666665</v>
      </c>
      <c r="T13" s="84" t="s">
        <v>316</v>
      </c>
      <c r="U13" s="84" t="s">
        <v>316</v>
      </c>
      <c r="V13" s="84" t="s">
        <v>316</v>
      </c>
      <c r="W13" s="84" t="s">
        <v>316</v>
      </c>
      <c r="X13" s="84" t="s">
        <v>316</v>
      </c>
      <c r="Y13" s="84" t="s">
        <v>316</v>
      </c>
      <c r="Z13" s="84" t="s">
        <v>316</v>
      </c>
      <c r="AA13" s="84" t="s">
        <v>316</v>
      </c>
      <c r="AB13" s="84" t="s">
        <v>316</v>
      </c>
      <c r="AC13" s="84"/>
      <c r="AD13" s="84" t="s">
        <v>316</v>
      </c>
      <c r="AE13" s="84">
        <v>8</v>
      </c>
      <c r="AF13" s="84" t="s">
        <v>316</v>
      </c>
      <c r="AG13" s="84" t="s">
        <v>316</v>
      </c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</row>
    <row r="14" spans="1:135" x14ac:dyDescent="0.2">
      <c r="A14" s="83">
        <v>1874</v>
      </c>
      <c r="C14" s="84" t="s">
        <v>316</v>
      </c>
      <c r="D14" s="84" t="s">
        <v>316</v>
      </c>
      <c r="E14" s="84" t="s">
        <v>316</v>
      </c>
      <c r="F14" s="84" t="s">
        <v>316</v>
      </c>
      <c r="G14" s="84" t="s">
        <v>316</v>
      </c>
      <c r="H14" s="84" t="s">
        <v>316</v>
      </c>
      <c r="I14" s="84" t="s">
        <v>316</v>
      </c>
      <c r="J14" s="84" t="s">
        <v>316</v>
      </c>
      <c r="K14" s="84" t="s">
        <v>316</v>
      </c>
      <c r="L14" s="84"/>
      <c r="M14" s="84">
        <v>30</v>
      </c>
      <c r="N14" s="84"/>
      <c r="O14" s="84" t="s">
        <v>316</v>
      </c>
      <c r="P14" s="84" t="s">
        <v>316</v>
      </c>
      <c r="Q14" s="84">
        <v>2.6666666666666665</v>
      </c>
      <c r="R14" s="84" t="s">
        <v>316</v>
      </c>
      <c r="S14" s="84">
        <v>2.6666666666666665</v>
      </c>
      <c r="T14" s="84" t="s">
        <v>316</v>
      </c>
      <c r="U14" s="84">
        <v>0.5</v>
      </c>
      <c r="V14" s="84" t="s">
        <v>316</v>
      </c>
      <c r="W14" s="84" t="s">
        <v>316</v>
      </c>
      <c r="X14" s="84" t="s">
        <v>316</v>
      </c>
      <c r="Y14" s="84" t="s">
        <v>316</v>
      </c>
      <c r="Z14" s="84" t="s">
        <v>316</v>
      </c>
      <c r="AA14" s="84" t="s">
        <v>316</v>
      </c>
      <c r="AB14" s="84" t="s">
        <v>316</v>
      </c>
      <c r="AC14" s="84"/>
      <c r="AD14" s="84">
        <v>0.1</v>
      </c>
      <c r="AE14" s="84">
        <v>8</v>
      </c>
      <c r="AF14" s="84" t="s">
        <v>316</v>
      </c>
      <c r="AG14" s="84">
        <v>2.8571428571428572</v>
      </c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</row>
    <row r="15" spans="1:135" x14ac:dyDescent="0.2">
      <c r="A15" s="83">
        <v>1875</v>
      </c>
      <c r="C15" s="84" t="s">
        <v>316</v>
      </c>
      <c r="D15" s="84" t="s">
        <v>316</v>
      </c>
      <c r="E15" s="84" t="s">
        <v>316</v>
      </c>
      <c r="F15" s="84" t="s">
        <v>316</v>
      </c>
      <c r="G15" s="84" t="s">
        <v>316</v>
      </c>
      <c r="H15" s="84" t="s">
        <v>316</v>
      </c>
      <c r="I15" s="84" t="s">
        <v>316</v>
      </c>
      <c r="J15" s="84" t="s">
        <v>316</v>
      </c>
      <c r="K15" s="84" t="s">
        <v>316</v>
      </c>
      <c r="L15" s="84"/>
      <c r="M15" s="84">
        <v>30</v>
      </c>
      <c r="N15" s="84"/>
      <c r="O15" s="84" t="s">
        <v>316</v>
      </c>
      <c r="P15" s="84" t="s">
        <v>316</v>
      </c>
      <c r="Q15" s="84">
        <v>2.6666666666666665</v>
      </c>
      <c r="R15" s="84" t="s">
        <v>316</v>
      </c>
      <c r="S15" s="84">
        <v>2.2857142857142856</v>
      </c>
      <c r="T15" s="84" t="s">
        <v>316</v>
      </c>
      <c r="U15" s="84" t="s">
        <v>316</v>
      </c>
      <c r="V15" s="84" t="s">
        <v>316</v>
      </c>
      <c r="W15" s="84" t="s">
        <v>316</v>
      </c>
      <c r="X15" s="84" t="s">
        <v>316</v>
      </c>
      <c r="Y15" s="84" t="s">
        <v>316</v>
      </c>
      <c r="Z15" s="84" t="s">
        <v>316</v>
      </c>
      <c r="AA15" s="84" t="s">
        <v>316</v>
      </c>
      <c r="AB15" s="84" t="s">
        <v>316</v>
      </c>
      <c r="AC15" s="84"/>
      <c r="AD15" s="84">
        <v>0.1</v>
      </c>
      <c r="AE15" s="84">
        <v>8</v>
      </c>
      <c r="AF15" s="84" t="s">
        <v>316</v>
      </c>
      <c r="AG15" s="84">
        <v>2.8571428571428572</v>
      </c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</row>
    <row r="16" spans="1:135" x14ac:dyDescent="0.2">
      <c r="A16" s="83">
        <v>1877</v>
      </c>
      <c r="C16" s="84" t="s">
        <v>316</v>
      </c>
      <c r="D16" s="84" t="s">
        <v>316</v>
      </c>
      <c r="E16" s="84" t="s">
        <v>316</v>
      </c>
      <c r="F16" s="84" t="s">
        <v>316</v>
      </c>
      <c r="G16" s="84" t="s">
        <v>316</v>
      </c>
      <c r="H16" s="84" t="s">
        <v>316</v>
      </c>
      <c r="I16" s="84" t="s">
        <v>316</v>
      </c>
      <c r="J16" s="84">
        <v>2.2857142857142856</v>
      </c>
      <c r="K16" s="84" t="s">
        <v>316</v>
      </c>
      <c r="L16" s="84"/>
      <c r="M16" s="84"/>
      <c r="N16" s="84">
        <v>28.571428571428573</v>
      </c>
      <c r="O16" s="84" t="s">
        <v>316</v>
      </c>
      <c r="P16" s="84" t="s">
        <v>316</v>
      </c>
      <c r="Q16" s="84" t="s">
        <v>316</v>
      </c>
      <c r="R16" s="84" t="s">
        <v>316</v>
      </c>
      <c r="S16" s="84">
        <v>2.2857142857142856</v>
      </c>
      <c r="T16" s="84" t="s">
        <v>316</v>
      </c>
      <c r="U16" s="84" t="s">
        <v>316</v>
      </c>
      <c r="V16" s="84" t="s">
        <v>316</v>
      </c>
      <c r="W16" s="84" t="s">
        <v>316</v>
      </c>
      <c r="X16" s="84" t="s">
        <v>316</v>
      </c>
      <c r="Y16" s="84" t="s">
        <v>316</v>
      </c>
      <c r="Z16" s="84" t="s">
        <v>316</v>
      </c>
      <c r="AA16" s="84" t="s">
        <v>316</v>
      </c>
      <c r="AB16" s="84" t="s">
        <v>316</v>
      </c>
      <c r="AC16" s="84"/>
      <c r="AD16" s="84" t="s">
        <v>316</v>
      </c>
      <c r="AE16" s="84">
        <v>4.5714285714285712</v>
      </c>
      <c r="AF16" s="84" t="s">
        <v>316</v>
      </c>
      <c r="AG16" s="84">
        <v>2.8571428571428572</v>
      </c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</row>
    <row r="17" spans="1:135" x14ac:dyDescent="0.2">
      <c r="A17" s="83">
        <v>1878</v>
      </c>
      <c r="C17" s="84" t="s">
        <v>316</v>
      </c>
      <c r="D17" s="84" t="s">
        <v>316</v>
      </c>
      <c r="E17" s="84" t="s">
        <v>316</v>
      </c>
      <c r="F17" s="84" t="s">
        <v>316</v>
      </c>
      <c r="G17" s="84" t="s">
        <v>316</v>
      </c>
      <c r="H17" s="84" t="s">
        <v>316</v>
      </c>
      <c r="I17" s="84" t="s">
        <v>316</v>
      </c>
      <c r="J17" s="84">
        <v>2.2857142857142856</v>
      </c>
      <c r="K17" s="84" t="s">
        <v>316</v>
      </c>
      <c r="L17" s="84"/>
      <c r="M17" s="84"/>
      <c r="N17" s="84">
        <v>28.571428571428573</v>
      </c>
      <c r="O17" s="84" t="s">
        <v>316</v>
      </c>
      <c r="P17" s="84" t="s">
        <v>316</v>
      </c>
      <c r="Q17" s="84" t="s">
        <v>316</v>
      </c>
      <c r="R17" s="84" t="s">
        <v>316</v>
      </c>
      <c r="S17" s="84">
        <v>2.2857142857142856</v>
      </c>
      <c r="T17" s="84" t="s">
        <v>316</v>
      </c>
      <c r="U17" s="84" t="s">
        <v>316</v>
      </c>
      <c r="V17" s="84" t="s">
        <v>316</v>
      </c>
      <c r="W17" s="84" t="s">
        <v>316</v>
      </c>
      <c r="X17" s="84" t="s">
        <v>316</v>
      </c>
      <c r="Y17" s="84" t="s">
        <v>316</v>
      </c>
      <c r="Z17" s="84" t="s">
        <v>316</v>
      </c>
      <c r="AA17" s="84" t="s">
        <v>316</v>
      </c>
      <c r="AB17" s="84" t="s">
        <v>316</v>
      </c>
      <c r="AC17" s="84"/>
      <c r="AD17" s="84" t="s">
        <v>316</v>
      </c>
      <c r="AE17" s="84">
        <v>4.5714285714285712</v>
      </c>
      <c r="AF17" s="84" t="s">
        <v>316</v>
      </c>
      <c r="AG17" s="84">
        <v>2.8571428571428572</v>
      </c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</row>
    <row r="18" spans="1:135" x14ac:dyDescent="0.2">
      <c r="A18" s="83">
        <v>1879</v>
      </c>
      <c r="C18" s="84" t="s">
        <v>316</v>
      </c>
      <c r="D18" s="84" t="s">
        <v>316</v>
      </c>
      <c r="E18" s="84">
        <v>2</v>
      </c>
      <c r="F18" s="84" t="s">
        <v>316</v>
      </c>
      <c r="G18" s="84" t="s">
        <v>316</v>
      </c>
      <c r="H18" s="84" t="s">
        <v>316</v>
      </c>
      <c r="I18" s="84" t="s">
        <v>316</v>
      </c>
      <c r="J18" s="84" t="s">
        <v>316</v>
      </c>
      <c r="K18" s="84" t="s">
        <v>316</v>
      </c>
      <c r="L18" s="84"/>
      <c r="M18" s="84"/>
      <c r="N18" s="84" t="s">
        <v>316</v>
      </c>
      <c r="O18" s="84">
        <v>20</v>
      </c>
      <c r="P18" s="84" t="s">
        <v>316</v>
      </c>
      <c r="Q18" s="84" t="s">
        <v>316</v>
      </c>
      <c r="R18" s="84" t="s">
        <v>316</v>
      </c>
      <c r="S18" s="84" t="s">
        <v>316</v>
      </c>
      <c r="T18" s="84" t="s">
        <v>316</v>
      </c>
      <c r="U18" s="84" t="s">
        <v>316</v>
      </c>
      <c r="V18" s="84" t="s">
        <v>316</v>
      </c>
      <c r="W18" s="84" t="s">
        <v>316</v>
      </c>
      <c r="X18" s="84">
        <v>66.666666666666671</v>
      </c>
      <c r="Y18" s="84" t="s">
        <v>316</v>
      </c>
      <c r="Z18" s="84" t="s">
        <v>316</v>
      </c>
      <c r="AA18" s="84" t="s">
        <v>316</v>
      </c>
      <c r="AB18" s="84" t="s">
        <v>316</v>
      </c>
      <c r="AC18" s="84"/>
      <c r="AD18" s="84" t="s">
        <v>316</v>
      </c>
      <c r="AE18" s="84">
        <v>4.5714285714285712</v>
      </c>
      <c r="AF18" s="84" t="s">
        <v>316</v>
      </c>
      <c r="AG18" s="84">
        <v>2.8571428571428572</v>
      </c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</row>
    <row r="19" spans="1:135" x14ac:dyDescent="0.2">
      <c r="A19" s="83">
        <v>1880</v>
      </c>
      <c r="C19" s="84" t="s">
        <v>316</v>
      </c>
      <c r="D19" s="84" t="s">
        <v>316</v>
      </c>
      <c r="E19" s="84">
        <v>2</v>
      </c>
      <c r="F19" s="84" t="s">
        <v>316</v>
      </c>
      <c r="G19" s="84" t="s">
        <v>316</v>
      </c>
      <c r="H19" s="84" t="s">
        <v>316</v>
      </c>
      <c r="I19" s="84" t="s">
        <v>316</v>
      </c>
      <c r="J19" s="84" t="s">
        <v>316</v>
      </c>
      <c r="K19" s="84" t="s">
        <v>316</v>
      </c>
      <c r="L19" s="84"/>
      <c r="M19" s="84"/>
      <c r="N19" s="84" t="s">
        <v>316</v>
      </c>
      <c r="O19" s="84">
        <v>20</v>
      </c>
      <c r="P19" s="84" t="s">
        <v>316</v>
      </c>
      <c r="Q19" s="84" t="s">
        <v>316</v>
      </c>
      <c r="R19" s="84" t="s">
        <v>316</v>
      </c>
      <c r="S19" s="84" t="s">
        <v>316</v>
      </c>
      <c r="T19" s="84" t="s">
        <v>316</v>
      </c>
      <c r="U19" s="84" t="s">
        <v>316</v>
      </c>
      <c r="V19" s="84" t="s">
        <v>316</v>
      </c>
      <c r="W19" s="84" t="s">
        <v>316</v>
      </c>
      <c r="X19" s="84">
        <v>66.666666666666671</v>
      </c>
      <c r="Y19" s="84" t="s">
        <v>316</v>
      </c>
      <c r="Z19" s="84" t="s">
        <v>316</v>
      </c>
      <c r="AA19" s="84" t="s">
        <v>316</v>
      </c>
      <c r="AB19" s="84" t="s">
        <v>316</v>
      </c>
      <c r="AC19" s="84"/>
      <c r="AD19" s="84">
        <v>0.11666666666666667</v>
      </c>
      <c r="AE19" s="84">
        <v>4.5714285714285712</v>
      </c>
      <c r="AF19" s="84" t="s">
        <v>316</v>
      </c>
      <c r="AG19" s="84">
        <v>2.8571428571428572</v>
      </c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</row>
    <row r="20" spans="1:135" x14ac:dyDescent="0.2">
      <c r="A20" s="83">
        <v>1881</v>
      </c>
      <c r="C20" s="84" t="s">
        <v>316</v>
      </c>
      <c r="D20" s="84" t="s">
        <v>316</v>
      </c>
      <c r="E20" s="84">
        <v>2</v>
      </c>
      <c r="F20" s="84" t="s">
        <v>316</v>
      </c>
      <c r="G20" s="84" t="s">
        <v>316</v>
      </c>
      <c r="H20" s="84" t="s">
        <v>316</v>
      </c>
      <c r="I20" s="84" t="s">
        <v>316</v>
      </c>
      <c r="J20" s="84" t="s">
        <v>316</v>
      </c>
      <c r="K20" s="84" t="s">
        <v>316</v>
      </c>
      <c r="L20" s="84"/>
      <c r="M20" s="84"/>
      <c r="N20" s="84" t="s">
        <v>316</v>
      </c>
      <c r="O20" s="84">
        <v>20</v>
      </c>
      <c r="P20" s="84" t="s">
        <v>316</v>
      </c>
      <c r="Q20" s="84" t="s">
        <v>316</v>
      </c>
      <c r="R20" s="84" t="s">
        <v>316</v>
      </c>
      <c r="S20" s="84" t="s">
        <v>316</v>
      </c>
      <c r="T20" s="84" t="s">
        <v>316</v>
      </c>
      <c r="U20" s="84" t="s">
        <v>316</v>
      </c>
      <c r="V20" s="84" t="s">
        <v>316</v>
      </c>
      <c r="W20" s="84" t="s">
        <v>316</v>
      </c>
      <c r="X20" s="84">
        <v>66.666666666666671</v>
      </c>
      <c r="Y20" s="84" t="s">
        <v>316</v>
      </c>
      <c r="Z20" s="84" t="s">
        <v>316</v>
      </c>
      <c r="AA20" s="84" t="s">
        <v>316</v>
      </c>
      <c r="AB20" s="84" t="s">
        <v>316</v>
      </c>
      <c r="AC20" s="84"/>
      <c r="AD20" s="84">
        <v>0.11666666666666667</v>
      </c>
      <c r="AE20" s="84">
        <v>4.5714285714285712</v>
      </c>
      <c r="AF20" s="84" t="s">
        <v>316</v>
      </c>
      <c r="AG20" s="84">
        <v>2.8571428571428572</v>
      </c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</row>
    <row r="21" spans="1:135" x14ac:dyDescent="0.2">
      <c r="A21" s="83">
        <v>1882</v>
      </c>
      <c r="C21" s="84" t="s">
        <v>316</v>
      </c>
      <c r="D21" s="84" t="s">
        <v>316</v>
      </c>
      <c r="E21" s="84">
        <v>2</v>
      </c>
      <c r="F21" s="84" t="s">
        <v>316</v>
      </c>
      <c r="G21" s="84" t="s">
        <v>316</v>
      </c>
      <c r="H21" s="84" t="s">
        <v>316</v>
      </c>
      <c r="I21" s="84" t="s">
        <v>316</v>
      </c>
      <c r="J21" s="84" t="s">
        <v>316</v>
      </c>
      <c r="K21" s="84" t="s">
        <v>316</v>
      </c>
      <c r="L21" s="84"/>
      <c r="M21" s="84"/>
      <c r="N21" s="84">
        <v>22.857142857142858</v>
      </c>
      <c r="O21" s="84" t="s">
        <v>316</v>
      </c>
      <c r="P21" s="84" t="s">
        <v>316</v>
      </c>
      <c r="Q21" s="84" t="s">
        <v>316</v>
      </c>
      <c r="R21" s="84" t="s">
        <v>316</v>
      </c>
      <c r="S21" s="84" t="s">
        <v>316</v>
      </c>
      <c r="T21" s="84" t="s">
        <v>316</v>
      </c>
      <c r="U21" s="84" t="s">
        <v>316</v>
      </c>
      <c r="V21" s="84"/>
      <c r="W21" s="84">
        <v>0.75</v>
      </c>
      <c r="X21" s="84">
        <v>66.666666666666671</v>
      </c>
      <c r="Y21" s="84" t="s">
        <v>316</v>
      </c>
      <c r="Z21" s="84" t="s">
        <v>316</v>
      </c>
      <c r="AA21" s="84" t="s">
        <v>316</v>
      </c>
      <c r="AB21" s="84" t="s">
        <v>316</v>
      </c>
      <c r="AC21" s="84"/>
      <c r="AD21" s="84">
        <v>0.11666666666666667</v>
      </c>
      <c r="AE21" s="84">
        <v>4.5714285714285712</v>
      </c>
      <c r="AF21" s="84" t="s">
        <v>316</v>
      </c>
      <c r="AG21" s="84">
        <v>2.8571428571428572</v>
      </c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</row>
    <row r="22" spans="1:135" x14ac:dyDescent="0.2">
      <c r="A22" s="83">
        <v>1883</v>
      </c>
      <c r="C22" s="84">
        <v>4</v>
      </c>
      <c r="D22" s="84">
        <v>2.0125000000000002</v>
      </c>
      <c r="E22" s="84">
        <v>2.5</v>
      </c>
      <c r="F22" s="84">
        <v>4</v>
      </c>
      <c r="G22" s="84">
        <v>85.712500000000006</v>
      </c>
      <c r="H22" s="84">
        <v>3.55</v>
      </c>
      <c r="I22" s="84">
        <v>6</v>
      </c>
      <c r="J22" s="84">
        <v>1.3375000000000001</v>
      </c>
      <c r="K22" s="84">
        <v>2</v>
      </c>
      <c r="L22" s="84"/>
      <c r="M22" s="84"/>
      <c r="N22" s="84">
        <v>14.012499999999999</v>
      </c>
      <c r="O22" s="84" t="s">
        <v>316</v>
      </c>
      <c r="P22" s="84">
        <v>27.274999999999999</v>
      </c>
      <c r="Q22" s="84" t="s">
        <v>316</v>
      </c>
      <c r="R22" s="84">
        <v>17.083333333333336</v>
      </c>
      <c r="S22" s="84" t="s">
        <v>316</v>
      </c>
      <c r="T22" s="84">
        <v>5.5</v>
      </c>
      <c r="U22" s="84" t="s">
        <v>316</v>
      </c>
      <c r="V22" s="84">
        <v>75</v>
      </c>
      <c r="W22" s="84"/>
      <c r="X22" s="84" t="s">
        <v>316</v>
      </c>
      <c r="Y22" s="84">
        <v>83.333333333333329</v>
      </c>
      <c r="Z22" s="84">
        <v>76.9375</v>
      </c>
      <c r="AA22" s="84">
        <v>14.591666666666667</v>
      </c>
      <c r="AB22" s="84">
        <v>67.5</v>
      </c>
      <c r="AC22" s="84">
        <v>3</v>
      </c>
      <c r="AD22" s="84"/>
      <c r="AE22" s="84">
        <v>4.0041666666666664</v>
      </c>
      <c r="AF22" s="84">
        <v>5</v>
      </c>
      <c r="AG22" s="84">
        <v>2.25</v>
      </c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</row>
    <row r="23" spans="1:135" x14ac:dyDescent="0.2">
      <c r="A23" s="83">
        <v>1884</v>
      </c>
      <c r="C23" s="84">
        <v>4</v>
      </c>
      <c r="D23" s="84">
        <v>2.0458333333333334</v>
      </c>
      <c r="E23" s="84">
        <v>2.5</v>
      </c>
      <c r="F23" s="84">
        <v>4.0250000000000004</v>
      </c>
      <c r="G23" s="84" t="s">
        <v>316</v>
      </c>
      <c r="H23" s="84">
        <v>3.583333333333333</v>
      </c>
      <c r="I23" s="84">
        <v>6</v>
      </c>
      <c r="J23" s="84">
        <v>1.5958333333333334</v>
      </c>
      <c r="K23" s="84">
        <v>2</v>
      </c>
      <c r="L23" s="84"/>
      <c r="M23" s="84"/>
      <c r="N23" s="84">
        <v>8.8916666666666657</v>
      </c>
      <c r="O23" s="84" t="s">
        <v>316</v>
      </c>
      <c r="P23" s="84">
        <v>28.570833333333333</v>
      </c>
      <c r="Q23" s="84" t="s">
        <v>316</v>
      </c>
      <c r="R23" s="84">
        <v>17.070833333333333</v>
      </c>
      <c r="S23" s="84" t="s">
        <v>316</v>
      </c>
      <c r="T23" s="84">
        <v>5</v>
      </c>
      <c r="U23" s="84" t="s">
        <v>316</v>
      </c>
      <c r="V23" s="84">
        <v>75</v>
      </c>
      <c r="W23" s="84"/>
      <c r="X23" s="84" t="s">
        <v>316</v>
      </c>
      <c r="Y23" s="84">
        <v>90</v>
      </c>
      <c r="Z23" s="84">
        <v>66.704166666666666</v>
      </c>
      <c r="AA23" s="84">
        <v>11.408333333333333</v>
      </c>
      <c r="AB23" s="84">
        <v>60</v>
      </c>
      <c r="AC23" s="84">
        <v>3</v>
      </c>
      <c r="AD23" s="84"/>
      <c r="AE23" s="84">
        <v>4.0541666666666663</v>
      </c>
      <c r="AF23" s="84">
        <v>5</v>
      </c>
      <c r="AG23" s="84">
        <v>2.25</v>
      </c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0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K22" sqref="K22"/>
    </sheetView>
  </sheetViews>
  <sheetFormatPr defaultRowHeight="14.4" x14ac:dyDescent="0.3"/>
  <cols>
    <col min="1" max="1" width="30.21875" style="6" bestFit="1" customWidth="1"/>
    <col min="2" max="121" width="14.6640625" customWidth="1"/>
  </cols>
  <sheetData>
    <row r="1" spans="1:124" s="12" customFormat="1" x14ac:dyDescent="0.3">
      <c r="A1" s="23" t="s">
        <v>87</v>
      </c>
      <c r="B1" s="98" t="s">
        <v>88</v>
      </c>
      <c r="C1" s="98"/>
      <c r="D1" s="98"/>
      <c r="E1" s="98" t="s">
        <v>88</v>
      </c>
      <c r="F1" s="98"/>
      <c r="G1" s="98"/>
      <c r="H1" s="98" t="s">
        <v>88</v>
      </c>
      <c r="I1" s="98"/>
      <c r="J1" s="98"/>
      <c r="K1" s="98" t="s">
        <v>88</v>
      </c>
      <c r="L1" s="98"/>
      <c r="M1" s="98"/>
      <c r="N1" s="98" t="s">
        <v>88</v>
      </c>
      <c r="O1" s="98"/>
      <c r="P1" s="98"/>
      <c r="Q1" s="98" t="s">
        <v>89</v>
      </c>
      <c r="R1" s="98"/>
      <c r="S1" s="98"/>
      <c r="T1" s="98" t="s">
        <v>90</v>
      </c>
      <c r="U1" s="98"/>
      <c r="V1" s="98"/>
      <c r="W1" s="98" t="s">
        <v>91</v>
      </c>
      <c r="X1" s="98"/>
      <c r="Y1" s="98"/>
      <c r="Z1" s="98" t="s">
        <v>91</v>
      </c>
      <c r="AA1" s="98"/>
      <c r="AB1" s="98"/>
      <c r="AC1" s="98" t="s">
        <v>92</v>
      </c>
      <c r="AD1" s="98"/>
      <c r="AE1" s="98"/>
      <c r="AF1" s="98" t="s">
        <v>93</v>
      </c>
      <c r="AG1" s="98"/>
      <c r="AH1" s="98"/>
      <c r="AI1" s="98" t="s">
        <v>94</v>
      </c>
      <c r="AJ1" s="98"/>
      <c r="AK1" s="98"/>
      <c r="AL1" s="98" t="s">
        <v>95</v>
      </c>
      <c r="AM1" s="98"/>
      <c r="AN1" s="98"/>
      <c r="AO1" s="98" t="s">
        <v>96</v>
      </c>
      <c r="AP1" s="98"/>
      <c r="AQ1" s="98"/>
      <c r="AR1" s="98" t="s">
        <v>97</v>
      </c>
      <c r="AS1" s="98"/>
      <c r="AT1" s="98"/>
      <c r="AU1" s="98" t="s">
        <v>98</v>
      </c>
      <c r="AV1" s="98"/>
      <c r="AW1" s="98"/>
      <c r="AX1" s="98" t="s">
        <v>99</v>
      </c>
      <c r="AY1" s="98"/>
      <c r="AZ1" s="98"/>
      <c r="BA1" s="98" t="s">
        <v>100</v>
      </c>
      <c r="BB1" s="98"/>
      <c r="BC1" s="98"/>
      <c r="BD1" s="98" t="s">
        <v>101</v>
      </c>
      <c r="BE1" s="98"/>
      <c r="BF1" s="98"/>
      <c r="BG1" s="98" t="s">
        <v>102</v>
      </c>
      <c r="BH1" s="98"/>
      <c r="BI1" s="98"/>
      <c r="BJ1" s="98" t="s">
        <v>103</v>
      </c>
      <c r="BK1" s="98"/>
      <c r="BL1" s="98"/>
      <c r="BM1" s="98" t="s">
        <v>104</v>
      </c>
      <c r="BN1" s="98"/>
      <c r="BO1" s="98"/>
      <c r="BP1" s="98" t="s">
        <v>105</v>
      </c>
      <c r="BQ1" s="98"/>
      <c r="BR1" s="98"/>
      <c r="BS1" s="98" t="s">
        <v>106</v>
      </c>
      <c r="BT1" s="98"/>
      <c r="BU1" s="98"/>
      <c r="BV1" s="98" t="s">
        <v>107</v>
      </c>
      <c r="BW1" s="98"/>
      <c r="BX1" s="98"/>
      <c r="BY1" s="98" t="s">
        <v>108</v>
      </c>
      <c r="BZ1" s="98"/>
      <c r="CA1" s="98"/>
      <c r="CB1" s="98" t="s">
        <v>109</v>
      </c>
      <c r="CC1" s="98"/>
      <c r="CD1" s="98"/>
      <c r="CE1" s="98" t="s">
        <v>110</v>
      </c>
      <c r="CF1" s="98"/>
      <c r="CG1" s="98"/>
      <c r="CH1" s="98" t="s">
        <v>111</v>
      </c>
      <c r="CI1" s="98"/>
      <c r="CJ1" s="98"/>
      <c r="CK1" s="98" t="s">
        <v>112</v>
      </c>
      <c r="CL1" s="98"/>
      <c r="CM1" s="98"/>
      <c r="CN1" s="98" t="s">
        <v>113</v>
      </c>
      <c r="CO1" s="98"/>
      <c r="CP1" s="98"/>
      <c r="CQ1" s="98" t="s">
        <v>114</v>
      </c>
      <c r="CR1" s="98"/>
      <c r="CS1" s="98"/>
      <c r="CT1" s="98" t="s">
        <v>115</v>
      </c>
      <c r="CU1" s="98"/>
      <c r="CV1" s="98"/>
      <c r="CW1" s="98" t="s">
        <v>115</v>
      </c>
      <c r="CX1" s="98"/>
      <c r="CY1" s="98"/>
      <c r="CZ1" s="98" t="s">
        <v>116</v>
      </c>
      <c r="DA1" s="98"/>
      <c r="DB1" s="98"/>
      <c r="DC1" s="98" t="s">
        <v>117</v>
      </c>
      <c r="DD1" s="98"/>
      <c r="DE1" s="98"/>
      <c r="DF1" s="98" t="s">
        <v>118</v>
      </c>
      <c r="DG1" s="98"/>
      <c r="DH1" s="98"/>
      <c r="DI1" s="98" t="s">
        <v>118</v>
      </c>
      <c r="DJ1" s="98"/>
      <c r="DK1" s="98"/>
      <c r="DL1" s="98" t="s">
        <v>118</v>
      </c>
      <c r="DM1" s="98"/>
      <c r="DN1" s="98"/>
      <c r="DO1" s="98" t="s">
        <v>119</v>
      </c>
      <c r="DP1" s="98"/>
      <c r="DQ1" s="98"/>
      <c r="DR1" s="98"/>
      <c r="DS1" s="98"/>
      <c r="DT1" s="98"/>
    </row>
    <row r="2" spans="1:124" s="12" customFormat="1" x14ac:dyDescent="0.3">
      <c r="A2" s="23"/>
      <c r="B2" s="98" t="s">
        <v>120</v>
      </c>
      <c r="C2" s="98"/>
      <c r="D2" s="98"/>
      <c r="E2" s="98" t="s">
        <v>121</v>
      </c>
      <c r="F2" s="98"/>
      <c r="G2" s="98"/>
      <c r="H2" s="98" t="s">
        <v>122</v>
      </c>
      <c r="I2" s="98"/>
      <c r="J2" s="98"/>
      <c r="K2" s="98" t="s">
        <v>123</v>
      </c>
      <c r="L2" s="98"/>
      <c r="M2" s="98"/>
      <c r="N2" s="98" t="s">
        <v>124</v>
      </c>
      <c r="O2" s="98"/>
      <c r="P2" s="98"/>
      <c r="Q2" s="98" t="s">
        <v>125</v>
      </c>
      <c r="R2" s="98"/>
      <c r="S2" s="98"/>
      <c r="T2" s="98" t="s">
        <v>126</v>
      </c>
      <c r="U2" s="98"/>
      <c r="V2" s="98"/>
      <c r="W2" s="98" t="s">
        <v>127</v>
      </c>
      <c r="X2" s="98"/>
      <c r="Y2" s="98"/>
      <c r="Z2" s="98" t="s">
        <v>128</v>
      </c>
      <c r="AA2" s="98"/>
      <c r="AB2" s="98"/>
      <c r="AC2" s="98" t="s">
        <v>129</v>
      </c>
      <c r="AD2" s="98"/>
      <c r="AE2" s="98"/>
      <c r="AF2" s="98" t="s">
        <v>130</v>
      </c>
      <c r="AG2" s="98"/>
      <c r="AH2" s="98"/>
      <c r="AI2" s="98" t="s">
        <v>131</v>
      </c>
      <c r="AJ2" s="98"/>
      <c r="AK2" s="98"/>
      <c r="AL2" s="98" t="s">
        <v>132</v>
      </c>
      <c r="AM2" s="98"/>
      <c r="AN2" s="98"/>
      <c r="AO2" s="98" t="s">
        <v>133</v>
      </c>
      <c r="AP2" s="98"/>
      <c r="AQ2" s="98"/>
      <c r="AR2" s="98" t="s">
        <v>134</v>
      </c>
      <c r="AS2" s="98"/>
      <c r="AT2" s="98"/>
      <c r="AU2" s="98" t="s">
        <v>135</v>
      </c>
      <c r="AV2" s="98"/>
      <c r="AW2" s="98"/>
      <c r="AX2" s="98" t="s">
        <v>136</v>
      </c>
      <c r="AY2" s="98"/>
      <c r="AZ2" s="98"/>
      <c r="BA2" s="98" t="s">
        <v>39</v>
      </c>
      <c r="BB2" s="98"/>
      <c r="BC2" s="98"/>
      <c r="BD2" s="98" t="s">
        <v>40</v>
      </c>
      <c r="BE2" s="98"/>
      <c r="BF2" s="98"/>
      <c r="BG2" s="98" t="s">
        <v>137</v>
      </c>
      <c r="BH2" s="98"/>
      <c r="BI2" s="98"/>
      <c r="BJ2" s="98" t="s">
        <v>41</v>
      </c>
      <c r="BK2" s="98"/>
      <c r="BL2" s="98"/>
      <c r="BM2" s="98" t="s">
        <v>42</v>
      </c>
      <c r="BN2" s="98"/>
      <c r="BO2" s="98"/>
      <c r="BP2" s="98" t="s">
        <v>43</v>
      </c>
      <c r="BQ2" s="98"/>
      <c r="BR2" s="98"/>
      <c r="BS2" s="98" t="s">
        <v>44</v>
      </c>
      <c r="BT2" s="98"/>
      <c r="BU2" s="98"/>
      <c r="BV2" s="98" t="s">
        <v>45</v>
      </c>
      <c r="BW2" s="98"/>
      <c r="BX2" s="98"/>
      <c r="BY2" s="98" t="s">
        <v>46</v>
      </c>
      <c r="BZ2" s="98"/>
      <c r="CA2" s="98"/>
      <c r="CB2" s="98" t="s">
        <v>138</v>
      </c>
      <c r="CC2" s="98"/>
      <c r="CD2" s="98"/>
      <c r="CE2" s="98" t="s">
        <v>47</v>
      </c>
      <c r="CF2" s="98"/>
      <c r="CG2" s="98"/>
      <c r="CH2" s="98" t="s">
        <v>139</v>
      </c>
      <c r="CI2" s="98"/>
      <c r="CJ2" s="98"/>
      <c r="CK2" s="98" t="s">
        <v>48</v>
      </c>
      <c r="CL2" s="98"/>
      <c r="CM2" s="98"/>
      <c r="CN2" s="98" t="s">
        <v>140</v>
      </c>
      <c r="CO2" s="98"/>
      <c r="CP2" s="98"/>
      <c r="CQ2" s="98" t="s">
        <v>49</v>
      </c>
      <c r="CR2" s="98"/>
      <c r="CS2" s="98"/>
      <c r="CT2" s="98" t="s">
        <v>50</v>
      </c>
      <c r="CU2" s="98"/>
      <c r="CV2" s="98"/>
      <c r="CW2" s="98" t="s">
        <v>51</v>
      </c>
      <c r="CX2" s="98"/>
      <c r="CY2" s="98"/>
      <c r="CZ2" s="98" t="s">
        <v>141</v>
      </c>
      <c r="DA2" s="98"/>
      <c r="DB2" s="98"/>
      <c r="DC2" s="98" t="s">
        <v>52</v>
      </c>
      <c r="DD2" s="98"/>
      <c r="DE2" s="98"/>
      <c r="DF2" s="98" t="s">
        <v>53</v>
      </c>
      <c r="DG2" s="98"/>
      <c r="DH2" s="98"/>
      <c r="DI2" s="98" t="s">
        <v>142</v>
      </c>
      <c r="DJ2" s="98"/>
      <c r="DK2" s="98"/>
      <c r="DL2" s="98" t="s">
        <v>54</v>
      </c>
      <c r="DM2" s="98"/>
      <c r="DN2" s="98"/>
      <c r="DO2" s="98" t="s">
        <v>143</v>
      </c>
      <c r="DP2" s="98"/>
      <c r="DQ2" s="98"/>
    </row>
    <row r="3" spans="1:124" s="12" customFormat="1" x14ac:dyDescent="0.3">
      <c r="A3" s="24" t="s">
        <v>0</v>
      </c>
      <c r="B3" s="2" t="s">
        <v>1</v>
      </c>
      <c r="C3" s="2" t="s">
        <v>55</v>
      </c>
      <c r="D3" s="2" t="s">
        <v>56</v>
      </c>
      <c r="E3" s="2" t="s">
        <v>1</v>
      </c>
      <c r="F3" s="2" t="s">
        <v>55</v>
      </c>
      <c r="G3" s="2" t="s">
        <v>56</v>
      </c>
      <c r="H3" s="2" t="s">
        <v>1</v>
      </c>
      <c r="I3" s="2" t="s">
        <v>55</v>
      </c>
      <c r="J3" s="2" t="s">
        <v>56</v>
      </c>
      <c r="K3" s="2" t="s">
        <v>1</v>
      </c>
      <c r="L3" s="2" t="s">
        <v>55</v>
      </c>
      <c r="M3" s="2" t="s">
        <v>56</v>
      </c>
      <c r="N3" s="2" t="s">
        <v>1</v>
      </c>
      <c r="O3" s="2" t="s">
        <v>55</v>
      </c>
      <c r="P3" s="2" t="s">
        <v>56</v>
      </c>
      <c r="Q3" s="2" t="s">
        <v>1</v>
      </c>
      <c r="R3" s="2" t="s">
        <v>55</v>
      </c>
      <c r="S3" s="2" t="s">
        <v>56</v>
      </c>
      <c r="T3" s="2" t="s">
        <v>1</v>
      </c>
      <c r="U3" s="2" t="s">
        <v>55</v>
      </c>
      <c r="V3" s="2" t="s">
        <v>56</v>
      </c>
      <c r="W3" s="2" t="s">
        <v>1</v>
      </c>
      <c r="X3" s="2" t="s">
        <v>55</v>
      </c>
      <c r="Y3" s="2" t="s">
        <v>56</v>
      </c>
      <c r="Z3" s="2" t="s">
        <v>1</v>
      </c>
      <c r="AA3" s="2" t="s">
        <v>55</v>
      </c>
      <c r="AB3" s="2" t="s">
        <v>56</v>
      </c>
      <c r="AC3" s="2" t="s">
        <v>1</v>
      </c>
      <c r="AD3" s="2" t="s">
        <v>55</v>
      </c>
      <c r="AE3" s="2" t="s">
        <v>56</v>
      </c>
      <c r="AF3" s="2" t="s">
        <v>1</v>
      </c>
      <c r="AG3" s="2" t="s">
        <v>55</v>
      </c>
      <c r="AH3" s="2" t="s">
        <v>56</v>
      </c>
      <c r="AI3" s="2" t="s">
        <v>1</v>
      </c>
      <c r="AJ3" s="2" t="s">
        <v>55</v>
      </c>
      <c r="AK3" s="2" t="s">
        <v>56</v>
      </c>
      <c r="AL3" s="2" t="s">
        <v>1</v>
      </c>
      <c r="AM3" s="2" t="s">
        <v>55</v>
      </c>
      <c r="AN3" s="2" t="s">
        <v>56</v>
      </c>
      <c r="AO3" s="2" t="s">
        <v>1</v>
      </c>
      <c r="AP3" s="2" t="s">
        <v>55</v>
      </c>
      <c r="AQ3" s="2" t="s">
        <v>56</v>
      </c>
      <c r="AR3" s="2" t="s">
        <v>1</v>
      </c>
      <c r="AS3" s="2" t="s">
        <v>55</v>
      </c>
      <c r="AT3" s="2" t="s">
        <v>56</v>
      </c>
      <c r="AU3" s="2" t="s">
        <v>1</v>
      </c>
      <c r="AV3" s="2" t="s">
        <v>55</v>
      </c>
      <c r="AW3" s="2" t="s">
        <v>56</v>
      </c>
      <c r="AX3" s="2" t="s">
        <v>1</v>
      </c>
      <c r="AY3" s="2" t="s">
        <v>55</v>
      </c>
      <c r="AZ3" s="2" t="s">
        <v>56</v>
      </c>
      <c r="BA3" s="2" t="s">
        <v>1</v>
      </c>
      <c r="BB3" s="2" t="s">
        <v>55</v>
      </c>
      <c r="BC3" s="2" t="s">
        <v>56</v>
      </c>
      <c r="BD3" s="2" t="s">
        <v>1</v>
      </c>
      <c r="BE3" s="2" t="s">
        <v>55</v>
      </c>
      <c r="BF3" s="2" t="s">
        <v>56</v>
      </c>
      <c r="BG3" s="2" t="s">
        <v>1</v>
      </c>
      <c r="BH3" s="2" t="s">
        <v>55</v>
      </c>
      <c r="BI3" s="2" t="s">
        <v>56</v>
      </c>
      <c r="BJ3" s="2" t="s">
        <v>1</v>
      </c>
      <c r="BK3" s="2" t="s">
        <v>55</v>
      </c>
      <c r="BL3" s="2" t="s">
        <v>56</v>
      </c>
      <c r="BM3" s="2" t="s">
        <v>1</v>
      </c>
      <c r="BN3" s="2" t="s">
        <v>55</v>
      </c>
      <c r="BO3" s="2" t="s">
        <v>56</v>
      </c>
      <c r="BP3" s="2" t="s">
        <v>1</v>
      </c>
      <c r="BQ3" s="2" t="s">
        <v>55</v>
      </c>
      <c r="BR3" s="2" t="s">
        <v>56</v>
      </c>
      <c r="BS3" s="2" t="s">
        <v>1</v>
      </c>
      <c r="BT3" s="2" t="s">
        <v>55</v>
      </c>
      <c r="BU3" s="2" t="s">
        <v>56</v>
      </c>
      <c r="BV3" s="2" t="s">
        <v>1</v>
      </c>
      <c r="BW3" s="2" t="s">
        <v>55</v>
      </c>
      <c r="BX3" s="2" t="s">
        <v>56</v>
      </c>
      <c r="BY3" s="2" t="s">
        <v>1</v>
      </c>
      <c r="BZ3" s="2" t="s">
        <v>55</v>
      </c>
      <c r="CA3" s="2" t="s">
        <v>56</v>
      </c>
      <c r="CB3" s="2" t="s">
        <v>1</v>
      </c>
      <c r="CC3" s="2" t="s">
        <v>55</v>
      </c>
      <c r="CD3" s="2" t="s">
        <v>56</v>
      </c>
      <c r="CE3" s="2" t="s">
        <v>1</v>
      </c>
      <c r="CF3" s="2" t="s">
        <v>55</v>
      </c>
      <c r="CG3" s="2" t="s">
        <v>56</v>
      </c>
      <c r="CH3" s="2" t="s">
        <v>1</v>
      </c>
      <c r="CI3" s="2" t="s">
        <v>55</v>
      </c>
      <c r="CJ3" s="2" t="s">
        <v>56</v>
      </c>
      <c r="CK3" s="2" t="s">
        <v>1</v>
      </c>
      <c r="CL3" s="2" t="s">
        <v>55</v>
      </c>
      <c r="CM3" s="2" t="s">
        <v>56</v>
      </c>
      <c r="CN3" s="2" t="s">
        <v>1</v>
      </c>
      <c r="CO3" s="2" t="s">
        <v>55</v>
      </c>
      <c r="CP3" s="2" t="s">
        <v>56</v>
      </c>
      <c r="CQ3" s="2" t="s">
        <v>1</v>
      </c>
      <c r="CR3" s="2" t="s">
        <v>55</v>
      </c>
      <c r="CS3" s="2" t="s">
        <v>56</v>
      </c>
      <c r="CT3" s="2" t="s">
        <v>1</v>
      </c>
      <c r="CU3" s="2" t="s">
        <v>55</v>
      </c>
      <c r="CV3" s="2" t="s">
        <v>56</v>
      </c>
      <c r="CW3" s="2" t="s">
        <v>1</v>
      </c>
      <c r="CX3" s="2" t="s">
        <v>55</v>
      </c>
      <c r="CY3" s="2" t="s">
        <v>56</v>
      </c>
      <c r="CZ3" s="2" t="s">
        <v>1</v>
      </c>
      <c r="DA3" s="2" t="s">
        <v>55</v>
      </c>
      <c r="DB3" s="2" t="s">
        <v>56</v>
      </c>
      <c r="DC3" s="2" t="s">
        <v>1</v>
      </c>
      <c r="DD3" s="2" t="s">
        <v>55</v>
      </c>
      <c r="DE3" s="2" t="s">
        <v>56</v>
      </c>
      <c r="DF3" s="2" t="s">
        <v>1</v>
      </c>
      <c r="DG3" s="2" t="s">
        <v>55</v>
      </c>
      <c r="DH3" s="2" t="s">
        <v>56</v>
      </c>
      <c r="DI3" s="2" t="s">
        <v>1</v>
      </c>
      <c r="DJ3" s="2" t="s">
        <v>55</v>
      </c>
      <c r="DK3" s="2" t="s">
        <v>56</v>
      </c>
      <c r="DL3" s="2" t="s">
        <v>1</v>
      </c>
      <c r="DM3" s="2" t="s">
        <v>55</v>
      </c>
      <c r="DN3" s="2" t="s">
        <v>56</v>
      </c>
      <c r="DO3" s="2" t="s">
        <v>1</v>
      </c>
      <c r="DP3" s="2" t="s">
        <v>55</v>
      </c>
      <c r="DQ3" s="2" t="s">
        <v>56</v>
      </c>
    </row>
    <row r="4" spans="1:124" s="1" customFormat="1" x14ac:dyDescent="0.3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 t="s">
        <v>57</v>
      </c>
      <c r="AA4" s="2">
        <v>213</v>
      </c>
      <c r="AB4" s="2">
        <v>170</v>
      </c>
    </row>
    <row r="5" spans="1:124" s="1" customFormat="1" x14ac:dyDescent="0.3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" t="s">
        <v>7</v>
      </c>
      <c r="AD5" s="1">
        <v>647</v>
      </c>
      <c r="AE5" s="1">
        <v>64700</v>
      </c>
      <c r="AF5" s="1" t="s">
        <v>7</v>
      </c>
      <c r="AG5" s="1">
        <v>992</v>
      </c>
      <c r="AH5" s="1">
        <v>49600</v>
      </c>
      <c r="AI5" s="1" t="s">
        <v>7</v>
      </c>
      <c r="AJ5" s="1">
        <v>840</v>
      </c>
      <c r="AK5" s="1">
        <v>42000</v>
      </c>
      <c r="AL5" s="1" t="s">
        <v>8</v>
      </c>
      <c r="AM5" s="1">
        <v>1355</v>
      </c>
      <c r="AN5" s="1">
        <v>108400</v>
      </c>
    </row>
    <row r="6" spans="1:124" s="1" customFormat="1" x14ac:dyDescent="0.3">
      <c r="A6" s="2" t="s">
        <v>144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O6" s="1" t="s">
        <v>9</v>
      </c>
      <c r="AP6" s="1">
        <v>378</v>
      </c>
      <c r="AQ6" s="1">
        <v>1680</v>
      </c>
      <c r="AR6" s="1" t="s">
        <v>9</v>
      </c>
      <c r="AS6" s="1">
        <v>450</v>
      </c>
      <c r="AT6" s="1">
        <v>1950</v>
      </c>
    </row>
    <row r="7" spans="1:124" s="1" customFormat="1" x14ac:dyDescent="0.3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O7" s="1" t="s">
        <v>9</v>
      </c>
      <c r="AP7" s="1">
        <v>1652</v>
      </c>
      <c r="AQ7" s="1">
        <v>22020</v>
      </c>
      <c r="AR7" s="1" t="s">
        <v>9</v>
      </c>
      <c r="AS7" s="1">
        <v>1816</v>
      </c>
      <c r="AT7" s="1">
        <v>23403</v>
      </c>
    </row>
    <row r="8" spans="1:124" s="1" customFormat="1" x14ac:dyDescent="0.3">
      <c r="A8" s="2" t="s">
        <v>145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O8" s="1" t="s">
        <v>9</v>
      </c>
      <c r="AP8" s="1">
        <v>1098</v>
      </c>
      <c r="AQ8" s="1">
        <v>13176</v>
      </c>
    </row>
    <row r="9" spans="1:124" s="1" customFormat="1" x14ac:dyDescent="0.3">
      <c r="A9" s="2" t="s">
        <v>146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R9" s="1" t="s">
        <v>9</v>
      </c>
      <c r="AS9" s="1">
        <v>1204</v>
      </c>
      <c r="AT9" s="1">
        <v>13944</v>
      </c>
    </row>
    <row r="10" spans="1:124" s="1" customFormat="1" x14ac:dyDescent="0.3">
      <c r="A10" s="2" t="s">
        <v>147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O10" s="1" t="s">
        <v>9</v>
      </c>
      <c r="AP10" s="1">
        <v>2541</v>
      </c>
      <c r="AQ10" s="1">
        <v>83010</v>
      </c>
      <c r="AR10" s="1" t="s">
        <v>9</v>
      </c>
      <c r="AS10" s="1">
        <v>2775</v>
      </c>
      <c r="AT10" s="1">
        <v>87300</v>
      </c>
    </row>
    <row r="11" spans="1:124" s="1" customFormat="1" x14ac:dyDescent="0.3">
      <c r="A11" s="2" t="s">
        <v>157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O11" s="1" t="s">
        <v>9</v>
      </c>
      <c r="AP11" s="1">
        <v>115</v>
      </c>
      <c r="AQ11" s="1">
        <v>2640</v>
      </c>
      <c r="AR11" s="1" t="s">
        <v>9</v>
      </c>
      <c r="AS11" s="1">
        <v>130</v>
      </c>
      <c r="AT11" s="1">
        <v>2320</v>
      </c>
    </row>
    <row r="12" spans="1:124" s="1" customFormat="1" x14ac:dyDescent="0.3">
      <c r="A12" s="14" t="s">
        <v>225</v>
      </c>
      <c r="B12" s="4" t="s">
        <v>10</v>
      </c>
      <c r="C12" s="4">
        <v>37755</v>
      </c>
      <c r="D12" s="4">
        <v>755100</v>
      </c>
      <c r="E12" s="4" t="s">
        <v>10</v>
      </c>
      <c r="F12" s="4">
        <v>31000</v>
      </c>
      <c r="G12" s="4">
        <v>620000</v>
      </c>
      <c r="H12" s="4" t="s">
        <v>10</v>
      </c>
      <c r="I12" s="4">
        <v>25232</v>
      </c>
      <c r="J12" s="4">
        <v>504640</v>
      </c>
      <c r="K12" s="4" t="s">
        <v>10</v>
      </c>
      <c r="L12" s="4">
        <v>29600</v>
      </c>
      <c r="M12" s="4">
        <v>592000</v>
      </c>
      <c r="N12" s="4" t="s">
        <v>10</v>
      </c>
      <c r="O12" s="1">
        <v>30150</v>
      </c>
      <c r="P12" s="1">
        <v>603000</v>
      </c>
      <c r="AU12" s="1" t="s">
        <v>9</v>
      </c>
      <c r="AV12" s="1">
        <v>54300</v>
      </c>
      <c r="AW12" s="1">
        <v>489530</v>
      </c>
      <c r="AX12" s="1" t="s">
        <v>9</v>
      </c>
      <c r="AY12" s="1">
        <v>54840</v>
      </c>
      <c r="AZ12" s="1">
        <v>439620</v>
      </c>
      <c r="BA12" s="1" t="s">
        <v>9</v>
      </c>
      <c r="BB12" s="1">
        <v>52800</v>
      </c>
      <c r="BC12" s="1">
        <v>371030</v>
      </c>
      <c r="BD12" s="1" t="s">
        <v>9</v>
      </c>
      <c r="BE12" s="1">
        <v>61820</v>
      </c>
      <c r="BF12" s="1">
        <v>433345</v>
      </c>
      <c r="BG12" s="1" t="s">
        <v>9</v>
      </c>
      <c r="BH12" s="1">
        <v>65600</v>
      </c>
      <c r="BI12" s="1">
        <v>460050</v>
      </c>
      <c r="BJ12" s="1" t="s">
        <v>9</v>
      </c>
      <c r="BK12" s="1">
        <v>62305</v>
      </c>
      <c r="BL12" s="1">
        <v>399660</v>
      </c>
      <c r="BM12" s="1" t="s">
        <v>9</v>
      </c>
      <c r="BN12" s="1">
        <v>54700</v>
      </c>
      <c r="BO12" s="1">
        <v>350875</v>
      </c>
      <c r="BP12" s="1" t="s">
        <v>9</v>
      </c>
      <c r="BQ12" s="1">
        <v>38340</v>
      </c>
      <c r="BR12" s="1">
        <v>246160</v>
      </c>
      <c r="BS12" s="1" t="s">
        <v>9</v>
      </c>
      <c r="BT12" s="1">
        <v>40240</v>
      </c>
      <c r="BU12" s="1">
        <v>242500</v>
      </c>
      <c r="BV12" s="1" t="s">
        <v>9</v>
      </c>
      <c r="BW12" s="1">
        <v>49600</v>
      </c>
      <c r="BX12" s="1">
        <v>299450</v>
      </c>
      <c r="BY12" s="1" t="s">
        <v>9</v>
      </c>
      <c r="BZ12" s="1">
        <v>59310</v>
      </c>
      <c r="CA12" s="1">
        <v>360100</v>
      </c>
      <c r="CB12" s="1" t="s">
        <v>9</v>
      </c>
      <c r="CC12" s="1">
        <v>39915</v>
      </c>
      <c r="CD12" s="1">
        <v>242655</v>
      </c>
      <c r="CE12" s="1" t="s">
        <v>9</v>
      </c>
      <c r="CF12" s="1">
        <v>42090</v>
      </c>
      <c r="CG12" s="1">
        <v>255660</v>
      </c>
      <c r="CH12" s="1" t="s">
        <v>9</v>
      </c>
      <c r="CI12" s="1">
        <v>44240</v>
      </c>
      <c r="CJ12" s="1">
        <v>251065</v>
      </c>
      <c r="CK12" s="1" t="s">
        <v>9</v>
      </c>
      <c r="CL12" s="1">
        <v>37960</v>
      </c>
      <c r="CM12" s="1">
        <v>228230</v>
      </c>
      <c r="CN12" s="1" t="s">
        <v>9</v>
      </c>
      <c r="CO12" s="1">
        <v>23010</v>
      </c>
      <c r="CP12" s="1">
        <v>140180</v>
      </c>
      <c r="CQ12" s="1" t="s">
        <v>9</v>
      </c>
      <c r="CR12" s="1">
        <v>45300</v>
      </c>
      <c r="CS12" s="1">
        <v>204100</v>
      </c>
      <c r="CT12" s="1" t="s">
        <v>9</v>
      </c>
      <c r="CU12" s="1">
        <v>41850</v>
      </c>
      <c r="CV12" s="1">
        <v>200250</v>
      </c>
      <c r="CW12" s="1" t="s">
        <v>9</v>
      </c>
      <c r="CX12" s="1">
        <v>38200</v>
      </c>
      <c r="CY12" s="1">
        <v>177000</v>
      </c>
      <c r="CZ12" s="1" t="s">
        <v>9</v>
      </c>
      <c r="DA12" s="1">
        <v>27600</v>
      </c>
      <c r="DB12" s="1">
        <v>143240</v>
      </c>
      <c r="DC12" s="1" t="s">
        <v>9</v>
      </c>
      <c r="DD12" s="1">
        <v>32960</v>
      </c>
      <c r="DE12" s="1">
        <v>156410</v>
      </c>
      <c r="DF12" s="1" t="s">
        <v>9</v>
      </c>
      <c r="DG12" s="1">
        <v>35320</v>
      </c>
      <c r="DH12" s="1">
        <v>168030</v>
      </c>
      <c r="DI12" s="1" t="s">
        <v>9</v>
      </c>
      <c r="DJ12" s="1">
        <v>23620</v>
      </c>
      <c r="DK12" s="1">
        <v>135670</v>
      </c>
      <c r="DL12" s="1" t="s">
        <v>9</v>
      </c>
      <c r="DM12" s="1">
        <v>6170</v>
      </c>
      <c r="DN12" s="1">
        <v>33955</v>
      </c>
      <c r="DO12" s="1" t="s">
        <v>9</v>
      </c>
      <c r="DP12" s="1">
        <v>4860</v>
      </c>
      <c r="DQ12" s="1">
        <v>30580</v>
      </c>
    </row>
    <row r="13" spans="1:124" s="1" customFormat="1" x14ac:dyDescent="0.3">
      <c r="A13" s="2" t="s">
        <v>339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O13" s="1" t="s">
        <v>9</v>
      </c>
      <c r="AP13" s="1">
        <v>29</v>
      </c>
      <c r="AQ13" s="1">
        <v>6960</v>
      </c>
      <c r="AR13" s="1" t="s">
        <v>9</v>
      </c>
      <c r="AS13" s="1">
        <v>25</v>
      </c>
      <c r="AT13" s="1">
        <v>4320</v>
      </c>
    </row>
    <row r="14" spans="1:124" s="1" customFormat="1" x14ac:dyDescent="0.3">
      <c r="A14" s="2" t="s">
        <v>158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O14" s="1" t="s">
        <v>9</v>
      </c>
      <c r="AP14" s="1">
        <v>19632</v>
      </c>
      <c r="AQ14" s="1">
        <v>109050</v>
      </c>
      <c r="AR14" s="1" t="s">
        <v>9</v>
      </c>
      <c r="AS14" s="1">
        <v>21042</v>
      </c>
      <c r="AT14" s="1">
        <v>114562</v>
      </c>
    </row>
    <row r="15" spans="1:124" s="1" customFormat="1" x14ac:dyDescent="0.3">
      <c r="A15" s="2" t="s">
        <v>159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O15" s="1" t="s">
        <v>9</v>
      </c>
      <c r="AP15" s="1">
        <v>189</v>
      </c>
      <c r="AQ15" s="1">
        <v>5700</v>
      </c>
      <c r="AR15" s="1" t="s">
        <v>9</v>
      </c>
      <c r="AS15" s="1">
        <v>396</v>
      </c>
      <c r="AT15" s="1">
        <v>7350</v>
      </c>
    </row>
    <row r="16" spans="1:124" s="1" customFormat="1" x14ac:dyDescent="0.3">
      <c r="A16" s="2" t="s">
        <v>148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O16" s="1" t="s">
        <v>9</v>
      </c>
      <c r="AP16" s="1">
        <v>2147</v>
      </c>
      <c r="AQ16" s="1">
        <v>38160</v>
      </c>
      <c r="AR16" s="1" t="s">
        <v>9</v>
      </c>
      <c r="AS16" s="1">
        <v>2360</v>
      </c>
      <c r="AT16" s="1">
        <v>39862</v>
      </c>
    </row>
    <row r="17" spans="1:121" s="1" customFormat="1" x14ac:dyDescent="0.3">
      <c r="A17" s="2" t="s">
        <v>149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O17" s="1" t="s">
        <v>9</v>
      </c>
      <c r="AP17" s="1">
        <v>2489</v>
      </c>
      <c r="AQ17" s="1">
        <v>38710</v>
      </c>
      <c r="AR17" s="1" t="s">
        <v>9</v>
      </c>
      <c r="AS17" s="1">
        <v>2634</v>
      </c>
      <c r="AT17" s="1">
        <v>39814</v>
      </c>
    </row>
    <row r="18" spans="1:121" s="1" customFormat="1" x14ac:dyDescent="0.3">
      <c r="A18" s="2" t="s">
        <v>150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O18" s="1" t="s">
        <v>9</v>
      </c>
      <c r="AP18" s="1">
        <v>832</v>
      </c>
      <c r="AQ18" s="1">
        <v>8880</v>
      </c>
      <c r="AR18" s="1" t="s">
        <v>9</v>
      </c>
      <c r="AS18" s="1">
        <v>915</v>
      </c>
      <c r="AT18" s="1">
        <v>9463</v>
      </c>
    </row>
    <row r="19" spans="1:121" s="1" customFormat="1" x14ac:dyDescent="0.3">
      <c r="A19" s="2" t="s">
        <v>151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O19" s="1" t="s">
        <v>9</v>
      </c>
      <c r="AP19" s="1">
        <v>21884</v>
      </c>
      <c r="AQ19" s="1">
        <v>340410</v>
      </c>
      <c r="AR19" s="1" t="s">
        <v>9</v>
      </c>
      <c r="AS19" s="1">
        <v>23688</v>
      </c>
      <c r="AT19" s="1">
        <v>352688</v>
      </c>
    </row>
    <row r="20" spans="1:121" s="1" customFormat="1" x14ac:dyDescent="0.3">
      <c r="A20" s="2" t="s">
        <v>152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O20" s="1" t="s">
        <v>9</v>
      </c>
      <c r="AP20" s="1">
        <v>2013</v>
      </c>
      <c r="AQ20" s="1">
        <v>16092</v>
      </c>
      <c r="AR20" s="1" t="s">
        <v>9</v>
      </c>
      <c r="AS20" s="1">
        <v>2182</v>
      </c>
      <c r="AT20" s="1">
        <v>16975</v>
      </c>
    </row>
    <row r="21" spans="1:121" s="1" customFormat="1" x14ac:dyDescent="0.3">
      <c r="A21" s="2" t="s">
        <v>160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O21" s="1" t="s">
        <v>9</v>
      </c>
      <c r="AP21" s="1">
        <v>108</v>
      </c>
      <c r="AQ21" s="1">
        <v>10200</v>
      </c>
      <c r="AR21" s="1" t="s">
        <v>9</v>
      </c>
      <c r="AS21" s="1">
        <v>120</v>
      </c>
      <c r="AT21" s="1">
        <v>9250</v>
      </c>
    </row>
    <row r="22" spans="1:121" s="1" customFormat="1" x14ac:dyDescent="0.3">
      <c r="A22" s="2" t="s">
        <v>161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O22" s="1" t="s">
        <v>9</v>
      </c>
      <c r="AP22" s="1">
        <v>186</v>
      </c>
      <c r="AQ22" s="1">
        <v>9920</v>
      </c>
      <c r="AR22" s="1" t="s">
        <v>9</v>
      </c>
      <c r="AS22" s="1">
        <v>253</v>
      </c>
      <c r="AT22" s="1">
        <v>9270</v>
      </c>
    </row>
    <row r="23" spans="1:121" s="1" customFormat="1" x14ac:dyDescent="0.3">
      <c r="A23" s="2" t="s">
        <v>153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O23" s="1" t="s">
        <v>9</v>
      </c>
      <c r="AP23" s="1">
        <v>34</v>
      </c>
      <c r="AQ23" s="1">
        <v>2780</v>
      </c>
      <c r="AR23" s="1" t="s">
        <v>9</v>
      </c>
      <c r="AS23" s="1">
        <v>75</v>
      </c>
      <c r="AT23" s="1">
        <v>4660</v>
      </c>
    </row>
    <row r="24" spans="1:121" s="1" customFormat="1" x14ac:dyDescent="0.3">
      <c r="A24" s="2" t="s">
        <v>162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O24" s="1" t="s">
        <v>9</v>
      </c>
      <c r="AP24" s="1">
        <v>1100</v>
      </c>
      <c r="AQ24" s="1">
        <v>31050</v>
      </c>
      <c r="AR24" s="1" t="s">
        <v>9</v>
      </c>
      <c r="AS24" s="1">
        <v>1313</v>
      </c>
      <c r="AT24" s="1">
        <v>38037</v>
      </c>
    </row>
    <row r="25" spans="1:121" s="1" customFormat="1" x14ac:dyDescent="0.3">
      <c r="A25" s="2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O25" s="1" t="s">
        <v>9</v>
      </c>
      <c r="AP25" s="1">
        <v>605</v>
      </c>
      <c r="AQ25" s="1">
        <v>3526</v>
      </c>
      <c r="AR25" s="1" t="s">
        <v>9</v>
      </c>
      <c r="AS25" s="1">
        <v>693</v>
      </c>
      <c r="AT25" s="1">
        <v>3799</v>
      </c>
    </row>
    <row r="26" spans="1:121" s="1" customFormat="1" x14ac:dyDescent="0.3">
      <c r="A26" s="2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O26" s="1" t="s">
        <v>9</v>
      </c>
      <c r="AP26" s="1">
        <v>78</v>
      </c>
      <c r="AQ26" s="1">
        <v>748</v>
      </c>
      <c r="AR26" s="1" t="s">
        <v>9</v>
      </c>
      <c r="AS26" s="1">
        <v>90</v>
      </c>
      <c r="AT26" s="1">
        <v>900</v>
      </c>
    </row>
    <row r="27" spans="1:121" s="1" customFormat="1" x14ac:dyDescent="0.3">
      <c r="A27" s="2" t="s">
        <v>12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U27" s="1" t="s">
        <v>9</v>
      </c>
      <c r="AV27" s="1">
        <v>3400</v>
      </c>
      <c r="AW27" s="1">
        <v>7960</v>
      </c>
      <c r="AX27" s="1" t="s">
        <v>9</v>
      </c>
      <c r="AY27" s="1">
        <v>3520</v>
      </c>
      <c r="AZ27" s="1">
        <v>8480</v>
      </c>
      <c r="BA27" s="1" t="s">
        <v>9</v>
      </c>
      <c r="BB27" s="1">
        <v>3350</v>
      </c>
      <c r="BC27" s="1">
        <v>6650</v>
      </c>
      <c r="BD27" s="1" t="s">
        <v>9</v>
      </c>
      <c r="BE27" s="1">
        <v>4370</v>
      </c>
      <c r="BF27" s="1">
        <v>6970</v>
      </c>
      <c r="BG27" s="1" t="s">
        <v>9</v>
      </c>
      <c r="BH27" s="1">
        <v>3900</v>
      </c>
      <c r="BI27" s="1">
        <v>5625</v>
      </c>
      <c r="BJ27" s="1" t="s">
        <v>9</v>
      </c>
      <c r="BK27" s="1">
        <v>5140</v>
      </c>
      <c r="BL27" s="1">
        <v>7355</v>
      </c>
      <c r="BM27" s="1" t="s">
        <v>9</v>
      </c>
      <c r="BN27" s="1">
        <v>4830</v>
      </c>
      <c r="BO27" s="1">
        <v>7760</v>
      </c>
      <c r="BP27" s="1" t="s">
        <v>9</v>
      </c>
      <c r="BQ27" s="1">
        <v>3900</v>
      </c>
      <c r="BR27" s="1">
        <v>6260</v>
      </c>
      <c r="BS27" s="1" t="s">
        <v>9</v>
      </c>
      <c r="BT27" s="1">
        <v>4640</v>
      </c>
      <c r="BU27" s="1">
        <v>6170</v>
      </c>
      <c r="BV27" s="1" t="s">
        <v>9</v>
      </c>
      <c r="BW27" s="1">
        <v>7000</v>
      </c>
      <c r="BX27" s="1">
        <v>15280</v>
      </c>
      <c r="BY27" s="1" t="s">
        <v>9</v>
      </c>
      <c r="BZ27" s="1">
        <v>5660</v>
      </c>
      <c r="CA27" s="1">
        <v>9405</v>
      </c>
      <c r="CB27" s="1" t="s">
        <v>9</v>
      </c>
      <c r="CC27" s="1">
        <v>3620</v>
      </c>
      <c r="CD27" s="1">
        <v>7350</v>
      </c>
      <c r="CE27" s="1" t="s">
        <v>9</v>
      </c>
      <c r="CF27" s="1">
        <v>4750</v>
      </c>
      <c r="CG27" s="1">
        <v>10155</v>
      </c>
      <c r="CH27" s="1" t="s">
        <v>9</v>
      </c>
      <c r="CI27" s="1">
        <v>5920</v>
      </c>
      <c r="CJ27" s="1">
        <v>10490</v>
      </c>
      <c r="CK27" s="1" t="s">
        <v>9</v>
      </c>
      <c r="CL27" s="1">
        <v>4800</v>
      </c>
      <c r="CM27" s="1">
        <v>9145</v>
      </c>
      <c r="CN27" s="1" t="s">
        <v>9</v>
      </c>
      <c r="CO27" s="1">
        <v>5510</v>
      </c>
      <c r="CP27" s="1">
        <v>11660</v>
      </c>
      <c r="CQ27" s="1" t="s">
        <v>9</v>
      </c>
      <c r="CR27" s="1">
        <v>6390</v>
      </c>
      <c r="CS27" s="1">
        <v>13530</v>
      </c>
      <c r="CT27" s="1" t="s">
        <v>9</v>
      </c>
      <c r="CU27" s="1">
        <v>5810</v>
      </c>
      <c r="CV27" s="1">
        <v>12890</v>
      </c>
      <c r="CW27" s="1" t="s">
        <v>9</v>
      </c>
      <c r="CX27" s="1">
        <v>7140</v>
      </c>
      <c r="CY27" s="1">
        <v>15890</v>
      </c>
      <c r="CZ27" s="1" t="s">
        <v>9</v>
      </c>
      <c r="DA27" s="1">
        <v>9760</v>
      </c>
      <c r="DB27" s="1">
        <v>21940</v>
      </c>
      <c r="DC27" s="1" t="s">
        <v>9</v>
      </c>
      <c r="DD27" s="1">
        <v>9280</v>
      </c>
      <c r="DE27" s="1">
        <v>20730</v>
      </c>
      <c r="DF27" s="1" t="s">
        <v>9</v>
      </c>
      <c r="DG27" s="1">
        <v>10340</v>
      </c>
      <c r="DH27" s="1">
        <v>23370</v>
      </c>
      <c r="DI27" s="1" t="s">
        <v>9</v>
      </c>
      <c r="DJ27" s="1">
        <v>5990</v>
      </c>
      <c r="DK27" s="1">
        <v>12970</v>
      </c>
      <c r="DL27" s="1" t="s">
        <v>9</v>
      </c>
      <c r="DM27" s="1">
        <v>740</v>
      </c>
      <c r="DN27" s="1">
        <v>1366</v>
      </c>
      <c r="DO27" s="1" t="s">
        <v>9</v>
      </c>
      <c r="DP27" s="1">
        <v>100</v>
      </c>
      <c r="DQ27" s="1">
        <v>420</v>
      </c>
    </row>
    <row r="28" spans="1:121" x14ac:dyDescent="0.3">
      <c r="A28" s="2" t="s">
        <v>13</v>
      </c>
      <c r="AO28" s="1" t="s">
        <v>9</v>
      </c>
      <c r="AP28" s="1">
        <v>1197</v>
      </c>
      <c r="AQ28" s="1">
        <v>6750</v>
      </c>
      <c r="AR28" s="1" t="s">
        <v>9</v>
      </c>
      <c r="AS28" s="1">
        <v>1127</v>
      </c>
      <c r="AT28" s="1">
        <v>5260</v>
      </c>
    </row>
    <row r="29" spans="1:121" x14ac:dyDescent="0.3">
      <c r="A29" s="2" t="s">
        <v>163</v>
      </c>
      <c r="AO29" s="1"/>
      <c r="AP29" s="1"/>
      <c r="AQ29" s="1"/>
      <c r="AR29" s="1"/>
      <c r="AS29" s="1"/>
      <c r="AT29" s="1"/>
      <c r="AU29" t="s">
        <v>9</v>
      </c>
      <c r="AV29">
        <v>370</v>
      </c>
      <c r="AW29">
        <v>5300</v>
      </c>
      <c r="AX29" t="s">
        <v>9</v>
      </c>
      <c r="AY29">
        <v>610</v>
      </c>
      <c r="AZ29">
        <v>6820</v>
      </c>
      <c r="BA29" t="s">
        <v>9</v>
      </c>
      <c r="BB29">
        <v>525</v>
      </c>
      <c r="BC29">
        <v>4190</v>
      </c>
      <c r="BD29" t="s">
        <v>9</v>
      </c>
      <c r="BE29">
        <v>980</v>
      </c>
      <c r="BF29">
        <v>5880</v>
      </c>
      <c r="BG29" t="s">
        <v>9</v>
      </c>
      <c r="BH29">
        <v>1160</v>
      </c>
      <c r="BI29">
        <v>5120</v>
      </c>
      <c r="BJ29" t="s">
        <v>9</v>
      </c>
      <c r="BK29">
        <v>1500</v>
      </c>
      <c r="BL29">
        <v>6630</v>
      </c>
      <c r="BM29" t="s">
        <v>9</v>
      </c>
      <c r="BN29">
        <v>1010</v>
      </c>
      <c r="BO29">
        <v>10025</v>
      </c>
      <c r="BP29" t="s">
        <v>9</v>
      </c>
      <c r="BQ29">
        <v>1210</v>
      </c>
      <c r="BR29">
        <v>17960</v>
      </c>
      <c r="BS29" t="s">
        <v>9</v>
      </c>
      <c r="BT29">
        <v>1320</v>
      </c>
      <c r="BU29">
        <v>20120</v>
      </c>
      <c r="BV29" t="s">
        <v>9</v>
      </c>
      <c r="BW29">
        <v>1075</v>
      </c>
      <c r="BX29">
        <v>16560</v>
      </c>
      <c r="BY29" t="s">
        <v>9</v>
      </c>
      <c r="BZ29">
        <v>1130</v>
      </c>
      <c r="CA29">
        <v>15400</v>
      </c>
      <c r="CB29" t="s">
        <v>9</v>
      </c>
      <c r="CC29">
        <v>1100</v>
      </c>
      <c r="CD29">
        <v>16880</v>
      </c>
      <c r="CE29" t="s">
        <v>9</v>
      </c>
      <c r="CF29">
        <v>955</v>
      </c>
      <c r="CG29">
        <v>17845</v>
      </c>
      <c r="CH29" t="s">
        <v>9</v>
      </c>
      <c r="CI29">
        <v>1340</v>
      </c>
      <c r="CJ29">
        <v>20185</v>
      </c>
      <c r="CK29" t="s">
        <v>9</v>
      </c>
      <c r="CL29">
        <v>855</v>
      </c>
      <c r="CM29">
        <v>18240</v>
      </c>
      <c r="CN29" t="s">
        <v>9</v>
      </c>
      <c r="CO29">
        <v>1010</v>
      </c>
      <c r="CP29">
        <v>11290</v>
      </c>
      <c r="CQ29" t="s">
        <v>9</v>
      </c>
      <c r="CR29">
        <v>1380</v>
      </c>
      <c r="CS29">
        <v>14560</v>
      </c>
      <c r="CT29" t="s">
        <v>9</v>
      </c>
      <c r="CU29">
        <v>1600</v>
      </c>
      <c r="CV29">
        <v>15640</v>
      </c>
      <c r="CW29" t="s">
        <v>9</v>
      </c>
      <c r="CX29">
        <v>1740</v>
      </c>
      <c r="CY29">
        <v>18390</v>
      </c>
      <c r="CZ29" t="s">
        <v>9</v>
      </c>
      <c r="DA29">
        <v>1440</v>
      </c>
      <c r="DB29">
        <v>14070</v>
      </c>
      <c r="DC29" t="s">
        <v>9</v>
      </c>
      <c r="DD29">
        <v>1790</v>
      </c>
      <c r="DE29">
        <v>16830</v>
      </c>
      <c r="DF29" t="s">
        <v>9</v>
      </c>
      <c r="DG29">
        <v>1230</v>
      </c>
      <c r="DH29">
        <v>10160</v>
      </c>
      <c r="DI29" t="s">
        <v>9</v>
      </c>
      <c r="DJ29">
        <v>2250</v>
      </c>
      <c r="DK29">
        <v>20310</v>
      </c>
      <c r="DL29" t="s">
        <v>9</v>
      </c>
      <c r="DM29">
        <v>1840</v>
      </c>
      <c r="DN29">
        <v>15215</v>
      </c>
      <c r="DO29" t="s">
        <v>9</v>
      </c>
      <c r="DP29">
        <v>790</v>
      </c>
      <c r="DQ29">
        <v>7180</v>
      </c>
    </row>
    <row r="30" spans="1:121" x14ac:dyDescent="0.3">
      <c r="A30" s="2" t="s">
        <v>14</v>
      </c>
      <c r="AO30" s="1"/>
      <c r="AP30" s="1"/>
      <c r="AQ30" s="1"/>
      <c r="AR30" s="1"/>
      <c r="AS30" s="1"/>
      <c r="AT30" s="1"/>
      <c r="AU30" t="s">
        <v>9</v>
      </c>
      <c r="AV30">
        <v>3100</v>
      </c>
      <c r="AW30">
        <v>7300</v>
      </c>
      <c r="AX30" t="s">
        <v>9</v>
      </c>
      <c r="AY30">
        <v>3535</v>
      </c>
      <c r="AZ30">
        <v>8385</v>
      </c>
      <c r="BA30" t="s">
        <v>9</v>
      </c>
      <c r="BB30">
        <v>4240</v>
      </c>
      <c r="BC30">
        <v>9350</v>
      </c>
      <c r="BD30" t="s">
        <v>9</v>
      </c>
      <c r="BE30">
        <v>4800</v>
      </c>
      <c r="BF30">
        <v>9055</v>
      </c>
      <c r="BG30" t="s">
        <v>9</v>
      </c>
      <c r="BH30">
        <v>4620</v>
      </c>
      <c r="BI30">
        <v>8290</v>
      </c>
      <c r="BJ30" t="s">
        <v>9</v>
      </c>
      <c r="BK30">
        <v>5620</v>
      </c>
      <c r="BL30">
        <v>10135</v>
      </c>
      <c r="BM30" t="s">
        <v>9</v>
      </c>
      <c r="BN30">
        <v>4100</v>
      </c>
      <c r="BO30">
        <v>7540</v>
      </c>
      <c r="BP30" t="s">
        <v>9</v>
      </c>
      <c r="BQ30">
        <v>5020</v>
      </c>
      <c r="BR30">
        <v>12420</v>
      </c>
      <c r="BS30" t="s">
        <v>9</v>
      </c>
      <c r="BT30">
        <v>4320</v>
      </c>
      <c r="BU30">
        <v>7815</v>
      </c>
      <c r="BV30" t="s">
        <v>9</v>
      </c>
      <c r="BW30">
        <v>4100</v>
      </c>
      <c r="BX30">
        <v>7375</v>
      </c>
      <c r="BY30" t="s">
        <v>9</v>
      </c>
      <c r="BZ30">
        <v>3890</v>
      </c>
      <c r="CA30">
        <v>6650</v>
      </c>
      <c r="CB30" t="s">
        <v>9</v>
      </c>
      <c r="CC30">
        <v>3600</v>
      </c>
      <c r="CD30">
        <v>5990</v>
      </c>
      <c r="CE30" t="s">
        <v>9</v>
      </c>
      <c r="CF30">
        <v>3910</v>
      </c>
      <c r="CG30">
        <v>6770</v>
      </c>
      <c r="CH30" t="s">
        <v>9</v>
      </c>
      <c r="CI30">
        <v>3680</v>
      </c>
      <c r="CJ30">
        <v>6415</v>
      </c>
      <c r="CK30" t="s">
        <v>9</v>
      </c>
      <c r="CL30">
        <v>2200</v>
      </c>
      <c r="CM30">
        <v>3855</v>
      </c>
      <c r="CN30" t="s">
        <v>9</v>
      </c>
      <c r="CO30">
        <v>3840</v>
      </c>
      <c r="CP30">
        <v>6650</v>
      </c>
      <c r="CQ30" t="s">
        <v>9</v>
      </c>
      <c r="CR30">
        <v>3920</v>
      </c>
      <c r="CS30">
        <v>6650</v>
      </c>
      <c r="CT30" t="s">
        <v>9</v>
      </c>
      <c r="CU30">
        <v>2100</v>
      </c>
      <c r="CV30">
        <v>3530</v>
      </c>
      <c r="CW30" t="s">
        <v>9</v>
      </c>
      <c r="CX30">
        <v>2640</v>
      </c>
      <c r="CY30">
        <v>4450</v>
      </c>
      <c r="CZ30" t="s">
        <v>9</v>
      </c>
      <c r="DA30">
        <v>3370</v>
      </c>
      <c r="DB30">
        <v>5600</v>
      </c>
      <c r="DC30" t="s">
        <v>9</v>
      </c>
      <c r="DD30">
        <v>3640</v>
      </c>
      <c r="DE30">
        <v>6130</v>
      </c>
      <c r="DF30" t="s">
        <v>9</v>
      </c>
      <c r="DG30">
        <v>3770</v>
      </c>
      <c r="DH30">
        <v>6340</v>
      </c>
      <c r="DI30" t="s">
        <v>9</v>
      </c>
      <c r="DJ30">
        <v>2100</v>
      </c>
      <c r="DK30">
        <v>3580</v>
      </c>
      <c r="DL30" t="s">
        <v>9</v>
      </c>
      <c r="DM30">
        <v>1080</v>
      </c>
      <c r="DN30">
        <v>2731</v>
      </c>
    </row>
    <row r="31" spans="1:121" x14ac:dyDescent="0.3">
      <c r="A31" s="2" t="s">
        <v>15</v>
      </c>
      <c r="AO31" s="1"/>
      <c r="AP31" s="1"/>
      <c r="AQ31" s="1"/>
      <c r="AR31" s="1"/>
      <c r="AS31" s="1"/>
      <c r="AT31" s="1"/>
      <c r="DO31" t="s">
        <v>9</v>
      </c>
      <c r="DP31">
        <v>660</v>
      </c>
      <c r="DQ31">
        <v>3320</v>
      </c>
    </row>
    <row r="32" spans="1:121" x14ac:dyDescent="0.3">
      <c r="A32" s="2" t="s">
        <v>16</v>
      </c>
      <c r="AO32" s="1"/>
      <c r="AP32" s="1"/>
      <c r="AQ32" s="1"/>
      <c r="AR32" s="1"/>
      <c r="AS32" s="1"/>
      <c r="AT32" s="1"/>
      <c r="CZ32" t="s">
        <v>9</v>
      </c>
      <c r="DA32">
        <v>640</v>
      </c>
      <c r="DB32">
        <v>6270</v>
      </c>
      <c r="DC32" t="s">
        <v>9</v>
      </c>
      <c r="DD32">
        <v>1060</v>
      </c>
      <c r="DE32">
        <v>10350</v>
      </c>
      <c r="DF32" t="s">
        <v>9</v>
      </c>
      <c r="DG32">
        <v>770</v>
      </c>
      <c r="DH32">
        <v>7510</v>
      </c>
      <c r="DI32" t="s">
        <v>9</v>
      </c>
      <c r="DJ32">
        <v>300</v>
      </c>
      <c r="DK32">
        <v>2930</v>
      </c>
      <c r="DO32" t="s">
        <v>9</v>
      </c>
      <c r="DP32">
        <v>130</v>
      </c>
      <c r="DQ32">
        <v>700</v>
      </c>
    </row>
    <row r="33" spans="1:121" x14ac:dyDescent="0.3">
      <c r="A33" s="2" t="s">
        <v>164</v>
      </c>
      <c r="AO33" s="1"/>
      <c r="AP33" s="1"/>
      <c r="AQ33" s="1"/>
      <c r="AR33" s="1"/>
      <c r="AS33" s="1"/>
      <c r="AT33" s="1"/>
      <c r="AU33" t="s">
        <v>9</v>
      </c>
      <c r="AV33">
        <v>280</v>
      </c>
      <c r="AW33">
        <v>4100</v>
      </c>
      <c r="AX33" t="s">
        <v>9</v>
      </c>
      <c r="AY33">
        <v>500</v>
      </c>
      <c r="AZ33">
        <v>7500</v>
      </c>
      <c r="BA33" t="s">
        <v>9</v>
      </c>
      <c r="BB33">
        <v>400</v>
      </c>
      <c r="BC33">
        <v>4000</v>
      </c>
      <c r="BD33" t="s">
        <v>9</v>
      </c>
      <c r="BE33">
        <v>470</v>
      </c>
      <c r="BF33" s="10">
        <v>4380</v>
      </c>
      <c r="BG33" t="s">
        <v>9</v>
      </c>
      <c r="BH33">
        <v>700</v>
      </c>
      <c r="BI33">
        <v>5630</v>
      </c>
      <c r="BJ33" t="s">
        <v>9</v>
      </c>
      <c r="BK33">
        <v>1000</v>
      </c>
      <c r="BL33">
        <v>7770</v>
      </c>
      <c r="BM33" t="s">
        <v>9</v>
      </c>
      <c r="BN33">
        <v>920</v>
      </c>
      <c r="BO33">
        <v>7160</v>
      </c>
      <c r="BP33" t="s">
        <v>9</v>
      </c>
      <c r="BQ33">
        <v>830</v>
      </c>
      <c r="BR33">
        <v>6800</v>
      </c>
      <c r="BS33" t="s">
        <v>9</v>
      </c>
      <c r="BT33">
        <v>1110</v>
      </c>
      <c r="BU33">
        <v>7440</v>
      </c>
      <c r="BV33" t="s">
        <v>9</v>
      </c>
      <c r="BW33">
        <v>300</v>
      </c>
      <c r="BX33">
        <v>2040</v>
      </c>
      <c r="BY33" t="s">
        <v>9</v>
      </c>
      <c r="BZ33">
        <v>360</v>
      </c>
      <c r="CA33">
        <v>2350</v>
      </c>
      <c r="CB33" t="s">
        <v>9</v>
      </c>
      <c r="CC33">
        <v>240</v>
      </c>
      <c r="CD33">
        <v>1600</v>
      </c>
      <c r="CE33" t="s">
        <v>9</v>
      </c>
      <c r="CF33">
        <v>610</v>
      </c>
      <c r="CG33">
        <v>3340</v>
      </c>
      <c r="CH33" t="s">
        <v>9</v>
      </c>
      <c r="CI33">
        <v>840</v>
      </c>
      <c r="CJ33">
        <v>4540</v>
      </c>
      <c r="CK33" t="s">
        <v>9</v>
      </c>
      <c r="CL33">
        <v>440</v>
      </c>
      <c r="CM33">
        <v>2320</v>
      </c>
      <c r="CN33" t="s">
        <v>9</v>
      </c>
      <c r="CO33">
        <v>130</v>
      </c>
      <c r="CP33">
        <v>700</v>
      </c>
      <c r="CQ33" t="s">
        <v>9</v>
      </c>
      <c r="CR33">
        <v>420</v>
      </c>
      <c r="CS33">
        <v>2030</v>
      </c>
      <c r="CT33" t="s">
        <v>9</v>
      </c>
      <c r="CU33">
        <v>510</v>
      </c>
      <c r="CV33">
        <v>2720</v>
      </c>
      <c r="CW33" t="s">
        <v>9</v>
      </c>
      <c r="CX33">
        <v>540</v>
      </c>
      <c r="CY33">
        <v>2820</v>
      </c>
    </row>
    <row r="34" spans="1:121" x14ac:dyDescent="0.3">
      <c r="A34" s="2" t="s">
        <v>165</v>
      </c>
      <c r="AO34" s="1" t="s">
        <v>9</v>
      </c>
      <c r="AP34" s="1">
        <v>180</v>
      </c>
      <c r="AQ34" s="1">
        <v>1080</v>
      </c>
      <c r="AR34" s="1" t="s">
        <v>9</v>
      </c>
      <c r="AS34" s="1">
        <v>170</v>
      </c>
      <c r="AT34" s="1">
        <v>850</v>
      </c>
    </row>
    <row r="35" spans="1:121" s="1" customFormat="1" x14ac:dyDescent="0.3">
      <c r="A35" s="4" t="s">
        <v>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Q35" s="1" t="s">
        <v>18</v>
      </c>
      <c r="R35" s="1">
        <v>248</v>
      </c>
      <c r="S35" s="1">
        <v>744</v>
      </c>
      <c r="T35" s="1" t="s">
        <v>18</v>
      </c>
      <c r="U35" s="1">
        <v>796</v>
      </c>
      <c r="V35" s="1">
        <v>2388</v>
      </c>
      <c r="W35" s="1" t="s">
        <v>18</v>
      </c>
      <c r="X35" s="1">
        <v>509</v>
      </c>
      <c r="Y35" s="1">
        <v>1527</v>
      </c>
      <c r="AC35" s="1" t="s">
        <v>18</v>
      </c>
      <c r="AD35" s="1">
        <v>1428</v>
      </c>
      <c r="AE35" s="1">
        <v>4284</v>
      </c>
      <c r="AF35" s="1" t="s">
        <v>19</v>
      </c>
      <c r="AG35" s="1">
        <v>2555</v>
      </c>
      <c r="AH35" s="1">
        <v>7665</v>
      </c>
      <c r="AI35" s="1" t="s">
        <v>19</v>
      </c>
      <c r="AJ35" s="1">
        <v>772</v>
      </c>
      <c r="AK35" s="1">
        <v>2316</v>
      </c>
      <c r="AL35" s="1" t="s">
        <v>18</v>
      </c>
      <c r="AM35" s="1">
        <v>2100</v>
      </c>
      <c r="AN35" s="1">
        <v>4200</v>
      </c>
      <c r="AO35" s="1" t="s">
        <v>9</v>
      </c>
      <c r="AP35" s="1">
        <v>3609</v>
      </c>
      <c r="AQ35" s="1">
        <v>6015</v>
      </c>
      <c r="AR35" s="1" t="s">
        <v>9</v>
      </c>
      <c r="AS35" s="1">
        <v>1374</v>
      </c>
      <c r="AT35" s="1">
        <v>1832</v>
      </c>
      <c r="DF35" s="1" t="s">
        <v>9</v>
      </c>
      <c r="DG35" s="1">
        <v>8210</v>
      </c>
      <c r="DH35" s="1">
        <v>15760</v>
      </c>
      <c r="DI35" s="1" t="s">
        <v>9</v>
      </c>
      <c r="DJ35" s="1">
        <v>5080</v>
      </c>
      <c r="DK35" s="1">
        <v>9500</v>
      </c>
      <c r="DL35" s="1" t="s">
        <v>9</v>
      </c>
      <c r="DM35" s="1">
        <v>2020</v>
      </c>
      <c r="DN35" s="1">
        <v>6266</v>
      </c>
      <c r="DO35" s="1" t="s">
        <v>9</v>
      </c>
      <c r="DP35" s="1">
        <v>2100</v>
      </c>
      <c r="DQ35" s="1">
        <v>5670</v>
      </c>
    </row>
    <row r="36" spans="1:121" s="1" customFormat="1" x14ac:dyDescent="0.3">
      <c r="A36" s="4" t="s">
        <v>20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AU36" s="1" t="s">
        <v>9</v>
      </c>
      <c r="AV36" s="1">
        <v>3300</v>
      </c>
      <c r="AW36" s="1">
        <v>4300</v>
      </c>
      <c r="AX36" s="1" t="s">
        <v>9</v>
      </c>
      <c r="AY36" s="1">
        <v>6910</v>
      </c>
      <c r="AZ36" s="1">
        <v>8800</v>
      </c>
      <c r="BA36" s="1" t="s">
        <v>9</v>
      </c>
      <c r="BB36" s="1">
        <v>2000</v>
      </c>
      <c r="BC36" s="1">
        <v>2520</v>
      </c>
      <c r="BD36" s="1" t="s">
        <v>9</v>
      </c>
      <c r="BE36" s="11">
        <v>3960</v>
      </c>
      <c r="BF36" s="11">
        <v>4930</v>
      </c>
      <c r="BG36" s="1" t="s">
        <v>9</v>
      </c>
      <c r="BH36" s="1">
        <v>9500</v>
      </c>
      <c r="BI36" s="1">
        <v>7830</v>
      </c>
      <c r="BJ36" s="1" t="s">
        <v>9</v>
      </c>
      <c r="BK36" s="1">
        <v>3215</v>
      </c>
      <c r="BL36" s="1">
        <v>2730</v>
      </c>
      <c r="BM36" s="1" t="s">
        <v>9</v>
      </c>
      <c r="BN36" s="1">
        <v>3840</v>
      </c>
      <c r="BO36" s="1">
        <v>3290</v>
      </c>
      <c r="BP36" s="1" t="s">
        <v>9</v>
      </c>
      <c r="BQ36" s="1">
        <v>4240</v>
      </c>
      <c r="BR36" s="1">
        <v>3690</v>
      </c>
      <c r="BS36" s="1" t="s">
        <v>9</v>
      </c>
      <c r="BT36" s="1">
        <v>8440</v>
      </c>
      <c r="BU36" s="1">
        <v>7170</v>
      </c>
      <c r="BV36" s="1" t="s">
        <v>9</v>
      </c>
      <c r="BW36" s="1">
        <v>3840</v>
      </c>
      <c r="BX36" s="1">
        <v>3270</v>
      </c>
      <c r="BY36" s="1" t="s">
        <v>9</v>
      </c>
      <c r="BZ36" s="1">
        <v>3500</v>
      </c>
      <c r="CA36" s="1">
        <v>3700</v>
      </c>
      <c r="CB36" s="1" t="s">
        <v>9</v>
      </c>
      <c r="CC36" s="1">
        <v>8400</v>
      </c>
      <c r="CD36" s="1">
        <v>6900</v>
      </c>
      <c r="CE36" s="1" t="s">
        <v>9</v>
      </c>
      <c r="CF36" s="1">
        <v>2900</v>
      </c>
      <c r="CG36" s="1">
        <v>2425</v>
      </c>
      <c r="CH36" s="1" t="s">
        <v>9</v>
      </c>
      <c r="CI36" s="1">
        <v>5200</v>
      </c>
      <c r="CJ36" s="1">
        <v>4700</v>
      </c>
      <c r="CK36" s="1" t="s">
        <v>9</v>
      </c>
      <c r="CL36" s="1">
        <v>4400</v>
      </c>
      <c r="CM36" s="1">
        <v>4070</v>
      </c>
      <c r="CN36" s="1" t="s">
        <v>9</v>
      </c>
      <c r="CO36" s="1">
        <v>5820</v>
      </c>
      <c r="CP36" s="1">
        <v>6020</v>
      </c>
      <c r="CQ36" s="1" t="s">
        <v>9</v>
      </c>
      <c r="CR36" s="1">
        <v>3750</v>
      </c>
      <c r="CS36" s="1">
        <v>3750</v>
      </c>
      <c r="CT36" s="1" t="s">
        <v>9</v>
      </c>
      <c r="CU36" s="1">
        <v>5480</v>
      </c>
      <c r="CV36" s="1">
        <v>5480</v>
      </c>
      <c r="CW36" s="1" t="s">
        <v>9</v>
      </c>
      <c r="CX36" s="1">
        <v>7300</v>
      </c>
      <c r="CY36" s="1">
        <v>7750</v>
      </c>
      <c r="CZ36" s="1" t="s">
        <v>9</v>
      </c>
      <c r="DA36" s="1">
        <v>6520</v>
      </c>
      <c r="DB36" s="1">
        <v>9180</v>
      </c>
      <c r="DC36" s="1" t="s">
        <v>9</v>
      </c>
      <c r="DD36" s="1">
        <v>8300</v>
      </c>
      <c r="DE36" s="1">
        <v>13400</v>
      </c>
    </row>
    <row r="37" spans="1:121" s="1" customFormat="1" x14ac:dyDescent="0.3">
      <c r="A37" s="14" t="s">
        <v>166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21" s="1" customFormat="1" x14ac:dyDescent="0.3">
      <c r="A38" s="14" t="s">
        <v>167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AO38" s="1" t="s">
        <v>9</v>
      </c>
      <c r="AP38" s="1">
        <v>252</v>
      </c>
      <c r="AQ38" s="1">
        <v>1260</v>
      </c>
    </row>
    <row r="39" spans="1:121" s="1" customFormat="1" x14ac:dyDescent="0.3">
      <c r="A39" s="14" t="s">
        <v>168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AR39" s="1" t="s">
        <v>9</v>
      </c>
      <c r="AS39" s="1">
        <v>180</v>
      </c>
      <c r="AT39" s="1">
        <v>1200</v>
      </c>
    </row>
    <row r="40" spans="1:121" s="1" customFormat="1" x14ac:dyDescent="0.3">
      <c r="A40" s="4" t="s">
        <v>15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AO40" s="1" t="s">
        <v>9</v>
      </c>
      <c r="AP40" s="1">
        <v>1782</v>
      </c>
      <c r="AQ40" s="1">
        <v>5346</v>
      </c>
      <c r="AR40" s="1" t="s">
        <v>9</v>
      </c>
      <c r="AS40" s="1">
        <v>1888</v>
      </c>
      <c r="AT40" s="1">
        <v>5664</v>
      </c>
    </row>
    <row r="41" spans="1:121" s="1" customFormat="1" x14ac:dyDescent="0.3">
      <c r="A41" s="4" t="s">
        <v>154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Z41" s="1" t="s">
        <v>21</v>
      </c>
      <c r="AA41" s="1">
        <v>355</v>
      </c>
      <c r="AB41" s="1">
        <v>1420</v>
      </c>
      <c r="AC41" s="5" t="s">
        <v>21</v>
      </c>
      <c r="AD41" s="1">
        <v>516</v>
      </c>
      <c r="AE41" s="1">
        <v>2064</v>
      </c>
      <c r="AF41" s="1" t="s">
        <v>21</v>
      </c>
      <c r="AG41" s="1">
        <v>800</v>
      </c>
      <c r="AH41" s="1">
        <v>3200</v>
      </c>
      <c r="AO41" s="1" t="s">
        <v>9</v>
      </c>
      <c r="AP41" s="1">
        <v>638</v>
      </c>
      <c r="AQ41" s="1">
        <v>580</v>
      </c>
      <c r="AR41" s="1" t="s">
        <v>9</v>
      </c>
      <c r="AS41" s="1">
        <v>738</v>
      </c>
      <c r="AT41" s="1">
        <v>527</v>
      </c>
    </row>
    <row r="42" spans="1:121" s="1" customFormat="1" x14ac:dyDescent="0.3">
      <c r="A42" s="14" t="s">
        <v>169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AO42" s="1" t="s">
        <v>9</v>
      </c>
      <c r="AP42" s="1">
        <v>624</v>
      </c>
      <c r="AQ42" s="1">
        <v>3432</v>
      </c>
      <c r="AR42" s="1" t="s">
        <v>9</v>
      </c>
      <c r="AS42" s="1">
        <v>196</v>
      </c>
      <c r="AT42" s="1">
        <v>882</v>
      </c>
    </row>
    <row r="43" spans="1:121" s="1" customFormat="1" x14ac:dyDescent="0.3">
      <c r="A43" s="14" t="s">
        <v>170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AO43" s="1" t="s">
        <v>9</v>
      </c>
      <c r="AP43" s="1">
        <v>289</v>
      </c>
      <c r="AQ43" s="1">
        <v>289</v>
      </c>
      <c r="AR43" s="1" t="s">
        <v>9</v>
      </c>
      <c r="AS43" s="1">
        <v>350</v>
      </c>
      <c r="AT43" s="1">
        <v>700</v>
      </c>
    </row>
    <row r="44" spans="1:121" s="1" customFormat="1" x14ac:dyDescent="0.3">
      <c r="A44" s="4" t="s">
        <v>22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AR44" s="1" t="s">
        <v>23</v>
      </c>
      <c r="AS44" s="1">
        <v>6</v>
      </c>
      <c r="AT44" s="1">
        <v>210</v>
      </c>
    </row>
    <row r="45" spans="1:121" s="1" customFormat="1" x14ac:dyDescent="0.3">
      <c r="A45" s="4" t="s">
        <v>24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AO45" s="1" t="s">
        <v>9</v>
      </c>
      <c r="AP45" s="1">
        <v>412</v>
      </c>
      <c r="AQ45" s="1">
        <v>845</v>
      </c>
      <c r="AR45" s="1" t="s">
        <v>9</v>
      </c>
      <c r="AS45" s="1">
        <v>434</v>
      </c>
      <c r="AT45" s="1">
        <v>848</v>
      </c>
    </row>
    <row r="46" spans="1:121" s="1" customFormat="1" x14ac:dyDescent="0.3">
      <c r="A46" s="4" t="s">
        <v>25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AR46" s="1" t="s">
        <v>9</v>
      </c>
      <c r="AS46" s="1">
        <v>100</v>
      </c>
      <c r="AT46" s="1">
        <v>250</v>
      </c>
    </row>
    <row r="47" spans="1:121" s="1" customFormat="1" x14ac:dyDescent="0.3">
      <c r="A47" s="4" t="s">
        <v>26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AR47" s="1" t="s">
        <v>9</v>
      </c>
      <c r="AS47" s="1">
        <v>106</v>
      </c>
      <c r="AT47" s="1">
        <v>1060</v>
      </c>
    </row>
    <row r="48" spans="1:121" s="1" customFormat="1" x14ac:dyDescent="0.3">
      <c r="A48" s="14" t="s">
        <v>171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AU48" s="1" t="s">
        <v>9</v>
      </c>
      <c r="AV48" s="1">
        <v>480</v>
      </c>
      <c r="AW48" s="1">
        <v>30750</v>
      </c>
      <c r="AX48" s="1" t="s">
        <v>9</v>
      </c>
      <c r="AY48" s="1">
        <v>300</v>
      </c>
      <c r="AZ48" s="1">
        <v>17100</v>
      </c>
      <c r="BA48" s="1" t="s">
        <v>9</v>
      </c>
      <c r="BB48" s="1">
        <v>140</v>
      </c>
      <c r="BC48" s="1">
        <v>6800</v>
      </c>
      <c r="BD48" s="1" t="s">
        <v>9</v>
      </c>
      <c r="BE48" s="1">
        <v>185</v>
      </c>
      <c r="BF48" s="1">
        <v>8760</v>
      </c>
      <c r="BG48" s="1" t="s">
        <v>9</v>
      </c>
      <c r="BH48" s="1">
        <v>230</v>
      </c>
      <c r="BI48" s="1">
        <v>12240</v>
      </c>
      <c r="BJ48" s="1" t="s">
        <v>9</v>
      </c>
      <c r="BK48" s="1">
        <v>240</v>
      </c>
      <c r="BL48" s="1">
        <v>11920</v>
      </c>
      <c r="BM48" s="1" t="s">
        <v>9</v>
      </c>
      <c r="BN48" s="1">
        <v>290</v>
      </c>
      <c r="BO48" s="1">
        <v>13820</v>
      </c>
      <c r="BP48" s="1" t="s">
        <v>9</v>
      </c>
      <c r="BQ48" s="1">
        <v>190</v>
      </c>
      <c r="BR48" s="1">
        <v>9600</v>
      </c>
      <c r="BS48" s="1" t="s">
        <v>9</v>
      </c>
      <c r="BT48" s="1">
        <v>260</v>
      </c>
      <c r="BU48" s="1">
        <v>12680</v>
      </c>
      <c r="BV48" s="1" t="s">
        <v>9</v>
      </c>
      <c r="BW48" s="1">
        <v>760</v>
      </c>
      <c r="BX48" s="1">
        <v>36200</v>
      </c>
      <c r="BY48" s="1" t="s">
        <v>9</v>
      </c>
      <c r="BZ48" s="1">
        <v>590</v>
      </c>
      <c r="CA48" s="1">
        <v>26040</v>
      </c>
      <c r="CB48" s="1" t="s">
        <v>9</v>
      </c>
      <c r="CC48" s="1">
        <v>335</v>
      </c>
      <c r="CD48" s="1">
        <v>14800</v>
      </c>
      <c r="CE48" s="1" t="s">
        <v>9</v>
      </c>
      <c r="CF48" s="1">
        <v>390</v>
      </c>
      <c r="CG48" s="1">
        <v>17280</v>
      </c>
      <c r="CH48" s="1" t="s">
        <v>9</v>
      </c>
      <c r="CI48" s="1">
        <v>640</v>
      </c>
      <c r="CJ48" s="1">
        <v>23960</v>
      </c>
      <c r="CK48" s="1" t="s">
        <v>9</v>
      </c>
      <c r="CL48" s="1">
        <v>430</v>
      </c>
      <c r="CM48" s="1">
        <v>22120</v>
      </c>
      <c r="CN48" s="1" t="s">
        <v>9</v>
      </c>
      <c r="CO48" s="1">
        <v>1000</v>
      </c>
      <c r="CP48" s="1">
        <v>33520</v>
      </c>
      <c r="CQ48" s="1" t="s">
        <v>9</v>
      </c>
      <c r="CR48" s="1">
        <v>1510</v>
      </c>
      <c r="CS48" s="1">
        <v>50040</v>
      </c>
      <c r="CT48" s="1" t="s">
        <v>9</v>
      </c>
      <c r="CU48" s="1">
        <v>970</v>
      </c>
      <c r="CV48" s="1">
        <v>40530</v>
      </c>
      <c r="CW48" s="1" t="s">
        <v>9</v>
      </c>
      <c r="CX48" s="1">
        <v>740</v>
      </c>
      <c r="CY48" s="1">
        <v>31400</v>
      </c>
      <c r="CZ48" s="1" t="s">
        <v>9</v>
      </c>
      <c r="DA48" s="1">
        <v>670</v>
      </c>
      <c r="DB48" s="1">
        <v>24040</v>
      </c>
      <c r="DC48" s="1" t="s">
        <v>9</v>
      </c>
      <c r="DD48" s="1">
        <v>830</v>
      </c>
      <c r="DE48" s="1">
        <v>26500</v>
      </c>
      <c r="DF48" s="1" t="s">
        <v>9</v>
      </c>
      <c r="DG48" s="1">
        <v>680</v>
      </c>
      <c r="DH48" s="1">
        <v>20020</v>
      </c>
      <c r="DI48" s="1" t="s">
        <v>9</v>
      </c>
      <c r="DJ48" s="1">
        <v>310</v>
      </c>
      <c r="DK48" s="1">
        <v>8480</v>
      </c>
      <c r="DL48" s="1" t="s">
        <v>9</v>
      </c>
      <c r="DM48" s="1">
        <v>110</v>
      </c>
      <c r="DN48" s="1">
        <v>5658</v>
      </c>
      <c r="DO48" s="1" t="s">
        <v>9</v>
      </c>
      <c r="DP48" s="1">
        <v>160</v>
      </c>
      <c r="DQ48" s="1">
        <v>2700</v>
      </c>
    </row>
    <row r="49" spans="1:121" s="1" customFormat="1" x14ac:dyDescent="0.3">
      <c r="A49" s="14" t="s">
        <v>172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CQ49" s="1" t="s">
        <v>9</v>
      </c>
      <c r="CR49" s="1">
        <v>410</v>
      </c>
      <c r="CS49" s="1">
        <v>85070</v>
      </c>
      <c r="CT49" s="1" t="s">
        <v>9</v>
      </c>
      <c r="CU49" s="1">
        <v>950</v>
      </c>
      <c r="CV49" s="1">
        <v>163660</v>
      </c>
      <c r="CW49" s="1" t="s">
        <v>9</v>
      </c>
      <c r="CX49" s="1">
        <v>1210</v>
      </c>
      <c r="CY49" s="1">
        <v>193600</v>
      </c>
    </row>
    <row r="50" spans="1:121" s="1" customFormat="1" x14ac:dyDescent="0.3">
      <c r="A50" s="4" t="s">
        <v>27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AO50" s="1" t="s">
        <v>9</v>
      </c>
      <c r="AP50" s="1">
        <v>500</v>
      </c>
      <c r="AQ50" s="1">
        <v>1196</v>
      </c>
      <c r="AR50" s="1" t="s">
        <v>9</v>
      </c>
      <c r="AS50" s="1">
        <v>582</v>
      </c>
      <c r="AT50" s="1">
        <v>2730</v>
      </c>
    </row>
    <row r="51" spans="1:121" s="1" customFormat="1" x14ac:dyDescent="0.3">
      <c r="A51" s="4" t="s">
        <v>28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BA51" s="1" t="s">
        <v>9</v>
      </c>
      <c r="BB51" s="1">
        <v>510</v>
      </c>
      <c r="BC51" s="1">
        <v>1300</v>
      </c>
      <c r="BD51" s="1" t="s">
        <v>9</v>
      </c>
      <c r="BE51" s="1">
        <v>1015</v>
      </c>
      <c r="BF51" s="11">
        <v>2565</v>
      </c>
      <c r="BG51" s="1" t="s">
        <v>9</v>
      </c>
      <c r="BH51" s="1">
        <v>1115</v>
      </c>
      <c r="BI51" s="1">
        <v>2550</v>
      </c>
      <c r="BJ51" s="1" t="s">
        <v>9</v>
      </c>
      <c r="BK51" s="1">
        <v>900</v>
      </c>
      <c r="BL51" s="1">
        <v>2360</v>
      </c>
      <c r="BM51" s="1" t="s">
        <v>9</v>
      </c>
      <c r="BN51" s="1">
        <v>1640</v>
      </c>
      <c r="BO51" s="1">
        <v>4160</v>
      </c>
      <c r="BP51" s="1" t="s">
        <v>9</v>
      </c>
      <c r="BQ51" s="1">
        <v>1610</v>
      </c>
      <c r="BR51" s="1">
        <v>4300</v>
      </c>
      <c r="BS51" s="1" t="s">
        <v>9</v>
      </c>
      <c r="BT51" s="1">
        <v>1110</v>
      </c>
      <c r="BU51" s="1">
        <v>2825</v>
      </c>
      <c r="BV51" s="1" t="s">
        <v>9</v>
      </c>
      <c r="BW51" s="1">
        <v>900</v>
      </c>
      <c r="BX51" s="1">
        <v>2240</v>
      </c>
      <c r="BY51" s="1" t="s">
        <v>9</v>
      </c>
      <c r="BZ51" s="1">
        <v>975</v>
      </c>
      <c r="CA51" s="1">
        <v>2425</v>
      </c>
      <c r="CB51" s="1" t="s">
        <v>9</v>
      </c>
      <c r="CC51" s="1">
        <v>1000</v>
      </c>
      <c r="CD51" s="1">
        <v>2580</v>
      </c>
      <c r="CE51" s="1" t="s">
        <v>9</v>
      </c>
      <c r="CF51" s="1">
        <v>820</v>
      </c>
      <c r="CG51" s="1">
        <v>2045</v>
      </c>
      <c r="CH51" s="1" t="s">
        <v>9</v>
      </c>
      <c r="CI51" s="1">
        <v>1200</v>
      </c>
      <c r="CJ51" s="1">
        <v>3065</v>
      </c>
      <c r="CK51" s="1" t="s">
        <v>9</v>
      </c>
      <c r="CL51" s="1">
        <v>1000</v>
      </c>
      <c r="CM51" s="1">
        <v>2615</v>
      </c>
      <c r="CN51" s="1" t="s">
        <v>9</v>
      </c>
      <c r="CO51" s="1">
        <v>1970</v>
      </c>
      <c r="CP51" s="1">
        <v>4500</v>
      </c>
      <c r="CQ51" s="1" t="s">
        <v>9</v>
      </c>
      <c r="CR51" s="1">
        <v>1760</v>
      </c>
      <c r="CS51" s="1">
        <v>4320</v>
      </c>
      <c r="CT51" s="1" t="s">
        <v>9</v>
      </c>
      <c r="CU51" s="1">
        <v>1210</v>
      </c>
      <c r="CV51" s="1">
        <v>3270</v>
      </c>
      <c r="CW51" s="1" t="s">
        <v>9</v>
      </c>
      <c r="CX51" s="1">
        <v>1610</v>
      </c>
      <c r="CY51" s="1">
        <v>4220</v>
      </c>
      <c r="CZ51" s="1" t="s">
        <v>9</v>
      </c>
      <c r="DA51" s="1">
        <v>1350</v>
      </c>
      <c r="DB51" s="1">
        <v>3440</v>
      </c>
      <c r="DC51" s="1" t="s">
        <v>9</v>
      </c>
      <c r="DD51" s="1">
        <v>1600</v>
      </c>
      <c r="DE51" s="1">
        <v>4100</v>
      </c>
      <c r="DF51" s="1" t="s">
        <v>9</v>
      </c>
      <c r="DG51" s="1">
        <v>1860</v>
      </c>
      <c r="DH51" s="1">
        <v>4630</v>
      </c>
      <c r="DI51" s="1" t="s">
        <v>9</v>
      </c>
      <c r="DJ51" s="1">
        <v>1710</v>
      </c>
      <c r="DK51" s="1">
        <v>4190</v>
      </c>
      <c r="DL51" s="1" t="s">
        <v>9</v>
      </c>
      <c r="DM51" s="1">
        <v>1850</v>
      </c>
      <c r="DN51" s="1">
        <v>4171</v>
      </c>
      <c r="DO51" s="1" t="s">
        <v>9</v>
      </c>
      <c r="DP51" s="1">
        <v>1630</v>
      </c>
      <c r="DQ51" s="1">
        <v>5670</v>
      </c>
    </row>
    <row r="52" spans="1:121" s="1" customFormat="1" x14ac:dyDescent="0.3">
      <c r="A52" s="4" t="s">
        <v>29</v>
      </c>
      <c r="B52" s="1" t="s">
        <v>30</v>
      </c>
      <c r="C52" s="1">
        <v>5480</v>
      </c>
      <c r="D52" s="1">
        <v>41100</v>
      </c>
      <c r="E52" s="1" t="s">
        <v>30</v>
      </c>
      <c r="F52" s="1">
        <v>4000</v>
      </c>
      <c r="G52" s="1">
        <v>30000</v>
      </c>
      <c r="H52" s="1" t="s">
        <v>30</v>
      </c>
      <c r="I52" s="1">
        <v>5000</v>
      </c>
      <c r="J52" s="1">
        <v>37500</v>
      </c>
      <c r="K52" s="1" t="s">
        <v>30</v>
      </c>
      <c r="L52" s="1">
        <v>4800</v>
      </c>
      <c r="M52" s="1">
        <v>36000</v>
      </c>
      <c r="N52" s="1" t="s">
        <v>30</v>
      </c>
      <c r="O52" s="1">
        <v>5695</v>
      </c>
      <c r="P52" s="1">
        <v>42712</v>
      </c>
      <c r="Q52" s="1" t="s">
        <v>31</v>
      </c>
      <c r="R52" s="1">
        <v>6362</v>
      </c>
      <c r="S52" s="1">
        <v>47715</v>
      </c>
      <c r="T52" s="1" t="s">
        <v>31</v>
      </c>
      <c r="U52" s="1">
        <v>4430</v>
      </c>
      <c r="V52" s="1">
        <v>33225</v>
      </c>
      <c r="W52" s="1" t="s">
        <v>19</v>
      </c>
      <c r="X52" s="1">
        <v>4127</v>
      </c>
      <c r="Y52" s="1">
        <v>20687</v>
      </c>
      <c r="Z52" s="1" t="s">
        <v>19</v>
      </c>
      <c r="AA52" s="1">
        <v>4002</v>
      </c>
      <c r="AB52" s="1">
        <v>20010</v>
      </c>
      <c r="AC52" s="1" t="s">
        <v>19</v>
      </c>
      <c r="AD52" s="1">
        <v>3293</v>
      </c>
      <c r="AE52" s="1">
        <v>16465</v>
      </c>
      <c r="AF52" s="1" t="s">
        <v>19</v>
      </c>
      <c r="AG52" s="1">
        <v>4125</v>
      </c>
      <c r="AH52" s="1">
        <v>20625</v>
      </c>
      <c r="AO52" s="1" t="s">
        <v>9</v>
      </c>
      <c r="AP52" s="1">
        <v>20450</v>
      </c>
      <c r="AQ52" s="1">
        <v>35038</v>
      </c>
      <c r="AR52" s="1" t="s">
        <v>9</v>
      </c>
      <c r="AS52" s="1">
        <v>50804</v>
      </c>
      <c r="AT52" s="1">
        <v>67729</v>
      </c>
      <c r="AU52" s="1" t="s">
        <v>9</v>
      </c>
      <c r="AV52" s="1">
        <v>49100</v>
      </c>
      <c r="AW52" s="1">
        <v>60550</v>
      </c>
      <c r="AX52" s="1" t="s">
        <v>9</v>
      </c>
      <c r="AY52" s="1">
        <v>59060</v>
      </c>
      <c r="AZ52" s="1">
        <v>73375</v>
      </c>
      <c r="BA52" s="1" t="s">
        <v>9</v>
      </c>
      <c r="BB52" s="1">
        <v>22500</v>
      </c>
      <c r="BC52" s="1">
        <v>22500</v>
      </c>
      <c r="BD52" s="1" t="s">
        <v>9</v>
      </c>
      <c r="BE52" s="1">
        <v>8820</v>
      </c>
      <c r="BF52" s="1">
        <v>9175</v>
      </c>
      <c r="BG52" s="1" t="s">
        <v>9</v>
      </c>
      <c r="BH52" s="1">
        <v>4660</v>
      </c>
      <c r="BI52" s="1">
        <v>4660</v>
      </c>
      <c r="BJ52" s="1" t="s">
        <v>9</v>
      </c>
      <c r="BK52" s="1">
        <v>45330</v>
      </c>
      <c r="BL52" s="1">
        <v>42610</v>
      </c>
      <c r="BM52" s="1" t="s">
        <v>9</v>
      </c>
      <c r="BN52" s="1">
        <v>24420</v>
      </c>
      <c r="BO52" s="1">
        <v>24420</v>
      </c>
      <c r="BP52" s="1" t="s">
        <v>9</v>
      </c>
      <c r="BQ52" s="1">
        <v>29200</v>
      </c>
      <c r="BR52" s="1">
        <v>29200</v>
      </c>
      <c r="BS52" s="1" t="s">
        <v>9</v>
      </c>
      <c r="BT52" s="1">
        <v>21200</v>
      </c>
      <c r="BU52" s="1">
        <v>21200</v>
      </c>
      <c r="BV52" s="1" t="s">
        <v>9</v>
      </c>
      <c r="BW52" s="1">
        <v>7200</v>
      </c>
      <c r="BX52" s="1">
        <v>6080</v>
      </c>
      <c r="BY52" s="1" t="s">
        <v>9</v>
      </c>
      <c r="BZ52" s="1">
        <v>21040</v>
      </c>
      <c r="CA52" s="1">
        <v>16830</v>
      </c>
      <c r="CB52" s="1" t="s">
        <v>9</v>
      </c>
      <c r="CC52" s="1">
        <v>24100</v>
      </c>
      <c r="CD52" s="1">
        <v>19280</v>
      </c>
      <c r="CE52" s="1" t="s">
        <v>9</v>
      </c>
      <c r="CF52" s="1">
        <v>20640</v>
      </c>
      <c r="CG52" s="1">
        <v>16515</v>
      </c>
      <c r="CH52" s="1" t="s">
        <v>9</v>
      </c>
      <c r="CI52" s="1">
        <v>13680</v>
      </c>
      <c r="CJ52" s="1">
        <v>10945</v>
      </c>
      <c r="CK52" s="1" t="s">
        <v>9</v>
      </c>
      <c r="CL52" s="1">
        <v>24060</v>
      </c>
      <c r="CM52" s="1">
        <v>19250</v>
      </c>
      <c r="CN52" s="1" t="s">
        <v>9</v>
      </c>
      <c r="CO52" s="1">
        <v>17040</v>
      </c>
      <c r="CP52" s="1">
        <v>13630</v>
      </c>
      <c r="CQ52" s="1" t="s">
        <v>9</v>
      </c>
      <c r="CR52" s="1">
        <v>4210</v>
      </c>
      <c r="CS52" s="1">
        <v>2950</v>
      </c>
      <c r="CT52" s="1" t="s">
        <v>9</v>
      </c>
      <c r="CU52" s="1">
        <v>4120</v>
      </c>
      <c r="CV52" s="1">
        <v>2880</v>
      </c>
      <c r="CW52" s="1" t="s">
        <v>9</v>
      </c>
      <c r="CX52" s="1">
        <v>540</v>
      </c>
      <c r="CY52" s="1">
        <v>270</v>
      </c>
      <c r="DF52" s="1" t="s">
        <v>9</v>
      </c>
      <c r="DG52" s="1">
        <v>10930</v>
      </c>
      <c r="DH52" s="1">
        <v>8190</v>
      </c>
    </row>
    <row r="53" spans="1:121" s="1" customFormat="1" x14ac:dyDescent="0.3">
      <c r="A53" s="4" t="s">
        <v>32</v>
      </c>
      <c r="B53" s="1" t="s">
        <v>33</v>
      </c>
      <c r="C53" s="1">
        <v>2740</v>
      </c>
      <c r="D53" s="1">
        <v>27400</v>
      </c>
      <c r="E53" s="1" t="s">
        <v>33</v>
      </c>
      <c r="F53" s="1">
        <v>2000</v>
      </c>
      <c r="G53" s="1">
        <v>20000</v>
      </c>
      <c r="H53" s="1" t="s">
        <v>33</v>
      </c>
      <c r="I53" s="1">
        <v>1800</v>
      </c>
      <c r="J53" s="1">
        <v>18000</v>
      </c>
      <c r="K53" s="1" t="s">
        <v>33</v>
      </c>
      <c r="L53" s="1">
        <v>2200</v>
      </c>
      <c r="M53" s="1">
        <v>22000</v>
      </c>
      <c r="N53" s="1" t="s">
        <v>33</v>
      </c>
      <c r="O53" s="1">
        <v>3020</v>
      </c>
      <c r="P53" s="1">
        <v>30200</v>
      </c>
      <c r="Q53" s="1" t="s">
        <v>34</v>
      </c>
      <c r="R53" s="1">
        <v>2064</v>
      </c>
      <c r="S53" s="1">
        <v>20640</v>
      </c>
      <c r="T53" s="1" t="s">
        <v>34</v>
      </c>
      <c r="U53" s="1">
        <v>3166</v>
      </c>
      <c r="V53" s="1">
        <v>31660</v>
      </c>
      <c r="W53" s="1" t="s">
        <v>35</v>
      </c>
      <c r="X53" s="1">
        <v>2310</v>
      </c>
      <c r="Y53" s="1">
        <v>23100</v>
      </c>
      <c r="Z53" s="1" t="s">
        <v>34</v>
      </c>
      <c r="AA53" s="1">
        <v>4809</v>
      </c>
      <c r="AB53" s="1">
        <v>38472</v>
      </c>
      <c r="AC53" s="1" t="s">
        <v>34</v>
      </c>
      <c r="AD53" s="1">
        <v>3893</v>
      </c>
      <c r="AE53" s="1">
        <v>31144</v>
      </c>
      <c r="AF53" s="1" t="s">
        <v>34</v>
      </c>
      <c r="AG53" s="1">
        <v>5510</v>
      </c>
      <c r="AH53" s="1">
        <v>44080</v>
      </c>
      <c r="AI53" s="1" t="s">
        <v>34</v>
      </c>
      <c r="AJ53" s="1">
        <v>2905</v>
      </c>
      <c r="AK53" s="1">
        <v>23240</v>
      </c>
      <c r="AL53" s="1" t="s">
        <v>34</v>
      </c>
      <c r="AM53" s="1">
        <v>2000</v>
      </c>
      <c r="AN53" s="1">
        <v>16000</v>
      </c>
      <c r="AO53" s="1" t="s">
        <v>9</v>
      </c>
      <c r="AP53" s="1">
        <v>3543</v>
      </c>
      <c r="AQ53" s="1">
        <v>43928</v>
      </c>
      <c r="AR53" s="1" t="s">
        <v>9</v>
      </c>
      <c r="AS53" s="1">
        <v>7512</v>
      </c>
      <c r="AT53" s="1">
        <v>65440</v>
      </c>
      <c r="AU53" s="1" t="s">
        <v>9</v>
      </c>
      <c r="AV53" s="1">
        <v>10140</v>
      </c>
      <c r="AW53" s="1">
        <v>81120</v>
      </c>
      <c r="AX53" s="1" t="s">
        <v>9</v>
      </c>
      <c r="AY53" s="1">
        <v>9400</v>
      </c>
      <c r="AZ53" s="1">
        <v>75200</v>
      </c>
      <c r="BA53" s="1" t="s">
        <v>9</v>
      </c>
      <c r="BB53" s="1">
        <v>16100</v>
      </c>
      <c r="BC53" s="1">
        <v>96600</v>
      </c>
      <c r="BD53" s="1" t="s">
        <v>9</v>
      </c>
      <c r="BE53" s="11">
        <v>12040</v>
      </c>
      <c r="BF53" s="11">
        <v>72240</v>
      </c>
      <c r="BG53" s="1" t="s">
        <v>9</v>
      </c>
      <c r="BH53" s="1">
        <v>17000</v>
      </c>
      <c r="BI53" s="1">
        <v>102000</v>
      </c>
      <c r="BJ53" s="1" t="s">
        <v>9</v>
      </c>
      <c r="BK53" s="1">
        <v>8020</v>
      </c>
      <c r="BL53" s="1">
        <v>48120</v>
      </c>
      <c r="BM53" s="1" t="s">
        <v>9</v>
      </c>
      <c r="BN53" s="1">
        <v>16000</v>
      </c>
      <c r="BO53" s="1">
        <v>96000</v>
      </c>
      <c r="BP53" s="1" t="s">
        <v>9</v>
      </c>
      <c r="BQ53" s="1">
        <v>14000</v>
      </c>
      <c r="BR53" s="1">
        <v>84000</v>
      </c>
      <c r="BS53" s="1" t="s">
        <v>9</v>
      </c>
      <c r="BT53" s="1">
        <v>10010</v>
      </c>
      <c r="BU53" s="1">
        <v>60060</v>
      </c>
      <c r="BV53" s="1" t="s">
        <v>9</v>
      </c>
      <c r="BW53" s="1">
        <v>15000</v>
      </c>
      <c r="BX53" s="1">
        <v>75000</v>
      </c>
      <c r="BY53" s="1" t="s">
        <v>9</v>
      </c>
      <c r="BZ53" s="1">
        <v>11200</v>
      </c>
      <c r="CA53" s="1">
        <v>56000</v>
      </c>
      <c r="CB53" s="1" t="s">
        <v>9</v>
      </c>
      <c r="CC53" s="1">
        <v>15600</v>
      </c>
      <c r="CD53" s="1">
        <v>78000</v>
      </c>
      <c r="CE53" s="1" t="s">
        <v>9</v>
      </c>
      <c r="CF53" s="1">
        <v>15640</v>
      </c>
      <c r="CG53" s="1">
        <v>71945</v>
      </c>
      <c r="CH53" s="1" t="s">
        <v>9</v>
      </c>
      <c r="CI53" s="1">
        <v>16080</v>
      </c>
      <c r="CJ53" s="1">
        <v>70750</v>
      </c>
      <c r="CK53" s="1" t="s">
        <v>9</v>
      </c>
      <c r="CL53" s="1">
        <v>15600</v>
      </c>
      <c r="CM53" s="1">
        <v>62400</v>
      </c>
      <c r="CN53" s="1" t="s">
        <v>9</v>
      </c>
      <c r="CO53" s="1">
        <v>20240</v>
      </c>
      <c r="CP53" s="1">
        <v>60720</v>
      </c>
      <c r="CQ53" s="1" t="s">
        <v>9</v>
      </c>
      <c r="CR53" s="1">
        <v>20100</v>
      </c>
      <c r="CS53" s="1">
        <v>72360</v>
      </c>
      <c r="CT53" s="1" t="s">
        <v>9</v>
      </c>
      <c r="CU53" s="1">
        <v>17400</v>
      </c>
      <c r="CV53" s="1">
        <v>69600</v>
      </c>
      <c r="CW53" s="1" t="s">
        <v>9</v>
      </c>
      <c r="CX53" s="1">
        <v>20410</v>
      </c>
      <c r="CY53" s="1">
        <v>81640</v>
      </c>
      <c r="CZ53" s="1" t="s">
        <v>9</v>
      </c>
      <c r="DA53" s="1">
        <v>18960</v>
      </c>
      <c r="DB53" s="1">
        <v>75840</v>
      </c>
      <c r="DC53" s="1" t="s">
        <v>9</v>
      </c>
      <c r="DD53" s="1">
        <v>25800</v>
      </c>
      <c r="DE53" s="1">
        <v>103200</v>
      </c>
      <c r="DF53" s="1" t="s">
        <v>9</v>
      </c>
      <c r="DG53" s="1">
        <v>17430</v>
      </c>
      <c r="DH53" s="1">
        <v>69730</v>
      </c>
      <c r="DI53" s="1" t="s">
        <v>9</v>
      </c>
      <c r="DJ53" s="1">
        <v>11290</v>
      </c>
      <c r="DK53" s="1">
        <v>47430</v>
      </c>
      <c r="DL53" s="1" t="s">
        <v>9</v>
      </c>
      <c r="DM53" s="1">
        <v>400</v>
      </c>
      <c r="DN53" s="1">
        <v>1468</v>
      </c>
      <c r="DO53" s="1" t="s">
        <v>9</v>
      </c>
      <c r="DP53" s="1">
        <v>50</v>
      </c>
      <c r="DQ53" s="1">
        <v>140</v>
      </c>
    </row>
    <row r="54" spans="1:121" s="1" customFormat="1" x14ac:dyDescent="0.3">
      <c r="A54" s="4" t="s">
        <v>36</v>
      </c>
      <c r="AR54" s="1" t="s">
        <v>9</v>
      </c>
      <c r="AS54" s="1">
        <v>23</v>
      </c>
      <c r="AT54" s="1">
        <v>1120</v>
      </c>
    </row>
    <row r="55" spans="1:121" s="1" customFormat="1" x14ac:dyDescent="0.3">
      <c r="A55" s="14" t="s">
        <v>173</v>
      </c>
      <c r="AO55" s="1" t="s">
        <v>9</v>
      </c>
      <c r="AP55" s="1">
        <v>955</v>
      </c>
      <c r="AQ55" s="1">
        <v>446</v>
      </c>
      <c r="AR55" s="1" t="s">
        <v>9</v>
      </c>
      <c r="AS55" s="1">
        <v>630</v>
      </c>
      <c r="AT55" s="1">
        <v>353</v>
      </c>
    </row>
    <row r="56" spans="1:121" s="1" customFormat="1" x14ac:dyDescent="0.3">
      <c r="A56" s="4" t="s">
        <v>37</v>
      </c>
      <c r="AO56" s="1" t="s">
        <v>9</v>
      </c>
      <c r="AP56" s="1">
        <v>243</v>
      </c>
      <c r="AQ56" s="1">
        <v>314</v>
      </c>
    </row>
    <row r="57" spans="1:121" s="1" customFormat="1" x14ac:dyDescent="0.3">
      <c r="A57" s="14" t="s">
        <v>174</v>
      </c>
      <c r="AU57" s="1" t="s">
        <v>9</v>
      </c>
      <c r="AV57" s="1">
        <v>3300</v>
      </c>
      <c r="AW57" s="1">
        <v>117800</v>
      </c>
      <c r="AX57" s="1" t="s">
        <v>9</v>
      </c>
      <c r="AY57" s="1">
        <v>3160</v>
      </c>
      <c r="AZ57" s="1">
        <v>112850</v>
      </c>
      <c r="BA57" s="1" t="s">
        <v>9</v>
      </c>
      <c r="BB57" s="1">
        <v>2200</v>
      </c>
      <c r="BC57" s="1">
        <v>69900</v>
      </c>
      <c r="BD57" s="1" t="s">
        <v>9</v>
      </c>
      <c r="BE57" s="1">
        <v>2805</v>
      </c>
      <c r="BF57" s="11">
        <v>60720</v>
      </c>
      <c r="BG57" s="1" t="s">
        <v>9</v>
      </c>
      <c r="BH57" s="1">
        <v>3260</v>
      </c>
      <c r="BI57" s="1">
        <v>72080</v>
      </c>
      <c r="BJ57" s="1" t="s">
        <v>9</v>
      </c>
      <c r="BK57" s="1">
        <v>4405</v>
      </c>
      <c r="BL57" s="1">
        <v>94080</v>
      </c>
      <c r="BM57" s="1" t="s">
        <v>9</v>
      </c>
      <c r="BN57" s="1">
        <v>4340</v>
      </c>
      <c r="BO57" s="1">
        <v>92400</v>
      </c>
      <c r="BP57" s="1" t="s">
        <v>9</v>
      </c>
      <c r="BQ57" s="1">
        <v>3840</v>
      </c>
      <c r="BR57" s="1">
        <v>85800</v>
      </c>
      <c r="BS57" s="1" t="s">
        <v>9</v>
      </c>
      <c r="BT57" s="1">
        <v>4160</v>
      </c>
      <c r="BU57" s="1">
        <v>89600</v>
      </c>
      <c r="BV57" s="1" t="s">
        <v>9</v>
      </c>
      <c r="BW57" s="1">
        <v>6150</v>
      </c>
      <c r="BX57" s="1">
        <v>146140</v>
      </c>
      <c r="BY57" s="1" t="s">
        <v>9</v>
      </c>
      <c r="BZ57" s="1">
        <v>6805</v>
      </c>
      <c r="CA57" s="1">
        <v>158720</v>
      </c>
      <c r="CB57" s="1" t="s">
        <v>9</v>
      </c>
      <c r="CC57" s="1">
        <v>7140</v>
      </c>
      <c r="CD57" s="1">
        <v>166000</v>
      </c>
      <c r="CE57" s="1" t="s">
        <v>9</v>
      </c>
      <c r="CF57" s="1">
        <v>5700</v>
      </c>
      <c r="CG57" s="1">
        <v>130480</v>
      </c>
      <c r="CH57" s="1" t="s">
        <v>9</v>
      </c>
      <c r="CI57" s="1">
        <v>4880</v>
      </c>
      <c r="CJ57" s="1">
        <v>112960</v>
      </c>
      <c r="CK57" s="1" t="s">
        <v>9</v>
      </c>
      <c r="CL57" s="1">
        <v>3370</v>
      </c>
      <c r="CM57" s="1">
        <v>80840</v>
      </c>
      <c r="CN57" s="1" t="s">
        <v>9</v>
      </c>
      <c r="CO57" s="1">
        <v>5770</v>
      </c>
      <c r="CP57" s="1">
        <v>101660</v>
      </c>
      <c r="CQ57" s="1" t="s">
        <v>9</v>
      </c>
      <c r="CR57" s="1">
        <v>9840</v>
      </c>
      <c r="CS57" s="1">
        <v>147000</v>
      </c>
      <c r="CT57" s="1" t="s">
        <v>9</v>
      </c>
      <c r="CU57" s="1">
        <v>6070</v>
      </c>
      <c r="CV57" s="1">
        <v>109580</v>
      </c>
      <c r="CW57" s="1" t="s">
        <v>9</v>
      </c>
      <c r="CX57" s="1">
        <v>6980</v>
      </c>
      <c r="CY57" s="1">
        <v>116490</v>
      </c>
      <c r="CZ57" s="1" t="s">
        <v>9</v>
      </c>
      <c r="DA57" s="1">
        <v>8940</v>
      </c>
      <c r="DB57" s="1">
        <v>148310</v>
      </c>
      <c r="DC57" s="1" t="s">
        <v>9</v>
      </c>
      <c r="DD57" s="1">
        <v>11610</v>
      </c>
      <c r="DE57" s="1">
        <v>192320</v>
      </c>
      <c r="DF57" s="1" t="s">
        <v>9</v>
      </c>
      <c r="DG57" s="1">
        <v>11260</v>
      </c>
      <c r="DH57" s="1">
        <v>211080</v>
      </c>
      <c r="DI57" s="1" t="s">
        <v>9</v>
      </c>
      <c r="DJ57" s="1">
        <v>5130</v>
      </c>
      <c r="DK57" s="1">
        <v>86130</v>
      </c>
      <c r="DL57" s="1" t="s">
        <v>9</v>
      </c>
      <c r="DM57" s="1">
        <v>3820</v>
      </c>
      <c r="DN57" s="1">
        <v>79261</v>
      </c>
      <c r="DO57" s="1" t="s">
        <v>9</v>
      </c>
      <c r="DP57" s="1">
        <v>7180</v>
      </c>
      <c r="DQ57" s="1">
        <v>72190</v>
      </c>
    </row>
    <row r="58" spans="1:121" s="1" customFormat="1" x14ac:dyDescent="0.3">
      <c r="A58" s="4" t="s">
        <v>38</v>
      </c>
      <c r="AU58" s="1" t="s">
        <v>9</v>
      </c>
      <c r="AV58" s="1">
        <v>500</v>
      </c>
      <c r="AW58" s="1">
        <v>2830</v>
      </c>
      <c r="AX58" s="1" t="s">
        <v>9</v>
      </c>
      <c r="AY58" s="1">
        <v>620</v>
      </c>
      <c r="AZ58" s="1">
        <v>3535</v>
      </c>
      <c r="BA58" s="1" t="s">
        <v>9</v>
      </c>
      <c r="BB58" s="1">
        <v>320</v>
      </c>
      <c r="BC58" s="1">
        <v>1680</v>
      </c>
      <c r="BD58" s="1" t="s">
        <v>9</v>
      </c>
      <c r="BE58" s="1">
        <v>345</v>
      </c>
      <c r="BF58" s="1">
        <v>1875</v>
      </c>
      <c r="BG58" s="1" t="s">
        <v>9</v>
      </c>
      <c r="BH58" s="1">
        <v>440</v>
      </c>
      <c r="BI58" s="1">
        <v>2505</v>
      </c>
      <c r="BJ58" s="1" t="s">
        <v>9</v>
      </c>
      <c r="BK58" s="1">
        <v>500</v>
      </c>
      <c r="BL58" s="1">
        <v>2790</v>
      </c>
      <c r="BM58" s="1" t="s">
        <v>9</v>
      </c>
      <c r="BN58" s="1">
        <v>480</v>
      </c>
      <c r="BO58" s="1">
        <v>2650</v>
      </c>
      <c r="BP58" s="1" t="s">
        <v>9</v>
      </c>
      <c r="BQ58" s="1">
        <v>400</v>
      </c>
      <c r="BR58" s="1">
        <v>2220</v>
      </c>
      <c r="BS58" s="1" t="s">
        <v>9</v>
      </c>
      <c r="BT58" s="1">
        <v>370</v>
      </c>
      <c r="BU58" s="1">
        <v>2020</v>
      </c>
      <c r="BV58" s="1" t="s">
        <v>9</v>
      </c>
      <c r="BW58" s="1">
        <v>840</v>
      </c>
      <c r="BX58" s="1">
        <v>4600</v>
      </c>
      <c r="BY58" s="1" t="s">
        <v>9</v>
      </c>
      <c r="BZ58" s="1">
        <v>740</v>
      </c>
      <c r="CA58" s="1">
        <v>4040</v>
      </c>
      <c r="CB58" s="1" t="s">
        <v>9</v>
      </c>
      <c r="CC58" s="1">
        <v>500</v>
      </c>
      <c r="CD58" s="1">
        <v>2700</v>
      </c>
      <c r="CE58" s="1" t="s">
        <v>9</v>
      </c>
      <c r="CF58" s="1">
        <v>450</v>
      </c>
      <c r="CG58" s="1">
        <v>2485</v>
      </c>
      <c r="CH58" s="1" t="s">
        <v>9</v>
      </c>
      <c r="CI58" s="1">
        <v>420</v>
      </c>
      <c r="CJ58" s="1">
        <v>1680</v>
      </c>
      <c r="CK58" s="1" t="s">
        <v>9</v>
      </c>
      <c r="CL58" s="1">
        <v>310</v>
      </c>
      <c r="CM58" s="1">
        <v>1240</v>
      </c>
      <c r="CN58" s="1" t="s">
        <v>9</v>
      </c>
      <c r="CO58" s="1">
        <v>610</v>
      </c>
      <c r="CP58" s="1">
        <v>2690</v>
      </c>
      <c r="CQ58" s="1" t="s">
        <v>9</v>
      </c>
      <c r="CR58" s="1">
        <v>1210</v>
      </c>
      <c r="CS58" s="1">
        <v>4850</v>
      </c>
      <c r="CT58" s="1" t="s">
        <v>9</v>
      </c>
      <c r="CU58" s="1">
        <v>1700</v>
      </c>
      <c r="CV58" s="1">
        <v>6850</v>
      </c>
      <c r="CW58" s="1" t="s">
        <v>9</v>
      </c>
      <c r="CX58" s="1">
        <v>1760</v>
      </c>
      <c r="CY58" s="1">
        <v>8980</v>
      </c>
      <c r="CZ58" s="1" t="s">
        <v>9</v>
      </c>
      <c r="DA58" s="1">
        <v>1580</v>
      </c>
      <c r="DB58" s="1">
        <v>7920</v>
      </c>
      <c r="DC58" s="1" t="s">
        <v>9</v>
      </c>
      <c r="DD58" s="1">
        <v>1910</v>
      </c>
      <c r="DE58" s="1">
        <v>9530</v>
      </c>
      <c r="DF58" s="1" t="s">
        <v>9</v>
      </c>
      <c r="DG58" s="1">
        <v>2330</v>
      </c>
      <c r="DH58" s="1">
        <v>13910</v>
      </c>
      <c r="DI58" s="1" t="s">
        <v>9</v>
      </c>
      <c r="DJ58" s="1">
        <v>1380</v>
      </c>
      <c r="DK58" s="1">
        <v>8860</v>
      </c>
      <c r="DL58" s="1" t="s">
        <v>9</v>
      </c>
      <c r="DM58" s="1">
        <v>1070</v>
      </c>
      <c r="DN58" s="1">
        <v>6082</v>
      </c>
      <c r="DO58" s="1" t="s">
        <v>9</v>
      </c>
      <c r="DP58" s="1">
        <v>310</v>
      </c>
      <c r="DQ58" s="1">
        <v>1670</v>
      </c>
    </row>
    <row r="59" spans="1:121" s="1" customFormat="1" x14ac:dyDescent="0.3">
      <c r="A59" s="4"/>
    </row>
    <row r="60" spans="1:121" x14ac:dyDescent="0.3">
      <c r="A60" s="25" t="s">
        <v>175</v>
      </c>
      <c r="D60">
        <v>844048</v>
      </c>
      <c r="G60">
        <v>709600</v>
      </c>
      <c r="J60">
        <v>600600</v>
      </c>
      <c r="M60">
        <v>676200</v>
      </c>
      <c r="P60">
        <v>700260</v>
      </c>
      <c r="S60">
        <v>923267</v>
      </c>
      <c r="V60">
        <v>894857</v>
      </c>
      <c r="Y60">
        <v>550600</v>
      </c>
      <c r="AB60">
        <v>596278</v>
      </c>
      <c r="AE60">
        <v>737888</v>
      </c>
      <c r="AH60">
        <v>684450</v>
      </c>
      <c r="AK60">
        <v>616989</v>
      </c>
      <c r="AN60">
        <v>848339</v>
      </c>
      <c r="AQ60">
        <v>856917</v>
      </c>
      <c r="AT60">
        <v>943769</v>
      </c>
      <c r="AW60">
        <v>820520</v>
      </c>
      <c r="AZ60">
        <v>783395</v>
      </c>
      <c r="BC60">
        <v>610490</v>
      </c>
      <c r="BF60">
        <v>634340</v>
      </c>
      <c r="BI60">
        <v>702790</v>
      </c>
      <c r="BL60">
        <v>665250</v>
      </c>
      <c r="BO60">
        <v>652415</v>
      </c>
      <c r="BR60">
        <v>534620</v>
      </c>
      <c r="BU60">
        <v>496650</v>
      </c>
      <c r="BX60">
        <v>635490</v>
      </c>
      <c r="CA60">
        <v>682890</v>
      </c>
      <c r="CD60">
        <v>577235</v>
      </c>
      <c r="CG60">
        <v>554600</v>
      </c>
      <c r="CJ60">
        <v>542350</v>
      </c>
      <c r="CM60">
        <v>501510</v>
      </c>
      <c r="CP60">
        <v>405300</v>
      </c>
      <c r="CS60">
        <v>641810</v>
      </c>
      <c r="CV60">
        <v>656010</v>
      </c>
      <c r="CY60">
        <v>682140</v>
      </c>
      <c r="DB60">
        <v>499480</v>
      </c>
      <c r="DE60">
        <v>612180</v>
      </c>
      <c r="DH60">
        <v>600110</v>
      </c>
      <c r="DK60">
        <v>363460</v>
      </c>
      <c r="DN60">
        <v>164870</v>
      </c>
      <c r="DQ60">
        <v>138910</v>
      </c>
    </row>
  </sheetData>
  <mergeCells count="81">
    <mergeCell ref="DC2:DE2"/>
    <mergeCell ref="DF2:DH2"/>
    <mergeCell ref="DI2:DK2"/>
    <mergeCell ref="DL2:DN2"/>
    <mergeCell ref="DO2:DQ2"/>
    <mergeCell ref="CN2:CP2"/>
    <mergeCell ref="CQ2:CS2"/>
    <mergeCell ref="CT2:CV2"/>
    <mergeCell ref="CW2:CY2"/>
    <mergeCell ref="CZ2:DB2"/>
    <mergeCell ref="BY2:CA2"/>
    <mergeCell ref="CB2:CD2"/>
    <mergeCell ref="CE2:CG2"/>
    <mergeCell ref="CH2:CJ2"/>
    <mergeCell ref="CK2:CM2"/>
    <mergeCell ref="BJ2:BL2"/>
    <mergeCell ref="BM2:BO2"/>
    <mergeCell ref="BP2:BR2"/>
    <mergeCell ref="BS2:BU2"/>
    <mergeCell ref="BV2:BX2"/>
    <mergeCell ref="AU2:AW2"/>
    <mergeCell ref="AX2:AZ2"/>
    <mergeCell ref="BA2:BC2"/>
    <mergeCell ref="BD2:BF2"/>
    <mergeCell ref="BG2:BI2"/>
    <mergeCell ref="DR1:DT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DC1:DE1"/>
    <mergeCell ref="DF1:DH1"/>
    <mergeCell ref="DI1:DK1"/>
    <mergeCell ref="DL1:DN1"/>
    <mergeCell ref="DO1:DQ1"/>
    <mergeCell ref="CN1:CP1"/>
    <mergeCell ref="CQ1:CS1"/>
    <mergeCell ref="CT1:CV1"/>
    <mergeCell ref="CW1:CY1"/>
    <mergeCell ref="CZ1:DB1"/>
    <mergeCell ref="BY1:CA1"/>
    <mergeCell ref="CB1:CD1"/>
    <mergeCell ref="CE1:CG1"/>
    <mergeCell ref="CH1:CJ1"/>
    <mergeCell ref="CK1:CM1"/>
    <mergeCell ref="BJ1:BL1"/>
    <mergeCell ref="BM1:BO1"/>
    <mergeCell ref="BP1:BR1"/>
    <mergeCell ref="BS1:BU1"/>
    <mergeCell ref="BV1:BX1"/>
    <mergeCell ref="AU1:AW1"/>
    <mergeCell ref="AX1:AZ1"/>
    <mergeCell ref="BA1:BC1"/>
    <mergeCell ref="BD1:BF1"/>
    <mergeCell ref="BG1:BI1"/>
    <mergeCell ref="AF1:AH1"/>
    <mergeCell ref="AI1:AK1"/>
    <mergeCell ref="AL1:AN1"/>
    <mergeCell ref="AO1:AQ1"/>
    <mergeCell ref="AR1:AT1"/>
    <mergeCell ref="Q1:S1"/>
    <mergeCell ref="T1:V1"/>
    <mergeCell ref="W1:Y1"/>
    <mergeCell ref="Z1:AB1"/>
    <mergeCell ref="AC1:AE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0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7" sqref="A7"/>
      <selection pane="bottomRight" sqref="A1:XFD3"/>
    </sheetView>
  </sheetViews>
  <sheetFormatPr defaultRowHeight="14.4" x14ac:dyDescent="0.3"/>
  <cols>
    <col min="1" max="1" width="30.21875" style="6" bestFit="1" customWidth="1"/>
    <col min="2" max="82" width="14.6640625" customWidth="1"/>
  </cols>
  <sheetData>
    <row r="1" spans="1:86" s="12" customFormat="1" x14ac:dyDescent="0.3">
      <c r="A1" s="23" t="s">
        <v>87</v>
      </c>
      <c r="B1" s="23"/>
      <c r="C1" s="22" t="s">
        <v>88</v>
      </c>
      <c r="D1" s="22"/>
      <c r="E1" s="22" t="s">
        <v>88</v>
      </c>
      <c r="F1" s="22"/>
      <c r="G1" s="22" t="s">
        <v>88</v>
      </c>
      <c r="H1" s="22"/>
      <c r="I1" s="22" t="s">
        <v>88</v>
      </c>
      <c r="J1" s="22"/>
      <c r="K1" s="22" t="s">
        <v>88</v>
      </c>
      <c r="L1" s="22"/>
      <c r="M1" s="22" t="s">
        <v>89</v>
      </c>
      <c r="N1" s="22"/>
      <c r="O1" s="22" t="s">
        <v>90</v>
      </c>
      <c r="P1" s="22"/>
      <c r="Q1" s="22" t="s">
        <v>91</v>
      </c>
      <c r="R1" s="22"/>
      <c r="S1" s="22" t="s">
        <v>91</v>
      </c>
      <c r="T1" s="22"/>
      <c r="U1" s="22" t="s">
        <v>92</v>
      </c>
      <c r="V1" s="22"/>
      <c r="W1" s="22" t="s">
        <v>93</v>
      </c>
      <c r="X1" s="22"/>
      <c r="Y1" s="22" t="s">
        <v>94</v>
      </c>
      <c r="Z1" s="22"/>
      <c r="AA1" s="22" t="s">
        <v>95</v>
      </c>
      <c r="AB1" s="22"/>
      <c r="AC1" s="22" t="s">
        <v>96</v>
      </c>
      <c r="AD1" s="22"/>
      <c r="AE1" s="22" t="s">
        <v>97</v>
      </c>
      <c r="AF1" s="22"/>
      <c r="AG1" s="22" t="s">
        <v>98</v>
      </c>
      <c r="AH1" s="22"/>
      <c r="AI1" s="22" t="s">
        <v>99</v>
      </c>
      <c r="AJ1" s="22"/>
      <c r="AK1" s="22" t="s">
        <v>100</v>
      </c>
      <c r="AM1" s="22" t="s">
        <v>101</v>
      </c>
      <c r="AN1" s="22"/>
      <c r="AO1" s="22" t="s">
        <v>102</v>
      </c>
      <c r="AP1" s="22"/>
      <c r="AQ1" s="22" t="s">
        <v>103</v>
      </c>
      <c r="AR1" s="22"/>
      <c r="AS1" s="22" t="s">
        <v>104</v>
      </c>
      <c r="AT1" s="22"/>
      <c r="AU1" s="22" t="s">
        <v>105</v>
      </c>
      <c r="AV1" s="22"/>
      <c r="AW1" s="22" t="s">
        <v>106</v>
      </c>
      <c r="AX1" s="22"/>
      <c r="AY1" s="22" t="s">
        <v>107</v>
      </c>
      <c r="AZ1" s="22"/>
      <c r="BA1" s="22" t="s">
        <v>108</v>
      </c>
      <c r="BB1" s="22"/>
      <c r="BC1" s="22" t="s">
        <v>109</v>
      </c>
      <c r="BD1" s="22"/>
      <c r="BE1" s="22" t="s">
        <v>110</v>
      </c>
      <c r="BF1" s="22"/>
      <c r="BG1" s="22" t="s">
        <v>111</v>
      </c>
      <c r="BH1" s="22"/>
      <c r="BI1" s="22" t="s">
        <v>112</v>
      </c>
      <c r="BJ1" s="22"/>
      <c r="BK1" s="22" t="s">
        <v>113</v>
      </c>
      <c r="BL1" s="22"/>
      <c r="BM1" s="22" t="s">
        <v>114</v>
      </c>
      <c r="BN1" s="22"/>
      <c r="BO1" s="22" t="s">
        <v>115</v>
      </c>
      <c r="BP1" s="22"/>
      <c r="BQ1" s="22" t="s">
        <v>115</v>
      </c>
      <c r="BR1" s="22"/>
      <c r="BS1" s="22" t="s">
        <v>116</v>
      </c>
      <c r="BT1" s="22"/>
      <c r="BU1" s="22" t="s">
        <v>117</v>
      </c>
      <c r="BV1" s="22"/>
      <c r="BW1" s="22" t="s">
        <v>118</v>
      </c>
      <c r="BX1" s="22"/>
      <c r="BY1" s="22" t="s">
        <v>118</v>
      </c>
      <c r="BZ1" s="22"/>
      <c r="CA1" s="22" t="s">
        <v>118</v>
      </c>
      <c r="CB1" s="22"/>
      <c r="CC1" s="22" t="s">
        <v>119</v>
      </c>
      <c r="CD1" s="22"/>
      <c r="CE1" s="22"/>
      <c r="CF1" s="22"/>
      <c r="CG1" s="22"/>
      <c r="CH1" s="22"/>
    </row>
    <row r="2" spans="1:86" s="12" customFormat="1" x14ac:dyDescent="0.3">
      <c r="A2" s="23"/>
      <c r="B2" s="23"/>
      <c r="C2" s="22" t="s">
        <v>120</v>
      </c>
      <c r="D2" s="22"/>
      <c r="E2" s="22" t="s">
        <v>121</v>
      </c>
      <c r="F2" s="22"/>
      <c r="G2" s="22" t="s">
        <v>122</v>
      </c>
      <c r="H2" s="22"/>
      <c r="I2" s="22" t="s">
        <v>123</v>
      </c>
      <c r="J2" s="22"/>
      <c r="K2" s="22" t="s">
        <v>124</v>
      </c>
      <c r="L2" s="22"/>
      <c r="M2" s="22" t="s">
        <v>125</v>
      </c>
      <c r="N2" s="22"/>
      <c r="O2" s="22" t="s">
        <v>126</v>
      </c>
      <c r="P2" s="22"/>
      <c r="Q2" s="22" t="s">
        <v>127</v>
      </c>
      <c r="R2" s="22"/>
      <c r="S2" s="22" t="s">
        <v>128</v>
      </c>
      <c r="T2" s="22"/>
      <c r="U2" s="22" t="s">
        <v>129</v>
      </c>
      <c r="V2" s="22"/>
      <c r="W2" s="22" t="s">
        <v>130</v>
      </c>
      <c r="X2" s="22"/>
      <c r="Y2" s="22" t="s">
        <v>131</v>
      </c>
      <c r="Z2" s="22"/>
      <c r="AA2" s="22" t="s">
        <v>132</v>
      </c>
      <c r="AB2" s="22"/>
      <c r="AC2" s="22" t="s">
        <v>133</v>
      </c>
      <c r="AD2" s="22"/>
      <c r="AE2" s="22" t="s">
        <v>134</v>
      </c>
      <c r="AF2" s="22"/>
      <c r="AG2" s="22" t="s">
        <v>135</v>
      </c>
      <c r="AH2" s="22"/>
      <c r="AI2" s="22" t="s">
        <v>136</v>
      </c>
      <c r="AJ2" s="22"/>
      <c r="AK2" s="22" t="s">
        <v>39</v>
      </c>
      <c r="AM2" s="22" t="s">
        <v>40</v>
      </c>
      <c r="AN2" s="22"/>
      <c r="AO2" s="22" t="s">
        <v>137</v>
      </c>
      <c r="AP2" s="22"/>
      <c r="AQ2" s="22" t="s">
        <v>41</v>
      </c>
      <c r="AR2" s="22"/>
      <c r="AS2" s="22" t="s">
        <v>42</v>
      </c>
      <c r="AT2" s="22"/>
      <c r="AU2" s="22" t="s">
        <v>43</v>
      </c>
      <c r="AV2" s="22"/>
      <c r="AW2" s="22" t="s">
        <v>44</v>
      </c>
      <c r="AX2" s="22"/>
      <c r="AY2" s="22" t="s">
        <v>45</v>
      </c>
      <c r="AZ2" s="22"/>
      <c r="BA2" s="22" t="s">
        <v>46</v>
      </c>
      <c r="BB2" s="22"/>
      <c r="BC2" s="22" t="s">
        <v>138</v>
      </c>
      <c r="BD2" s="22"/>
      <c r="BE2" s="22" t="s">
        <v>47</v>
      </c>
      <c r="BF2" s="22"/>
      <c r="BG2" s="22" t="s">
        <v>139</v>
      </c>
      <c r="BH2" s="22"/>
      <c r="BI2" s="22" t="s">
        <v>48</v>
      </c>
      <c r="BJ2" s="22"/>
      <c r="BK2" s="22" t="s">
        <v>140</v>
      </c>
      <c r="BL2" s="22"/>
      <c r="BM2" s="22" t="s">
        <v>49</v>
      </c>
      <c r="BN2" s="22"/>
      <c r="BO2" s="22" t="s">
        <v>50</v>
      </c>
      <c r="BP2" s="22"/>
      <c r="BQ2" s="22" t="s">
        <v>51</v>
      </c>
      <c r="BR2" s="22"/>
      <c r="BS2" s="22" t="s">
        <v>141</v>
      </c>
      <c r="BT2" s="22"/>
      <c r="BU2" s="22" t="s">
        <v>52</v>
      </c>
      <c r="BV2" s="22"/>
      <c r="BW2" s="22" t="s">
        <v>53</v>
      </c>
      <c r="BX2" s="22"/>
      <c r="BY2" s="22" t="s">
        <v>142</v>
      </c>
      <c r="BZ2" s="22"/>
      <c r="CA2" s="22" t="s">
        <v>54</v>
      </c>
      <c r="CB2" s="22"/>
      <c r="CC2" s="22" t="s">
        <v>143</v>
      </c>
      <c r="CD2" s="22"/>
      <c r="CE2" s="22"/>
    </row>
    <row r="3" spans="1:86" s="12" customFormat="1" x14ac:dyDescent="0.3">
      <c r="A3" s="24" t="s">
        <v>0</v>
      </c>
      <c r="B3" s="2" t="s">
        <v>1</v>
      </c>
      <c r="C3" s="2" t="s">
        <v>176</v>
      </c>
      <c r="D3" s="2" t="s">
        <v>1</v>
      </c>
      <c r="E3" s="2" t="s">
        <v>176</v>
      </c>
      <c r="F3" s="2" t="s">
        <v>1</v>
      </c>
      <c r="G3" s="2" t="s">
        <v>176</v>
      </c>
      <c r="H3" s="2" t="s">
        <v>1</v>
      </c>
      <c r="I3" s="2" t="s">
        <v>176</v>
      </c>
      <c r="J3" s="2" t="s">
        <v>1</v>
      </c>
      <c r="K3" s="2" t="s">
        <v>176</v>
      </c>
      <c r="L3" s="2" t="s">
        <v>1</v>
      </c>
      <c r="M3" s="2" t="s">
        <v>176</v>
      </c>
      <c r="N3" s="2" t="s">
        <v>1</v>
      </c>
      <c r="O3" s="2" t="s">
        <v>176</v>
      </c>
      <c r="P3" s="2" t="s">
        <v>1</v>
      </c>
      <c r="Q3" s="2" t="s">
        <v>176</v>
      </c>
      <c r="R3" s="2" t="s">
        <v>1</v>
      </c>
      <c r="S3" s="2" t="s">
        <v>176</v>
      </c>
      <c r="T3" s="2" t="s">
        <v>1</v>
      </c>
      <c r="U3" s="2" t="s">
        <v>176</v>
      </c>
      <c r="V3" s="2" t="s">
        <v>1</v>
      </c>
      <c r="W3" s="2" t="s">
        <v>176</v>
      </c>
      <c r="X3" s="2" t="s">
        <v>1</v>
      </c>
      <c r="Y3" s="2" t="s">
        <v>176</v>
      </c>
      <c r="Z3" s="2" t="s">
        <v>1</v>
      </c>
      <c r="AA3" s="2" t="s">
        <v>176</v>
      </c>
      <c r="AB3" s="2" t="s">
        <v>1</v>
      </c>
      <c r="AC3" s="2" t="s">
        <v>176</v>
      </c>
      <c r="AD3" s="2" t="s">
        <v>1</v>
      </c>
      <c r="AE3" s="2" t="s">
        <v>176</v>
      </c>
      <c r="AF3" s="2" t="s">
        <v>1</v>
      </c>
      <c r="AG3" s="2" t="s">
        <v>176</v>
      </c>
      <c r="AH3" s="2" t="s">
        <v>1</v>
      </c>
      <c r="AI3" s="2" t="s">
        <v>176</v>
      </c>
      <c r="AJ3" s="2" t="s">
        <v>1</v>
      </c>
      <c r="AK3" s="2" t="s">
        <v>176</v>
      </c>
      <c r="AL3" s="2" t="s">
        <v>1</v>
      </c>
      <c r="AM3" s="2" t="s">
        <v>176</v>
      </c>
      <c r="AN3" s="2" t="s">
        <v>1</v>
      </c>
      <c r="AO3" s="2" t="s">
        <v>176</v>
      </c>
      <c r="AP3" s="2" t="s">
        <v>1</v>
      </c>
      <c r="AQ3" s="2" t="s">
        <v>176</v>
      </c>
      <c r="AR3" s="2" t="s">
        <v>1</v>
      </c>
      <c r="AS3" s="2" t="s">
        <v>176</v>
      </c>
      <c r="AT3" s="2" t="s">
        <v>1</v>
      </c>
      <c r="AU3" s="2" t="s">
        <v>176</v>
      </c>
      <c r="AV3" s="2" t="s">
        <v>1</v>
      </c>
      <c r="AW3" s="2" t="s">
        <v>176</v>
      </c>
      <c r="AX3" s="2" t="s">
        <v>1</v>
      </c>
      <c r="AY3" s="2" t="s">
        <v>176</v>
      </c>
      <c r="AZ3" s="2" t="s">
        <v>1</v>
      </c>
      <c r="BA3" s="2" t="s">
        <v>176</v>
      </c>
      <c r="BB3" s="2" t="s">
        <v>1</v>
      </c>
      <c r="BC3" s="2" t="s">
        <v>176</v>
      </c>
      <c r="BD3" s="2" t="s">
        <v>1</v>
      </c>
      <c r="BE3" s="2" t="s">
        <v>176</v>
      </c>
      <c r="BF3" s="2" t="s">
        <v>1</v>
      </c>
      <c r="BG3" s="2" t="s">
        <v>176</v>
      </c>
      <c r="BH3" s="2" t="s">
        <v>1</v>
      </c>
      <c r="BI3" s="2" t="s">
        <v>176</v>
      </c>
      <c r="BJ3" s="2" t="s">
        <v>1</v>
      </c>
      <c r="BK3" s="2" t="s">
        <v>176</v>
      </c>
      <c r="BL3" s="2" t="s">
        <v>1</v>
      </c>
      <c r="BM3" s="2" t="s">
        <v>176</v>
      </c>
      <c r="BN3" s="2" t="s">
        <v>1</v>
      </c>
      <c r="BO3" s="2" t="s">
        <v>176</v>
      </c>
      <c r="BP3" s="2" t="s">
        <v>1</v>
      </c>
      <c r="BQ3" s="2" t="s">
        <v>176</v>
      </c>
      <c r="BR3" s="2" t="s">
        <v>1</v>
      </c>
      <c r="BS3" s="2" t="s">
        <v>176</v>
      </c>
      <c r="BT3" s="2" t="s">
        <v>1</v>
      </c>
      <c r="BU3" s="2" t="s">
        <v>176</v>
      </c>
      <c r="BV3" s="2" t="s">
        <v>1</v>
      </c>
      <c r="BW3" s="2" t="s">
        <v>176</v>
      </c>
      <c r="BX3" s="2" t="s">
        <v>1</v>
      </c>
      <c r="BY3" s="2" t="s">
        <v>176</v>
      </c>
      <c r="BZ3" s="2" t="s">
        <v>1</v>
      </c>
      <c r="CA3" s="2" t="s">
        <v>176</v>
      </c>
      <c r="CB3" s="2" t="s">
        <v>1</v>
      </c>
      <c r="CC3" s="2" t="s">
        <v>176</v>
      </c>
      <c r="CD3" s="2"/>
    </row>
    <row r="4" spans="1:86" s="1" customFormat="1" x14ac:dyDescent="0.3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57</v>
      </c>
      <c r="S4" s="2">
        <f>'Imports - Data (Raw)'!AB4/'Imports - Data (Raw)'!AA4</f>
        <v>0.7981220657276995</v>
      </c>
    </row>
    <row r="5" spans="1:86" s="1" customFormat="1" x14ac:dyDescent="0.3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 t="s">
        <v>7</v>
      </c>
      <c r="U5" s="1">
        <f>'Imports - Data (Raw)'!AE5/'Imports - Data (Raw)'!AD5</f>
        <v>100</v>
      </c>
      <c r="V5" s="1" t="s">
        <v>7</v>
      </c>
      <c r="W5" s="1">
        <f>'Imports - Data (Raw)'!AH5/'Imports - Data (Raw)'!AG5</f>
        <v>50</v>
      </c>
      <c r="X5" s="1" t="s">
        <v>7</v>
      </c>
      <c r="Y5" s="1">
        <f>'Imports - Data (Raw)'!AK5/'Imports - Data (Raw)'!AJ5</f>
        <v>50</v>
      </c>
      <c r="Z5" s="1" t="s">
        <v>8</v>
      </c>
      <c r="AA5" s="1">
        <f>'Imports - Data (Raw)'!AN5/'Imports - Data (Raw)'!AM5</f>
        <v>80</v>
      </c>
    </row>
    <row r="6" spans="1:86" s="1" customFormat="1" x14ac:dyDescent="0.3">
      <c r="A6" s="2" t="s">
        <v>144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B6" s="1" t="s">
        <v>9</v>
      </c>
      <c r="AC6" s="1">
        <f>'Imports - Data (Raw)'!AQ6/'Imports - Data (Raw)'!AP6</f>
        <v>4.4444444444444446</v>
      </c>
      <c r="AD6" s="1" t="s">
        <v>9</v>
      </c>
      <c r="AE6" s="1">
        <f>'Imports - Data (Raw)'!AT6/'Imports - Data (Raw)'!AS6</f>
        <v>4.333333333333333</v>
      </c>
    </row>
    <row r="7" spans="1:86" s="1" customFormat="1" x14ac:dyDescent="0.3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AB7" s="1" t="s">
        <v>9</v>
      </c>
      <c r="AC7" s="1">
        <f>'Imports - Data (Raw)'!AQ7/'Imports - Data (Raw)'!AP7</f>
        <v>13.329297820823244</v>
      </c>
      <c r="AD7" s="1" t="s">
        <v>9</v>
      </c>
      <c r="AE7" s="1">
        <f>'Imports - Data (Raw)'!AT7/'Imports - Data (Raw)'!AS7</f>
        <v>12.887114537444933</v>
      </c>
    </row>
    <row r="8" spans="1:86" s="1" customFormat="1" x14ac:dyDescent="0.3">
      <c r="A8" s="2" t="s">
        <v>145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AB8" s="1" t="s">
        <v>9</v>
      </c>
      <c r="AC8" s="1">
        <f>'Imports - Data (Raw)'!AQ8/'Imports - Data (Raw)'!AP8</f>
        <v>12</v>
      </c>
    </row>
    <row r="9" spans="1:86" s="1" customFormat="1" x14ac:dyDescent="0.3">
      <c r="A9" s="2" t="s">
        <v>146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AD9" s="1" t="s">
        <v>9</v>
      </c>
      <c r="AE9" s="1">
        <f>'Imports - Data (Raw)'!AT9/'Imports - Data (Raw)'!AS9</f>
        <v>11.581395348837209</v>
      </c>
    </row>
    <row r="10" spans="1:86" s="1" customFormat="1" x14ac:dyDescent="0.3">
      <c r="A10" s="2" t="s">
        <v>147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AB10" s="1" t="s">
        <v>9</v>
      </c>
      <c r="AC10" s="1">
        <f>'Imports - Data (Raw)'!AQ10/'Imports - Data (Raw)'!AP10</f>
        <v>32.668240850059028</v>
      </c>
      <c r="AD10" s="1" t="s">
        <v>9</v>
      </c>
      <c r="AE10" s="1">
        <f>'Imports - Data (Raw)'!AT10/'Imports - Data (Raw)'!AS10</f>
        <v>31.45945945945946</v>
      </c>
    </row>
    <row r="11" spans="1:86" s="1" customFormat="1" x14ac:dyDescent="0.3">
      <c r="A11" s="2" t="s">
        <v>157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AB11" s="1" t="s">
        <v>9</v>
      </c>
      <c r="AC11" s="1">
        <f>'Imports - Data (Raw)'!AQ11/'Imports - Data (Raw)'!AP11</f>
        <v>22.956521739130434</v>
      </c>
      <c r="AD11" s="1" t="s">
        <v>9</v>
      </c>
      <c r="AE11" s="1">
        <f>'Imports - Data (Raw)'!AT11/'Imports - Data (Raw)'!AS11</f>
        <v>17.846153846153847</v>
      </c>
    </row>
    <row r="12" spans="1:86" s="1" customFormat="1" x14ac:dyDescent="0.3">
      <c r="A12" s="14" t="s">
        <v>225</v>
      </c>
      <c r="B12" s="4" t="s">
        <v>10</v>
      </c>
      <c r="C12" s="4">
        <f>'Imports - Data (Raw)'!D12/'Imports - Data (Raw)'!C12</f>
        <v>20</v>
      </c>
      <c r="D12" s="4" t="s">
        <v>10</v>
      </c>
      <c r="E12" s="4">
        <f>'Imports - Data (Raw)'!G12/'Imports - Data (Raw)'!F12</f>
        <v>20</v>
      </c>
      <c r="F12" s="4" t="s">
        <v>10</v>
      </c>
      <c r="G12" s="4">
        <f>'Imports - Data (Raw)'!J12/'Imports - Data (Raw)'!I12</f>
        <v>20</v>
      </c>
      <c r="H12" s="4" t="s">
        <v>10</v>
      </c>
      <c r="I12" s="4">
        <f>'Imports - Data (Raw)'!M12/'Imports - Data (Raw)'!L12</f>
        <v>20</v>
      </c>
      <c r="J12" s="4" t="s">
        <v>10</v>
      </c>
      <c r="K12" s="1">
        <f>'Imports - Data (Raw)'!P12/'Imports - Data (Raw)'!O12</f>
        <v>20</v>
      </c>
      <c r="AF12" s="1" t="s">
        <v>9</v>
      </c>
      <c r="AG12" s="1">
        <f>'Imports - Data (Raw)'!AW12/'Imports - Data (Raw)'!AV12</f>
        <v>9.0152854511970535</v>
      </c>
      <c r="AH12" s="1" t="s">
        <v>9</v>
      </c>
      <c r="AI12" s="1">
        <f>'Imports - Data (Raw)'!AZ12/'Imports - Data (Raw)'!AY12</f>
        <v>8.016411378555798</v>
      </c>
      <c r="AJ12" s="1" t="s">
        <v>9</v>
      </c>
      <c r="AK12" s="1">
        <f>'Imports - Data (Raw)'!BC12/'Imports - Data (Raw)'!BB12</f>
        <v>7.0270833333333336</v>
      </c>
      <c r="AL12" s="1" t="s">
        <v>9</v>
      </c>
      <c r="AM12" s="1">
        <f>'Imports - Data (Raw)'!BF12/'Imports - Data (Raw)'!BE12</f>
        <v>7.0097864768683271</v>
      </c>
      <c r="AN12" s="1" t="s">
        <v>9</v>
      </c>
      <c r="AO12" s="1">
        <f>'Imports - Data (Raw)'!BI12/'Imports - Data (Raw)'!BH12</f>
        <v>7.0129573170731705</v>
      </c>
      <c r="AP12" s="1" t="s">
        <v>9</v>
      </c>
      <c r="AQ12" s="1">
        <f>'Imports - Data (Raw)'!BL12/'Imports - Data (Raw)'!BK12</f>
        <v>6.4145734692239786</v>
      </c>
      <c r="AR12" s="1" t="s">
        <v>9</v>
      </c>
      <c r="AS12" s="1">
        <f>'Imports - Data (Raw)'!BO12/'Imports - Data (Raw)'!BN12</f>
        <v>6.4145338208409504</v>
      </c>
      <c r="AT12" s="1" t="s">
        <v>9</v>
      </c>
      <c r="AU12" s="1">
        <f>'Imports - Data (Raw)'!BR12/'Imports - Data (Raw)'!BQ12</f>
        <v>6.4204486176317159</v>
      </c>
      <c r="AV12" s="1" t="s">
        <v>9</v>
      </c>
      <c r="AW12" s="1">
        <f>'Imports - Data (Raw)'!BU12/'Imports - Data (Raw)'!BT12</f>
        <v>6.0263419483101393</v>
      </c>
      <c r="AX12" s="1" t="s">
        <v>9</v>
      </c>
      <c r="AY12" s="1">
        <f>'Imports - Data (Raw)'!BX12/'Imports - Data (Raw)'!BW12</f>
        <v>6.037298387096774</v>
      </c>
      <c r="AZ12" s="1" t="s">
        <v>9</v>
      </c>
      <c r="BA12" s="1">
        <f>'Imports - Data (Raw)'!CA12/'Imports - Data (Raw)'!BZ12</f>
        <v>6.0714887877255102</v>
      </c>
      <c r="BB12" s="1" t="s">
        <v>9</v>
      </c>
      <c r="BC12" s="1">
        <f>'Imports - Data (Raw)'!CD12/'Imports - Data (Raw)'!CC12</f>
        <v>6.0792934986847049</v>
      </c>
      <c r="BD12" s="1" t="s">
        <v>9</v>
      </c>
      <c r="BE12" s="1">
        <f>'Imports - Data (Raw)'!CG12/'Imports - Data (Raw)'!CF12</f>
        <v>6.0741268709907343</v>
      </c>
      <c r="BF12" s="1" t="s">
        <v>9</v>
      </c>
      <c r="BG12" s="1">
        <f>'Imports - Data (Raw)'!CJ12/'Imports - Data (Raw)'!CI12</f>
        <v>5.675067811934901</v>
      </c>
      <c r="BH12" s="1" t="s">
        <v>9</v>
      </c>
      <c r="BI12" s="1">
        <f>'Imports - Data (Raw)'!CM12/'Imports - Data (Raw)'!CL12</f>
        <v>6.0123814541622762</v>
      </c>
      <c r="BJ12" s="1" t="s">
        <v>9</v>
      </c>
      <c r="BK12" s="1">
        <f>'Imports - Data (Raw)'!CP12/'Imports - Data (Raw)'!CO12</f>
        <v>6.0921338548457191</v>
      </c>
      <c r="BL12" s="1" t="s">
        <v>9</v>
      </c>
      <c r="BM12" s="1">
        <f>'Imports - Data (Raw)'!CS12/'Imports - Data (Raw)'!CR12</f>
        <v>4.5055187637969096</v>
      </c>
      <c r="BN12" s="1" t="s">
        <v>9</v>
      </c>
      <c r="BO12" s="1">
        <f>'Imports - Data (Raw)'!CV12/'Imports - Data (Raw)'!CU12</f>
        <v>4.78494623655914</v>
      </c>
      <c r="BP12" s="1" t="s">
        <v>9</v>
      </c>
      <c r="BQ12" s="1">
        <f>'Imports - Data (Raw)'!CY12/'Imports - Data (Raw)'!CX12</f>
        <v>4.6335078534031418</v>
      </c>
      <c r="BR12" s="1" t="s">
        <v>9</v>
      </c>
      <c r="BS12" s="1">
        <f>'Imports - Data (Raw)'!DB12/'Imports - Data (Raw)'!DA12</f>
        <v>5.189855072463768</v>
      </c>
      <c r="BT12" s="1" t="s">
        <v>9</v>
      </c>
      <c r="BU12" s="1">
        <f>'Imports - Data (Raw)'!DE12/'Imports - Data (Raw)'!DD12</f>
        <v>4.7454490291262132</v>
      </c>
      <c r="BV12" s="1" t="s">
        <v>9</v>
      </c>
      <c r="BW12" s="1">
        <f>'Imports - Data (Raw)'!DH12/'Imports - Data (Raw)'!DG12</f>
        <v>4.7573612684031712</v>
      </c>
      <c r="BX12" s="1" t="s">
        <v>9</v>
      </c>
      <c r="BY12" s="1">
        <f>'Imports - Data (Raw)'!DK12/'Imports - Data (Raw)'!DJ12</f>
        <v>5.7438611346316684</v>
      </c>
      <c r="BZ12" s="1" t="s">
        <v>9</v>
      </c>
      <c r="CA12" s="1">
        <f>'Imports - Data (Raw)'!DN12/'Imports - Data (Raw)'!DM12</f>
        <v>5.5032414910858991</v>
      </c>
      <c r="CB12" s="1" t="s">
        <v>9</v>
      </c>
      <c r="CC12" s="1">
        <f>'Imports - Data (Raw)'!DQ12/'Imports - Data (Raw)'!DP12</f>
        <v>6.2921810699588478</v>
      </c>
    </row>
    <row r="13" spans="1:86" s="1" customFormat="1" x14ac:dyDescent="0.3">
      <c r="A13" s="2" t="s">
        <v>339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AB13" s="1" t="s">
        <v>9</v>
      </c>
      <c r="AC13" s="1">
        <f>'Imports - Data (Raw)'!AQ13/'Imports - Data (Raw)'!AP13</f>
        <v>240</v>
      </c>
      <c r="AD13" s="1" t="s">
        <v>9</v>
      </c>
      <c r="AE13" s="1">
        <f>'Imports - Data (Raw)'!AT13/'Imports - Data (Raw)'!AS13</f>
        <v>172.8</v>
      </c>
    </row>
    <row r="14" spans="1:86" s="1" customFormat="1" x14ac:dyDescent="0.3">
      <c r="A14" s="2" t="s">
        <v>158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AB14" s="1" t="s">
        <v>9</v>
      </c>
      <c r="AC14" s="1">
        <f>'Imports - Data (Raw)'!AQ14/'Imports - Data (Raw)'!AP14</f>
        <v>5.554706601466993</v>
      </c>
      <c r="AD14" s="1" t="s">
        <v>9</v>
      </c>
      <c r="AE14" s="1">
        <f>'Imports - Data (Raw)'!AT14/'Imports - Data (Raw)'!AS14</f>
        <v>5.4444444444444446</v>
      </c>
    </row>
    <row r="15" spans="1:86" s="1" customFormat="1" x14ac:dyDescent="0.3">
      <c r="A15" s="2" t="s">
        <v>159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AB15" s="1" t="s">
        <v>9</v>
      </c>
      <c r="AC15" s="1">
        <f>'Imports - Data (Raw)'!AQ15/'Imports - Data (Raw)'!AP15</f>
        <v>30.158730158730158</v>
      </c>
      <c r="AD15" s="1" t="s">
        <v>9</v>
      </c>
      <c r="AE15" s="1">
        <f>'Imports - Data (Raw)'!AT15/'Imports - Data (Raw)'!AS15</f>
        <v>18.560606060606062</v>
      </c>
    </row>
    <row r="16" spans="1:86" s="1" customFormat="1" x14ac:dyDescent="0.3">
      <c r="A16" s="2" t="s">
        <v>148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AB16" s="1" t="s">
        <v>9</v>
      </c>
      <c r="AC16" s="1">
        <f>'Imports - Data (Raw)'!AQ16/'Imports - Data (Raw)'!AP16</f>
        <v>17.773637633907779</v>
      </c>
      <c r="AD16" s="1" t="s">
        <v>9</v>
      </c>
      <c r="AE16" s="1">
        <f>'Imports - Data (Raw)'!AT16/'Imports - Data (Raw)'!AS16</f>
        <v>16.890677966101695</v>
      </c>
    </row>
    <row r="17" spans="1:81" s="1" customFormat="1" x14ac:dyDescent="0.3">
      <c r="A17" s="2" t="s">
        <v>149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AB17" s="1" t="s">
        <v>9</v>
      </c>
      <c r="AC17" s="1">
        <f>'Imports - Data (Raw)'!AQ17/'Imports - Data (Raw)'!AP17</f>
        <v>15.552430695058256</v>
      </c>
      <c r="AD17" s="1" t="s">
        <v>9</v>
      </c>
      <c r="AE17" s="1">
        <f>'Imports - Data (Raw)'!AT17/'Imports - Data (Raw)'!AS17</f>
        <v>15.115413819286257</v>
      </c>
    </row>
    <row r="18" spans="1:81" s="1" customFormat="1" x14ac:dyDescent="0.3">
      <c r="A18" s="2" t="s">
        <v>150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B18" s="1" t="s">
        <v>9</v>
      </c>
      <c r="AC18" s="1">
        <f>'Imports - Data (Raw)'!AQ18/'Imports - Data (Raw)'!AP18</f>
        <v>10.673076923076923</v>
      </c>
      <c r="AD18" s="1" t="s">
        <v>9</v>
      </c>
      <c r="AE18" s="1">
        <f>'Imports - Data (Raw)'!AT18/'Imports - Data (Raw)'!AS18</f>
        <v>10.34207650273224</v>
      </c>
    </row>
    <row r="19" spans="1:81" s="1" customFormat="1" x14ac:dyDescent="0.3">
      <c r="A19" s="2" t="s">
        <v>151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AB19" s="1" t="s">
        <v>9</v>
      </c>
      <c r="AC19" s="1">
        <f>'Imports - Data (Raw)'!AQ19/'Imports - Data (Raw)'!AP19</f>
        <v>15.555200146225554</v>
      </c>
      <c r="AD19" s="1" t="s">
        <v>9</v>
      </c>
      <c r="AE19" s="1">
        <f>'Imports - Data (Raw)'!AT19/'Imports - Data (Raw)'!AS19</f>
        <v>14.888888888888889</v>
      </c>
    </row>
    <row r="20" spans="1:81" s="1" customFormat="1" x14ac:dyDescent="0.3">
      <c r="A20" s="2" t="s">
        <v>152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AB20" s="1" t="s">
        <v>9</v>
      </c>
      <c r="AC20" s="1">
        <f>'Imports - Data (Raw)'!AQ20/'Imports - Data (Raw)'!AP20</f>
        <v>7.9940387481371085</v>
      </c>
      <c r="AD20" s="1" t="s">
        <v>9</v>
      </c>
      <c r="AE20" s="1">
        <f>'Imports - Data (Raw)'!AT20/'Imports - Data (Raw)'!AS20</f>
        <v>7.7795600366636117</v>
      </c>
    </row>
    <row r="21" spans="1:81" s="1" customFormat="1" x14ac:dyDescent="0.3">
      <c r="A21" s="2" t="s">
        <v>160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AB21" s="1" t="s">
        <v>9</v>
      </c>
      <c r="AC21" s="1">
        <f>'Imports - Data (Raw)'!AQ21/'Imports - Data (Raw)'!AP21</f>
        <v>94.444444444444443</v>
      </c>
      <c r="AD21" s="1" t="s">
        <v>9</v>
      </c>
      <c r="AE21" s="1">
        <f>'Imports - Data (Raw)'!AT21/'Imports - Data (Raw)'!AS21</f>
        <v>77.083333333333329</v>
      </c>
    </row>
    <row r="22" spans="1:81" s="1" customFormat="1" x14ac:dyDescent="0.3">
      <c r="A22" s="2" t="s">
        <v>161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AB22" s="1" t="s">
        <v>9</v>
      </c>
      <c r="AC22" s="1">
        <f>'Imports - Data (Raw)'!AQ22/'Imports - Data (Raw)'!AP22</f>
        <v>53.333333333333336</v>
      </c>
      <c r="AD22" s="1" t="s">
        <v>9</v>
      </c>
      <c r="AE22" s="1">
        <f>'Imports - Data (Raw)'!AT22/'Imports - Data (Raw)'!AS22</f>
        <v>36.640316205533594</v>
      </c>
    </row>
    <row r="23" spans="1:81" s="1" customFormat="1" x14ac:dyDescent="0.3">
      <c r="A23" s="2" t="s">
        <v>153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AB23" s="1" t="s">
        <v>9</v>
      </c>
      <c r="AC23" s="1">
        <f>'Imports - Data (Raw)'!AQ23/'Imports - Data (Raw)'!AP23</f>
        <v>81.764705882352942</v>
      </c>
      <c r="AD23" s="1" t="s">
        <v>9</v>
      </c>
      <c r="AE23" s="1">
        <f>'Imports - Data (Raw)'!AT23/'Imports - Data (Raw)'!AS23</f>
        <v>62.133333333333333</v>
      </c>
    </row>
    <row r="24" spans="1:81" s="1" customFormat="1" x14ac:dyDescent="0.3">
      <c r="A24" s="2" t="s">
        <v>162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AB24" s="1" t="s">
        <v>9</v>
      </c>
      <c r="AC24" s="1">
        <f>'Imports - Data (Raw)'!AQ24/'Imports - Data (Raw)'!AP24</f>
        <v>28.227272727272727</v>
      </c>
      <c r="AD24" s="1" t="s">
        <v>9</v>
      </c>
      <c r="AE24" s="1">
        <f>'Imports - Data (Raw)'!AT24/'Imports - Data (Raw)'!AS24</f>
        <v>28.969535415079971</v>
      </c>
    </row>
    <row r="25" spans="1:81" s="1" customFormat="1" x14ac:dyDescent="0.3">
      <c r="A25" s="2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AB25" s="1" t="s">
        <v>9</v>
      </c>
      <c r="AC25" s="1">
        <f>'Imports - Data (Raw)'!AQ25/'Imports - Data (Raw)'!AP25</f>
        <v>5.8280991735537189</v>
      </c>
      <c r="AD25" s="1" t="s">
        <v>9</v>
      </c>
      <c r="AE25" s="1">
        <f>'Imports - Data (Raw)'!AT25/'Imports - Data (Raw)'!AS25</f>
        <v>5.4819624819624817</v>
      </c>
    </row>
    <row r="26" spans="1:81" s="1" customFormat="1" x14ac:dyDescent="0.3">
      <c r="A26" s="2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AB26" s="1" t="s">
        <v>9</v>
      </c>
      <c r="AC26" s="1">
        <f>'Imports - Data (Raw)'!AQ26/'Imports - Data (Raw)'!AP26</f>
        <v>9.5897435897435894</v>
      </c>
      <c r="AD26" s="1" t="s">
        <v>9</v>
      </c>
      <c r="AE26" s="1">
        <f>'Imports - Data (Raw)'!AT26/'Imports - Data (Raw)'!AS26</f>
        <v>10</v>
      </c>
    </row>
    <row r="27" spans="1:81" s="1" customFormat="1" x14ac:dyDescent="0.3">
      <c r="A27" s="2" t="s">
        <v>12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AF27" s="1" t="s">
        <v>9</v>
      </c>
      <c r="AG27" s="1">
        <f>'Imports - Data (Raw)'!AW27/'Imports - Data (Raw)'!AV27</f>
        <v>2.3411764705882354</v>
      </c>
      <c r="AH27" s="1" t="s">
        <v>9</v>
      </c>
      <c r="AI27" s="1">
        <f>'Imports - Data (Raw)'!AZ27/'Imports - Data (Raw)'!AY27</f>
        <v>2.4090909090909092</v>
      </c>
      <c r="AJ27" s="1" t="s">
        <v>9</v>
      </c>
      <c r="AK27" s="1">
        <f>'Imports - Data (Raw)'!BC27/'Imports - Data (Raw)'!BB27</f>
        <v>1.9850746268656716</v>
      </c>
      <c r="AL27" s="1" t="s">
        <v>9</v>
      </c>
      <c r="AM27" s="1">
        <f>'Imports - Data (Raw)'!BF27/'Imports - Data (Raw)'!BE27</f>
        <v>1.5949656750572083</v>
      </c>
      <c r="AN27" s="1" t="s">
        <v>9</v>
      </c>
      <c r="AO27" s="1">
        <f>'Imports - Data (Raw)'!BI27/'Imports - Data (Raw)'!BH27</f>
        <v>1.4423076923076923</v>
      </c>
      <c r="AP27" s="1" t="s">
        <v>9</v>
      </c>
      <c r="AQ27" s="1">
        <f>'Imports - Data (Raw)'!BL27/'Imports - Data (Raw)'!BK27</f>
        <v>1.4309338521400778</v>
      </c>
      <c r="AR27" s="1" t="s">
        <v>9</v>
      </c>
      <c r="AS27" s="1">
        <f>'Imports - Data (Raw)'!BO27/'Imports - Data (Raw)'!BN27</f>
        <v>1.6066252587991718</v>
      </c>
      <c r="AT27" s="1" t="s">
        <v>9</v>
      </c>
      <c r="AU27" s="1">
        <f>'Imports - Data (Raw)'!BR27/'Imports - Data (Raw)'!BQ27</f>
        <v>1.6051282051282052</v>
      </c>
      <c r="AV27" s="1" t="s">
        <v>9</v>
      </c>
      <c r="AW27" s="1">
        <f>'Imports - Data (Raw)'!BU27/'Imports - Data (Raw)'!BT27</f>
        <v>1.3297413793103448</v>
      </c>
      <c r="AX27" s="1" t="s">
        <v>9</v>
      </c>
      <c r="AY27" s="1">
        <f>'Imports - Data (Raw)'!BX27/'Imports - Data (Raw)'!BW27</f>
        <v>2.1828571428571428</v>
      </c>
      <c r="AZ27" s="1" t="s">
        <v>9</v>
      </c>
      <c r="BA27" s="1">
        <f>'Imports - Data (Raw)'!CA27/'Imports - Data (Raw)'!BZ27</f>
        <v>1.661660777385159</v>
      </c>
      <c r="BB27" s="1" t="s">
        <v>9</v>
      </c>
      <c r="BC27" s="1">
        <f>'Imports - Data (Raw)'!CD27/'Imports - Data (Raw)'!CC27</f>
        <v>2.0303867403314917</v>
      </c>
      <c r="BD27" s="1" t="s">
        <v>9</v>
      </c>
      <c r="BE27" s="1">
        <f>'Imports - Data (Raw)'!CG27/'Imports - Data (Raw)'!CF27</f>
        <v>2.1378947368421053</v>
      </c>
      <c r="BF27" s="1" t="s">
        <v>9</v>
      </c>
      <c r="BG27" s="1">
        <f>'Imports - Data (Raw)'!CJ27/'Imports - Data (Raw)'!CI27</f>
        <v>1.7719594594594594</v>
      </c>
      <c r="BH27" s="1" t="s">
        <v>9</v>
      </c>
      <c r="BI27" s="1">
        <f>'Imports - Data (Raw)'!CM27/'Imports - Data (Raw)'!CL27</f>
        <v>1.9052083333333334</v>
      </c>
      <c r="BJ27" s="1" t="s">
        <v>9</v>
      </c>
      <c r="BK27" s="1">
        <f>'Imports - Data (Raw)'!CP27/'Imports - Data (Raw)'!CO27</f>
        <v>2.1161524500907443</v>
      </c>
      <c r="BL27" s="1" t="s">
        <v>9</v>
      </c>
      <c r="BM27" s="1">
        <f>'Imports - Data (Raw)'!CS27/'Imports - Data (Raw)'!CR27</f>
        <v>2.1173708920187795</v>
      </c>
      <c r="BN27" s="1" t="s">
        <v>9</v>
      </c>
      <c r="BO27" s="1">
        <f>'Imports - Data (Raw)'!CV27/'Imports - Data (Raw)'!CU27</f>
        <v>2.2185886402753874</v>
      </c>
      <c r="BP27" s="1" t="s">
        <v>9</v>
      </c>
      <c r="BQ27" s="1">
        <f>'Imports - Data (Raw)'!CY27/'Imports - Data (Raw)'!CX27</f>
        <v>2.2254901960784315</v>
      </c>
      <c r="BR27" s="1" t="s">
        <v>9</v>
      </c>
      <c r="BS27" s="1">
        <f>'Imports - Data (Raw)'!DB27/'Imports - Data (Raw)'!DA27</f>
        <v>2.247950819672131</v>
      </c>
      <c r="BT27" s="1" t="s">
        <v>9</v>
      </c>
      <c r="BU27" s="1">
        <f>'Imports - Data (Raw)'!DE27/'Imports - Data (Raw)'!DD27</f>
        <v>2.2338362068965516</v>
      </c>
      <c r="BV27" s="1" t="s">
        <v>9</v>
      </c>
      <c r="BW27" s="1">
        <f>'Imports - Data (Raw)'!DH27/'Imports - Data (Raw)'!DG27</f>
        <v>2.2601547388781431</v>
      </c>
      <c r="BX27" s="1" t="s">
        <v>9</v>
      </c>
      <c r="BY27" s="1">
        <f>'Imports - Data (Raw)'!DK27/'Imports - Data (Raw)'!DJ27</f>
        <v>2.1652754590984973</v>
      </c>
      <c r="BZ27" s="1" t="s">
        <v>9</v>
      </c>
      <c r="CA27" s="1">
        <f>'Imports - Data (Raw)'!DN27/'Imports - Data (Raw)'!DM27</f>
        <v>1.845945945945946</v>
      </c>
      <c r="CB27" s="1" t="s">
        <v>9</v>
      </c>
      <c r="CC27" s="1">
        <f>'Imports - Data (Raw)'!DQ27/'Imports - Data (Raw)'!DP27</f>
        <v>4.2</v>
      </c>
    </row>
    <row r="28" spans="1:81" x14ac:dyDescent="0.3">
      <c r="A28" s="2" t="s">
        <v>13</v>
      </c>
      <c r="AB28" s="1" t="s">
        <v>9</v>
      </c>
      <c r="AC28" s="1">
        <f>'Imports - Data (Raw)'!AQ28/'Imports - Data (Raw)'!AP28</f>
        <v>5.6390977443609023</v>
      </c>
      <c r="AD28" s="1" t="s">
        <v>9</v>
      </c>
      <c r="AE28" s="1">
        <f>'Imports - Data (Raw)'!AT28/'Imports - Data (Raw)'!AS28</f>
        <v>4.6672582076308782</v>
      </c>
      <c r="AG28" s="1"/>
      <c r="AI28" s="1"/>
      <c r="AK28" s="1"/>
      <c r="AM28" s="1"/>
      <c r="AO28" s="1"/>
      <c r="AQ28" s="1"/>
      <c r="AS28" s="1"/>
      <c r="AU28" s="1"/>
      <c r="AW28" s="1"/>
      <c r="BA28" s="1"/>
      <c r="BC28" s="1"/>
      <c r="BG28" s="1"/>
      <c r="BI28" s="1"/>
      <c r="BK28" s="1"/>
      <c r="BM28" s="1"/>
      <c r="BO28" s="1"/>
      <c r="BQ28" s="1"/>
      <c r="BS28" s="1"/>
      <c r="BU28" s="1"/>
      <c r="BW28" s="1"/>
      <c r="BY28" s="1"/>
      <c r="CA28" s="1"/>
      <c r="CC28" s="1"/>
    </row>
    <row r="29" spans="1:81" x14ac:dyDescent="0.3">
      <c r="A29" s="2" t="s">
        <v>163</v>
      </c>
      <c r="AB29" s="1"/>
      <c r="AC29" s="1"/>
      <c r="AD29" s="1"/>
      <c r="AE29" s="1"/>
      <c r="AF29" t="s">
        <v>9</v>
      </c>
      <c r="AG29" s="1">
        <f>'Imports - Data (Raw)'!AW29/'Imports - Data (Raw)'!AV29</f>
        <v>14.324324324324325</v>
      </c>
      <c r="AH29" t="s">
        <v>9</v>
      </c>
      <c r="AI29" s="1">
        <f>'Imports - Data (Raw)'!AZ29/'Imports - Data (Raw)'!AY29</f>
        <v>11.180327868852459</v>
      </c>
      <c r="AJ29" t="s">
        <v>9</v>
      </c>
      <c r="AK29" s="1">
        <f>'Imports - Data (Raw)'!BC29/'Imports - Data (Raw)'!BB29</f>
        <v>7.980952380952381</v>
      </c>
      <c r="AL29" t="s">
        <v>9</v>
      </c>
      <c r="AM29" s="1">
        <f>'Imports - Data (Raw)'!BF29/'Imports - Data (Raw)'!BE29</f>
        <v>6</v>
      </c>
      <c r="AN29" t="s">
        <v>9</v>
      </c>
      <c r="AO29" s="1">
        <f>'Imports - Data (Raw)'!BI29/'Imports - Data (Raw)'!BH29</f>
        <v>4.4137931034482758</v>
      </c>
      <c r="AP29" t="s">
        <v>9</v>
      </c>
      <c r="AQ29" s="1">
        <f>'Imports - Data (Raw)'!BL29/'Imports - Data (Raw)'!BK29</f>
        <v>4.42</v>
      </c>
      <c r="AR29" t="s">
        <v>9</v>
      </c>
      <c r="AS29" s="1">
        <f>'Imports - Data (Raw)'!BO29/'Imports - Data (Raw)'!BN29</f>
        <v>9.9257425742574252</v>
      </c>
      <c r="AT29" t="s">
        <v>9</v>
      </c>
      <c r="AU29" s="1">
        <f>'Imports - Data (Raw)'!BR29/'Imports - Data (Raw)'!BQ29</f>
        <v>14.84297520661157</v>
      </c>
      <c r="AV29" t="s">
        <v>9</v>
      </c>
      <c r="AW29" s="1">
        <f>'Imports - Data (Raw)'!BU29/'Imports - Data (Raw)'!BT29</f>
        <v>15.242424242424242</v>
      </c>
      <c r="AX29" t="s">
        <v>9</v>
      </c>
      <c r="AY29">
        <f>'Imports - Data (Raw)'!BX29/'Imports - Data (Raw)'!BW29</f>
        <v>15.404651162790698</v>
      </c>
      <c r="AZ29" t="s">
        <v>9</v>
      </c>
      <c r="BA29" s="1">
        <f>'Imports - Data (Raw)'!CA29/'Imports - Data (Raw)'!BZ29</f>
        <v>13.628318584070797</v>
      </c>
      <c r="BB29" t="s">
        <v>9</v>
      </c>
      <c r="BC29" s="1">
        <f>'Imports - Data (Raw)'!CD29/'Imports - Data (Raw)'!CC29</f>
        <v>15.345454545454546</v>
      </c>
      <c r="BD29" t="s">
        <v>9</v>
      </c>
      <c r="BE29">
        <f>'Imports - Data (Raw)'!CG29/'Imports - Data (Raw)'!CF29</f>
        <v>18.68586387434555</v>
      </c>
      <c r="BF29" t="s">
        <v>9</v>
      </c>
      <c r="BG29" s="1">
        <f>'Imports - Data (Raw)'!CJ29/'Imports - Data (Raw)'!CI29</f>
        <v>15.063432835820896</v>
      </c>
      <c r="BH29" t="s">
        <v>9</v>
      </c>
      <c r="BI29" s="1">
        <f>'Imports - Data (Raw)'!CM29/'Imports - Data (Raw)'!CL29</f>
        <v>21.333333333333332</v>
      </c>
      <c r="BJ29" t="s">
        <v>9</v>
      </c>
      <c r="BK29" s="1">
        <f>'Imports - Data (Raw)'!CP29/'Imports - Data (Raw)'!CO29</f>
        <v>11.178217821782178</v>
      </c>
      <c r="BL29" t="s">
        <v>9</v>
      </c>
      <c r="BM29" s="1">
        <f>'Imports - Data (Raw)'!CS29/'Imports - Data (Raw)'!CR29</f>
        <v>10.55072463768116</v>
      </c>
      <c r="BN29" t="s">
        <v>9</v>
      </c>
      <c r="BO29" s="1">
        <f>'Imports - Data (Raw)'!CV29/'Imports - Data (Raw)'!CU29</f>
        <v>9.7750000000000004</v>
      </c>
      <c r="BP29" t="s">
        <v>9</v>
      </c>
      <c r="BQ29" s="1">
        <f>'Imports - Data (Raw)'!CY29/'Imports - Data (Raw)'!CX29</f>
        <v>10.568965517241379</v>
      </c>
      <c r="BR29" t="s">
        <v>9</v>
      </c>
      <c r="BS29" s="1">
        <f>'Imports - Data (Raw)'!DB29/'Imports - Data (Raw)'!DA29</f>
        <v>9.7708333333333339</v>
      </c>
      <c r="BT29" t="s">
        <v>9</v>
      </c>
      <c r="BU29" s="1">
        <f>'Imports - Data (Raw)'!DE29/'Imports - Data (Raw)'!DD29</f>
        <v>9.4022346368715084</v>
      </c>
      <c r="BV29" t="s">
        <v>9</v>
      </c>
      <c r="BW29" s="1">
        <f>'Imports - Data (Raw)'!DH29/'Imports - Data (Raw)'!DG29</f>
        <v>8.2601626016260159</v>
      </c>
      <c r="BX29" t="s">
        <v>9</v>
      </c>
      <c r="BY29" s="1">
        <f>'Imports - Data (Raw)'!DK29/'Imports - Data (Raw)'!DJ29</f>
        <v>9.0266666666666673</v>
      </c>
      <c r="BZ29" t="s">
        <v>9</v>
      </c>
      <c r="CA29" s="1">
        <f>'Imports - Data (Raw)'!DN29/'Imports - Data (Raw)'!DM29</f>
        <v>8.2690217391304355</v>
      </c>
      <c r="CB29" t="s">
        <v>9</v>
      </c>
      <c r="CC29" s="1">
        <f>'Imports - Data (Raw)'!DQ29/'Imports - Data (Raw)'!DP29</f>
        <v>9.0886075949367093</v>
      </c>
    </row>
    <row r="30" spans="1:81" x14ac:dyDescent="0.3">
      <c r="A30" s="2" t="s">
        <v>14</v>
      </c>
      <c r="AB30" s="1"/>
      <c r="AC30" s="1"/>
      <c r="AD30" s="1"/>
      <c r="AE30" s="1"/>
      <c r="AF30" t="s">
        <v>9</v>
      </c>
      <c r="AG30" s="1">
        <f>'Imports - Data (Raw)'!AW30/'Imports - Data (Raw)'!AV30</f>
        <v>2.3548387096774195</v>
      </c>
      <c r="AH30" t="s">
        <v>9</v>
      </c>
      <c r="AI30" s="1">
        <f>'Imports - Data (Raw)'!AZ30/'Imports - Data (Raw)'!AY30</f>
        <v>2.3719943422913721</v>
      </c>
      <c r="AJ30" t="s">
        <v>9</v>
      </c>
      <c r="AK30" s="1">
        <f>'Imports - Data (Raw)'!BC30/'Imports - Data (Raw)'!BB30</f>
        <v>2.2051886792452828</v>
      </c>
      <c r="AL30" t="s">
        <v>9</v>
      </c>
      <c r="AM30" s="1">
        <f>'Imports - Data (Raw)'!BF30/'Imports - Data (Raw)'!BE30</f>
        <v>1.8864583333333333</v>
      </c>
      <c r="AN30" t="s">
        <v>9</v>
      </c>
      <c r="AO30" s="1">
        <f>'Imports - Data (Raw)'!BI30/'Imports - Data (Raw)'!BH30</f>
        <v>1.7943722943722944</v>
      </c>
      <c r="AP30" t="s">
        <v>9</v>
      </c>
      <c r="AQ30" s="1">
        <f>'Imports - Data (Raw)'!BL30/'Imports - Data (Raw)'!BK30</f>
        <v>1.8033807829181494</v>
      </c>
      <c r="AR30" t="s">
        <v>9</v>
      </c>
      <c r="AS30" s="1">
        <f>'Imports - Data (Raw)'!BO30/'Imports - Data (Raw)'!BN30</f>
        <v>1.8390243902439025</v>
      </c>
      <c r="AT30" t="s">
        <v>9</v>
      </c>
      <c r="AU30" s="1">
        <f>'Imports - Data (Raw)'!BR30/'Imports - Data (Raw)'!BQ30</f>
        <v>2.4741035856573705</v>
      </c>
      <c r="AV30" t="s">
        <v>9</v>
      </c>
      <c r="AW30" s="1">
        <f>'Imports - Data (Raw)'!BU30/'Imports - Data (Raw)'!BT30</f>
        <v>1.8090277777777777</v>
      </c>
      <c r="AX30" t="s">
        <v>9</v>
      </c>
      <c r="AY30">
        <f>'Imports - Data (Raw)'!BX30/'Imports - Data (Raw)'!BW30</f>
        <v>1.7987804878048781</v>
      </c>
      <c r="AZ30" t="s">
        <v>9</v>
      </c>
      <c r="BA30" s="1">
        <f>'Imports - Data (Raw)'!CA30/'Imports - Data (Raw)'!BZ30</f>
        <v>1.7095115681233932</v>
      </c>
      <c r="BB30" t="s">
        <v>9</v>
      </c>
      <c r="BC30" s="1">
        <f>'Imports - Data (Raw)'!CD30/'Imports - Data (Raw)'!CC30</f>
        <v>1.663888888888889</v>
      </c>
      <c r="BD30" t="s">
        <v>9</v>
      </c>
      <c r="BE30">
        <f>'Imports - Data (Raw)'!CG30/'Imports - Data (Raw)'!CF30</f>
        <v>1.7314578005115089</v>
      </c>
      <c r="BF30" t="s">
        <v>9</v>
      </c>
      <c r="BG30" s="1">
        <f>'Imports - Data (Raw)'!CJ30/'Imports - Data (Raw)'!CI30</f>
        <v>1.7432065217391304</v>
      </c>
      <c r="BH30" t="s">
        <v>9</v>
      </c>
      <c r="BI30" s="1">
        <f>'Imports - Data (Raw)'!CM30/'Imports - Data (Raw)'!CL30</f>
        <v>1.7522727272727272</v>
      </c>
      <c r="BJ30" t="s">
        <v>9</v>
      </c>
      <c r="BK30" s="1">
        <f>'Imports - Data (Raw)'!CP30/'Imports - Data (Raw)'!CO30</f>
        <v>1.7317708333333333</v>
      </c>
      <c r="BL30" t="s">
        <v>9</v>
      </c>
      <c r="BM30" s="1">
        <f>'Imports - Data (Raw)'!CS30/'Imports - Data (Raw)'!CR30</f>
        <v>1.6964285714285714</v>
      </c>
      <c r="BN30" t="s">
        <v>9</v>
      </c>
      <c r="BO30" s="1">
        <f>'Imports - Data (Raw)'!CV30/'Imports - Data (Raw)'!CU30</f>
        <v>1.680952380952381</v>
      </c>
      <c r="BP30" t="s">
        <v>9</v>
      </c>
      <c r="BQ30" s="1">
        <f>'Imports - Data (Raw)'!CY30/'Imports - Data (Raw)'!CX30</f>
        <v>1.6856060606060606</v>
      </c>
      <c r="BR30" t="s">
        <v>9</v>
      </c>
      <c r="BS30" s="1">
        <f>'Imports - Data (Raw)'!DB30/'Imports - Data (Raw)'!DA30</f>
        <v>1.6617210682492582</v>
      </c>
      <c r="BT30" t="s">
        <v>9</v>
      </c>
      <c r="BU30" s="1">
        <f>'Imports - Data (Raw)'!DE30/'Imports - Data (Raw)'!DD30</f>
        <v>1.6840659340659341</v>
      </c>
      <c r="BV30" t="s">
        <v>9</v>
      </c>
      <c r="BW30" s="1">
        <f>'Imports - Data (Raw)'!DH30/'Imports - Data (Raw)'!DG30</f>
        <v>1.6816976127320955</v>
      </c>
      <c r="BX30" t="s">
        <v>9</v>
      </c>
      <c r="BY30" s="1">
        <f>'Imports - Data (Raw)'!DK30/'Imports - Data (Raw)'!DJ30</f>
        <v>1.7047619047619047</v>
      </c>
      <c r="BZ30" t="s">
        <v>9</v>
      </c>
      <c r="CA30" s="1">
        <f>'Imports - Data (Raw)'!DN30/'Imports - Data (Raw)'!DM30</f>
        <v>2.5287037037037039</v>
      </c>
      <c r="CC30" s="1"/>
    </row>
    <row r="31" spans="1:81" x14ac:dyDescent="0.3">
      <c r="A31" s="2" t="s">
        <v>15</v>
      </c>
      <c r="AB31" s="1"/>
      <c r="AC31" s="1"/>
      <c r="AD31" s="1"/>
      <c r="AE31" s="1"/>
      <c r="AG31" s="1"/>
      <c r="AI31" s="1"/>
      <c r="AK31" s="1"/>
      <c r="AM31" s="1"/>
      <c r="AO31" s="1"/>
      <c r="AQ31" s="1"/>
      <c r="AS31" s="1"/>
      <c r="AU31" s="1"/>
      <c r="AW31" s="1"/>
      <c r="BA31" s="1"/>
      <c r="BC31" s="1"/>
      <c r="BG31" s="1"/>
      <c r="BI31" s="1"/>
      <c r="BK31" s="1"/>
      <c r="BM31" s="1"/>
      <c r="BO31" s="1"/>
      <c r="BQ31" s="1"/>
      <c r="BS31" s="1"/>
      <c r="BU31" s="1"/>
      <c r="BW31" s="1"/>
      <c r="BY31" s="1"/>
      <c r="CA31" s="1"/>
      <c r="CB31" t="s">
        <v>9</v>
      </c>
      <c r="CC31" s="1">
        <f>'Imports - Data (Raw)'!DQ31/'Imports - Data (Raw)'!DP31</f>
        <v>5.0303030303030303</v>
      </c>
    </row>
    <row r="32" spans="1:81" x14ac:dyDescent="0.3">
      <c r="A32" s="2" t="s">
        <v>16</v>
      </c>
      <c r="AB32" s="1"/>
      <c r="AC32" s="1"/>
      <c r="AD32" s="1"/>
      <c r="AE32" s="1"/>
      <c r="AG32" s="1"/>
      <c r="AI32" s="1"/>
      <c r="AK32" s="1"/>
      <c r="AM32" s="1"/>
      <c r="AO32" s="1"/>
      <c r="AQ32" s="1"/>
      <c r="AS32" s="1"/>
      <c r="AU32" s="1"/>
      <c r="AW32" s="1"/>
      <c r="BA32" s="1"/>
      <c r="BC32" s="1"/>
      <c r="BG32" s="1"/>
      <c r="BI32" s="1"/>
      <c r="BK32" s="1"/>
      <c r="BM32" s="1"/>
      <c r="BO32" s="1"/>
      <c r="BQ32" s="1"/>
      <c r="BR32" t="s">
        <v>9</v>
      </c>
      <c r="BS32" s="1">
        <f>'Imports - Data (Raw)'!DB32/'Imports - Data (Raw)'!DA32</f>
        <v>9.796875</v>
      </c>
      <c r="BT32" t="s">
        <v>9</v>
      </c>
      <c r="BU32" s="1">
        <f>'Imports - Data (Raw)'!DE32/'Imports - Data (Raw)'!DD32</f>
        <v>9.7641509433962259</v>
      </c>
      <c r="BV32" t="s">
        <v>9</v>
      </c>
      <c r="BW32" s="1">
        <f>'Imports - Data (Raw)'!DH32/'Imports - Data (Raw)'!DG32</f>
        <v>9.7532467532467528</v>
      </c>
      <c r="BX32" t="s">
        <v>9</v>
      </c>
      <c r="BY32" s="1">
        <f>'Imports - Data (Raw)'!DK32/'Imports - Data (Raw)'!DJ32</f>
        <v>9.7666666666666675</v>
      </c>
      <c r="CA32" s="1"/>
      <c r="CB32" t="s">
        <v>9</v>
      </c>
      <c r="CC32" s="1">
        <f>'Imports - Data (Raw)'!DQ32/'Imports - Data (Raw)'!DP32</f>
        <v>5.384615384615385</v>
      </c>
    </row>
    <row r="33" spans="1:81" x14ac:dyDescent="0.3">
      <c r="A33" s="2" t="s">
        <v>164</v>
      </c>
      <c r="AB33" s="1"/>
      <c r="AC33" s="1"/>
      <c r="AD33" s="1"/>
      <c r="AE33" s="1"/>
      <c r="AF33" t="s">
        <v>9</v>
      </c>
      <c r="AG33" s="1">
        <f>'Imports - Data (Raw)'!AW33/'Imports - Data (Raw)'!AV33</f>
        <v>14.642857142857142</v>
      </c>
      <c r="AH33" t="s">
        <v>9</v>
      </c>
      <c r="AI33" s="1">
        <f>'Imports - Data (Raw)'!AZ33/'Imports - Data (Raw)'!AY33</f>
        <v>15</v>
      </c>
      <c r="AJ33" t="s">
        <v>9</v>
      </c>
      <c r="AK33" s="1">
        <f>'Imports - Data (Raw)'!BC33/'Imports - Data (Raw)'!BB33</f>
        <v>10</v>
      </c>
      <c r="AL33" t="s">
        <v>9</v>
      </c>
      <c r="AM33" s="1">
        <f>'Imports - Data (Raw)'!BF33/'Imports - Data (Raw)'!BE33</f>
        <v>9.3191489361702136</v>
      </c>
      <c r="AN33" t="s">
        <v>9</v>
      </c>
      <c r="AO33" s="1">
        <f>'Imports - Data (Raw)'!BI33/'Imports - Data (Raw)'!BH33</f>
        <v>8.0428571428571427</v>
      </c>
      <c r="AP33" t="s">
        <v>9</v>
      </c>
      <c r="AQ33" s="1">
        <f>'Imports - Data (Raw)'!BL33/'Imports - Data (Raw)'!BK33</f>
        <v>7.77</v>
      </c>
      <c r="AR33" t="s">
        <v>9</v>
      </c>
      <c r="AS33" s="1">
        <f>'Imports - Data (Raw)'!BO33/'Imports - Data (Raw)'!BN33</f>
        <v>7.7826086956521738</v>
      </c>
      <c r="AT33" t="s">
        <v>9</v>
      </c>
      <c r="AU33" s="1">
        <f>'Imports - Data (Raw)'!BR33/'Imports - Data (Raw)'!BQ33</f>
        <v>8.19277108433735</v>
      </c>
      <c r="AV33" t="s">
        <v>9</v>
      </c>
      <c r="AW33" s="1">
        <f>'Imports - Data (Raw)'!BU33/'Imports - Data (Raw)'!BT33</f>
        <v>6.7027027027027026</v>
      </c>
      <c r="AX33" t="s">
        <v>9</v>
      </c>
      <c r="AY33">
        <f>'Imports - Data (Raw)'!BX33/'Imports - Data (Raw)'!BW33</f>
        <v>6.8</v>
      </c>
      <c r="AZ33" t="s">
        <v>9</v>
      </c>
      <c r="BA33" s="1">
        <f>'Imports - Data (Raw)'!CA33/'Imports - Data (Raw)'!BZ33</f>
        <v>6.5277777777777777</v>
      </c>
      <c r="BB33" t="s">
        <v>9</v>
      </c>
      <c r="BC33" s="1">
        <f>'Imports - Data (Raw)'!CD33/'Imports - Data (Raw)'!CC33</f>
        <v>6.666666666666667</v>
      </c>
      <c r="BD33" t="s">
        <v>9</v>
      </c>
      <c r="BE33">
        <f>'Imports - Data (Raw)'!CG33/'Imports - Data (Raw)'!CF33</f>
        <v>5.4754098360655741</v>
      </c>
      <c r="BF33" t="s">
        <v>9</v>
      </c>
      <c r="BG33" s="1">
        <f>'Imports - Data (Raw)'!CJ33/'Imports - Data (Raw)'!CI33</f>
        <v>5.4047619047619051</v>
      </c>
      <c r="BH33" t="s">
        <v>9</v>
      </c>
      <c r="BI33" s="1">
        <f>'Imports - Data (Raw)'!CM33/'Imports - Data (Raw)'!CL33</f>
        <v>5.2727272727272725</v>
      </c>
      <c r="BJ33" t="s">
        <v>9</v>
      </c>
      <c r="BK33" s="1">
        <f>'Imports - Data (Raw)'!CP33/'Imports - Data (Raw)'!CO33</f>
        <v>5.384615384615385</v>
      </c>
      <c r="BL33" t="s">
        <v>9</v>
      </c>
      <c r="BM33" s="1">
        <f>'Imports - Data (Raw)'!CS33/'Imports - Data (Raw)'!CR33</f>
        <v>4.833333333333333</v>
      </c>
      <c r="BN33" t="s">
        <v>9</v>
      </c>
      <c r="BO33" s="1">
        <f>'Imports - Data (Raw)'!CV33/'Imports - Data (Raw)'!CU33</f>
        <v>5.333333333333333</v>
      </c>
      <c r="BP33" t="s">
        <v>9</v>
      </c>
      <c r="BQ33" s="1">
        <f>'Imports - Data (Raw)'!CY33/'Imports - Data (Raw)'!CX33</f>
        <v>5.2222222222222223</v>
      </c>
      <c r="BS33" s="1"/>
      <c r="BU33" s="1"/>
      <c r="BW33" s="1"/>
      <c r="BY33" s="1"/>
      <c r="CA33" s="1"/>
      <c r="CC33" s="1"/>
    </row>
    <row r="34" spans="1:81" x14ac:dyDescent="0.3">
      <c r="A34" s="2" t="s">
        <v>165</v>
      </c>
      <c r="AB34" s="1" t="s">
        <v>9</v>
      </c>
      <c r="AC34" s="1">
        <f>'Imports - Data (Raw)'!AQ34/'Imports - Data (Raw)'!AP34</f>
        <v>6</v>
      </c>
      <c r="AD34" s="1" t="s">
        <v>9</v>
      </c>
      <c r="AE34" s="1">
        <f>'Imports - Data (Raw)'!AT34/'Imports - Data (Raw)'!AS34</f>
        <v>5</v>
      </c>
      <c r="AG34" s="1"/>
      <c r="AI34" s="1"/>
      <c r="AK34" s="1"/>
      <c r="AM34" s="1"/>
      <c r="AO34" s="1"/>
      <c r="AQ34" s="1"/>
      <c r="AS34" s="1"/>
      <c r="AU34" s="1"/>
      <c r="AW34" s="1"/>
      <c r="BA34" s="1"/>
      <c r="BC34" s="1"/>
      <c r="BG34" s="1"/>
      <c r="BI34" s="1"/>
      <c r="BK34" s="1"/>
      <c r="BM34" s="1"/>
      <c r="BO34" s="1"/>
      <c r="BQ34" s="1"/>
      <c r="BS34" s="1"/>
      <c r="BU34" s="1"/>
      <c r="BW34" s="1"/>
      <c r="BY34" s="1"/>
      <c r="CA34" s="1"/>
      <c r="CC34" s="1"/>
    </row>
    <row r="35" spans="1:81" s="1" customFormat="1" x14ac:dyDescent="0.3">
      <c r="A35" s="4" t="s">
        <v>17</v>
      </c>
      <c r="B35" s="4"/>
      <c r="C35" s="4"/>
      <c r="D35" s="4"/>
      <c r="E35" s="4"/>
      <c r="F35" s="4"/>
      <c r="G35" s="4"/>
      <c r="H35" s="4"/>
      <c r="I35" s="4"/>
      <c r="J35" s="4"/>
      <c r="L35" s="1" t="s">
        <v>18</v>
      </c>
      <c r="M35" s="1">
        <f>'Imports - Data (Raw)'!S35/'Imports - Data (Raw)'!R35</f>
        <v>3</v>
      </c>
      <c r="N35" s="1" t="s">
        <v>18</v>
      </c>
      <c r="O35" s="1">
        <f>'Imports - Data (Raw)'!V35/'Imports - Data (Raw)'!U35</f>
        <v>3</v>
      </c>
      <c r="P35" s="1" t="s">
        <v>18</v>
      </c>
      <c r="Q35" s="1">
        <f>'Imports - Data (Raw)'!Y35/'Imports - Data (Raw)'!X35</f>
        <v>3</v>
      </c>
      <c r="T35" s="1" t="s">
        <v>18</v>
      </c>
      <c r="U35" s="1">
        <f>'Imports - Data (Raw)'!AE35/'Imports - Data (Raw)'!AD35</f>
        <v>3</v>
      </c>
      <c r="V35" s="1" t="s">
        <v>19</v>
      </c>
      <c r="W35" s="1">
        <f>'Imports - Data (Raw)'!AH35/'Imports - Data (Raw)'!AG35</f>
        <v>3</v>
      </c>
      <c r="X35" s="1" t="s">
        <v>19</v>
      </c>
      <c r="Y35" s="1">
        <f>'Imports - Data (Raw)'!AK35/'Imports - Data (Raw)'!AJ35</f>
        <v>3</v>
      </c>
      <c r="Z35" s="1" t="s">
        <v>18</v>
      </c>
      <c r="AA35" s="1">
        <f>'Imports - Data (Raw)'!AN35/'Imports - Data (Raw)'!AM35</f>
        <v>2</v>
      </c>
      <c r="AB35" s="1" t="s">
        <v>9</v>
      </c>
      <c r="AC35" s="1">
        <f>'Imports - Data (Raw)'!AQ35/'Imports - Data (Raw)'!AP35</f>
        <v>1.6666666666666667</v>
      </c>
      <c r="AD35" s="1" t="s">
        <v>9</v>
      </c>
      <c r="AE35" s="1">
        <f>'Imports - Data (Raw)'!AT35/'Imports - Data (Raw)'!AS35</f>
        <v>1.3333333333333333</v>
      </c>
      <c r="AY35"/>
      <c r="BE35"/>
      <c r="BV35" s="1" t="s">
        <v>9</v>
      </c>
      <c r="BW35" s="1">
        <f>'Imports - Data (Raw)'!DH35/'Imports - Data (Raw)'!DG35</f>
        <v>1.9196102314250914</v>
      </c>
      <c r="BX35" s="1" t="s">
        <v>9</v>
      </c>
      <c r="BY35" s="1">
        <f>'Imports - Data (Raw)'!DK35/'Imports - Data (Raw)'!DJ35</f>
        <v>1.8700787401574803</v>
      </c>
      <c r="BZ35" s="1" t="s">
        <v>9</v>
      </c>
      <c r="CA35" s="1">
        <f>'Imports - Data (Raw)'!DN35/'Imports - Data (Raw)'!DM35</f>
        <v>3.1019801980198021</v>
      </c>
      <c r="CB35" s="1" t="s">
        <v>9</v>
      </c>
      <c r="CC35" s="1">
        <f>'Imports - Data (Raw)'!DQ35/'Imports - Data (Raw)'!DP35</f>
        <v>2.7</v>
      </c>
    </row>
    <row r="36" spans="1:81" s="1" customFormat="1" x14ac:dyDescent="0.3">
      <c r="A36" s="4" t="s">
        <v>20</v>
      </c>
      <c r="B36" s="4"/>
      <c r="C36" s="4"/>
      <c r="D36" s="4"/>
      <c r="E36" s="4"/>
      <c r="F36" s="4"/>
      <c r="G36" s="4"/>
      <c r="H36" s="4"/>
      <c r="I36" s="4"/>
      <c r="J36" s="4"/>
      <c r="AF36" s="1" t="s">
        <v>9</v>
      </c>
      <c r="AG36" s="1">
        <f>'Imports - Data (Raw)'!AW36/'Imports - Data (Raw)'!AV36</f>
        <v>1.303030303030303</v>
      </c>
      <c r="AH36" s="1" t="s">
        <v>9</v>
      </c>
      <c r="AI36" s="1">
        <f>'Imports - Data (Raw)'!AZ36/'Imports - Data (Raw)'!AY36</f>
        <v>1.2735166425470332</v>
      </c>
      <c r="AJ36" s="1" t="s">
        <v>9</v>
      </c>
      <c r="AK36" s="1">
        <f>'Imports - Data (Raw)'!BC36/'Imports - Data (Raw)'!BB36</f>
        <v>1.26</v>
      </c>
      <c r="AL36" s="1" t="s">
        <v>9</v>
      </c>
      <c r="AM36" s="1">
        <f>'Imports - Data (Raw)'!BF36/'Imports - Data (Raw)'!BE36</f>
        <v>1.244949494949495</v>
      </c>
      <c r="AN36" s="1" t="s">
        <v>9</v>
      </c>
      <c r="AO36" s="1">
        <f>'Imports - Data (Raw)'!BI36/'Imports - Data (Raw)'!BH36</f>
        <v>0.8242105263157895</v>
      </c>
      <c r="AP36" s="1" t="s">
        <v>9</v>
      </c>
      <c r="AQ36" s="1">
        <f>'Imports - Data (Raw)'!BL36/'Imports - Data (Raw)'!BK36</f>
        <v>0.84914463452566091</v>
      </c>
      <c r="AR36" s="1" t="s">
        <v>9</v>
      </c>
      <c r="AS36" s="1">
        <f>'Imports - Data (Raw)'!BO36/'Imports - Data (Raw)'!BN36</f>
        <v>0.85677083333333337</v>
      </c>
      <c r="AT36" s="1" t="s">
        <v>9</v>
      </c>
      <c r="AU36" s="1">
        <f>'Imports - Data (Raw)'!BR36/'Imports - Data (Raw)'!BQ36</f>
        <v>0.87028301886792447</v>
      </c>
      <c r="AV36" s="1" t="s">
        <v>9</v>
      </c>
      <c r="AW36" s="1">
        <f>'Imports - Data (Raw)'!BU36/'Imports - Data (Raw)'!BT36</f>
        <v>0.84952606635071093</v>
      </c>
      <c r="AX36" s="1" t="s">
        <v>9</v>
      </c>
      <c r="AY36">
        <f>'Imports - Data (Raw)'!BX36/'Imports - Data (Raw)'!BW36</f>
        <v>0.8515625</v>
      </c>
      <c r="AZ36" s="1" t="s">
        <v>9</v>
      </c>
      <c r="BA36" s="1">
        <f>'Imports - Data (Raw)'!CA36/'Imports - Data (Raw)'!BZ36</f>
        <v>1.0571428571428572</v>
      </c>
      <c r="BB36" s="1" t="s">
        <v>9</v>
      </c>
      <c r="BC36" s="1">
        <f>'Imports - Data (Raw)'!CD36/'Imports - Data (Raw)'!CC36</f>
        <v>0.8214285714285714</v>
      </c>
      <c r="BD36" s="1" t="s">
        <v>9</v>
      </c>
      <c r="BE36">
        <f>'Imports - Data (Raw)'!CG36/'Imports - Data (Raw)'!CF36</f>
        <v>0.83620689655172409</v>
      </c>
      <c r="BF36" s="1" t="s">
        <v>9</v>
      </c>
      <c r="BG36" s="1">
        <f>'Imports - Data (Raw)'!CJ36/'Imports - Data (Raw)'!CI36</f>
        <v>0.90384615384615385</v>
      </c>
      <c r="BH36" s="1" t="s">
        <v>9</v>
      </c>
      <c r="BI36" s="1">
        <f>'Imports - Data (Raw)'!CM36/'Imports - Data (Raw)'!CL36</f>
        <v>0.92500000000000004</v>
      </c>
      <c r="BJ36" s="1" t="s">
        <v>9</v>
      </c>
      <c r="BK36" s="1">
        <f>'Imports - Data (Raw)'!CP36/'Imports - Data (Raw)'!CO36</f>
        <v>1.034364261168385</v>
      </c>
      <c r="BL36" s="1" t="s">
        <v>9</v>
      </c>
      <c r="BM36" s="1">
        <f>'Imports - Data (Raw)'!CS36/'Imports - Data (Raw)'!CR36</f>
        <v>1</v>
      </c>
      <c r="BN36" s="1" t="s">
        <v>9</v>
      </c>
      <c r="BO36" s="1">
        <f>'Imports - Data (Raw)'!CV36/'Imports - Data (Raw)'!CU36</f>
        <v>1</v>
      </c>
      <c r="BP36" s="1" t="s">
        <v>9</v>
      </c>
      <c r="BQ36" s="1">
        <f>'Imports - Data (Raw)'!CY36/'Imports - Data (Raw)'!CX36</f>
        <v>1.0616438356164384</v>
      </c>
      <c r="BR36" s="1" t="s">
        <v>9</v>
      </c>
      <c r="BS36" s="1">
        <f>'Imports - Data (Raw)'!DB36/'Imports - Data (Raw)'!DA36</f>
        <v>1.4079754601226995</v>
      </c>
      <c r="BT36" s="1" t="s">
        <v>9</v>
      </c>
      <c r="BU36" s="1">
        <f>'Imports - Data (Raw)'!DE36/'Imports - Data (Raw)'!DD36</f>
        <v>1.6144578313253013</v>
      </c>
    </row>
    <row r="37" spans="1:81" s="1" customFormat="1" x14ac:dyDescent="0.3">
      <c r="A37" s="14" t="s">
        <v>166</v>
      </c>
      <c r="B37" s="4"/>
      <c r="C37" s="4"/>
      <c r="D37" s="4"/>
      <c r="E37" s="4"/>
      <c r="F37" s="4"/>
      <c r="G37" s="4"/>
      <c r="H37" s="4"/>
      <c r="I37" s="4"/>
      <c r="J37" s="4"/>
    </row>
    <row r="38" spans="1:81" s="1" customFormat="1" x14ac:dyDescent="0.3">
      <c r="A38" s="14" t="s">
        <v>167</v>
      </c>
      <c r="B38" s="4"/>
      <c r="C38" s="4"/>
      <c r="D38" s="4"/>
      <c r="E38" s="4"/>
      <c r="F38" s="4"/>
      <c r="G38" s="4"/>
      <c r="H38" s="4"/>
      <c r="I38" s="4"/>
      <c r="J38" s="4"/>
      <c r="AB38" s="1" t="s">
        <v>9</v>
      </c>
      <c r="AC38" s="1">
        <f>'Imports - Data (Raw)'!AQ38/'Imports - Data (Raw)'!AP38</f>
        <v>5</v>
      </c>
    </row>
    <row r="39" spans="1:81" s="1" customFormat="1" x14ac:dyDescent="0.3">
      <c r="A39" s="14" t="s">
        <v>168</v>
      </c>
      <c r="B39" s="4"/>
      <c r="C39" s="4"/>
      <c r="D39" s="4"/>
      <c r="E39" s="4"/>
      <c r="F39" s="4"/>
      <c r="G39" s="4"/>
      <c r="H39" s="4"/>
      <c r="I39" s="4"/>
      <c r="J39" s="4"/>
      <c r="AD39" s="1" t="s">
        <v>9</v>
      </c>
      <c r="AE39" s="1">
        <f>'Imports - Data (Raw)'!AT39/'Imports - Data (Raw)'!AS39</f>
        <v>6.666666666666667</v>
      </c>
    </row>
    <row r="40" spans="1:81" s="1" customFormat="1" x14ac:dyDescent="0.3">
      <c r="A40" s="4" t="s">
        <v>15</v>
      </c>
      <c r="B40" s="4"/>
      <c r="C40" s="4"/>
      <c r="D40" s="4"/>
      <c r="E40" s="4"/>
      <c r="F40" s="4"/>
      <c r="G40" s="4"/>
      <c r="H40" s="4"/>
      <c r="I40" s="4"/>
      <c r="J40" s="4"/>
      <c r="AB40" s="1" t="s">
        <v>9</v>
      </c>
      <c r="AC40" s="1">
        <f>'Imports - Data (Raw)'!AQ40/'Imports - Data (Raw)'!AP40</f>
        <v>3</v>
      </c>
      <c r="AD40" s="1" t="s">
        <v>9</v>
      </c>
      <c r="AE40" s="1">
        <f>'Imports - Data (Raw)'!AT40/'Imports - Data (Raw)'!AS40</f>
        <v>3</v>
      </c>
    </row>
    <row r="41" spans="1:81" s="1" customFormat="1" x14ac:dyDescent="0.3">
      <c r="A41" s="4" t="s">
        <v>154</v>
      </c>
      <c r="B41" s="4"/>
      <c r="C41" s="4"/>
      <c r="D41" s="4"/>
      <c r="E41" s="4"/>
      <c r="F41" s="4"/>
      <c r="G41" s="4"/>
      <c r="H41" s="4"/>
      <c r="I41" s="4"/>
      <c r="J41" s="4"/>
      <c r="R41" s="1" t="s">
        <v>21</v>
      </c>
      <c r="S41" s="1">
        <f>'Imports - Data (Raw)'!AB41/'Imports - Data (Raw)'!AA41</f>
        <v>4</v>
      </c>
      <c r="T41" s="5" t="s">
        <v>21</v>
      </c>
      <c r="U41" s="1">
        <f>'Imports - Data (Raw)'!AE41/'Imports - Data (Raw)'!AD41</f>
        <v>4</v>
      </c>
      <c r="V41" s="1" t="s">
        <v>21</v>
      </c>
      <c r="W41" s="1">
        <f>'Imports - Data (Raw)'!AH41/'Imports - Data (Raw)'!AG41</f>
        <v>4</v>
      </c>
      <c r="AB41" s="1" t="s">
        <v>9</v>
      </c>
      <c r="AC41" s="1">
        <f>'Imports - Data (Raw)'!AQ41/'Imports - Data (Raw)'!AP41</f>
        <v>0.90909090909090906</v>
      </c>
      <c r="AD41" s="1" t="s">
        <v>9</v>
      </c>
      <c r="AE41" s="1">
        <f>'Imports - Data (Raw)'!AT41/'Imports - Data (Raw)'!AS41</f>
        <v>0.71409214092140927</v>
      </c>
    </row>
    <row r="42" spans="1:81" s="1" customFormat="1" x14ac:dyDescent="0.3">
      <c r="A42" s="14" t="s">
        <v>169</v>
      </c>
      <c r="B42" s="4"/>
      <c r="C42" s="4"/>
      <c r="D42" s="4"/>
      <c r="E42" s="4"/>
      <c r="F42" s="4"/>
      <c r="G42" s="4"/>
      <c r="H42" s="4"/>
      <c r="I42" s="4"/>
      <c r="J42" s="4"/>
      <c r="AB42" s="1" t="s">
        <v>9</v>
      </c>
      <c r="AC42" s="1">
        <f>'Imports - Data (Raw)'!AQ42/'Imports - Data (Raw)'!AP42</f>
        <v>5.5</v>
      </c>
      <c r="AD42" s="1" t="s">
        <v>9</v>
      </c>
      <c r="AE42" s="1">
        <f>'Imports - Data (Raw)'!AT42/'Imports - Data (Raw)'!AS42</f>
        <v>4.5</v>
      </c>
    </row>
    <row r="43" spans="1:81" s="1" customFormat="1" x14ac:dyDescent="0.3">
      <c r="A43" s="14" t="s">
        <v>170</v>
      </c>
      <c r="B43" s="4"/>
      <c r="C43" s="4"/>
      <c r="D43" s="4"/>
      <c r="E43" s="4"/>
      <c r="F43" s="4"/>
      <c r="G43" s="4"/>
      <c r="H43" s="4"/>
      <c r="I43" s="4"/>
      <c r="J43" s="4"/>
      <c r="AB43" s="1" t="s">
        <v>9</v>
      </c>
      <c r="AC43" s="1">
        <f>'Imports - Data (Raw)'!AQ43/'Imports - Data (Raw)'!AP43</f>
        <v>1</v>
      </c>
      <c r="AD43" s="1" t="s">
        <v>9</v>
      </c>
      <c r="AE43" s="1">
        <f>'Imports - Data (Raw)'!AT43/'Imports - Data (Raw)'!AS43</f>
        <v>2</v>
      </c>
    </row>
    <row r="44" spans="1:81" s="1" customFormat="1" x14ac:dyDescent="0.3">
      <c r="A44" s="4" t="s">
        <v>22</v>
      </c>
      <c r="B44" s="4"/>
      <c r="C44" s="4"/>
      <c r="D44" s="4"/>
      <c r="E44" s="4"/>
      <c r="F44" s="4"/>
      <c r="G44" s="4"/>
      <c r="H44" s="4"/>
      <c r="I44" s="4"/>
      <c r="J44" s="4"/>
      <c r="AD44" s="1" t="s">
        <v>23</v>
      </c>
      <c r="AE44" s="1">
        <f>'Imports - Data (Raw)'!AT44/'Imports - Data (Raw)'!AS44</f>
        <v>35</v>
      </c>
    </row>
    <row r="45" spans="1:81" s="1" customFormat="1" x14ac:dyDescent="0.3">
      <c r="A45" s="4" t="s">
        <v>24</v>
      </c>
      <c r="B45" s="4"/>
      <c r="C45" s="4"/>
      <c r="D45" s="4"/>
      <c r="E45" s="4"/>
      <c r="F45" s="4"/>
      <c r="G45" s="4"/>
      <c r="H45" s="4"/>
      <c r="I45" s="4"/>
      <c r="J45" s="4"/>
      <c r="AB45" s="1" t="s">
        <v>9</v>
      </c>
      <c r="AC45" s="1">
        <f>'Imports - Data (Raw)'!AQ45/'Imports - Data (Raw)'!AP45</f>
        <v>2.0509708737864076</v>
      </c>
      <c r="AD45" s="1" t="s">
        <v>9</v>
      </c>
      <c r="AE45" s="1">
        <f>'Imports - Data (Raw)'!AT45/'Imports - Data (Raw)'!AS45</f>
        <v>1.9539170506912442</v>
      </c>
    </row>
    <row r="46" spans="1:81" s="1" customFormat="1" x14ac:dyDescent="0.3">
      <c r="A46" s="4" t="s">
        <v>25</v>
      </c>
      <c r="B46" s="4"/>
      <c r="C46" s="4"/>
      <c r="D46" s="4"/>
      <c r="E46" s="4"/>
      <c r="F46" s="4"/>
      <c r="G46" s="4"/>
      <c r="H46" s="4"/>
      <c r="I46" s="4"/>
      <c r="J46" s="4"/>
      <c r="AD46" s="1" t="s">
        <v>9</v>
      </c>
      <c r="AE46" s="1">
        <f>'Imports - Data (Raw)'!AT46/'Imports - Data (Raw)'!AS46</f>
        <v>2.5</v>
      </c>
    </row>
    <row r="47" spans="1:81" s="1" customFormat="1" x14ac:dyDescent="0.3">
      <c r="A47" s="4" t="s">
        <v>26</v>
      </c>
      <c r="B47" s="4"/>
      <c r="C47" s="4"/>
      <c r="D47" s="4"/>
      <c r="E47" s="4"/>
      <c r="F47" s="4"/>
      <c r="G47" s="4"/>
      <c r="H47" s="4"/>
      <c r="I47" s="4"/>
      <c r="J47" s="4"/>
      <c r="AD47" s="1" t="s">
        <v>9</v>
      </c>
      <c r="AE47" s="1">
        <f>'Imports - Data (Raw)'!AT47/'Imports - Data (Raw)'!AS47</f>
        <v>10</v>
      </c>
    </row>
    <row r="48" spans="1:81" s="1" customFormat="1" x14ac:dyDescent="0.3">
      <c r="A48" s="14" t="s">
        <v>171</v>
      </c>
      <c r="B48" s="4"/>
      <c r="C48" s="4"/>
      <c r="D48" s="4"/>
      <c r="E48" s="4"/>
      <c r="F48" s="4"/>
      <c r="G48" s="4"/>
      <c r="H48" s="4"/>
      <c r="I48" s="4"/>
      <c r="J48" s="4"/>
      <c r="AF48" s="1" t="s">
        <v>9</v>
      </c>
      <c r="AG48" s="1">
        <f>'Imports - Data (Raw)'!AW48/'Imports - Data (Raw)'!AV48</f>
        <v>64.0625</v>
      </c>
      <c r="AH48" s="1" t="s">
        <v>9</v>
      </c>
      <c r="AI48" s="1">
        <f>'Imports - Data (Raw)'!AZ48/'Imports - Data (Raw)'!AY48</f>
        <v>57</v>
      </c>
      <c r="AJ48" s="1" t="s">
        <v>9</v>
      </c>
      <c r="AK48" s="1">
        <f>'Imports - Data (Raw)'!BC48/'Imports - Data (Raw)'!BB48</f>
        <v>48.571428571428569</v>
      </c>
      <c r="AL48" s="1" t="s">
        <v>9</v>
      </c>
      <c r="AM48" s="1">
        <f>'Imports - Data (Raw)'!BF48/'Imports - Data (Raw)'!BE48</f>
        <v>47.351351351351354</v>
      </c>
      <c r="AN48" s="1" t="s">
        <v>9</v>
      </c>
      <c r="AO48" s="1">
        <f>'Imports - Data (Raw)'!BI48/'Imports - Data (Raw)'!BH48</f>
        <v>53.217391304347828</v>
      </c>
      <c r="AP48" s="1" t="s">
        <v>9</v>
      </c>
      <c r="AQ48" s="1">
        <f>'Imports - Data (Raw)'!BL48/'Imports - Data (Raw)'!BK48</f>
        <v>49.666666666666664</v>
      </c>
      <c r="AR48" s="1" t="s">
        <v>9</v>
      </c>
      <c r="AS48" s="1">
        <f>'Imports - Data (Raw)'!BO48/'Imports - Data (Raw)'!BN48</f>
        <v>47.655172413793103</v>
      </c>
      <c r="AT48" s="1" t="s">
        <v>9</v>
      </c>
      <c r="AU48" s="1">
        <f>'Imports - Data (Raw)'!BR48/'Imports - Data (Raw)'!BQ48</f>
        <v>50.526315789473685</v>
      </c>
      <c r="AV48" s="1" t="s">
        <v>9</v>
      </c>
      <c r="AW48" s="1">
        <f>'Imports - Data (Raw)'!BU48/'Imports - Data (Raw)'!BT48</f>
        <v>48.769230769230766</v>
      </c>
      <c r="AX48" s="1" t="s">
        <v>9</v>
      </c>
      <c r="AY48" s="1">
        <f>'Imports - Data (Raw)'!BX48/'Imports - Data (Raw)'!BW48</f>
        <v>47.631578947368418</v>
      </c>
      <c r="AZ48" s="1" t="s">
        <v>9</v>
      </c>
      <c r="BA48" s="1">
        <f>'Imports - Data (Raw)'!CA48/'Imports - Data (Raw)'!BZ48</f>
        <v>44.135593220338983</v>
      </c>
      <c r="BB48" s="1" t="s">
        <v>9</v>
      </c>
      <c r="BC48" s="1">
        <f>'Imports - Data (Raw)'!CD48/'Imports - Data (Raw)'!CC48</f>
        <v>44.179104477611943</v>
      </c>
      <c r="BD48" s="1" t="s">
        <v>9</v>
      </c>
      <c r="BE48" s="1">
        <f>'Imports - Data (Raw)'!CG48/'Imports - Data (Raw)'!CF48</f>
        <v>44.307692307692307</v>
      </c>
      <c r="BF48" s="1" t="s">
        <v>9</v>
      </c>
      <c r="BG48" s="1">
        <f>'Imports - Data (Raw)'!CJ48/'Imports - Data (Raw)'!CI48</f>
        <v>37.4375</v>
      </c>
      <c r="BH48" s="1" t="s">
        <v>9</v>
      </c>
      <c r="BI48" s="1">
        <f>'Imports - Data (Raw)'!CM48/'Imports - Data (Raw)'!CL48</f>
        <v>51.441860465116278</v>
      </c>
      <c r="BJ48" s="1" t="s">
        <v>9</v>
      </c>
      <c r="BK48" s="1">
        <f>'Imports - Data (Raw)'!CP48/'Imports - Data (Raw)'!CO48</f>
        <v>33.520000000000003</v>
      </c>
      <c r="BL48" s="1" t="s">
        <v>9</v>
      </c>
      <c r="BM48" s="1">
        <f>'Imports - Data (Raw)'!CS48/'Imports - Data (Raw)'!CR48</f>
        <v>33.139072847682122</v>
      </c>
      <c r="BN48" s="1" t="s">
        <v>9</v>
      </c>
      <c r="BO48" s="1">
        <f>'Imports - Data (Raw)'!CV48/'Imports - Data (Raw)'!CU48</f>
        <v>41.783505154639172</v>
      </c>
      <c r="BP48" s="1" t="s">
        <v>9</v>
      </c>
      <c r="BQ48" s="1">
        <f>'Imports - Data (Raw)'!CY48/'Imports - Data (Raw)'!CX48</f>
        <v>42.432432432432435</v>
      </c>
      <c r="BR48" s="1" t="s">
        <v>9</v>
      </c>
      <c r="BS48" s="1">
        <f>'Imports - Data (Raw)'!DB48/'Imports - Data (Raw)'!DA48</f>
        <v>35.880597014925371</v>
      </c>
      <c r="BT48" s="1" t="s">
        <v>9</v>
      </c>
      <c r="BU48" s="1">
        <f>'Imports - Data (Raw)'!DE48/'Imports - Data (Raw)'!DD48</f>
        <v>31.927710843373493</v>
      </c>
      <c r="BV48" s="1" t="s">
        <v>9</v>
      </c>
      <c r="BW48" s="1">
        <f>'Imports - Data (Raw)'!DH48/'Imports - Data (Raw)'!DG48</f>
        <v>29.441176470588236</v>
      </c>
      <c r="BX48" s="1" t="s">
        <v>9</v>
      </c>
      <c r="BY48" s="1">
        <f>'Imports - Data (Raw)'!DK48/'Imports - Data (Raw)'!DJ48</f>
        <v>27.35483870967742</v>
      </c>
      <c r="BZ48" s="1" t="s">
        <v>9</v>
      </c>
      <c r="CA48" s="1">
        <f>'Imports - Data (Raw)'!DN48/'Imports - Data (Raw)'!DM48</f>
        <v>51.436363636363637</v>
      </c>
      <c r="CB48" s="1" t="s">
        <v>9</v>
      </c>
      <c r="CC48" s="1">
        <f>'Imports - Data (Raw)'!DQ48/'Imports - Data (Raw)'!DP48</f>
        <v>16.875</v>
      </c>
    </row>
    <row r="49" spans="1:81" s="1" customFormat="1" x14ac:dyDescent="0.3">
      <c r="A49" s="14" t="s">
        <v>172</v>
      </c>
      <c r="B49" s="4"/>
      <c r="C49" s="4"/>
      <c r="D49" s="4"/>
      <c r="E49" s="4"/>
      <c r="F49" s="4"/>
      <c r="G49" s="4"/>
      <c r="H49" s="4"/>
      <c r="I49" s="4"/>
      <c r="J49" s="4"/>
      <c r="BL49" s="1" t="s">
        <v>9</v>
      </c>
      <c r="BM49" s="1">
        <f>'Imports - Data (Raw)'!CS49/'Imports - Data (Raw)'!CR49</f>
        <v>207.48780487804879</v>
      </c>
      <c r="BN49" s="1" t="s">
        <v>9</v>
      </c>
      <c r="BO49" s="1">
        <f>'Imports - Data (Raw)'!CV49/'Imports - Data (Raw)'!CU49</f>
        <v>172.27368421052631</v>
      </c>
      <c r="BP49" s="1" t="s">
        <v>9</v>
      </c>
      <c r="BQ49" s="1">
        <f>'Imports - Data (Raw)'!CY49/'Imports - Data (Raw)'!CX49</f>
        <v>160</v>
      </c>
    </row>
    <row r="50" spans="1:81" s="1" customFormat="1" x14ac:dyDescent="0.3">
      <c r="A50" s="4" t="s">
        <v>27</v>
      </c>
      <c r="B50" s="4"/>
      <c r="C50" s="4"/>
      <c r="D50" s="4"/>
      <c r="E50" s="4"/>
      <c r="F50" s="4"/>
      <c r="G50" s="4"/>
      <c r="H50" s="4"/>
      <c r="I50" s="4"/>
      <c r="J50" s="4"/>
      <c r="AB50" s="1" t="s">
        <v>9</v>
      </c>
      <c r="AC50" s="1">
        <f>'Imports - Data (Raw)'!AQ50/'Imports - Data (Raw)'!AP50</f>
        <v>2.3919999999999999</v>
      </c>
      <c r="AD50" s="1" t="s">
        <v>9</v>
      </c>
      <c r="AE50" s="1">
        <f>'Imports - Data (Raw)'!AT50/'Imports - Data (Raw)'!AS50</f>
        <v>4.6907216494845363</v>
      </c>
    </row>
    <row r="51" spans="1:81" s="1" customFormat="1" x14ac:dyDescent="0.3">
      <c r="A51" s="4" t="s">
        <v>28</v>
      </c>
      <c r="B51" s="4"/>
      <c r="C51" s="4"/>
      <c r="D51" s="4"/>
      <c r="E51" s="4"/>
      <c r="F51" s="4"/>
      <c r="G51" s="4"/>
      <c r="H51" s="4"/>
      <c r="I51" s="4"/>
      <c r="J51" s="4"/>
      <c r="AJ51" s="1" t="s">
        <v>9</v>
      </c>
      <c r="AK51" s="1">
        <f>'Imports - Data (Raw)'!BC51/'Imports - Data (Raw)'!BB51</f>
        <v>2.5490196078431371</v>
      </c>
      <c r="AL51" s="1" t="s">
        <v>9</v>
      </c>
      <c r="AM51" s="1">
        <f>'Imports - Data (Raw)'!BF51/'Imports - Data (Raw)'!BE51</f>
        <v>2.5270935960591134</v>
      </c>
      <c r="AN51" s="1" t="s">
        <v>9</v>
      </c>
      <c r="AO51" s="1">
        <f>'Imports - Data (Raw)'!BI51/'Imports - Data (Raw)'!BH51</f>
        <v>2.2869955156950672</v>
      </c>
      <c r="AP51" s="1" t="s">
        <v>9</v>
      </c>
      <c r="AQ51" s="1">
        <f>'Imports - Data (Raw)'!BL51/'Imports - Data (Raw)'!BK51</f>
        <v>2.6222222222222222</v>
      </c>
      <c r="AR51" s="1" t="s">
        <v>9</v>
      </c>
      <c r="AS51" s="1">
        <f>'Imports - Data (Raw)'!BO51/'Imports - Data (Raw)'!BN51</f>
        <v>2.5365853658536586</v>
      </c>
      <c r="AT51" s="1" t="s">
        <v>9</v>
      </c>
      <c r="AU51" s="1">
        <f>'Imports - Data (Raw)'!BR51/'Imports - Data (Raw)'!BQ51</f>
        <v>2.670807453416149</v>
      </c>
      <c r="AV51" s="1" t="s">
        <v>9</v>
      </c>
      <c r="AW51" s="1">
        <f>'Imports - Data (Raw)'!BU51/'Imports - Data (Raw)'!BT51</f>
        <v>2.545045045045045</v>
      </c>
      <c r="AX51" s="1" t="s">
        <v>9</v>
      </c>
      <c r="AY51" s="1">
        <f>'Imports - Data (Raw)'!BX51/'Imports - Data (Raw)'!BW51</f>
        <v>2.4888888888888889</v>
      </c>
      <c r="AZ51" s="1" t="s">
        <v>9</v>
      </c>
      <c r="BA51" s="1">
        <f>'Imports - Data (Raw)'!CA51/'Imports - Data (Raw)'!BZ51</f>
        <v>2.4871794871794872</v>
      </c>
      <c r="BB51" s="1" t="s">
        <v>9</v>
      </c>
      <c r="BC51" s="1">
        <f>'Imports - Data (Raw)'!CD51/'Imports - Data (Raw)'!CC51</f>
        <v>2.58</v>
      </c>
      <c r="BD51" s="1" t="s">
        <v>9</v>
      </c>
      <c r="BE51" s="1">
        <f>'Imports - Data (Raw)'!CG51/'Imports - Data (Raw)'!CF51</f>
        <v>2.4939024390243905</v>
      </c>
      <c r="BF51" s="1" t="s">
        <v>9</v>
      </c>
      <c r="BG51" s="1">
        <f>'Imports - Data (Raw)'!CJ51/'Imports - Data (Raw)'!CI51</f>
        <v>2.5541666666666667</v>
      </c>
      <c r="BH51" s="1" t="s">
        <v>9</v>
      </c>
      <c r="BI51" s="1">
        <f>'Imports - Data (Raw)'!CM51/'Imports - Data (Raw)'!CL51</f>
        <v>2.6150000000000002</v>
      </c>
      <c r="BJ51" s="1" t="s">
        <v>9</v>
      </c>
      <c r="BK51" s="1">
        <f>'Imports - Data (Raw)'!CP51/'Imports - Data (Raw)'!CO51</f>
        <v>2.2842639593908629</v>
      </c>
      <c r="BL51" s="1" t="s">
        <v>9</v>
      </c>
      <c r="BM51" s="1">
        <f>'Imports - Data (Raw)'!CS51/'Imports - Data (Raw)'!CR51</f>
        <v>2.4545454545454546</v>
      </c>
      <c r="BN51" s="1" t="s">
        <v>9</v>
      </c>
      <c r="BO51" s="1">
        <f>'Imports - Data (Raw)'!CV51/'Imports - Data (Raw)'!CU51</f>
        <v>2.7024793388429753</v>
      </c>
      <c r="BP51" s="1" t="s">
        <v>9</v>
      </c>
      <c r="BQ51" s="1">
        <f>'Imports - Data (Raw)'!CY51/'Imports - Data (Raw)'!CX51</f>
        <v>2.6211180124223601</v>
      </c>
      <c r="BR51" s="1" t="s">
        <v>9</v>
      </c>
      <c r="BS51" s="1">
        <f>'Imports - Data (Raw)'!DB51/'Imports - Data (Raw)'!DA51</f>
        <v>2.5481481481481483</v>
      </c>
      <c r="BT51" s="1" t="s">
        <v>9</v>
      </c>
      <c r="BU51" s="1">
        <f>'Imports - Data (Raw)'!DE51/'Imports - Data (Raw)'!DD51</f>
        <v>2.5625</v>
      </c>
      <c r="BV51" s="1" t="s">
        <v>9</v>
      </c>
      <c r="BW51" s="1">
        <f>'Imports - Data (Raw)'!DH51/'Imports - Data (Raw)'!DG51</f>
        <v>2.489247311827957</v>
      </c>
      <c r="BX51" s="1" t="s">
        <v>9</v>
      </c>
      <c r="BY51" s="1">
        <f>'Imports - Data (Raw)'!DK51/'Imports - Data (Raw)'!DJ51</f>
        <v>2.4502923976608186</v>
      </c>
      <c r="BZ51" s="1" t="s">
        <v>9</v>
      </c>
      <c r="CA51" s="1">
        <f>'Imports - Data (Raw)'!DN51/'Imports - Data (Raw)'!DM51</f>
        <v>2.2545945945945944</v>
      </c>
      <c r="CB51" s="1" t="s">
        <v>9</v>
      </c>
      <c r="CC51" s="1">
        <f>'Imports - Data (Raw)'!DQ51/'Imports - Data (Raw)'!DP51</f>
        <v>3.4785276073619631</v>
      </c>
    </row>
    <row r="52" spans="1:81" s="1" customFormat="1" x14ac:dyDescent="0.3">
      <c r="A52" s="4" t="s">
        <v>29</v>
      </c>
      <c r="B52" s="1" t="s">
        <v>30</v>
      </c>
      <c r="C52" s="1">
        <f>'Imports - Data (Raw)'!D52/'Imports - Data (Raw)'!C52</f>
        <v>7.5</v>
      </c>
      <c r="D52" s="1" t="s">
        <v>30</v>
      </c>
      <c r="E52" s="1">
        <f>'Imports - Data (Raw)'!G52/'Imports - Data (Raw)'!F52</f>
        <v>7.5</v>
      </c>
      <c r="F52" s="1" t="s">
        <v>30</v>
      </c>
      <c r="G52" s="1">
        <f>'Imports - Data (Raw)'!J52/'Imports - Data (Raw)'!I52</f>
        <v>7.5</v>
      </c>
      <c r="H52" s="1" t="s">
        <v>30</v>
      </c>
      <c r="I52" s="1">
        <f>'Imports - Data (Raw)'!M52/'Imports - Data (Raw)'!L52</f>
        <v>7.5</v>
      </c>
      <c r="J52" s="1" t="s">
        <v>30</v>
      </c>
      <c r="K52" s="1">
        <f>'Imports - Data (Raw)'!P52/'Imports - Data (Raw)'!O52</f>
        <v>7.4999122036874448</v>
      </c>
      <c r="L52" s="1" t="s">
        <v>31</v>
      </c>
      <c r="M52" s="1">
        <f>'Imports - Data (Raw)'!S52/'Imports - Data (Raw)'!R52</f>
        <v>7.5</v>
      </c>
      <c r="N52" s="1" t="s">
        <v>31</v>
      </c>
      <c r="O52" s="1">
        <f>'Imports - Data (Raw)'!V52/'Imports - Data (Raw)'!U52</f>
        <v>7.5</v>
      </c>
      <c r="P52" s="1" t="s">
        <v>19</v>
      </c>
      <c r="Q52" s="1">
        <f>'Imports - Data (Raw)'!Y52/'Imports - Data (Raw)'!X52</f>
        <v>5.0125999515386477</v>
      </c>
      <c r="R52" s="1" t="s">
        <v>19</v>
      </c>
      <c r="S52" s="1">
        <f>'Imports - Data (Raw)'!AB52/'Imports - Data (Raw)'!AA52</f>
        <v>5</v>
      </c>
      <c r="T52" s="1" t="s">
        <v>19</v>
      </c>
      <c r="U52" s="1">
        <f>'Imports - Data (Raw)'!AE52/'Imports - Data (Raw)'!AD52</f>
        <v>5</v>
      </c>
      <c r="V52" s="1" t="s">
        <v>19</v>
      </c>
      <c r="W52" s="1">
        <f>'Imports - Data (Raw)'!AH52/'Imports - Data (Raw)'!AG52</f>
        <v>5</v>
      </c>
      <c r="AB52" s="1" t="s">
        <v>9</v>
      </c>
      <c r="AC52" s="1">
        <f>'Imports - Data (Raw)'!AQ52/'Imports - Data (Raw)'!AP52</f>
        <v>1.7133496332518336</v>
      </c>
      <c r="AD52" s="1" t="s">
        <v>9</v>
      </c>
      <c r="AE52" s="1">
        <f>'Imports - Data (Raw)'!AT52/'Imports - Data (Raw)'!AS52</f>
        <v>1.3331430596016061</v>
      </c>
      <c r="AF52" s="1" t="s">
        <v>9</v>
      </c>
      <c r="AG52" s="1">
        <f>'Imports - Data (Raw)'!AW52/'Imports - Data (Raw)'!AV52</f>
        <v>1.2331975560081467</v>
      </c>
      <c r="AH52" s="1" t="s">
        <v>9</v>
      </c>
      <c r="AI52" s="1">
        <f>'Imports - Data (Raw)'!AZ52/'Imports - Data (Raw)'!AY52</f>
        <v>1.242380629867931</v>
      </c>
      <c r="AJ52" s="1" t="s">
        <v>9</v>
      </c>
      <c r="AK52" s="1">
        <f>'Imports - Data (Raw)'!BC52/'Imports - Data (Raw)'!BB52</f>
        <v>1</v>
      </c>
      <c r="AL52" s="1" t="s">
        <v>9</v>
      </c>
      <c r="AM52" s="1">
        <f>'Imports - Data (Raw)'!BF52/'Imports - Data (Raw)'!BE52</f>
        <v>1.0402494331065759</v>
      </c>
      <c r="AN52" s="1" t="s">
        <v>9</v>
      </c>
      <c r="AO52" s="1">
        <f>'Imports - Data (Raw)'!BI52/'Imports - Data (Raw)'!BH52</f>
        <v>1</v>
      </c>
      <c r="AP52" s="1" t="s">
        <v>9</v>
      </c>
      <c r="AQ52" s="1">
        <f>'Imports - Data (Raw)'!BL52/'Imports - Data (Raw)'!BK52</f>
        <v>0.93999558791087579</v>
      </c>
      <c r="AR52" s="1" t="s">
        <v>9</v>
      </c>
      <c r="AS52" s="1">
        <f>'Imports - Data (Raw)'!BO52/'Imports - Data (Raw)'!BN52</f>
        <v>1</v>
      </c>
      <c r="AT52" s="1" t="s">
        <v>9</v>
      </c>
      <c r="AU52" s="1">
        <f>'Imports - Data (Raw)'!BR52/'Imports - Data (Raw)'!BQ52</f>
        <v>1</v>
      </c>
      <c r="AV52" s="1" t="s">
        <v>9</v>
      </c>
      <c r="AW52" s="1">
        <f>'Imports - Data (Raw)'!BU52/'Imports - Data (Raw)'!BT52</f>
        <v>1</v>
      </c>
      <c r="AX52" s="1" t="s">
        <v>9</v>
      </c>
      <c r="AY52" s="1">
        <f>'Imports - Data (Raw)'!BX52/'Imports - Data (Raw)'!BW52</f>
        <v>0.84444444444444444</v>
      </c>
      <c r="AZ52" s="1" t="s">
        <v>9</v>
      </c>
      <c r="BA52" s="1">
        <f>'Imports - Data (Raw)'!CA52/'Imports - Data (Raw)'!BZ52</f>
        <v>0.79990494296577952</v>
      </c>
      <c r="BB52" s="1" t="s">
        <v>9</v>
      </c>
      <c r="BC52" s="1">
        <f>'Imports - Data (Raw)'!CD52/'Imports - Data (Raw)'!CC52</f>
        <v>0.8</v>
      </c>
      <c r="BD52" s="1" t="s">
        <v>9</v>
      </c>
      <c r="BE52" s="1">
        <f>'Imports - Data (Raw)'!CG52/'Imports - Data (Raw)'!CF52</f>
        <v>0.80014534883720934</v>
      </c>
      <c r="BF52" s="1" t="s">
        <v>9</v>
      </c>
      <c r="BG52" s="1">
        <f>'Imports - Data (Raw)'!CJ52/'Imports - Data (Raw)'!CI52</f>
        <v>0.80007309941520466</v>
      </c>
      <c r="BH52" s="1" t="s">
        <v>9</v>
      </c>
      <c r="BI52" s="1">
        <f>'Imports - Data (Raw)'!CM52/'Imports - Data (Raw)'!CL52</f>
        <v>0.80008312551953453</v>
      </c>
      <c r="BJ52" s="1" t="s">
        <v>9</v>
      </c>
      <c r="BK52" s="1">
        <f>'Imports - Data (Raw)'!CP52/'Imports - Data (Raw)'!CO52</f>
        <v>0.79988262910798125</v>
      </c>
      <c r="BL52" s="1" t="s">
        <v>9</v>
      </c>
      <c r="BM52" s="1">
        <f>'Imports - Data (Raw)'!CS52/'Imports - Data (Raw)'!CR52</f>
        <v>0.70071258907363421</v>
      </c>
      <c r="BN52" s="1" t="s">
        <v>9</v>
      </c>
      <c r="BO52" s="1">
        <f>'Imports - Data (Raw)'!CV52/'Imports - Data (Raw)'!CU52</f>
        <v>0.69902912621359226</v>
      </c>
      <c r="BP52" s="1" t="s">
        <v>9</v>
      </c>
      <c r="BQ52" s="1">
        <f>'Imports - Data (Raw)'!CY52/'Imports - Data (Raw)'!CX52</f>
        <v>0.5</v>
      </c>
      <c r="BV52" s="1" t="s">
        <v>9</v>
      </c>
      <c r="BW52" s="1">
        <f>'Imports - Data (Raw)'!DH52/'Imports - Data (Raw)'!DG52</f>
        <v>0.74931381518755713</v>
      </c>
    </row>
    <row r="53" spans="1:81" s="1" customFormat="1" x14ac:dyDescent="0.3">
      <c r="A53" s="4" t="s">
        <v>32</v>
      </c>
      <c r="B53" s="1" t="s">
        <v>33</v>
      </c>
      <c r="C53" s="1">
        <f>'Imports - Data (Raw)'!D53/'Imports - Data (Raw)'!C53</f>
        <v>10</v>
      </c>
      <c r="D53" s="1" t="s">
        <v>33</v>
      </c>
      <c r="E53" s="1">
        <f>'Imports - Data (Raw)'!G53/'Imports - Data (Raw)'!F53</f>
        <v>10</v>
      </c>
      <c r="F53" s="1" t="s">
        <v>33</v>
      </c>
      <c r="G53" s="1">
        <f>'Imports - Data (Raw)'!J53/'Imports - Data (Raw)'!I53</f>
        <v>10</v>
      </c>
      <c r="H53" s="1" t="s">
        <v>33</v>
      </c>
      <c r="I53" s="1">
        <f>'Imports - Data (Raw)'!M53/'Imports - Data (Raw)'!L53</f>
        <v>10</v>
      </c>
      <c r="J53" s="1" t="s">
        <v>33</v>
      </c>
      <c r="K53" s="1">
        <f>'Imports - Data (Raw)'!P53/'Imports - Data (Raw)'!O53</f>
        <v>10</v>
      </c>
      <c r="L53" s="1" t="s">
        <v>34</v>
      </c>
      <c r="M53" s="1">
        <f>'Imports - Data (Raw)'!S53/'Imports - Data (Raw)'!R53</f>
        <v>10</v>
      </c>
      <c r="N53" s="1" t="s">
        <v>34</v>
      </c>
      <c r="O53" s="1">
        <f>'Imports - Data (Raw)'!V53/'Imports - Data (Raw)'!U53</f>
        <v>10</v>
      </c>
      <c r="P53" s="1" t="s">
        <v>35</v>
      </c>
      <c r="Q53" s="1">
        <f>'Imports - Data (Raw)'!Y53/'Imports - Data (Raw)'!X53</f>
        <v>10</v>
      </c>
      <c r="R53" s="1" t="s">
        <v>34</v>
      </c>
      <c r="S53" s="1">
        <f>'Imports - Data (Raw)'!AB53/'Imports - Data (Raw)'!AA53</f>
        <v>8</v>
      </c>
      <c r="T53" s="1" t="s">
        <v>34</v>
      </c>
      <c r="U53" s="1">
        <f>'Imports - Data (Raw)'!AE53/'Imports - Data (Raw)'!AD53</f>
        <v>8</v>
      </c>
      <c r="V53" s="1" t="s">
        <v>34</v>
      </c>
      <c r="W53" s="1">
        <f>'Imports - Data (Raw)'!AH53/'Imports - Data (Raw)'!AG53</f>
        <v>8</v>
      </c>
      <c r="X53" s="1" t="s">
        <v>34</v>
      </c>
      <c r="Y53" s="1">
        <f>'Imports - Data (Raw)'!AK53/'Imports - Data (Raw)'!AJ53</f>
        <v>8</v>
      </c>
      <c r="Z53" s="1" t="s">
        <v>34</v>
      </c>
      <c r="AA53" s="1">
        <f>'Imports - Data (Raw)'!AN53/'Imports - Data (Raw)'!AM53</f>
        <v>8</v>
      </c>
      <c r="AB53" s="1" t="s">
        <v>9</v>
      </c>
      <c r="AC53" s="1">
        <f>'Imports - Data (Raw)'!AQ53/'Imports - Data (Raw)'!AP53</f>
        <v>12.398532317245273</v>
      </c>
      <c r="AD53" s="1" t="s">
        <v>9</v>
      </c>
      <c r="AE53" s="1">
        <f>'Imports - Data (Raw)'!AT53/'Imports - Data (Raw)'!AS53</f>
        <v>8.7113951011714583</v>
      </c>
      <c r="AF53" s="1" t="s">
        <v>9</v>
      </c>
      <c r="AG53" s="1">
        <f>'Imports - Data (Raw)'!AW53/'Imports - Data (Raw)'!AV53</f>
        <v>8</v>
      </c>
      <c r="AH53" s="1" t="s">
        <v>9</v>
      </c>
      <c r="AI53" s="1">
        <f>'Imports - Data (Raw)'!AZ53/'Imports - Data (Raw)'!AY53</f>
        <v>8</v>
      </c>
      <c r="AJ53" s="1" t="s">
        <v>9</v>
      </c>
      <c r="AK53" s="1">
        <f>'Imports - Data (Raw)'!BC53/'Imports - Data (Raw)'!BB53</f>
        <v>6</v>
      </c>
      <c r="AL53" s="1" t="s">
        <v>9</v>
      </c>
      <c r="AM53" s="1">
        <f>'Imports - Data (Raw)'!BF53/'Imports - Data (Raw)'!BE53</f>
        <v>6</v>
      </c>
      <c r="AN53" s="1" t="s">
        <v>9</v>
      </c>
      <c r="AO53" s="1">
        <f>'Imports - Data (Raw)'!BI53/'Imports - Data (Raw)'!BH53</f>
        <v>6</v>
      </c>
      <c r="AP53" s="1" t="s">
        <v>9</v>
      </c>
      <c r="AQ53" s="1">
        <f>'Imports - Data (Raw)'!BL53/'Imports - Data (Raw)'!BK53</f>
        <v>6</v>
      </c>
      <c r="AR53" s="1" t="s">
        <v>9</v>
      </c>
      <c r="AS53" s="1">
        <f>'Imports - Data (Raw)'!BO53/'Imports - Data (Raw)'!BN53</f>
        <v>6</v>
      </c>
      <c r="AT53" s="1" t="s">
        <v>9</v>
      </c>
      <c r="AU53" s="1">
        <f>'Imports - Data (Raw)'!BR53/'Imports - Data (Raw)'!BQ53</f>
        <v>6</v>
      </c>
      <c r="AV53" s="1" t="s">
        <v>9</v>
      </c>
      <c r="AW53" s="1">
        <f>'Imports - Data (Raw)'!BU53/'Imports - Data (Raw)'!BT53</f>
        <v>6</v>
      </c>
      <c r="AX53" s="1" t="s">
        <v>9</v>
      </c>
      <c r="AY53" s="1">
        <f>'Imports - Data (Raw)'!BX53/'Imports - Data (Raw)'!BW53</f>
        <v>5</v>
      </c>
      <c r="AZ53" s="1" t="s">
        <v>9</v>
      </c>
      <c r="BA53" s="1">
        <f>'Imports - Data (Raw)'!CA53/'Imports - Data (Raw)'!BZ53</f>
        <v>5</v>
      </c>
      <c r="BB53" s="1" t="s">
        <v>9</v>
      </c>
      <c r="BC53" s="1">
        <f>'Imports - Data (Raw)'!CD53/'Imports - Data (Raw)'!CC53</f>
        <v>5</v>
      </c>
      <c r="BD53" s="1" t="s">
        <v>9</v>
      </c>
      <c r="BE53" s="1">
        <f>'Imports - Data (Raw)'!CG53/'Imports - Data (Raw)'!CF53</f>
        <v>4.6000639386189262</v>
      </c>
      <c r="BF53" s="1" t="s">
        <v>9</v>
      </c>
      <c r="BG53" s="1">
        <f>'Imports - Data (Raw)'!CJ53/'Imports - Data (Raw)'!CI53</f>
        <v>4.3998756218905477</v>
      </c>
      <c r="BH53" s="1" t="s">
        <v>9</v>
      </c>
      <c r="BI53" s="1">
        <f>'Imports - Data (Raw)'!CM53/'Imports - Data (Raw)'!CL53</f>
        <v>4</v>
      </c>
      <c r="BJ53" s="1" t="s">
        <v>9</v>
      </c>
      <c r="BK53" s="1">
        <f>'Imports - Data (Raw)'!CP53/'Imports - Data (Raw)'!CO53</f>
        <v>3</v>
      </c>
      <c r="BL53" s="1" t="s">
        <v>9</v>
      </c>
      <c r="BM53" s="1">
        <f>'Imports - Data (Raw)'!CS53/'Imports - Data (Raw)'!CR53</f>
        <v>3.6</v>
      </c>
      <c r="BN53" s="1" t="s">
        <v>9</v>
      </c>
      <c r="BO53" s="1">
        <f>'Imports - Data (Raw)'!CV53/'Imports - Data (Raw)'!CU53</f>
        <v>4</v>
      </c>
      <c r="BP53" s="1" t="s">
        <v>9</v>
      </c>
      <c r="BQ53" s="1">
        <f>'Imports - Data (Raw)'!CY53/'Imports - Data (Raw)'!CX53</f>
        <v>4</v>
      </c>
      <c r="BR53" s="1" t="s">
        <v>9</v>
      </c>
      <c r="BS53" s="1">
        <f>'Imports - Data (Raw)'!DB53/'Imports - Data (Raw)'!DA53</f>
        <v>4</v>
      </c>
      <c r="BT53" s="1" t="s">
        <v>9</v>
      </c>
      <c r="BU53" s="1">
        <f>'Imports - Data (Raw)'!DE53/'Imports - Data (Raw)'!DD53</f>
        <v>4</v>
      </c>
      <c r="BV53" s="1" t="s">
        <v>9</v>
      </c>
      <c r="BW53" s="1">
        <f>'Imports - Data (Raw)'!DH53/'Imports - Data (Raw)'!DG53</f>
        <v>4.0005737234652896</v>
      </c>
      <c r="BX53" s="1" t="s">
        <v>9</v>
      </c>
      <c r="BY53" s="1">
        <f>'Imports - Data (Raw)'!DK53/'Imports - Data (Raw)'!DJ53</f>
        <v>4.201062887511072</v>
      </c>
      <c r="BZ53" s="1" t="s">
        <v>9</v>
      </c>
      <c r="CA53" s="1">
        <f>'Imports - Data (Raw)'!DN53/'Imports - Data (Raw)'!DM53</f>
        <v>3.67</v>
      </c>
      <c r="CB53" s="1" t="s">
        <v>9</v>
      </c>
      <c r="CC53" s="1">
        <f>'Imports - Data (Raw)'!DQ53/'Imports - Data (Raw)'!DP53</f>
        <v>2.8</v>
      </c>
    </row>
    <row r="54" spans="1:81" s="1" customFormat="1" x14ac:dyDescent="0.3">
      <c r="A54" s="4" t="s">
        <v>36</v>
      </c>
      <c r="AD54" s="1" t="s">
        <v>9</v>
      </c>
      <c r="AE54" s="1">
        <f>'Imports - Data (Raw)'!AT54/'Imports - Data (Raw)'!AS54</f>
        <v>48.695652173913047</v>
      </c>
    </row>
    <row r="55" spans="1:81" s="1" customFormat="1" x14ac:dyDescent="0.3">
      <c r="A55" s="14" t="s">
        <v>173</v>
      </c>
      <c r="AB55" s="1" t="s">
        <v>9</v>
      </c>
      <c r="AC55" s="1">
        <f>'Imports - Data (Raw)'!AQ55/'Imports - Data (Raw)'!AP55</f>
        <v>0.46701570680628274</v>
      </c>
      <c r="AD55" s="1" t="s">
        <v>9</v>
      </c>
      <c r="AE55" s="1">
        <f>'Imports - Data (Raw)'!AT55/'Imports - Data (Raw)'!AS55</f>
        <v>0.56031746031746033</v>
      </c>
    </row>
    <row r="56" spans="1:81" s="1" customFormat="1" x14ac:dyDescent="0.3">
      <c r="A56" s="4" t="s">
        <v>37</v>
      </c>
      <c r="AB56" s="1" t="s">
        <v>9</v>
      </c>
      <c r="AC56" s="1">
        <f>'Imports - Data (Raw)'!AQ56/'Imports - Data (Raw)'!AP56</f>
        <v>1.2921810699588476</v>
      </c>
    </row>
    <row r="57" spans="1:81" s="1" customFormat="1" x14ac:dyDescent="0.3">
      <c r="A57" s="14" t="s">
        <v>174</v>
      </c>
      <c r="AF57" s="1" t="s">
        <v>9</v>
      </c>
      <c r="AG57" s="1">
        <f>'Imports - Data (Raw)'!AW57/'Imports - Data (Raw)'!AV57</f>
        <v>35.696969696969695</v>
      </c>
      <c r="AH57" s="1" t="s">
        <v>9</v>
      </c>
      <c r="AI57" s="1">
        <f>'Imports - Data (Raw)'!AZ57/'Imports - Data (Raw)'!AY57</f>
        <v>35.712025316455694</v>
      </c>
      <c r="AJ57" s="1" t="s">
        <v>9</v>
      </c>
      <c r="AK57" s="1">
        <f>'Imports - Data (Raw)'!BC57/'Imports - Data (Raw)'!BB57</f>
        <v>31.772727272727273</v>
      </c>
      <c r="AL57" s="1" t="s">
        <v>9</v>
      </c>
      <c r="AM57" s="1">
        <f>'Imports - Data (Raw)'!BF57/'Imports - Data (Raw)'!BE57</f>
        <v>21.647058823529413</v>
      </c>
      <c r="AN57" s="1" t="s">
        <v>9</v>
      </c>
      <c r="AO57" s="1">
        <f>'Imports - Data (Raw)'!BI57/'Imports - Data (Raw)'!BH57</f>
        <v>22.110429447852759</v>
      </c>
      <c r="AP57" s="1" t="s">
        <v>9</v>
      </c>
      <c r="AQ57" s="1">
        <f>'Imports - Data (Raw)'!BL57/'Imports - Data (Raw)'!BK57</f>
        <v>21.357548240635641</v>
      </c>
      <c r="AR57" s="1" t="s">
        <v>9</v>
      </c>
      <c r="AS57" s="1">
        <f>'Imports - Data (Raw)'!BO57/'Imports - Data (Raw)'!BN57</f>
        <v>21.29032258064516</v>
      </c>
      <c r="AT57" s="1" t="s">
        <v>9</v>
      </c>
      <c r="AU57" s="1">
        <f>'Imports - Data (Raw)'!BR57/'Imports - Data (Raw)'!BQ57</f>
        <v>22.34375</v>
      </c>
      <c r="AV57" s="1" t="s">
        <v>9</v>
      </c>
      <c r="AW57" s="1">
        <f>'Imports - Data (Raw)'!BU57/'Imports - Data (Raw)'!BT57</f>
        <v>21.53846153846154</v>
      </c>
      <c r="AX57" s="1" t="s">
        <v>9</v>
      </c>
      <c r="AY57" s="1">
        <f>'Imports - Data (Raw)'!BX57/'Imports - Data (Raw)'!BW57</f>
        <v>23.762601626016259</v>
      </c>
      <c r="AZ57" s="1" t="s">
        <v>9</v>
      </c>
      <c r="BA57" s="1">
        <f>'Imports - Data (Raw)'!CA57/'Imports - Data (Raw)'!BZ57</f>
        <v>23.32402645113887</v>
      </c>
      <c r="BB57" s="1" t="s">
        <v>9</v>
      </c>
      <c r="BC57" s="1">
        <f>'Imports - Data (Raw)'!CD57/'Imports - Data (Raw)'!CC57</f>
        <v>23.249299719887954</v>
      </c>
      <c r="BD57" s="1" t="s">
        <v>9</v>
      </c>
      <c r="BE57" s="1">
        <f>'Imports - Data (Raw)'!CG57/'Imports - Data (Raw)'!CF57</f>
        <v>22.891228070175437</v>
      </c>
      <c r="BF57" s="1" t="s">
        <v>9</v>
      </c>
      <c r="BG57" s="1">
        <f>'Imports - Data (Raw)'!CJ57/'Imports - Data (Raw)'!CI57</f>
        <v>23.147540983606557</v>
      </c>
      <c r="BH57" s="1" t="s">
        <v>9</v>
      </c>
      <c r="BI57" s="1">
        <f>'Imports - Data (Raw)'!CM57/'Imports - Data (Raw)'!CL57</f>
        <v>23.988130563798219</v>
      </c>
      <c r="BJ57" s="1" t="s">
        <v>9</v>
      </c>
      <c r="BK57" s="1">
        <f>'Imports - Data (Raw)'!CP57/'Imports - Data (Raw)'!CO57</f>
        <v>17.618717504332757</v>
      </c>
      <c r="BL57" s="1" t="s">
        <v>9</v>
      </c>
      <c r="BM57" s="1">
        <f>'Imports - Data (Raw)'!CS57/'Imports - Data (Raw)'!CR57</f>
        <v>14.939024390243903</v>
      </c>
      <c r="BN57" s="1" t="s">
        <v>9</v>
      </c>
      <c r="BO57" s="1">
        <f>'Imports - Data (Raw)'!CV57/'Imports - Data (Raw)'!CU57</f>
        <v>18.052718286655683</v>
      </c>
      <c r="BP57" s="1" t="s">
        <v>9</v>
      </c>
      <c r="BQ57" s="1">
        <f>'Imports - Data (Raw)'!CY57/'Imports - Data (Raw)'!CX57</f>
        <v>16.689111747851001</v>
      </c>
      <c r="BR57" s="1" t="s">
        <v>9</v>
      </c>
      <c r="BS57" s="1">
        <f>'Imports - Data (Raw)'!DB57/'Imports - Data (Raw)'!DA57</f>
        <v>16.589485458612977</v>
      </c>
      <c r="BT57" s="1" t="s">
        <v>9</v>
      </c>
      <c r="BU57" s="1">
        <f>'Imports - Data (Raw)'!DE57/'Imports - Data (Raw)'!DD57</f>
        <v>16.565030146425496</v>
      </c>
      <c r="BV57" s="1" t="s">
        <v>9</v>
      </c>
      <c r="BX57" s="1" t="s">
        <v>9</v>
      </c>
      <c r="BY57" s="1">
        <f>'Imports - Data (Raw)'!DK57/'Imports - Data (Raw)'!DJ57</f>
        <v>16.789473684210527</v>
      </c>
      <c r="BZ57" s="1" t="s">
        <v>9</v>
      </c>
      <c r="CA57" s="1">
        <f>'Imports - Data (Raw)'!DN57/'Imports - Data (Raw)'!DM57</f>
        <v>20.74895287958115</v>
      </c>
      <c r="CB57" s="1" t="s">
        <v>9</v>
      </c>
      <c r="CC57" s="1">
        <f>'Imports - Data (Raw)'!DQ57/'Imports - Data (Raw)'!DP57</f>
        <v>10.054317548746518</v>
      </c>
    </row>
    <row r="58" spans="1:81" s="1" customFormat="1" x14ac:dyDescent="0.3">
      <c r="A58" s="4" t="s">
        <v>38</v>
      </c>
      <c r="AF58" s="1" t="s">
        <v>9</v>
      </c>
      <c r="AG58" s="1">
        <f>'Imports - Data (Raw)'!AW58/'Imports - Data (Raw)'!AV58</f>
        <v>5.66</v>
      </c>
      <c r="AH58" s="1" t="s">
        <v>9</v>
      </c>
      <c r="AI58" s="1">
        <f>'Imports - Data (Raw)'!AZ58/'Imports - Data (Raw)'!AY58</f>
        <v>5.7016129032258061</v>
      </c>
      <c r="AJ58" s="1" t="s">
        <v>9</v>
      </c>
      <c r="AK58" s="1">
        <f>'Imports - Data (Raw)'!BC58/'Imports - Data (Raw)'!BB58</f>
        <v>5.25</v>
      </c>
      <c r="AL58" s="1" t="s">
        <v>9</v>
      </c>
      <c r="AM58" s="1">
        <f>'Imports - Data (Raw)'!BF58/'Imports - Data (Raw)'!BE58</f>
        <v>5.4347826086956523</v>
      </c>
      <c r="AN58" s="1" t="s">
        <v>9</v>
      </c>
      <c r="AO58" s="1">
        <f>'Imports - Data (Raw)'!BI58/'Imports - Data (Raw)'!BH58</f>
        <v>5.6931818181818183</v>
      </c>
      <c r="AP58" s="1" t="s">
        <v>9</v>
      </c>
      <c r="AQ58" s="1">
        <f>'Imports - Data (Raw)'!BL58/'Imports - Data (Raw)'!BK58</f>
        <v>5.58</v>
      </c>
      <c r="AR58" s="1" t="s">
        <v>9</v>
      </c>
      <c r="AS58" s="1">
        <f>'Imports - Data (Raw)'!BO58/'Imports - Data (Raw)'!BN58</f>
        <v>5.520833333333333</v>
      </c>
      <c r="AT58" s="1" t="s">
        <v>9</v>
      </c>
      <c r="AU58" s="1">
        <f>'Imports - Data (Raw)'!BR58/'Imports - Data (Raw)'!BQ58</f>
        <v>5.55</v>
      </c>
      <c r="AV58" s="1" t="s">
        <v>9</v>
      </c>
      <c r="AW58" s="1">
        <f>'Imports - Data (Raw)'!BU58/'Imports - Data (Raw)'!BT58</f>
        <v>5.4594594594594597</v>
      </c>
      <c r="AX58" s="1" t="s">
        <v>9</v>
      </c>
      <c r="AY58" s="1">
        <f>'Imports - Data (Raw)'!BX58/'Imports - Data (Raw)'!BW58</f>
        <v>5.4761904761904763</v>
      </c>
      <c r="AZ58" s="1" t="s">
        <v>9</v>
      </c>
      <c r="BA58" s="1">
        <f>'Imports - Data (Raw)'!CA58/'Imports - Data (Raw)'!BZ58</f>
        <v>5.4594594594594597</v>
      </c>
      <c r="BB58" s="1" t="s">
        <v>9</v>
      </c>
      <c r="BC58" s="1">
        <f>'Imports - Data (Raw)'!CD58/'Imports - Data (Raw)'!CC58</f>
        <v>5.4</v>
      </c>
      <c r="BD58" s="1" t="s">
        <v>9</v>
      </c>
      <c r="BE58" s="1">
        <f>'Imports - Data (Raw)'!CG58/'Imports - Data (Raw)'!CF58</f>
        <v>5.5222222222222221</v>
      </c>
      <c r="BF58" s="1" t="s">
        <v>9</v>
      </c>
      <c r="BG58" s="1">
        <f>'Imports - Data (Raw)'!CJ58/'Imports - Data (Raw)'!CI58</f>
        <v>4</v>
      </c>
      <c r="BH58" s="1" t="s">
        <v>9</v>
      </c>
      <c r="BI58" s="1">
        <f>'Imports - Data (Raw)'!CM58/'Imports - Data (Raw)'!CL58</f>
        <v>4</v>
      </c>
      <c r="BJ58" s="1" t="s">
        <v>9</v>
      </c>
      <c r="BK58" s="1">
        <f>'Imports - Data (Raw)'!CP58/'Imports - Data (Raw)'!CO58</f>
        <v>4.4098360655737707</v>
      </c>
      <c r="BL58" s="1" t="s">
        <v>9</v>
      </c>
      <c r="BM58" s="1">
        <f>'Imports - Data (Raw)'!CS58/'Imports - Data (Raw)'!CR58</f>
        <v>4.0082644628099171</v>
      </c>
      <c r="BN58" s="1" t="s">
        <v>9</v>
      </c>
      <c r="BO58" s="1">
        <f>'Imports - Data (Raw)'!CV58/'Imports - Data (Raw)'!CU58</f>
        <v>4.0294117647058822</v>
      </c>
      <c r="BP58" s="1" t="s">
        <v>9</v>
      </c>
      <c r="BQ58" s="1">
        <f>'Imports - Data (Raw)'!CY58/'Imports - Data (Raw)'!CX58</f>
        <v>5.1022727272727275</v>
      </c>
      <c r="BR58" s="1" t="s">
        <v>9</v>
      </c>
      <c r="BS58" s="1">
        <f>'Imports - Data (Raw)'!DB58/'Imports - Data (Raw)'!DA58</f>
        <v>5.0126582278481013</v>
      </c>
      <c r="BT58" s="1" t="s">
        <v>9</v>
      </c>
      <c r="BU58" s="1">
        <f>'Imports - Data (Raw)'!DE58/'Imports - Data (Raw)'!DD58</f>
        <v>4.989528795811518</v>
      </c>
      <c r="BV58" s="1" t="s">
        <v>9</v>
      </c>
      <c r="BX58" s="1" t="s">
        <v>9</v>
      </c>
      <c r="BY58" s="1">
        <f>'Imports - Data (Raw)'!DK58/'Imports - Data (Raw)'!DJ58</f>
        <v>6.4202898550724639</v>
      </c>
      <c r="BZ58" s="1" t="s">
        <v>9</v>
      </c>
      <c r="CA58" s="1">
        <f>'Imports - Data (Raw)'!DN58/'Imports - Data (Raw)'!DM58</f>
        <v>5.6841121495327105</v>
      </c>
      <c r="CB58" s="1" t="s">
        <v>9</v>
      </c>
      <c r="CC58" s="1">
        <f>'Imports - Data (Raw)'!DQ58/'Imports - Data (Raw)'!DP58</f>
        <v>5.387096774193548</v>
      </c>
    </row>
    <row r="59" spans="1:81" s="1" customFormat="1" x14ac:dyDescent="0.3">
      <c r="A59" s="4"/>
    </row>
    <row r="60" spans="1:81" x14ac:dyDescent="0.3">
      <c r="A60" s="25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62"/>
  <sheetViews>
    <sheetView zoomScale="70" zoomScaleNormal="70" workbookViewId="0">
      <pane xSplit="3" ySplit="3" topLeftCell="D96" activePane="bottomRight" state="frozen"/>
      <selection pane="topRight" activeCell="D1" sqref="D1"/>
      <selection pane="bottomLeft" activeCell="A4" sqref="A4"/>
      <selection pane="bottomRight" activeCell="H134" sqref="H134"/>
    </sheetView>
  </sheetViews>
  <sheetFormatPr defaultRowHeight="14.4" x14ac:dyDescent="0.3"/>
  <cols>
    <col min="1" max="1" width="30.21875" style="6" bestFit="1" customWidth="1"/>
    <col min="2" max="82" width="14.6640625" customWidth="1"/>
  </cols>
  <sheetData>
    <row r="1" spans="1:87" s="12" customFormat="1" x14ac:dyDescent="0.3">
      <c r="A1" s="23" t="s">
        <v>87</v>
      </c>
      <c r="B1" s="56" t="s">
        <v>269</v>
      </c>
      <c r="C1" s="23"/>
      <c r="D1" s="22" t="s">
        <v>88</v>
      </c>
      <c r="E1" s="22"/>
      <c r="F1" s="22" t="s">
        <v>88</v>
      </c>
      <c r="G1" s="22"/>
      <c r="H1" s="22" t="s">
        <v>88</v>
      </c>
      <c r="I1" s="22"/>
      <c r="J1" s="22" t="s">
        <v>88</v>
      </c>
      <c r="K1" s="22"/>
      <c r="L1" s="22" t="s">
        <v>88</v>
      </c>
      <c r="M1" s="22"/>
      <c r="N1" s="22" t="s">
        <v>89</v>
      </c>
      <c r="O1" s="22"/>
      <c r="P1" s="22" t="s">
        <v>90</v>
      </c>
      <c r="Q1" s="22"/>
      <c r="R1" s="22" t="s">
        <v>91</v>
      </c>
      <c r="S1" s="22"/>
      <c r="T1" s="22" t="s">
        <v>91</v>
      </c>
      <c r="U1" s="22"/>
      <c r="V1" s="22" t="s">
        <v>92</v>
      </c>
      <c r="W1" s="22"/>
      <c r="X1" s="22" t="s">
        <v>93</v>
      </c>
      <c r="Y1" s="22"/>
      <c r="Z1" s="22" t="s">
        <v>94</v>
      </c>
      <c r="AA1" s="22"/>
      <c r="AB1" s="22" t="s">
        <v>95</v>
      </c>
      <c r="AC1" s="22"/>
      <c r="AD1" s="22" t="s">
        <v>96</v>
      </c>
      <c r="AE1" s="22"/>
      <c r="AF1" s="22" t="s">
        <v>97</v>
      </c>
      <c r="AG1" s="22"/>
      <c r="AH1" s="22" t="s">
        <v>98</v>
      </c>
      <c r="AI1" s="22"/>
      <c r="AJ1" s="22" t="s">
        <v>99</v>
      </c>
      <c r="AK1" s="22"/>
      <c r="AL1" s="22" t="s">
        <v>100</v>
      </c>
      <c r="AN1" s="22" t="s">
        <v>101</v>
      </c>
      <c r="AO1" s="22"/>
      <c r="AP1" s="22" t="s">
        <v>102</v>
      </c>
      <c r="AQ1" s="22"/>
      <c r="AR1" s="22" t="s">
        <v>103</v>
      </c>
      <c r="AS1" s="22"/>
      <c r="AT1" s="22" t="s">
        <v>104</v>
      </c>
      <c r="AU1" s="22"/>
      <c r="AV1" s="22" t="s">
        <v>105</v>
      </c>
      <c r="AW1" s="22"/>
      <c r="AX1" s="22" t="s">
        <v>106</v>
      </c>
      <c r="AY1" s="22"/>
      <c r="AZ1" s="22" t="s">
        <v>107</v>
      </c>
      <c r="BA1" s="22"/>
      <c r="BB1" s="22" t="s">
        <v>108</v>
      </c>
      <c r="BC1" s="22"/>
      <c r="BD1" s="22" t="s">
        <v>109</v>
      </c>
      <c r="BE1" s="22"/>
      <c r="BF1" s="22" t="s">
        <v>110</v>
      </c>
      <c r="BG1" s="22"/>
      <c r="BH1" s="22" t="s">
        <v>111</v>
      </c>
      <c r="BI1" s="22"/>
      <c r="BJ1" s="22" t="s">
        <v>112</v>
      </c>
      <c r="BK1" s="22"/>
      <c r="BL1" s="22" t="s">
        <v>113</v>
      </c>
      <c r="BM1" s="22"/>
      <c r="BN1" s="22" t="s">
        <v>114</v>
      </c>
      <c r="BO1" s="22"/>
      <c r="BP1" s="22" t="s">
        <v>115</v>
      </c>
      <c r="BQ1" s="22"/>
      <c r="BR1" s="22" t="s">
        <v>115</v>
      </c>
      <c r="BS1" s="22"/>
      <c r="BT1" s="22" t="s">
        <v>116</v>
      </c>
      <c r="BU1" s="22"/>
      <c r="BV1" s="22" t="s">
        <v>117</v>
      </c>
      <c r="BW1" s="22"/>
      <c r="BX1" s="22" t="s">
        <v>118</v>
      </c>
      <c r="BY1" s="22"/>
      <c r="BZ1" s="22" t="s">
        <v>118</v>
      </c>
      <c r="CA1" s="22"/>
      <c r="CB1" s="22" t="s">
        <v>118</v>
      </c>
      <c r="CC1" s="22"/>
      <c r="CD1" s="22" t="s">
        <v>119</v>
      </c>
      <c r="CE1" s="22"/>
      <c r="CF1" s="22"/>
      <c r="CG1" s="22"/>
      <c r="CH1" s="22"/>
      <c r="CI1" s="22"/>
    </row>
    <row r="2" spans="1:87" s="12" customFormat="1" x14ac:dyDescent="0.3">
      <c r="A2" s="23"/>
      <c r="B2" s="23"/>
      <c r="C2" s="23"/>
      <c r="D2" s="22" t="s">
        <v>120</v>
      </c>
      <c r="E2" s="22"/>
      <c r="F2" s="22" t="s">
        <v>121</v>
      </c>
      <c r="G2" s="22"/>
      <c r="H2" s="22" t="s">
        <v>122</v>
      </c>
      <c r="I2" s="22"/>
      <c r="J2" s="22" t="s">
        <v>123</v>
      </c>
      <c r="K2" s="22"/>
      <c r="L2" s="22" t="s">
        <v>124</v>
      </c>
      <c r="M2" s="22"/>
      <c r="N2" s="22" t="s">
        <v>125</v>
      </c>
      <c r="O2" s="22"/>
      <c r="P2" s="22" t="s">
        <v>126</v>
      </c>
      <c r="Q2" s="22"/>
      <c r="R2" s="22" t="s">
        <v>127</v>
      </c>
      <c r="S2" s="22"/>
      <c r="T2" s="22" t="s">
        <v>128</v>
      </c>
      <c r="U2" s="22"/>
      <c r="V2" s="22" t="s">
        <v>129</v>
      </c>
      <c r="W2" s="22"/>
      <c r="X2" s="22" t="s">
        <v>130</v>
      </c>
      <c r="Y2" s="22"/>
      <c r="Z2" s="22" t="s">
        <v>131</v>
      </c>
      <c r="AA2" s="22"/>
      <c r="AB2" s="22" t="s">
        <v>132</v>
      </c>
      <c r="AC2" s="22"/>
      <c r="AD2" s="22" t="s">
        <v>133</v>
      </c>
      <c r="AE2" s="22"/>
      <c r="AF2" s="22" t="s">
        <v>134</v>
      </c>
      <c r="AG2" s="22"/>
      <c r="AH2" s="22" t="s">
        <v>135</v>
      </c>
      <c r="AI2" s="22"/>
      <c r="AJ2" s="22" t="s">
        <v>136</v>
      </c>
      <c r="AK2" s="22"/>
      <c r="AL2" s="22" t="s">
        <v>39</v>
      </c>
      <c r="AN2" s="22" t="s">
        <v>40</v>
      </c>
      <c r="AO2" s="22"/>
      <c r="AP2" s="22" t="s">
        <v>137</v>
      </c>
      <c r="AQ2" s="22"/>
      <c r="AR2" s="22" t="s">
        <v>41</v>
      </c>
      <c r="AS2" s="22"/>
      <c r="AT2" s="22" t="s">
        <v>42</v>
      </c>
      <c r="AU2" s="22"/>
      <c r="AV2" s="22" t="s">
        <v>43</v>
      </c>
      <c r="AW2" s="22"/>
      <c r="AX2" s="22" t="s">
        <v>44</v>
      </c>
      <c r="AY2" s="22"/>
      <c r="AZ2" s="22" t="s">
        <v>45</v>
      </c>
      <c r="BA2" s="22"/>
      <c r="BB2" s="22" t="s">
        <v>46</v>
      </c>
      <c r="BC2" s="22"/>
      <c r="BD2" s="22" t="s">
        <v>138</v>
      </c>
      <c r="BE2" s="22"/>
      <c r="BF2" s="22" t="s">
        <v>47</v>
      </c>
      <c r="BG2" s="22"/>
      <c r="BH2" s="22" t="s">
        <v>139</v>
      </c>
      <c r="BI2" s="22"/>
      <c r="BJ2" s="22" t="s">
        <v>48</v>
      </c>
      <c r="BK2" s="22"/>
      <c r="BL2" s="22" t="s">
        <v>140</v>
      </c>
      <c r="BM2" s="22"/>
      <c r="BN2" s="22" t="s">
        <v>49</v>
      </c>
      <c r="BO2" s="22"/>
      <c r="BP2" s="22" t="s">
        <v>50</v>
      </c>
      <c r="BQ2" s="22"/>
      <c r="BR2" s="22" t="s">
        <v>51</v>
      </c>
      <c r="BS2" s="22"/>
      <c r="BT2" s="22" t="s">
        <v>141</v>
      </c>
      <c r="BU2" s="22"/>
      <c r="BV2" s="22" t="s">
        <v>52</v>
      </c>
      <c r="BW2" s="22"/>
      <c r="BX2" s="22" t="s">
        <v>53</v>
      </c>
      <c r="BY2" s="22"/>
      <c r="BZ2" s="22" t="s">
        <v>142</v>
      </c>
      <c r="CA2" s="22"/>
      <c r="CB2" s="22" t="s">
        <v>54</v>
      </c>
      <c r="CC2" s="22"/>
      <c r="CD2" s="22" t="s">
        <v>143</v>
      </c>
      <c r="CE2" s="22"/>
      <c r="CF2" s="22"/>
    </row>
    <row r="3" spans="1:87" s="12" customFormat="1" x14ac:dyDescent="0.3">
      <c r="A3" s="24" t="s">
        <v>0</v>
      </c>
      <c r="B3" s="56" t="s">
        <v>271</v>
      </c>
      <c r="C3" s="12" t="s">
        <v>274</v>
      </c>
      <c r="D3" s="2" t="s">
        <v>1</v>
      </c>
      <c r="E3" s="2" t="s">
        <v>176</v>
      </c>
      <c r="F3" s="2" t="s">
        <v>1</v>
      </c>
      <c r="G3" s="2" t="s">
        <v>176</v>
      </c>
      <c r="H3" s="2" t="s">
        <v>1</v>
      </c>
      <c r="I3" s="2" t="s">
        <v>176</v>
      </c>
      <c r="J3" s="2" t="s">
        <v>1</v>
      </c>
      <c r="K3" s="2" t="s">
        <v>176</v>
      </c>
      <c r="L3" s="2" t="s">
        <v>1</v>
      </c>
      <c r="M3" s="2" t="s">
        <v>176</v>
      </c>
      <c r="N3" s="2" t="s">
        <v>1</v>
      </c>
      <c r="O3" s="2" t="s">
        <v>176</v>
      </c>
      <c r="P3" s="2" t="s">
        <v>1</v>
      </c>
      <c r="Q3" s="2" t="s">
        <v>176</v>
      </c>
      <c r="R3" s="2" t="s">
        <v>1</v>
      </c>
      <c r="S3" s="2" t="s">
        <v>176</v>
      </c>
      <c r="T3" s="2" t="s">
        <v>1</v>
      </c>
      <c r="U3" s="2" t="s">
        <v>176</v>
      </c>
      <c r="V3" s="2" t="s">
        <v>1</v>
      </c>
      <c r="W3" s="2" t="s">
        <v>176</v>
      </c>
      <c r="X3" s="2" t="s">
        <v>1</v>
      </c>
      <c r="Y3" s="2" t="s">
        <v>176</v>
      </c>
      <c r="Z3" s="2" t="s">
        <v>1</v>
      </c>
      <c r="AA3" s="2" t="s">
        <v>176</v>
      </c>
      <c r="AB3" s="2" t="s">
        <v>1</v>
      </c>
      <c r="AC3" s="2" t="s">
        <v>176</v>
      </c>
      <c r="AD3" s="2" t="s">
        <v>1</v>
      </c>
      <c r="AE3" s="2" t="s">
        <v>176</v>
      </c>
      <c r="AF3" s="2" t="s">
        <v>1</v>
      </c>
      <c r="AG3" s="2" t="s">
        <v>176</v>
      </c>
      <c r="AH3" s="2" t="s">
        <v>1</v>
      </c>
      <c r="AI3" s="2" t="s">
        <v>176</v>
      </c>
      <c r="AJ3" s="2" t="s">
        <v>1</v>
      </c>
      <c r="AK3" s="2" t="s">
        <v>176</v>
      </c>
      <c r="AL3" s="2" t="s">
        <v>1</v>
      </c>
      <c r="AM3" s="2" t="s">
        <v>176</v>
      </c>
      <c r="AN3" s="2" t="s">
        <v>1</v>
      </c>
      <c r="AO3" s="2" t="s">
        <v>176</v>
      </c>
      <c r="AP3" s="2" t="s">
        <v>1</v>
      </c>
      <c r="AQ3" s="2" t="s">
        <v>176</v>
      </c>
      <c r="AR3" s="2" t="s">
        <v>1</v>
      </c>
      <c r="AS3" s="2" t="s">
        <v>176</v>
      </c>
      <c r="AT3" s="2" t="s">
        <v>1</v>
      </c>
      <c r="AU3" s="2" t="s">
        <v>176</v>
      </c>
      <c r="AV3" s="2" t="s">
        <v>1</v>
      </c>
      <c r="AW3" s="2" t="s">
        <v>176</v>
      </c>
      <c r="AX3" s="2" t="s">
        <v>1</v>
      </c>
      <c r="AY3" s="2" t="s">
        <v>176</v>
      </c>
      <c r="AZ3" s="2" t="s">
        <v>1</v>
      </c>
      <c r="BA3" s="2" t="s">
        <v>176</v>
      </c>
      <c r="BB3" s="2" t="s">
        <v>1</v>
      </c>
      <c r="BC3" s="2" t="s">
        <v>176</v>
      </c>
      <c r="BD3" s="2" t="s">
        <v>1</v>
      </c>
      <c r="BE3" s="2" t="s">
        <v>176</v>
      </c>
      <c r="BF3" s="2" t="s">
        <v>1</v>
      </c>
      <c r="BG3" s="2" t="s">
        <v>176</v>
      </c>
      <c r="BH3" s="2" t="s">
        <v>1</v>
      </c>
      <c r="BI3" s="2" t="s">
        <v>176</v>
      </c>
      <c r="BJ3" s="2" t="s">
        <v>1</v>
      </c>
      <c r="BK3" s="2" t="s">
        <v>176</v>
      </c>
      <c r="BL3" s="2" t="s">
        <v>1</v>
      </c>
      <c r="BM3" s="2" t="s">
        <v>176</v>
      </c>
      <c r="BN3" s="2" t="s">
        <v>1</v>
      </c>
      <c r="BO3" s="2" t="s">
        <v>176</v>
      </c>
      <c r="BP3" s="2" t="s">
        <v>1</v>
      </c>
      <c r="BQ3" s="2" t="s">
        <v>176</v>
      </c>
      <c r="BR3" s="2" t="s">
        <v>1</v>
      </c>
      <c r="BS3" s="2" t="s">
        <v>176</v>
      </c>
      <c r="BT3" s="2" t="s">
        <v>1</v>
      </c>
      <c r="BU3" s="2" t="s">
        <v>176</v>
      </c>
      <c r="BV3" s="2" t="s">
        <v>1</v>
      </c>
      <c r="BW3" s="2" t="s">
        <v>176</v>
      </c>
      <c r="BX3" s="2" t="s">
        <v>1</v>
      </c>
      <c r="BY3" s="2" t="s">
        <v>176</v>
      </c>
      <c r="BZ3" s="2" t="s">
        <v>1</v>
      </c>
      <c r="CA3" s="2" t="s">
        <v>176</v>
      </c>
      <c r="CB3" s="2" t="s">
        <v>1</v>
      </c>
      <c r="CC3" s="2" t="s">
        <v>176</v>
      </c>
      <c r="CD3" s="2" t="s">
        <v>1</v>
      </c>
      <c r="CE3" s="2" t="s">
        <v>176</v>
      </c>
      <c r="CF3" s="2"/>
    </row>
    <row r="4" spans="1:87" s="1" customFormat="1" x14ac:dyDescent="0.3">
      <c r="A4" s="2" t="s">
        <v>5</v>
      </c>
      <c r="B4" s="2" t="str">
        <f>CONCATENATE($B$1,C4)</f>
        <v>£/Cwt.</v>
      </c>
      <c r="C4" s="14" t="s">
        <v>272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 t="s">
        <v>273</v>
      </c>
      <c r="U4" s="2">
        <f>'Imports - Data (Raw)'!AB4/'Imports - Data (Raw)'!AA4/20*$D$67</f>
        <v>4.469483568075117</v>
      </c>
    </row>
    <row r="5" spans="1:87" s="1" customFormat="1" x14ac:dyDescent="0.3">
      <c r="A5" s="2" t="s">
        <v>6</v>
      </c>
      <c r="B5" s="2" t="str">
        <f t="shared" ref="B5:B58" si="0">CONCATENATE($B$1,C5)</f>
        <v>£/Cwt.</v>
      </c>
      <c r="C5" s="14" t="s">
        <v>272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 t="s">
        <v>273</v>
      </c>
      <c r="W5" s="1">
        <f>'Imports - Data (Raw)'!AE5/'Imports - Data (Raw)'!AD5/2</f>
        <v>50</v>
      </c>
      <c r="X5" s="2" t="s">
        <v>273</v>
      </c>
      <c r="Y5" s="1">
        <f>'Imports - Data (Raw)'!AH5/'Imports - Data (Raw)'!AG5/2</f>
        <v>25</v>
      </c>
      <c r="Z5" s="2" t="s">
        <v>273</v>
      </c>
      <c r="AA5" s="1">
        <f>'Imports - Data (Raw)'!AK5/'Imports - Data (Raw)'!AJ5/2</f>
        <v>25</v>
      </c>
      <c r="AB5" s="2" t="s">
        <v>273</v>
      </c>
      <c r="AC5" s="1">
        <f>'Imports - Data (Raw)'!AN5/'Imports - Data (Raw)'!AM5/2</f>
        <v>40</v>
      </c>
    </row>
    <row r="6" spans="1:87" s="1" customFormat="1" x14ac:dyDescent="0.3">
      <c r="A6" s="2" t="s">
        <v>144</v>
      </c>
      <c r="B6" s="2" t="str">
        <f t="shared" si="0"/>
        <v>£/Cwt.</v>
      </c>
      <c r="C6" s="14" t="s">
        <v>272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AD6" s="1" t="s">
        <v>9</v>
      </c>
      <c r="AE6" s="1">
        <f>'Imports - Data (Raw)'!AQ6/'Imports - Data (Raw)'!AP6</f>
        <v>4.4444444444444446</v>
      </c>
      <c r="AF6" s="1" t="s">
        <v>9</v>
      </c>
      <c r="AG6" s="1">
        <f>'Imports - Data (Raw)'!AT6/'Imports - Data (Raw)'!AS6</f>
        <v>4.333333333333333</v>
      </c>
    </row>
    <row r="7" spans="1:87" s="1" customFormat="1" x14ac:dyDescent="0.3">
      <c r="A7" s="2" t="s">
        <v>156</v>
      </c>
      <c r="B7" s="2" t="str">
        <f t="shared" si="0"/>
        <v>£/Cwt.</v>
      </c>
      <c r="C7" s="14" t="s">
        <v>272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AD7" s="1" t="s">
        <v>9</v>
      </c>
      <c r="AE7" s="1">
        <f>'Imports - Data (Raw)'!AQ7/'Imports - Data (Raw)'!AP7</f>
        <v>13.329297820823244</v>
      </c>
      <c r="AF7" s="1" t="s">
        <v>9</v>
      </c>
      <c r="AG7" s="1">
        <f>'Imports - Data (Raw)'!AT7/'Imports - Data (Raw)'!AS7</f>
        <v>12.887114537444933</v>
      </c>
    </row>
    <row r="8" spans="1:87" s="1" customFormat="1" x14ac:dyDescent="0.3">
      <c r="A8" s="2" t="s">
        <v>145</v>
      </c>
      <c r="B8" s="2" t="str">
        <f t="shared" si="0"/>
        <v>£/Cwt.</v>
      </c>
      <c r="C8" s="14" t="s">
        <v>272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AD8" s="1" t="s">
        <v>9</v>
      </c>
      <c r="AE8" s="1">
        <f>'Imports - Data (Raw)'!AQ8/'Imports - Data (Raw)'!AP8</f>
        <v>12</v>
      </c>
    </row>
    <row r="9" spans="1:87" s="1" customFormat="1" x14ac:dyDescent="0.3">
      <c r="A9" s="2" t="s">
        <v>146</v>
      </c>
      <c r="B9" s="2" t="str">
        <f t="shared" si="0"/>
        <v>£/Cwt.</v>
      </c>
      <c r="C9" s="14" t="s">
        <v>272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AF9" s="1" t="s">
        <v>9</v>
      </c>
      <c r="AG9" s="1">
        <f>'Imports - Data (Raw)'!AT9/'Imports - Data (Raw)'!AS9</f>
        <v>11.581395348837209</v>
      </c>
    </row>
    <row r="10" spans="1:87" s="1" customFormat="1" x14ac:dyDescent="0.3">
      <c r="A10" s="2" t="s">
        <v>147</v>
      </c>
      <c r="B10" s="2" t="str">
        <f t="shared" si="0"/>
        <v>£/Cwt.</v>
      </c>
      <c r="C10" s="14" t="s">
        <v>272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AD10" s="1" t="s">
        <v>9</v>
      </c>
      <c r="AE10" s="1">
        <f>'Imports - Data (Raw)'!AQ10/'Imports - Data (Raw)'!AP10</f>
        <v>32.668240850059028</v>
      </c>
      <c r="AF10" s="1" t="s">
        <v>9</v>
      </c>
      <c r="AG10" s="1">
        <f>'Imports - Data (Raw)'!AT10/'Imports - Data (Raw)'!AS10</f>
        <v>31.45945945945946</v>
      </c>
    </row>
    <row r="11" spans="1:87" s="1" customFormat="1" x14ac:dyDescent="0.3">
      <c r="A11" s="2" t="s">
        <v>157</v>
      </c>
      <c r="B11" s="2" t="str">
        <f t="shared" si="0"/>
        <v>£/Cwt.</v>
      </c>
      <c r="C11" s="14" t="s">
        <v>272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AD11" s="1" t="s">
        <v>9</v>
      </c>
      <c r="AE11" s="1">
        <f>'Imports - Data (Raw)'!AQ11/'Imports - Data (Raw)'!AP11</f>
        <v>22.956521739130434</v>
      </c>
      <c r="AF11" s="1" t="s">
        <v>9</v>
      </c>
      <c r="AG11" s="1">
        <f>'Imports - Data (Raw)'!AT11/'Imports - Data (Raw)'!AS11</f>
        <v>17.846153846153847</v>
      </c>
    </row>
    <row r="12" spans="1:87" s="1" customFormat="1" x14ac:dyDescent="0.3">
      <c r="A12" s="14" t="s">
        <v>225</v>
      </c>
      <c r="B12" s="2" t="str">
        <f t="shared" si="0"/>
        <v>£/Cwt.</v>
      </c>
      <c r="C12" s="14" t="s">
        <v>272</v>
      </c>
      <c r="D12" s="14" t="s">
        <v>273</v>
      </c>
      <c r="E12" s="4">
        <f>'Imports - Data (Raw)'!D12/'Imports - Data (Raw)'!C12/1.5</f>
        <v>13.333333333333334</v>
      </c>
      <c r="F12" s="14" t="s">
        <v>273</v>
      </c>
      <c r="G12" s="4">
        <f>'Imports - Data (Raw)'!G12/'Imports - Data (Raw)'!F12/1.5</f>
        <v>13.333333333333334</v>
      </c>
      <c r="H12" s="14" t="s">
        <v>273</v>
      </c>
      <c r="I12" s="4">
        <f>'Imports - Data (Raw)'!J12/'Imports - Data (Raw)'!I12/1.5</f>
        <v>13.333333333333334</v>
      </c>
      <c r="J12" s="14" t="s">
        <v>273</v>
      </c>
      <c r="K12" s="4">
        <f>'Imports - Data (Raw)'!M12/'Imports - Data (Raw)'!L12/1.5</f>
        <v>13.333333333333334</v>
      </c>
      <c r="L12" s="14" t="s">
        <v>273</v>
      </c>
      <c r="M12" s="1">
        <f>'Imports - Data (Raw)'!P12/'Imports - Data (Raw)'!O12/1.5</f>
        <v>13.333333333333334</v>
      </c>
      <c r="AH12" s="1" t="s">
        <v>9</v>
      </c>
      <c r="AI12" s="1">
        <f>'Imports - Data (Raw)'!AW12/'Imports - Data (Raw)'!AV12</f>
        <v>9.0152854511970535</v>
      </c>
      <c r="AJ12" s="1" t="s">
        <v>9</v>
      </c>
      <c r="AK12" s="1">
        <f>'Imports - Data (Raw)'!AZ12/'Imports - Data (Raw)'!AY12</f>
        <v>8.016411378555798</v>
      </c>
      <c r="AL12" s="1" t="s">
        <v>9</v>
      </c>
      <c r="AM12" s="1">
        <f>'Imports - Data (Raw)'!BC12/'Imports - Data (Raw)'!BB12</f>
        <v>7.0270833333333336</v>
      </c>
      <c r="AN12" s="1" t="s">
        <v>9</v>
      </c>
      <c r="AO12" s="1">
        <f>'Imports - Data (Raw)'!BF12/'Imports - Data (Raw)'!BE12</f>
        <v>7.0097864768683271</v>
      </c>
      <c r="AP12" s="1" t="s">
        <v>9</v>
      </c>
      <c r="AQ12" s="1">
        <f>'Imports - Data (Raw)'!BI12/'Imports - Data (Raw)'!BH12</f>
        <v>7.0129573170731705</v>
      </c>
      <c r="AR12" s="1" t="s">
        <v>9</v>
      </c>
      <c r="AS12" s="1">
        <f>'Imports - Data (Raw)'!BL12/'Imports - Data (Raw)'!BK12</f>
        <v>6.4145734692239786</v>
      </c>
      <c r="AT12" s="1" t="s">
        <v>9</v>
      </c>
      <c r="AU12" s="1">
        <f>'Imports - Data (Raw)'!BO12/'Imports - Data (Raw)'!BN12</f>
        <v>6.4145338208409504</v>
      </c>
      <c r="AV12" s="1" t="s">
        <v>9</v>
      </c>
      <c r="AW12" s="1">
        <f>'Imports - Data (Raw)'!BR12/'Imports - Data (Raw)'!BQ12</f>
        <v>6.4204486176317159</v>
      </c>
      <c r="AX12" s="1" t="s">
        <v>9</v>
      </c>
      <c r="AY12" s="1">
        <f>'Imports - Data (Raw)'!BU12/'Imports - Data (Raw)'!BT12</f>
        <v>6.0263419483101393</v>
      </c>
      <c r="AZ12" s="1" t="s">
        <v>9</v>
      </c>
      <c r="BA12" s="1">
        <f>'Imports - Data (Raw)'!BX12/'Imports - Data (Raw)'!BW12</f>
        <v>6.037298387096774</v>
      </c>
      <c r="BB12" s="1" t="s">
        <v>9</v>
      </c>
      <c r="BC12" s="1">
        <f>'Imports - Data (Raw)'!CA12/'Imports - Data (Raw)'!BZ12</f>
        <v>6.0714887877255102</v>
      </c>
      <c r="BD12" s="1" t="s">
        <v>9</v>
      </c>
      <c r="BE12" s="1">
        <f>'Imports - Data (Raw)'!CD12/'Imports - Data (Raw)'!CC12</f>
        <v>6.0792934986847049</v>
      </c>
      <c r="BF12" s="1" t="s">
        <v>9</v>
      </c>
      <c r="BG12" s="1">
        <f>'Imports - Data (Raw)'!CG12/'Imports - Data (Raw)'!CF12</f>
        <v>6.0741268709907343</v>
      </c>
      <c r="BH12" s="1" t="s">
        <v>9</v>
      </c>
      <c r="BI12" s="1">
        <f>'Imports - Data (Raw)'!CJ12/'Imports - Data (Raw)'!CI12</f>
        <v>5.675067811934901</v>
      </c>
      <c r="BJ12" s="1" t="s">
        <v>9</v>
      </c>
      <c r="BK12" s="1">
        <f>'Imports - Data (Raw)'!CM12/'Imports - Data (Raw)'!CL12</f>
        <v>6.0123814541622762</v>
      </c>
      <c r="BL12" s="1" t="s">
        <v>9</v>
      </c>
      <c r="BM12" s="1">
        <f>'Imports - Data (Raw)'!CP12/'Imports - Data (Raw)'!CO12</f>
        <v>6.0921338548457191</v>
      </c>
      <c r="BN12" s="1" t="s">
        <v>9</v>
      </c>
      <c r="BO12" s="1">
        <f>'Imports - Data (Raw)'!CS12/'Imports - Data (Raw)'!CR12</f>
        <v>4.5055187637969096</v>
      </c>
      <c r="BP12" s="1" t="s">
        <v>9</v>
      </c>
      <c r="BQ12" s="1">
        <f>'Imports - Data (Raw)'!CV12/'Imports - Data (Raw)'!CU12</f>
        <v>4.78494623655914</v>
      </c>
      <c r="BR12" s="1" t="s">
        <v>9</v>
      </c>
      <c r="BS12" s="1">
        <f>'Imports - Data (Raw)'!CY12/'Imports - Data (Raw)'!CX12</f>
        <v>4.6335078534031418</v>
      </c>
      <c r="BT12" s="1" t="s">
        <v>9</v>
      </c>
      <c r="BU12" s="1">
        <f>'Imports - Data (Raw)'!DB12/'Imports - Data (Raw)'!DA12</f>
        <v>5.189855072463768</v>
      </c>
      <c r="BV12" s="1" t="s">
        <v>9</v>
      </c>
      <c r="BW12" s="1">
        <f>'Imports - Data (Raw)'!DE12/'Imports - Data (Raw)'!DD12</f>
        <v>4.7454490291262132</v>
      </c>
      <c r="BX12" s="1" t="s">
        <v>9</v>
      </c>
      <c r="BY12" s="1">
        <f>'Imports - Data (Raw)'!DH12/'Imports - Data (Raw)'!DG12</f>
        <v>4.7573612684031712</v>
      </c>
      <c r="BZ12" s="1" t="s">
        <v>9</v>
      </c>
      <c r="CA12" s="1">
        <f>'Imports - Data (Raw)'!DK12/'Imports - Data (Raw)'!DJ12</f>
        <v>5.7438611346316684</v>
      </c>
      <c r="CB12" s="1" t="s">
        <v>9</v>
      </c>
      <c r="CC12" s="1">
        <f>'Imports - Data (Raw)'!DN12/'Imports - Data (Raw)'!DM12</f>
        <v>5.5032414910858991</v>
      </c>
      <c r="CD12" s="1" t="s">
        <v>9</v>
      </c>
      <c r="CE12" s="1">
        <f>'Imports - Data (Raw)'!DQ12/'Imports - Data (Raw)'!DP12</f>
        <v>6.2921810699588478</v>
      </c>
    </row>
    <row r="13" spans="1:87" s="1" customFormat="1" x14ac:dyDescent="0.3">
      <c r="A13" s="2" t="s">
        <v>339</v>
      </c>
      <c r="B13" s="2" t="str">
        <f t="shared" si="0"/>
        <v>£/Cwt.</v>
      </c>
      <c r="C13" s="14" t="s">
        <v>272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AD13" s="1" t="s">
        <v>9</v>
      </c>
      <c r="AE13" s="1">
        <f>'Imports - Data (Raw)'!AQ13/'Imports - Data (Raw)'!AP13</f>
        <v>240</v>
      </c>
      <c r="AF13" s="1" t="s">
        <v>9</v>
      </c>
      <c r="AG13" s="1">
        <f>'Imports - Data (Raw)'!AT13/'Imports - Data (Raw)'!AS13</f>
        <v>172.8</v>
      </c>
    </row>
    <row r="14" spans="1:87" s="1" customFormat="1" x14ac:dyDescent="0.3">
      <c r="A14" s="2" t="s">
        <v>158</v>
      </c>
      <c r="B14" s="2" t="str">
        <f t="shared" si="0"/>
        <v>£/Cwt.</v>
      </c>
      <c r="C14" s="14" t="s">
        <v>272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AD14" s="1" t="s">
        <v>9</v>
      </c>
      <c r="AE14" s="1">
        <f>'Imports - Data (Raw)'!AQ14/'Imports - Data (Raw)'!AP14</f>
        <v>5.554706601466993</v>
      </c>
      <c r="AF14" s="1" t="s">
        <v>9</v>
      </c>
      <c r="AG14" s="1">
        <f>'Imports - Data (Raw)'!AT14/'Imports - Data (Raw)'!AS14</f>
        <v>5.4444444444444446</v>
      </c>
    </row>
    <row r="15" spans="1:87" s="1" customFormat="1" x14ac:dyDescent="0.3">
      <c r="A15" s="2" t="s">
        <v>159</v>
      </c>
      <c r="B15" s="2" t="str">
        <f t="shared" si="0"/>
        <v>£/Cwt.</v>
      </c>
      <c r="C15" s="14" t="s">
        <v>272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AD15" s="1" t="s">
        <v>9</v>
      </c>
      <c r="AE15" s="1">
        <f>'Imports - Data (Raw)'!AQ15/'Imports - Data (Raw)'!AP15</f>
        <v>30.158730158730158</v>
      </c>
      <c r="AF15" s="1" t="s">
        <v>9</v>
      </c>
      <c r="AG15" s="1">
        <f>'Imports - Data (Raw)'!AT15/'Imports - Data (Raw)'!AS15</f>
        <v>18.560606060606062</v>
      </c>
    </row>
    <row r="16" spans="1:87" s="1" customFormat="1" x14ac:dyDescent="0.3">
      <c r="A16" s="2" t="s">
        <v>148</v>
      </c>
      <c r="B16" s="2" t="str">
        <f t="shared" si="0"/>
        <v>£/Cwt.</v>
      </c>
      <c r="C16" s="14" t="s">
        <v>272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AD16" s="1" t="s">
        <v>9</v>
      </c>
      <c r="AE16" s="1">
        <f>'Imports - Data (Raw)'!AQ16/'Imports - Data (Raw)'!AP16</f>
        <v>17.773637633907779</v>
      </c>
      <c r="AF16" s="1" t="s">
        <v>9</v>
      </c>
      <c r="AG16" s="1">
        <f>'Imports - Data (Raw)'!AT16/'Imports - Data (Raw)'!AS16</f>
        <v>16.890677966101695</v>
      </c>
    </row>
    <row r="17" spans="1:83" s="1" customFormat="1" x14ac:dyDescent="0.3">
      <c r="A17" s="2" t="s">
        <v>149</v>
      </c>
      <c r="B17" s="2" t="str">
        <f t="shared" si="0"/>
        <v>£/Cwt.</v>
      </c>
      <c r="C17" s="14" t="s">
        <v>272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AD17" s="1" t="s">
        <v>9</v>
      </c>
      <c r="AE17" s="1">
        <f>'Imports - Data (Raw)'!AQ17/'Imports - Data (Raw)'!AP17</f>
        <v>15.552430695058256</v>
      </c>
      <c r="AF17" s="1" t="s">
        <v>9</v>
      </c>
      <c r="AG17" s="1">
        <f>'Imports - Data (Raw)'!AT17/'Imports - Data (Raw)'!AS17</f>
        <v>15.115413819286257</v>
      </c>
    </row>
    <row r="18" spans="1:83" s="1" customFormat="1" x14ac:dyDescent="0.3">
      <c r="A18" s="2" t="s">
        <v>150</v>
      </c>
      <c r="B18" s="2" t="str">
        <f t="shared" si="0"/>
        <v>£/Cwt.</v>
      </c>
      <c r="C18" s="14" t="s">
        <v>272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AD18" s="1" t="s">
        <v>9</v>
      </c>
      <c r="AE18" s="1">
        <f>'Imports - Data (Raw)'!AQ18/'Imports - Data (Raw)'!AP18</f>
        <v>10.673076923076923</v>
      </c>
      <c r="AF18" s="1" t="s">
        <v>9</v>
      </c>
      <c r="AG18" s="1">
        <f>'Imports - Data (Raw)'!AT18/'Imports - Data (Raw)'!AS18</f>
        <v>10.34207650273224</v>
      </c>
    </row>
    <row r="19" spans="1:83" s="1" customFormat="1" x14ac:dyDescent="0.3">
      <c r="A19" s="2" t="s">
        <v>151</v>
      </c>
      <c r="B19" s="2" t="str">
        <f t="shared" si="0"/>
        <v>£/Cwt.</v>
      </c>
      <c r="C19" s="14" t="s">
        <v>272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AD19" s="1" t="s">
        <v>9</v>
      </c>
      <c r="AE19" s="1">
        <f>'Imports - Data (Raw)'!AQ19/'Imports - Data (Raw)'!AP19</f>
        <v>15.555200146225554</v>
      </c>
      <c r="AF19" s="1" t="s">
        <v>9</v>
      </c>
      <c r="AG19" s="1">
        <f>'Imports - Data (Raw)'!AT19/'Imports - Data (Raw)'!AS19</f>
        <v>14.888888888888889</v>
      </c>
    </row>
    <row r="20" spans="1:83" s="1" customFormat="1" x14ac:dyDescent="0.3">
      <c r="A20" s="2" t="s">
        <v>152</v>
      </c>
      <c r="B20" s="2" t="str">
        <f t="shared" si="0"/>
        <v>£/Cwt.</v>
      </c>
      <c r="C20" s="14" t="s">
        <v>272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AD20" s="1" t="s">
        <v>9</v>
      </c>
      <c r="AE20" s="1">
        <f>'Imports - Data (Raw)'!AQ20/'Imports - Data (Raw)'!AP20</f>
        <v>7.9940387481371085</v>
      </c>
      <c r="AF20" s="1" t="s">
        <v>9</v>
      </c>
      <c r="AG20" s="1">
        <f>'Imports - Data (Raw)'!AT20/'Imports - Data (Raw)'!AS20</f>
        <v>7.7795600366636117</v>
      </c>
    </row>
    <row r="21" spans="1:83" s="1" customFormat="1" x14ac:dyDescent="0.3">
      <c r="A21" s="2" t="s">
        <v>160</v>
      </c>
      <c r="B21" s="2" t="str">
        <f t="shared" si="0"/>
        <v>£/Cwt.</v>
      </c>
      <c r="C21" s="14" t="s">
        <v>272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AD21" s="1" t="s">
        <v>9</v>
      </c>
      <c r="AE21" s="1">
        <f>'Imports - Data (Raw)'!AQ21/'Imports - Data (Raw)'!AP21</f>
        <v>94.444444444444443</v>
      </c>
      <c r="AF21" s="1" t="s">
        <v>9</v>
      </c>
      <c r="AG21" s="1">
        <f>'Imports - Data (Raw)'!AT21/'Imports - Data (Raw)'!AS21</f>
        <v>77.083333333333329</v>
      </c>
    </row>
    <row r="22" spans="1:83" s="1" customFormat="1" x14ac:dyDescent="0.3">
      <c r="A22" s="2" t="s">
        <v>161</v>
      </c>
      <c r="B22" s="2" t="str">
        <f t="shared" si="0"/>
        <v>£/Cwt.</v>
      </c>
      <c r="C22" s="14" t="s">
        <v>272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AD22" s="1" t="s">
        <v>9</v>
      </c>
      <c r="AE22" s="1">
        <f>'Imports - Data (Raw)'!AQ22/'Imports - Data (Raw)'!AP22</f>
        <v>53.333333333333336</v>
      </c>
      <c r="AF22" s="1" t="s">
        <v>9</v>
      </c>
      <c r="AG22" s="1">
        <f>'Imports - Data (Raw)'!AT22/'Imports - Data (Raw)'!AS22</f>
        <v>36.640316205533594</v>
      </c>
    </row>
    <row r="23" spans="1:83" s="1" customFormat="1" x14ac:dyDescent="0.3">
      <c r="A23" s="2" t="s">
        <v>153</v>
      </c>
      <c r="B23" s="2" t="str">
        <f t="shared" si="0"/>
        <v>£/Cwt.</v>
      </c>
      <c r="C23" s="14" t="s">
        <v>272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AD23" s="1" t="s">
        <v>9</v>
      </c>
      <c r="AE23" s="1">
        <f>'Imports - Data (Raw)'!AQ23/'Imports - Data (Raw)'!AP23</f>
        <v>81.764705882352942</v>
      </c>
      <c r="AF23" s="1" t="s">
        <v>9</v>
      </c>
      <c r="AG23" s="1">
        <f>'Imports - Data (Raw)'!AT23/'Imports - Data (Raw)'!AS23</f>
        <v>62.133333333333333</v>
      </c>
    </row>
    <row r="24" spans="1:83" s="1" customFormat="1" x14ac:dyDescent="0.3">
      <c r="A24" s="2" t="s">
        <v>162</v>
      </c>
      <c r="B24" s="2" t="str">
        <f t="shared" si="0"/>
        <v>£/Cwt.</v>
      </c>
      <c r="C24" s="14" t="s">
        <v>272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AD24" s="1" t="s">
        <v>9</v>
      </c>
      <c r="AE24" s="1">
        <f>'Imports - Data (Raw)'!AQ24/'Imports - Data (Raw)'!AP24</f>
        <v>28.227272727272727</v>
      </c>
      <c r="AF24" s="1" t="s">
        <v>9</v>
      </c>
      <c r="AG24" s="1">
        <f>'Imports - Data (Raw)'!AT24/'Imports - Data (Raw)'!AS24</f>
        <v>28.969535415079971</v>
      </c>
    </row>
    <row r="25" spans="1:83" s="1" customFormat="1" x14ac:dyDescent="0.3">
      <c r="A25" s="2" t="s">
        <v>38</v>
      </c>
      <c r="B25" s="2" t="str">
        <f t="shared" si="0"/>
        <v>£/Cwt.</v>
      </c>
      <c r="C25" s="14" t="s">
        <v>272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AD25" s="1" t="s">
        <v>9</v>
      </c>
      <c r="AE25" s="1">
        <f>'Imports - Data (Raw)'!AQ25/'Imports - Data (Raw)'!AP25</f>
        <v>5.8280991735537189</v>
      </c>
      <c r="AF25" s="1" t="s">
        <v>9</v>
      </c>
      <c r="AG25" s="1">
        <f>'Imports - Data (Raw)'!AT25/'Imports - Data (Raw)'!AS25</f>
        <v>5.4819624819624817</v>
      </c>
    </row>
    <row r="26" spans="1:83" s="1" customFormat="1" x14ac:dyDescent="0.3">
      <c r="A26" s="2" t="s">
        <v>11</v>
      </c>
      <c r="B26" s="2" t="str">
        <f t="shared" si="0"/>
        <v>£/Cwt.</v>
      </c>
      <c r="C26" s="14" t="s">
        <v>272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AD26" s="1" t="s">
        <v>9</v>
      </c>
      <c r="AE26" s="1">
        <f>'Imports - Data (Raw)'!AQ26/'Imports - Data (Raw)'!AP26</f>
        <v>9.5897435897435894</v>
      </c>
      <c r="AF26" s="1" t="s">
        <v>9</v>
      </c>
      <c r="AG26" s="1">
        <f>'Imports - Data (Raw)'!AT26/'Imports - Data (Raw)'!AS26</f>
        <v>10</v>
      </c>
    </row>
    <row r="27" spans="1:83" s="1" customFormat="1" x14ac:dyDescent="0.3">
      <c r="A27" s="2" t="s">
        <v>12</v>
      </c>
      <c r="B27" s="2" t="str">
        <f t="shared" si="0"/>
        <v>£/Cwt.</v>
      </c>
      <c r="C27" s="14" t="s">
        <v>272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AH27" s="1" t="s">
        <v>9</v>
      </c>
      <c r="AI27" s="1">
        <f>'Imports - Data (Raw)'!AW27/'Imports - Data (Raw)'!AV27</f>
        <v>2.3411764705882354</v>
      </c>
      <c r="AJ27" s="1" t="s">
        <v>9</v>
      </c>
      <c r="AK27" s="1">
        <f>'Imports - Data (Raw)'!AZ27/'Imports - Data (Raw)'!AY27</f>
        <v>2.4090909090909092</v>
      </c>
      <c r="AL27" s="1" t="s">
        <v>9</v>
      </c>
      <c r="AM27" s="1">
        <f>'Imports - Data (Raw)'!BC27/'Imports - Data (Raw)'!BB27</f>
        <v>1.9850746268656716</v>
      </c>
      <c r="AN27" s="1" t="s">
        <v>9</v>
      </c>
      <c r="AO27" s="1">
        <f>'Imports - Data (Raw)'!BF27/'Imports - Data (Raw)'!BE27</f>
        <v>1.5949656750572083</v>
      </c>
      <c r="AP27" s="1" t="s">
        <v>9</v>
      </c>
      <c r="AQ27" s="1">
        <f>'Imports - Data (Raw)'!BI27/'Imports - Data (Raw)'!BH27</f>
        <v>1.4423076923076923</v>
      </c>
      <c r="AR27" s="1" t="s">
        <v>9</v>
      </c>
      <c r="AS27" s="1">
        <f>'Imports - Data (Raw)'!BL27/'Imports - Data (Raw)'!BK27</f>
        <v>1.4309338521400778</v>
      </c>
      <c r="AT27" s="1" t="s">
        <v>9</v>
      </c>
      <c r="AU27" s="1">
        <f>'Imports - Data (Raw)'!BO27/'Imports - Data (Raw)'!BN27</f>
        <v>1.6066252587991718</v>
      </c>
      <c r="AV27" s="1" t="s">
        <v>9</v>
      </c>
      <c r="AW27" s="1">
        <f>'Imports - Data (Raw)'!BR27/'Imports - Data (Raw)'!BQ27</f>
        <v>1.6051282051282052</v>
      </c>
      <c r="AX27" s="1" t="s">
        <v>9</v>
      </c>
      <c r="AY27" s="1">
        <f>'Imports - Data (Raw)'!BU27/'Imports - Data (Raw)'!BT27</f>
        <v>1.3297413793103448</v>
      </c>
      <c r="AZ27" s="1" t="s">
        <v>9</v>
      </c>
      <c r="BA27" s="1">
        <f>'Imports - Data (Raw)'!BX27/'Imports - Data (Raw)'!BW27</f>
        <v>2.1828571428571428</v>
      </c>
      <c r="BB27" s="1" t="s">
        <v>9</v>
      </c>
      <c r="BC27" s="1">
        <f>'Imports - Data (Raw)'!CA27/'Imports - Data (Raw)'!BZ27</f>
        <v>1.661660777385159</v>
      </c>
      <c r="BD27" s="1" t="s">
        <v>9</v>
      </c>
      <c r="BE27" s="1">
        <f>'Imports - Data (Raw)'!CD27/'Imports - Data (Raw)'!CC27</f>
        <v>2.0303867403314917</v>
      </c>
      <c r="BF27" s="1" t="s">
        <v>9</v>
      </c>
      <c r="BG27" s="1">
        <f>'Imports - Data (Raw)'!CG27/'Imports - Data (Raw)'!CF27</f>
        <v>2.1378947368421053</v>
      </c>
      <c r="BH27" s="1" t="s">
        <v>9</v>
      </c>
      <c r="BI27" s="1">
        <f>'Imports - Data (Raw)'!CJ27/'Imports - Data (Raw)'!CI27</f>
        <v>1.7719594594594594</v>
      </c>
      <c r="BJ27" s="1" t="s">
        <v>9</v>
      </c>
      <c r="BK27" s="1">
        <f>'Imports - Data (Raw)'!CM27/'Imports - Data (Raw)'!CL27</f>
        <v>1.9052083333333334</v>
      </c>
      <c r="BL27" s="1" t="s">
        <v>9</v>
      </c>
      <c r="BM27" s="1">
        <f>'Imports - Data (Raw)'!CP27/'Imports - Data (Raw)'!CO27</f>
        <v>2.1161524500907443</v>
      </c>
      <c r="BN27" s="1" t="s">
        <v>9</v>
      </c>
      <c r="BO27" s="1">
        <f>'Imports - Data (Raw)'!CS27/'Imports - Data (Raw)'!CR27</f>
        <v>2.1173708920187795</v>
      </c>
      <c r="BP27" s="1" t="s">
        <v>9</v>
      </c>
      <c r="BQ27" s="1">
        <f>'Imports - Data (Raw)'!CV27/'Imports - Data (Raw)'!CU27</f>
        <v>2.2185886402753874</v>
      </c>
      <c r="BR27" s="1" t="s">
        <v>9</v>
      </c>
      <c r="BS27" s="1">
        <f>'Imports - Data (Raw)'!CY27/'Imports - Data (Raw)'!CX27</f>
        <v>2.2254901960784315</v>
      </c>
      <c r="BT27" s="1" t="s">
        <v>9</v>
      </c>
      <c r="BU27" s="1">
        <f>'Imports - Data (Raw)'!DB27/'Imports - Data (Raw)'!DA27</f>
        <v>2.247950819672131</v>
      </c>
      <c r="BV27" s="1" t="s">
        <v>9</v>
      </c>
      <c r="BW27" s="1">
        <f>'Imports - Data (Raw)'!DE27/'Imports - Data (Raw)'!DD27</f>
        <v>2.2338362068965516</v>
      </c>
      <c r="BX27" s="1" t="s">
        <v>9</v>
      </c>
      <c r="BY27" s="1">
        <f>'Imports - Data (Raw)'!DH27/'Imports - Data (Raw)'!DG27</f>
        <v>2.2601547388781431</v>
      </c>
      <c r="BZ27" s="1" t="s">
        <v>9</v>
      </c>
      <c r="CA27" s="1">
        <f>'Imports - Data (Raw)'!DK27/'Imports - Data (Raw)'!DJ27</f>
        <v>2.1652754590984973</v>
      </c>
      <c r="CB27" s="1" t="s">
        <v>9</v>
      </c>
      <c r="CC27" s="1">
        <f>'Imports - Data (Raw)'!DN27/'Imports - Data (Raw)'!DM27</f>
        <v>1.845945945945946</v>
      </c>
      <c r="CD27" s="1" t="s">
        <v>9</v>
      </c>
      <c r="CE27" s="1">
        <f>'Imports - Data (Raw)'!DQ27/'Imports - Data (Raw)'!DP27</f>
        <v>4.2</v>
      </c>
    </row>
    <row r="28" spans="1:83" x14ac:dyDescent="0.3">
      <c r="A28" s="2" t="s">
        <v>13</v>
      </c>
      <c r="B28" s="2" t="str">
        <f t="shared" si="0"/>
        <v>£/Cwt.</v>
      </c>
      <c r="C28" s="14" t="s">
        <v>272</v>
      </c>
      <c r="AD28" s="1" t="s">
        <v>9</v>
      </c>
      <c r="AE28" s="1">
        <f>'Imports - Data (Raw)'!AQ28/'Imports - Data (Raw)'!AP28</f>
        <v>5.6390977443609023</v>
      </c>
      <c r="AF28" s="1" t="s">
        <v>9</v>
      </c>
      <c r="AG28" s="1">
        <f>'Imports - Data (Raw)'!AT28/'Imports - Data (Raw)'!AS28</f>
        <v>4.6672582076308782</v>
      </c>
      <c r="AI28" s="1"/>
      <c r="AK28" s="1"/>
      <c r="AM28" s="1"/>
      <c r="AO28" s="1"/>
      <c r="AQ28" s="1"/>
      <c r="AS28" s="1"/>
      <c r="AU28" s="1"/>
      <c r="AW28" s="1"/>
      <c r="AY28" s="1"/>
      <c r="BC28" s="1"/>
      <c r="BE28" s="1"/>
      <c r="BI28" s="1"/>
      <c r="BK28" s="1"/>
      <c r="BM28" s="1"/>
      <c r="BO28" s="1"/>
      <c r="BQ28" s="1"/>
      <c r="BS28" s="1"/>
      <c r="BU28" s="1"/>
      <c r="BW28" s="1"/>
      <c r="BY28" s="1"/>
      <c r="CA28" s="1"/>
      <c r="CC28" s="1"/>
      <c r="CE28" s="1"/>
    </row>
    <row r="29" spans="1:83" x14ac:dyDescent="0.3">
      <c r="A29" s="2" t="s">
        <v>163</v>
      </c>
      <c r="B29" s="2" t="str">
        <f t="shared" si="0"/>
        <v>£/Cwt.</v>
      </c>
      <c r="C29" s="14" t="s">
        <v>272</v>
      </c>
      <c r="AD29" s="1"/>
      <c r="AE29" s="1"/>
      <c r="AF29" s="1"/>
      <c r="AG29" s="1"/>
      <c r="AH29" t="s">
        <v>9</v>
      </c>
      <c r="AI29" s="1">
        <f>'Imports - Data (Raw)'!AW29/'Imports - Data (Raw)'!AV29</f>
        <v>14.324324324324325</v>
      </c>
      <c r="AJ29" t="s">
        <v>9</v>
      </c>
      <c r="AK29" s="1">
        <f>'Imports - Data (Raw)'!AZ29/'Imports - Data (Raw)'!AY29</f>
        <v>11.180327868852459</v>
      </c>
      <c r="AL29" t="s">
        <v>9</v>
      </c>
      <c r="AM29" s="1">
        <f>'Imports - Data (Raw)'!BC29/'Imports - Data (Raw)'!BB29</f>
        <v>7.980952380952381</v>
      </c>
      <c r="AN29" t="s">
        <v>9</v>
      </c>
      <c r="AO29" s="1">
        <f>'Imports - Data (Raw)'!BF29/'Imports - Data (Raw)'!BE29</f>
        <v>6</v>
      </c>
      <c r="AP29" t="s">
        <v>9</v>
      </c>
      <c r="AQ29" s="1">
        <f>'Imports - Data (Raw)'!BI29/'Imports - Data (Raw)'!BH29</f>
        <v>4.4137931034482758</v>
      </c>
      <c r="AR29" t="s">
        <v>9</v>
      </c>
      <c r="AS29" s="1">
        <f>'Imports - Data (Raw)'!BL29/'Imports - Data (Raw)'!BK29</f>
        <v>4.42</v>
      </c>
      <c r="AT29" t="s">
        <v>9</v>
      </c>
      <c r="AU29" s="1">
        <f>'Imports - Data (Raw)'!BO29/'Imports - Data (Raw)'!BN29</f>
        <v>9.9257425742574252</v>
      </c>
      <c r="AV29" t="s">
        <v>9</v>
      </c>
      <c r="AW29" s="1">
        <f>'Imports - Data (Raw)'!BR29/'Imports - Data (Raw)'!BQ29</f>
        <v>14.84297520661157</v>
      </c>
      <c r="AX29" t="s">
        <v>9</v>
      </c>
      <c r="AY29" s="1">
        <f>'Imports - Data (Raw)'!BU29/'Imports - Data (Raw)'!BT29</f>
        <v>15.242424242424242</v>
      </c>
      <c r="AZ29" t="s">
        <v>9</v>
      </c>
      <c r="BA29">
        <f>'Imports - Data (Raw)'!BX29/'Imports - Data (Raw)'!BW29</f>
        <v>15.404651162790698</v>
      </c>
      <c r="BB29" t="s">
        <v>9</v>
      </c>
      <c r="BC29" s="1">
        <f>'Imports - Data (Raw)'!CA29/'Imports - Data (Raw)'!BZ29</f>
        <v>13.628318584070797</v>
      </c>
      <c r="BD29" t="s">
        <v>9</v>
      </c>
      <c r="BE29" s="1">
        <f>'Imports - Data (Raw)'!CD29/'Imports - Data (Raw)'!CC29</f>
        <v>15.345454545454546</v>
      </c>
      <c r="BF29" t="s">
        <v>9</v>
      </c>
      <c r="BG29">
        <f>'Imports - Data (Raw)'!CG29/'Imports - Data (Raw)'!CF29</f>
        <v>18.68586387434555</v>
      </c>
      <c r="BH29" t="s">
        <v>9</v>
      </c>
      <c r="BI29" s="1">
        <f>'Imports - Data (Raw)'!CJ29/'Imports - Data (Raw)'!CI29</f>
        <v>15.063432835820896</v>
      </c>
      <c r="BJ29" t="s">
        <v>9</v>
      </c>
      <c r="BK29" s="1">
        <f>'Imports - Data (Raw)'!CM29/'Imports - Data (Raw)'!CL29</f>
        <v>21.333333333333332</v>
      </c>
      <c r="BL29" t="s">
        <v>9</v>
      </c>
      <c r="BM29" s="1">
        <f>'Imports - Data (Raw)'!CP29/'Imports - Data (Raw)'!CO29</f>
        <v>11.178217821782178</v>
      </c>
      <c r="BN29" t="s">
        <v>9</v>
      </c>
      <c r="BO29" s="1">
        <f>'Imports - Data (Raw)'!CS29/'Imports - Data (Raw)'!CR29</f>
        <v>10.55072463768116</v>
      </c>
      <c r="BP29" t="s">
        <v>9</v>
      </c>
      <c r="BQ29" s="1">
        <f>'Imports - Data (Raw)'!CV29/'Imports - Data (Raw)'!CU29</f>
        <v>9.7750000000000004</v>
      </c>
      <c r="BR29" t="s">
        <v>9</v>
      </c>
      <c r="BS29" s="1">
        <f>'Imports - Data (Raw)'!CY29/'Imports - Data (Raw)'!CX29</f>
        <v>10.568965517241379</v>
      </c>
      <c r="BT29" t="s">
        <v>9</v>
      </c>
      <c r="BU29" s="1">
        <f>'Imports - Data (Raw)'!DB29/'Imports - Data (Raw)'!DA29</f>
        <v>9.7708333333333339</v>
      </c>
      <c r="BV29" t="s">
        <v>9</v>
      </c>
      <c r="BW29" s="1">
        <f>'Imports - Data (Raw)'!DE29/'Imports - Data (Raw)'!DD29</f>
        <v>9.4022346368715084</v>
      </c>
      <c r="BX29" t="s">
        <v>9</v>
      </c>
      <c r="BY29" s="1">
        <f>'Imports - Data (Raw)'!DH29/'Imports - Data (Raw)'!DG29</f>
        <v>8.2601626016260159</v>
      </c>
      <c r="BZ29" t="s">
        <v>9</v>
      </c>
      <c r="CA29" s="1">
        <f>'Imports - Data (Raw)'!DK29/'Imports - Data (Raw)'!DJ29</f>
        <v>9.0266666666666673</v>
      </c>
      <c r="CB29" t="s">
        <v>9</v>
      </c>
      <c r="CC29" s="1">
        <f>'Imports - Data (Raw)'!DN29/'Imports - Data (Raw)'!DM29</f>
        <v>8.2690217391304355</v>
      </c>
      <c r="CD29" t="s">
        <v>9</v>
      </c>
      <c r="CE29" s="1">
        <f>'Imports - Data (Raw)'!DQ29/'Imports - Data (Raw)'!DP29</f>
        <v>9.0886075949367093</v>
      </c>
    </row>
    <row r="30" spans="1:83" x14ac:dyDescent="0.3">
      <c r="A30" s="2" t="s">
        <v>14</v>
      </c>
      <c r="B30" s="2" t="str">
        <f t="shared" si="0"/>
        <v>£/Cwt.</v>
      </c>
      <c r="C30" s="14" t="s">
        <v>272</v>
      </c>
      <c r="AD30" s="1"/>
      <c r="AE30" s="1"/>
      <c r="AF30" s="1"/>
      <c r="AG30" s="1"/>
      <c r="AH30" t="s">
        <v>9</v>
      </c>
      <c r="AI30" s="1">
        <f>'Imports - Data (Raw)'!AW30/'Imports - Data (Raw)'!AV30</f>
        <v>2.3548387096774195</v>
      </c>
      <c r="AJ30" t="s">
        <v>9</v>
      </c>
      <c r="AK30" s="1">
        <f>'Imports - Data (Raw)'!AZ30/'Imports - Data (Raw)'!AY30</f>
        <v>2.3719943422913721</v>
      </c>
      <c r="AL30" t="s">
        <v>9</v>
      </c>
      <c r="AM30" s="1">
        <f>'Imports - Data (Raw)'!BC30/'Imports - Data (Raw)'!BB30</f>
        <v>2.2051886792452828</v>
      </c>
      <c r="AN30" t="s">
        <v>9</v>
      </c>
      <c r="AO30" s="1">
        <f>'Imports - Data (Raw)'!BF30/'Imports - Data (Raw)'!BE30</f>
        <v>1.8864583333333333</v>
      </c>
      <c r="AP30" t="s">
        <v>9</v>
      </c>
      <c r="AQ30" s="1">
        <f>'Imports - Data (Raw)'!BI30/'Imports - Data (Raw)'!BH30</f>
        <v>1.7943722943722944</v>
      </c>
      <c r="AR30" t="s">
        <v>9</v>
      </c>
      <c r="AS30" s="1">
        <f>'Imports - Data (Raw)'!BL30/'Imports - Data (Raw)'!BK30</f>
        <v>1.8033807829181494</v>
      </c>
      <c r="AT30" t="s">
        <v>9</v>
      </c>
      <c r="AU30" s="1">
        <f>'Imports - Data (Raw)'!BO30/'Imports - Data (Raw)'!BN30</f>
        <v>1.8390243902439025</v>
      </c>
      <c r="AV30" t="s">
        <v>9</v>
      </c>
      <c r="AW30" s="1">
        <f>'Imports - Data (Raw)'!BR30/'Imports - Data (Raw)'!BQ30</f>
        <v>2.4741035856573705</v>
      </c>
      <c r="AX30" t="s">
        <v>9</v>
      </c>
      <c r="AY30" s="1">
        <f>'Imports - Data (Raw)'!BU30/'Imports - Data (Raw)'!BT30</f>
        <v>1.8090277777777777</v>
      </c>
      <c r="AZ30" t="s">
        <v>9</v>
      </c>
      <c r="BA30">
        <f>'Imports - Data (Raw)'!BX30/'Imports - Data (Raw)'!BW30</f>
        <v>1.7987804878048781</v>
      </c>
      <c r="BB30" t="s">
        <v>9</v>
      </c>
      <c r="BC30" s="1">
        <f>'Imports - Data (Raw)'!CA30/'Imports - Data (Raw)'!BZ30</f>
        <v>1.7095115681233932</v>
      </c>
      <c r="BD30" t="s">
        <v>9</v>
      </c>
      <c r="BE30" s="1">
        <f>'Imports - Data (Raw)'!CD30/'Imports - Data (Raw)'!CC30</f>
        <v>1.663888888888889</v>
      </c>
      <c r="BF30" t="s">
        <v>9</v>
      </c>
      <c r="BG30">
        <f>'Imports - Data (Raw)'!CG30/'Imports - Data (Raw)'!CF30</f>
        <v>1.7314578005115089</v>
      </c>
      <c r="BH30" t="s">
        <v>9</v>
      </c>
      <c r="BI30" s="1">
        <f>'Imports - Data (Raw)'!CJ30/'Imports - Data (Raw)'!CI30</f>
        <v>1.7432065217391304</v>
      </c>
      <c r="BJ30" t="s">
        <v>9</v>
      </c>
      <c r="BK30" s="1">
        <f>'Imports - Data (Raw)'!CM30/'Imports - Data (Raw)'!CL30</f>
        <v>1.7522727272727272</v>
      </c>
      <c r="BL30" t="s">
        <v>9</v>
      </c>
      <c r="BM30" s="1">
        <f>'Imports - Data (Raw)'!CP30/'Imports - Data (Raw)'!CO30</f>
        <v>1.7317708333333333</v>
      </c>
      <c r="BN30" t="s">
        <v>9</v>
      </c>
      <c r="BO30" s="1">
        <f>'Imports - Data (Raw)'!CS30/'Imports - Data (Raw)'!CR30</f>
        <v>1.6964285714285714</v>
      </c>
      <c r="BP30" t="s">
        <v>9</v>
      </c>
      <c r="BQ30" s="1">
        <f>'Imports - Data (Raw)'!CV30/'Imports - Data (Raw)'!CU30</f>
        <v>1.680952380952381</v>
      </c>
      <c r="BR30" t="s">
        <v>9</v>
      </c>
      <c r="BS30" s="1">
        <f>'Imports - Data (Raw)'!CY30/'Imports - Data (Raw)'!CX30</f>
        <v>1.6856060606060606</v>
      </c>
      <c r="BT30" t="s">
        <v>9</v>
      </c>
      <c r="BU30" s="1">
        <f>'Imports - Data (Raw)'!DB30/'Imports - Data (Raw)'!DA30</f>
        <v>1.6617210682492582</v>
      </c>
      <c r="BV30" t="s">
        <v>9</v>
      </c>
      <c r="BW30" s="1">
        <f>'Imports - Data (Raw)'!DE30/'Imports - Data (Raw)'!DD30</f>
        <v>1.6840659340659341</v>
      </c>
      <c r="BX30" t="s">
        <v>9</v>
      </c>
      <c r="BY30" s="1">
        <f>'Imports - Data (Raw)'!DH30/'Imports - Data (Raw)'!DG30</f>
        <v>1.6816976127320955</v>
      </c>
      <c r="BZ30" t="s">
        <v>9</v>
      </c>
      <c r="CA30" s="1">
        <f>'Imports - Data (Raw)'!DK30/'Imports - Data (Raw)'!DJ30</f>
        <v>1.7047619047619047</v>
      </c>
      <c r="CB30" t="s">
        <v>9</v>
      </c>
      <c r="CC30" s="1">
        <f>'Imports - Data (Raw)'!DN30/'Imports - Data (Raw)'!DM30</f>
        <v>2.5287037037037039</v>
      </c>
      <c r="CE30" s="1"/>
    </row>
    <row r="31" spans="1:83" x14ac:dyDescent="0.3">
      <c r="A31" s="2" t="s">
        <v>15</v>
      </c>
      <c r="B31" s="2" t="str">
        <f t="shared" si="0"/>
        <v>£/Cwt.</v>
      </c>
      <c r="C31" s="14" t="s">
        <v>272</v>
      </c>
      <c r="AD31" s="1"/>
      <c r="AE31" s="1"/>
      <c r="AF31" s="1"/>
      <c r="AG31" s="1"/>
      <c r="AI31" s="1"/>
      <c r="AK31" s="1"/>
      <c r="AM31" s="1"/>
      <c r="AO31" s="1"/>
      <c r="AQ31" s="1"/>
      <c r="AS31" s="1"/>
      <c r="AU31" s="1"/>
      <c r="AW31" s="1"/>
      <c r="AY31" s="1"/>
      <c r="BC31" s="1"/>
      <c r="BE31" s="1"/>
      <c r="BI31" s="1"/>
      <c r="BK31" s="1"/>
      <c r="BM31" s="1"/>
      <c r="BO31" s="1"/>
      <c r="BQ31" s="1"/>
      <c r="BS31" s="1"/>
      <c r="BU31" s="1"/>
      <c r="BW31" s="1"/>
      <c r="BY31" s="1"/>
      <c r="CA31" s="1"/>
      <c r="CC31" s="1"/>
      <c r="CD31" t="s">
        <v>9</v>
      </c>
      <c r="CE31" s="1">
        <f>'Imports - Data (Raw)'!DQ31/'Imports - Data (Raw)'!DP31</f>
        <v>5.0303030303030303</v>
      </c>
    </row>
    <row r="32" spans="1:83" x14ac:dyDescent="0.3">
      <c r="A32" s="2" t="s">
        <v>16</v>
      </c>
      <c r="B32" s="2" t="str">
        <f t="shared" si="0"/>
        <v>£/Cwt.</v>
      </c>
      <c r="C32" s="14" t="s">
        <v>272</v>
      </c>
      <c r="AD32" s="1"/>
      <c r="AE32" s="1"/>
      <c r="AF32" s="1"/>
      <c r="AG32" s="1"/>
      <c r="AI32" s="1"/>
      <c r="AK32" s="1"/>
      <c r="AM32" s="1"/>
      <c r="AO32" s="1"/>
      <c r="AQ32" s="1"/>
      <c r="AS32" s="1"/>
      <c r="AU32" s="1"/>
      <c r="AW32" s="1"/>
      <c r="AY32" s="1"/>
      <c r="BC32" s="1"/>
      <c r="BE32" s="1"/>
      <c r="BI32" s="1"/>
      <c r="BK32" s="1"/>
      <c r="BM32" s="1"/>
      <c r="BO32" s="1"/>
      <c r="BQ32" s="1"/>
      <c r="BS32" s="1"/>
      <c r="BT32" t="s">
        <v>9</v>
      </c>
      <c r="BU32" s="1">
        <f>'Imports - Data (Raw)'!DB32/'Imports - Data (Raw)'!DA32</f>
        <v>9.796875</v>
      </c>
      <c r="BV32" t="s">
        <v>9</v>
      </c>
      <c r="BW32" s="1">
        <f>'Imports - Data (Raw)'!DE32/'Imports - Data (Raw)'!DD32</f>
        <v>9.7641509433962259</v>
      </c>
      <c r="BX32" t="s">
        <v>9</v>
      </c>
      <c r="BY32" s="1">
        <f>'Imports - Data (Raw)'!DH32/'Imports - Data (Raw)'!DG32</f>
        <v>9.7532467532467528</v>
      </c>
      <c r="BZ32" t="s">
        <v>9</v>
      </c>
      <c r="CA32" s="1">
        <f>'Imports - Data (Raw)'!DK32/'Imports - Data (Raw)'!DJ32</f>
        <v>9.7666666666666675</v>
      </c>
      <c r="CC32" s="1"/>
      <c r="CD32" t="s">
        <v>9</v>
      </c>
      <c r="CE32" s="1">
        <f>'Imports - Data (Raw)'!DQ32/'Imports - Data (Raw)'!DP32</f>
        <v>5.384615384615385</v>
      </c>
    </row>
    <row r="33" spans="1:83" x14ac:dyDescent="0.3">
      <c r="A33" s="2" t="s">
        <v>164</v>
      </c>
      <c r="B33" s="2" t="str">
        <f t="shared" si="0"/>
        <v>£/Cwt.</v>
      </c>
      <c r="C33" s="14" t="s">
        <v>272</v>
      </c>
      <c r="AD33" s="1"/>
      <c r="AE33" s="1"/>
      <c r="AF33" s="1"/>
      <c r="AG33" s="1"/>
      <c r="AH33" t="s">
        <v>9</v>
      </c>
      <c r="AI33" s="1">
        <f>'Imports - Data (Raw)'!AW33/'Imports - Data (Raw)'!AV33</f>
        <v>14.642857142857142</v>
      </c>
      <c r="AJ33" t="s">
        <v>9</v>
      </c>
      <c r="AK33" s="1">
        <f>'Imports - Data (Raw)'!AZ33/'Imports - Data (Raw)'!AY33</f>
        <v>15</v>
      </c>
      <c r="AL33" t="s">
        <v>9</v>
      </c>
      <c r="AM33" s="1">
        <f>'Imports - Data (Raw)'!BC33/'Imports - Data (Raw)'!BB33</f>
        <v>10</v>
      </c>
      <c r="AN33" t="s">
        <v>9</v>
      </c>
      <c r="AO33" s="1">
        <f>'Imports - Data (Raw)'!BF33/'Imports - Data (Raw)'!BE33</f>
        <v>9.3191489361702136</v>
      </c>
      <c r="AP33" t="s">
        <v>9</v>
      </c>
      <c r="AQ33" s="1">
        <f>'Imports - Data (Raw)'!BI33/'Imports - Data (Raw)'!BH33</f>
        <v>8.0428571428571427</v>
      </c>
      <c r="AR33" t="s">
        <v>9</v>
      </c>
      <c r="AS33" s="1">
        <f>'Imports - Data (Raw)'!BL33/'Imports - Data (Raw)'!BK33</f>
        <v>7.77</v>
      </c>
      <c r="AT33" t="s">
        <v>9</v>
      </c>
      <c r="AU33" s="1">
        <f>'Imports - Data (Raw)'!BO33/'Imports - Data (Raw)'!BN33</f>
        <v>7.7826086956521738</v>
      </c>
      <c r="AV33" t="s">
        <v>9</v>
      </c>
      <c r="AW33" s="1">
        <f>'Imports - Data (Raw)'!BR33/'Imports - Data (Raw)'!BQ33</f>
        <v>8.19277108433735</v>
      </c>
      <c r="AX33" t="s">
        <v>9</v>
      </c>
      <c r="AY33" s="1">
        <f>'Imports - Data (Raw)'!BU33/'Imports - Data (Raw)'!BT33</f>
        <v>6.7027027027027026</v>
      </c>
      <c r="AZ33" t="s">
        <v>9</v>
      </c>
      <c r="BA33">
        <f>'Imports - Data (Raw)'!BX33/'Imports - Data (Raw)'!BW33</f>
        <v>6.8</v>
      </c>
      <c r="BB33" t="s">
        <v>9</v>
      </c>
      <c r="BC33" s="1">
        <f>'Imports - Data (Raw)'!CA33/'Imports - Data (Raw)'!BZ33</f>
        <v>6.5277777777777777</v>
      </c>
      <c r="BD33" t="s">
        <v>9</v>
      </c>
      <c r="BE33" s="1">
        <f>'Imports - Data (Raw)'!CD33/'Imports - Data (Raw)'!CC33</f>
        <v>6.666666666666667</v>
      </c>
      <c r="BF33" t="s">
        <v>9</v>
      </c>
      <c r="BG33">
        <f>'Imports - Data (Raw)'!CG33/'Imports - Data (Raw)'!CF33</f>
        <v>5.4754098360655741</v>
      </c>
      <c r="BH33" t="s">
        <v>9</v>
      </c>
      <c r="BI33" s="1">
        <f>'Imports - Data (Raw)'!CJ33/'Imports - Data (Raw)'!CI33</f>
        <v>5.4047619047619051</v>
      </c>
      <c r="BJ33" t="s">
        <v>9</v>
      </c>
      <c r="BK33" s="1">
        <f>'Imports - Data (Raw)'!CM33/'Imports - Data (Raw)'!CL33</f>
        <v>5.2727272727272725</v>
      </c>
      <c r="BL33" t="s">
        <v>9</v>
      </c>
      <c r="BM33" s="1">
        <f>'Imports - Data (Raw)'!CP33/'Imports - Data (Raw)'!CO33</f>
        <v>5.384615384615385</v>
      </c>
      <c r="BN33" t="s">
        <v>9</v>
      </c>
      <c r="BO33" s="1">
        <f>'Imports - Data (Raw)'!CS33/'Imports - Data (Raw)'!CR33</f>
        <v>4.833333333333333</v>
      </c>
      <c r="BP33" t="s">
        <v>9</v>
      </c>
      <c r="BQ33" s="1">
        <f>'Imports - Data (Raw)'!CV33/'Imports - Data (Raw)'!CU33</f>
        <v>5.333333333333333</v>
      </c>
      <c r="BR33" t="s">
        <v>9</v>
      </c>
      <c r="BS33" s="1">
        <f>'Imports - Data (Raw)'!CY33/'Imports - Data (Raw)'!CX33</f>
        <v>5.2222222222222223</v>
      </c>
      <c r="BU33" s="1"/>
      <c r="BW33" s="1"/>
      <c r="BY33" s="1"/>
      <c r="CA33" s="1"/>
      <c r="CC33" s="1"/>
      <c r="CE33" s="1"/>
    </row>
    <row r="34" spans="1:83" x14ac:dyDescent="0.3">
      <c r="A34" s="2" t="s">
        <v>165</v>
      </c>
      <c r="B34" s="2" t="str">
        <f t="shared" si="0"/>
        <v>£/Cwt.</v>
      </c>
      <c r="C34" s="14" t="s">
        <v>272</v>
      </c>
      <c r="AD34" s="1" t="s">
        <v>9</v>
      </c>
      <c r="AE34" s="1">
        <f>'Imports - Data (Raw)'!AQ34/'Imports - Data (Raw)'!AP34</f>
        <v>6</v>
      </c>
      <c r="AF34" s="1" t="s">
        <v>9</v>
      </c>
      <c r="AG34" s="1">
        <f>'Imports - Data (Raw)'!AT34/'Imports - Data (Raw)'!AS34</f>
        <v>5</v>
      </c>
      <c r="AI34" s="1"/>
      <c r="AK34" s="1"/>
      <c r="AM34" s="1"/>
      <c r="AO34" s="1"/>
      <c r="AQ34" s="1"/>
      <c r="AS34" s="1"/>
      <c r="AU34" s="1"/>
      <c r="AW34" s="1"/>
      <c r="AY34" s="1"/>
      <c r="BC34" s="1"/>
      <c r="BE34" s="1"/>
      <c r="BI34" s="1"/>
      <c r="BK34" s="1"/>
      <c r="BM34" s="1"/>
      <c r="BO34" s="1"/>
      <c r="BQ34" s="1"/>
      <c r="BS34" s="1"/>
      <c r="BU34" s="1"/>
      <c r="BW34" s="1"/>
      <c r="BY34" s="1"/>
      <c r="CA34" s="1"/>
      <c r="CC34" s="1"/>
      <c r="CE34" s="1"/>
    </row>
    <row r="35" spans="1:83" s="1" customFormat="1" x14ac:dyDescent="0.3">
      <c r="A35" s="4" t="s">
        <v>17</v>
      </c>
      <c r="B35" s="2" t="str">
        <f t="shared" si="0"/>
        <v>£/Cwt.</v>
      </c>
      <c r="C35" s="14" t="s">
        <v>272</v>
      </c>
      <c r="D35" s="4"/>
      <c r="E35" s="4"/>
      <c r="F35" s="4"/>
      <c r="G35" s="4"/>
      <c r="H35" s="4"/>
      <c r="I35" s="4"/>
      <c r="J35" s="4"/>
      <c r="K35" s="4"/>
      <c r="L35" s="4"/>
      <c r="N35" s="12" t="s">
        <v>273</v>
      </c>
      <c r="O35" s="1">
        <f>'Imports - Data (Raw)'!S35/'Imports - Data (Raw)'!R35/2</f>
        <v>1.5</v>
      </c>
      <c r="P35" s="12" t="s">
        <v>273</v>
      </c>
      <c r="Q35" s="1">
        <f>'Imports - Data (Raw)'!V35/'Imports - Data (Raw)'!U35/2</f>
        <v>1.5</v>
      </c>
      <c r="R35" s="12" t="s">
        <v>273</v>
      </c>
      <c r="S35" s="1">
        <f>'Imports - Data (Raw)'!Y35/'Imports - Data (Raw)'!X35/2</f>
        <v>1.5</v>
      </c>
      <c r="V35" s="12" t="s">
        <v>273</v>
      </c>
      <c r="W35" s="1">
        <f>'Imports - Data (Raw)'!AE35/'Imports - Data (Raw)'!AD35/2</f>
        <v>1.5</v>
      </c>
      <c r="X35" s="12" t="s">
        <v>273</v>
      </c>
      <c r="Y35" s="1">
        <f>'Imports - Data (Raw)'!AH35/'Imports - Data (Raw)'!AG35/2</f>
        <v>1.5</v>
      </c>
      <c r="Z35" s="12" t="s">
        <v>273</v>
      </c>
      <c r="AA35" s="1">
        <f>'Imports - Data (Raw)'!AK35/'Imports - Data (Raw)'!AJ35/2</f>
        <v>1.5</v>
      </c>
      <c r="AB35" s="12" t="s">
        <v>273</v>
      </c>
      <c r="AC35" s="1">
        <f>'Imports - Data (Raw)'!AN35/'Imports - Data (Raw)'!AM35/2</f>
        <v>1</v>
      </c>
      <c r="AD35" s="1" t="s">
        <v>9</v>
      </c>
      <c r="AE35" s="1">
        <f>'Imports - Data (Raw)'!AQ35/'Imports - Data (Raw)'!AP35</f>
        <v>1.6666666666666667</v>
      </c>
      <c r="AF35" s="1" t="s">
        <v>9</v>
      </c>
      <c r="AG35" s="1">
        <f>'Imports - Data (Raw)'!AT35/'Imports - Data (Raw)'!AS35</f>
        <v>1.3333333333333333</v>
      </c>
      <c r="BA35"/>
      <c r="BG35"/>
      <c r="BX35" s="1" t="s">
        <v>9</v>
      </c>
      <c r="BY35" s="1">
        <f>'Imports - Data (Raw)'!DH35/'Imports - Data (Raw)'!DG35</f>
        <v>1.9196102314250914</v>
      </c>
      <c r="BZ35" s="1" t="s">
        <v>9</v>
      </c>
      <c r="CA35" s="1">
        <f>'Imports - Data (Raw)'!DK35/'Imports - Data (Raw)'!DJ35</f>
        <v>1.8700787401574803</v>
      </c>
      <c r="CB35" s="1" t="s">
        <v>9</v>
      </c>
      <c r="CC35" s="1">
        <f>'Imports - Data (Raw)'!DN35/'Imports - Data (Raw)'!DM35</f>
        <v>3.1019801980198021</v>
      </c>
      <c r="CD35" s="1" t="s">
        <v>9</v>
      </c>
      <c r="CE35" s="1">
        <f>'Imports - Data (Raw)'!DQ35/'Imports - Data (Raw)'!DP35</f>
        <v>2.7</v>
      </c>
    </row>
    <row r="36" spans="1:83" s="1" customFormat="1" x14ac:dyDescent="0.3">
      <c r="A36" s="4" t="s">
        <v>20</v>
      </c>
      <c r="B36" s="2" t="str">
        <f t="shared" si="0"/>
        <v>£/Cwt.</v>
      </c>
      <c r="C36" s="14" t="s">
        <v>272</v>
      </c>
      <c r="D36" s="4"/>
      <c r="E36" s="4"/>
      <c r="F36" s="4"/>
      <c r="G36" s="4"/>
      <c r="H36" s="4"/>
      <c r="I36" s="4"/>
      <c r="J36" s="4"/>
      <c r="K36" s="4"/>
      <c r="L36" s="4"/>
      <c r="AH36" s="1" t="s">
        <v>9</v>
      </c>
      <c r="AI36" s="1">
        <f>'Imports - Data (Raw)'!AW36/'Imports - Data (Raw)'!AV36</f>
        <v>1.303030303030303</v>
      </c>
      <c r="AJ36" s="1" t="s">
        <v>9</v>
      </c>
      <c r="AK36" s="1">
        <f>'Imports - Data (Raw)'!AZ36/'Imports - Data (Raw)'!AY36</f>
        <v>1.2735166425470332</v>
      </c>
      <c r="AL36" s="1" t="s">
        <v>9</v>
      </c>
      <c r="AM36" s="1">
        <f>'Imports - Data (Raw)'!BC36/'Imports - Data (Raw)'!BB36</f>
        <v>1.26</v>
      </c>
      <c r="AN36" s="1" t="s">
        <v>9</v>
      </c>
      <c r="AO36" s="1">
        <f>'Imports - Data (Raw)'!BF36/'Imports - Data (Raw)'!BE36</f>
        <v>1.244949494949495</v>
      </c>
      <c r="AP36" s="1" t="s">
        <v>9</v>
      </c>
      <c r="AQ36" s="1">
        <f>'Imports - Data (Raw)'!BI36/'Imports - Data (Raw)'!BH36</f>
        <v>0.8242105263157895</v>
      </c>
      <c r="AR36" s="1" t="s">
        <v>9</v>
      </c>
      <c r="AS36" s="1">
        <f>'Imports - Data (Raw)'!BL36/'Imports - Data (Raw)'!BK36</f>
        <v>0.84914463452566091</v>
      </c>
      <c r="AT36" s="1" t="s">
        <v>9</v>
      </c>
      <c r="AU36" s="1">
        <f>'Imports - Data (Raw)'!BO36/'Imports - Data (Raw)'!BN36</f>
        <v>0.85677083333333337</v>
      </c>
      <c r="AV36" s="1" t="s">
        <v>9</v>
      </c>
      <c r="AW36" s="1">
        <f>'Imports - Data (Raw)'!BR36/'Imports - Data (Raw)'!BQ36</f>
        <v>0.87028301886792447</v>
      </c>
      <c r="AX36" s="1" t="s">
        <v>9</v>
      </c>
      <c r="AY36" s="1">
        <f>'Imports - Data (Raw)'!BU36/'Imports - Data (Raw)'!BT36</f>
        <v>0.84952606635071093</v>
      </c>
      <c r="AZ36" s="1" t="s">
        <v>9</v>
      </c>
      <c r="BA36">
        <f>'Imports - Data (Raw)'!BX36/'Imports - Data (Raw)'!BW36</f>
        <v>0.8515625</v>
      </c>
      <c r="BB36" s="1" t="s">
        <v>9</v>
      </c>
      <c r="BC36" s="1">
        <f>'Imports - Data (Raw)'!CA36/'Imports - Data (Raw)'!BZ36</f>
        <v>1.0571428571428572</v>
      </c>
      <c r="BD36" s="1" t="s">
        <v>9</v>
      </c>
      <c r="BE36" s="1">
        <f>'Imports - Data (Raw)'!CD36/'Imports - Data (Raw)'!CC36</f>
        <v>0.8214285714285714</v>
      </c>
      <c r="BF36" s="1" t="s">
        <v>9</v>
      </c>
      <c r="BG36">
        <f>'Imports - Data (Raw)'!CG36/'Imports - Data (Raw)'!CF36</f>
        <v>0.83620689655172409</v>
      </c>
      <c r="BH36" s="1" t="s">
        <v>9</v>
      </c>
      <c r="BI36" s="1">
        <f>'Imports - Data (Raw)'!CJ36/'Imports - Data (Raw)'!CI36</f>
        <v>0.90384615384615385</v>
      </c>
      <c r="BJ36" s="1" t="s">
        <v>9</v>
      </c>
      <c r="BK36" s="1">
        <f>'Imports - Data (Raw)'!CM36/'Imports - Data (Raw)'!CL36</f>
        <v>0.92500000000000004</v>
      </c>
      <c r="BL36" s="1" t="s">
        <v>9</v>
      </c>
      <c r="BM36" s="1">
        <f>'Imports - Data (Raw)'!CP36/'Imports - Data (Raw)'!CO36</f>
        <v>1.034364261168385</v>
      </c>
      <c r="BN36" s="1" t="s">
        <v>9</v>
      </c>
      <c r="BO36" s="1">
        <f>'Imports - Data (Raw)'!CS36/'Imports - Data (Raw)'!CR36</f>
        <v>1</v>
      </c>
      <c r="BP36" s="1" t="s">
        <v>9</v>
      </c>
      <c r="BQ36" s="1">
        <f>'Imports - Data (Raw)'!CV36/'Imports - Data (Raw)'!CU36</f>
        <v>1</v>
      </c>
      <c r="BR36" s="1" t="s">
        <v>9</v>
      </c>
      <c r="BS36" s="1">
        <f>'Imports - Data (Raw)'!CY36/'Imports - Data (Raw)'!CX36</f>
        <v>1.0616438356164384</v>
      </c>
      <c r="BT36" s="1" t="s">
        <v>9</v>
      </c>
      <c r="BU36" s="1">
        <f>'Imports - Data (Raw)'!DB36/'Imports - Data (Raw)'!DA36</f>
        <v>1.4079754601226995</v>
      </c>
      <c r="BV36" s="1" t="s">
        <v>9</v>
      </c>
      <c r="BW36" s="1">
        <f>'Imports - Data (Raw)'!DE36/'Imports - Data (Raw)'!DD36</f>
        <v>1.6144578313253013</v>
      </c>
    </row>
    <row r="37" spans="1:83" s="1" customFormat="1" x14ac:dyDescent="0.3">
      <c r="A37" s="14" t="s">
        <v>166</v>
      </c>
      <c r="B37" s="2" t="str">
        <f t="shared" si="0"/>
        <v>£/Cwt.</v>
      </c>
      <c r="C37" s="14" t="s">
        <v>272</v>
      </c>
      <c r="D37" s="4"/>
      <c r="E37" s="4"/>
      <c r="F37" s="14" t="s">
        <v>3</v>
      </c>
      <c r="G37" s="4"/>
      <c r="H37" s="4"/>
      <c r="I37" s="4"/>
      <c r="J37" s="4"/>
      <c r="K37" s="4"/>
      <c r="L37" s="4"/>
    </row>
    <row r="38" spans="1:83" s="1" customFormat="1" x14ac:dyDescent="0.3">
      <c r="A38" s="14" t="s">
        <v>167</v>
      </c>
      <c r="B38" s="2" t="str">
        <f t="shared" si="0"/>
        <v>£/Cwt.</v>
      </c>
      <c r="C38" s="14" t="s">
        <v>272</v>
      </c>
      <c r="D38" s="4"/>
      <c r="E38" s="4"/>
      <c r="F38" s="4"/>
      <c r="G38" s="4"/>
      <c r="H38" s="4"/>
      <c r="I38" s="4"/>
      <c r="J38" s="4"/>
      <c r="K38" s="4"/>
      <c r="L38" s="4"/>
      <c r="AD38" s="1" t="s">
        <v>9</v>
      </c>
      <c r="AE38" s="1">
        <f>'Imports - Data (Raw)'!AQ38/'Imports - Data (Raw)'!AP38</f>
        <v>5</v>
      </c>
    </row>
    <row r="39" spans="1:83" s="1" customFormat="1" x14ac:dyDescent="0.3">
      <c r="A39" s="14" t="s">
        <v>168</v>
      </c>
      <c r="B39" s="2" t="str">
        <f t="shared" si="0"/>
        <v>£/Cwt.</v>
      </c>
      <c r="C39" s="14" t="s">
        <v>272</v>
      </c>
      <c r="D39" s="4"/>
      <c r="E39" s="4"/>
      <c r="F39" s="4"/>
      <c r="G39" s="4"/>
      <c r="H39" s="4"/>
      <c r="I39" s="4"/>
      <c r="J39" s="4"/>
      <c r="K39" s="4"/>
      <c r="L39" s="4"/>
      <c r="AF39" s="1" t="s">
        <v>9</v>
      </c>
      <c r="AG39" s="1">
        <f>'Imports - Data (Raw)'!AT39/'Imports - Data (Raw)'!AS39</f>
        <v>6.666666666666667</v>
      </c>
    </row>
    <row r="40" spans="1:83" s="1" customFormat="1" x14ac:dyDescent="0.3">
      <c r="A40" s="4" t="s">
        <v>15</v>
      </c>
      <c r="B40" s="2" t="str">
        <f t="shared" si="0"/>
        <v>£/Cwt.</v>
      </c>
      <c r="C40" s="14" t="s">
        <v>272</v>
      </c>
      <c r="D40" s="4"/>
      <c r="E40" s="4"/>
      <c r="F40" s="4"/>
      <c r="G40" s="4"/>
      <c r="H40" s="4"/>
      <c r="I40" s="4"/>
      <c r="J40" s="4"/>
      <c r="K40" s="4"/>
      <c r="L40" s="4"/>
      <c r="AD40" s="1" t="s">
        <v>9</v>
      </c>
      <c r="AE40" s="1">
        <f>'Imports - Data (Raw)'!AQ40/'Imports - Data (Raw)'!AP40</f>
        <v>3</v>
      </c>
      <c r="AF40" s="1" t="s">
        <v>9</v>
      </c>
      <c r="AG40" s="1">
        <f>'Imports - Data (Raw)'!AT40/'Imports - Data (Raw)'!AS40</f>
        <v>3</v>
      </c>
    </row>
    <row r="41" spans="1:83" s="1" customFormat="1" x14ac:dyDescent="0.3">
      <c r="A41" s="4" t="s">
        <v>154</v>
      </c>
      <c r="B41" s="2" t="str">
        <f t="shared" si="0"/>
        <v>£/Cwt.</v>
      </c>
      <c r="C41" s="14" t="s">
        <v>272</v>
      </c>
      <c r="D41" s="4"/>
      <c r="E41" s="4"/>
      <c r="F41" s="4"/>
      <c r="G41" s="4"/>
      <c r="H41" s="4"/>
      <c r="I41" s="4"/>
      <c r="J41" s="4"/>
      <c r="K41" s="4"/>
      <c r="L41" s="4"/>
      <c r="T41" s="12" t="s">
        <v>273</v>
      </c>
      <c r="U41" s="1">
        <f>'Imports - Data (Raw)'!AB41/'Imports - Data (Raw)'!AA41/1.5</f>
        <v>2.6666666666666665</v>
      </c>
      <c r="V41" s="18" t="s">
        <v>273</v>
      </c>
      <c r="W41" s="1">
        <f>'Imports - Data (Raw)'!AE41/'Imports - Data (Raw)'!AD41/1.5</f>
        <v>2.6666666666666665</v>
      </c>
      <c r="X41" s="12" t="s">
        <v>273</v>
      </c>
      <c r="Y41" s="1">
        <f>'Imports - Data (Raw)'!AH41/'Imports - Data (Raw)'!AG41/1.5</f>
        <v>2.6666666666666665</v>
      </c>
      <c r="AD41" s="1" t="s">
        <v>9</v>
      </c>
      <c r="AE41" s="1">
        <f>'Imports - Data (Raw)'!AQ41/'Imports - Data (Raw)'!AP41</f>
        <v>0.90909090909090906</v>
      </c>
      <c r="AF41" s="1" t="s">
        <v>9</v>
      </c>
      <c r="AG41" s="1">
        <f>'Imports - Data (Raw)'!AT41/'Imports - Data (Raw)'!AS41</f>
        <v>0.71409214092140927</v>
      </c>
    </row>
    <row r="42" spans="1:83" s="1" customFormat="1" x14ac:dyDescent="0.3">
      <c r="A42" s="14" t="s">
        <v>169</v>
      </c>
      <c r="B42" s="2" t="str">
        <f t="shared" si="0"/>
        <v>£/Cwt.</v>
      </c>
      <c r="C42" s="14" t="s">
        <v>272</v>
      </c>
      <c r="D42" s="4"/>
      <c r="E42" s="4"/>
      <c r="F42" s="4"/>
      <c r="G42" s="4"/>
      <c r="H42" s="4"/>
      <c r="I42" s="4"/>
      <c r="J42" s="4"/>
      <c r="K42" s="4"/>
      <c r="L42" s="4"/>
      <c r="AD42" s="1" t="s">
        <v>9</v>
      </c>
      <c r="AE42" s="1">
        <f>'Imports - Data (Raw)'!AQ42/'Imports - Data (Raw)'!AP42</f>
        <v>5.5</v>
      </c>
      <c r="AF42" s="1" t="s">
        <v>9</v>
      </c>
      <c r="AG42" s="1">
        <f>'Imports - Data (Raw)'!AT42/'Imports - Data (Raw)'!AS42</f>
        <v>4.5</v>
      </c>
    </row>
    <row r="43" spans="1:83" s="1" customFormat="1" x14ac:dyDescent="0.3">
      <c r="A43" s="14" t="s">
        <v>170</v>
      </c>
      <c r="B43" s="2" t="str">
        <f t="shared" si="0"/>
        <v>£/Cwt.</v>
      </c>
      <c r="C43" s="14" t="s">
        <v>272</v>
      </c>
      <c r="D43" s="4"/>
      <c r="E43" s="4"/>
      <c r="F43" s="4"/>
      <c r="G43" s="4"/>
      <c r="H43" s="4"/>
      <c r="I43" s="4"/>
      <c r="J43" s="4"/>
      <c r="K43" s="4"/>
      <c r="L43" s="4"/>
      <c r="AD43" s="1" t="s">
        <v>9</v>
      </c>
      <c r="AE43" s="1">
        <f>'Imports - Data (Raw)'!AQ43/'Imports - Data (Raw)'!AP43</f>
        <v>1</v>
      </c>
      <c r="AF43" s="1" t="s">
        <v>9</v>
      </c>
      <c r="AG43" s="1">
        <f>'Imports - Data (Raw)'!AT43/'Imports - Data (Raw)'!AS43</f>
        <v>2</v>
      </c>
    </row>
    <row r="44" spans="1:83" s="1" customFormat="1" x14ac:dyDescent="0.3">
      <c r="A44" s="4" t="s">
        <v>22</v>
      </c>
      <c r="B44" s="2" t="str">
        <f t="shared" si="0"/>
        <v>£/Cwt.</v>
      </c>
      <c r="C44" s="14" t="s">
        <v>272</v>
      </c>
      <c r="D44" s="4"/>
      <c r="E44" s="4"/>
      <c r="F44" s="4"/>
      <c r="G44" s="4"/>
      <c r="H44" s="4"/>
      <c r="I44" s="4"/>
      <c r="J44" s="4"/>
      <c r="K44" s="4"/>
      <c r="L44" s="4"/>
      <c r="AF44" s="1" t="s">
        <v>23</v>
      </c>
      <c r="AG44" s="1">
        <f>'Imports - Data (Raw)'!AT44/'Imports - Data (Raw)'!AS44</f>
        <v>35</v>
      </c>
    </row>
    <row r="45" spans="1:83" s="1" customFormat="1" x14ac:dyDescent="0.3">
      <c r="A45" s="4" t="s">
        <v>24</v>
      </c>
      <c r="B45" s="2" t="str">
        <f t="shared" si="0"/>
        <v>£/Cwt.</v>
      </c>
      <c r="C45" s="14" t="s">
        <v>272</v>
      </c>
      <c r="D45" s="4"/>
      <c r="E45" s="4"/>
      <c r="F45" s="4"/>
      <c r="G45" s="4"/>
      <c r="H45" s="4"/>
      <c r="I45" s="4"/>
      <c r="J45" s="4"/>
      <c r="K45" s="4"/>
      <c r="L45" s="4"/>
      <c r="AD45" s="1" t="s">
        <v>9</v>
      </c>
      <c r="AE45" s="1">
        <f>'Imports - Data (Raw)'!AQ45/'Imports - Data (Raw)'!AP45</f>
        <v>2.0509708737864076</v>
      </c>
      <c r="AF45" s="1" t="s">
        <v>9</v>
      </c>
      <c r="AG45" s="1">
        <f>'Imports - Data (Raw)'!AT45/'Imports - Data (Raw)'!AS45</f>
        <v>1.9539170506912442</v>
      </c>
    </row>
    <row r="46" spans="1:83" s="1" customFormat="1" x14ac:dyDescent="0.3">
      <c r="A46" s="4" t="s">
        <v>25</v>
      </c>
      <c r="B46" s="2" t="str">
        <f t="shared" si="0"/>
        <v>£/Cwt.</v>
      </c>
      <c r="C46" s="14" t="s">
        <v>272</v>
      </c>
      <c r="D46" s="4"/>
      <c r="E46" s="4"/>
      <c r="F46" s="4"/>
      <c r="G46" s="4"/>
      <c r="H46" s="4"/>
      <c r="I46" s="4"/>
      <c r="J46" s="4"/>
      <c r="K46" s="4"/>
      <c r="L46" s="4"/>
      <c r="AF46" s="1" t="s">
        <v>9</v>
      </c>
      <c r="AG46" s="1">
        <f>'Imports - Data (Raw)'!AT46/'Imports - Data (Raw)'!AS46</f>
        <v>2.5</v>
      </c>
    </row>
    <row r="47" spans="1:83" s="1" customFormat="1" x14ac:dyDescent="0.3">
      <c r="A47" s="4" t="s">
        <v>26</v>
      </c>
      <c r="B47" s="2" t="str">
        <f t="shared" si="0"/>
        <v>£/Cwt.</v>
      </c>
      <c r="C47" s="14" t="s">
        <v>272</v>
      </c>
      <c r="D47" s="4"/>
      <c r="E47" s="4"/>
      <c r="F47" s="4"/>
      <c r="G47" s="4"/>
      <c r="H47" s="4"/>
      <c r="I47" s="4"/>
      <c r="J47" s="4"/>
      <c r="K47" s="4"/>
      <c r="L47" s="4"/>
      <c r="AF47" s="1" t="s">
        <v>9</v>
      </c>
      <c r="AG47" s="1">
        <f>'Imports - Data (Raw)'!AT47/'Imports - Data (Raw)'!AS47</f>
        <v>10</v>
      </c>
    </row>
    <row r="48" spans="1:83" s="1" customFormat="1" x14ac:dyDescent="0.3">
      <c r="A48" s="14" t="s">
        <v>171</v>
      </c>
      <c r="B48" s="2" t="str">
        <f t="shared" si="0"/>
        <v>£/Cwt.</v>
      </c>
      <c r="C48" s="14" t="s">
        <v>272</v>
      </c>
      <c r="D48" s="4"/>
      <c r="E48" s="4"/>
      <c r="F48" s="4"/>
      <c r="G48" s="4"/>
      <c r="H48" s="4"/>
      <c r="I48" s="4"/>
      <c r="J48" s="4"/>
      <c r="K48" s="4"/>
      <c r="L48" s="4"/>
      <c r="AH48" s="1" t="s">
        <v>9</v>
      </c>
      <c r="AI48" s="1">
        <f>'Imports - Data (Raw)'!AW48/'Imports - Data (Raw)'!AV48</f>
        <v>64.0625</v>
      </c>
      <c r="AJ48" s="1" t="s">
        <v>9</v>
      </c>
      <c r="AK48" s="1">
        <f>'Imports - Data (Raw)'!AZ48/'Imports - Data (Raw)'!AY48</f>
        <v>57</v>
      </c>
      <c r="AL48" s="1" t="s">
        <v>9</v>
      </c>
      <c r="AM48" s="1">
        <f>'Imports - Data (Raw)'!BC48/'Imports - Data (Raw)'!BB48</f>
        <v>48.571428571428569</v>
      </c>
      <c r="AN48" s="1" t="s">
        <v>9</v>
      </c>
      <c r="AO48" s="1">
        <f>'Imports - Data (Raw)'!BF48/'Imports - Data (Raw)'!BE48</f>
        <v>47.351351351351354</v>
      </c>
      <c r="AP48" s="1" t="s">
        <v>9</v>
      </c>
      <c r="AQ48" s="1">
        <f>'Imports - Data (Raw)'!BI48/'Imports - Data (Raw)'!BH48</f>
        <v>53.217391304347828</v>
      </c>
      <c r="AR48" s="1" t="s">
        <v>9</v>
      </c>
      <c r="AS48" s="1">
        <f>'Imports - Data (Raw)'!BL48/'Imports - Data (Raw)'!BK48</f>
        <v>49.666666666666664</v>
      </c>
      <c r="AT48" s="1" t="s">
        <v>9</v>
      </c>
      <c r="AU48" s="1">
        <f>'Imports - Data (Raw)'!BO48/'Imports - Data (Raw)'!BN48</f>
        <v>47.655172413793103</v>
      </c>
      <c r="AV48" s="1" t="s">
        <v>9</v>
      </c>
      <c r="AW48" s="1">
        <f>'Imports - Data (Raw)'!BR48/'Imports - Data (Raw)'!BQ48</f>
        <v>50.526315789473685</v>
      </c>
      <c r="AX48" s="1" t="s">
        <v>9</v>
      </c>
      <c r="AY48" s="1">
        <f>'Imports - Data (Raw)'!BU48/'Imports - Data (Raw)'!BT48</f>
        <v>48.769230769230766</v>
      </c>
      <c r="AZ48" s="1" t="s">
        <v>9</v>
      </c>
      <c r="BA48" s="1">
        <f>'Imports - Data (Raw)'!BX48/'Imports - Data (Raw)'!BW48</f>
        <v>47.631578947368418</v>
      </c>
      <c r="BB48" s="1" t="s">
        <v>9</v>
      </c>
      <c r="BC48" s="1">
        <f>'Imports - Data (Raw)'!CA48/'Imports - Data (Raw)'!BZ48</f>
        <v>44.135593220338983</v>
      </c>
      <c r="BD48" s="1" t="s">
        <v>9</v>
      </c>
      <c r="BE48" s="1">
        <f>'Imports - Data (Raw)'!CD48/'Imports - Data (Raw)'!CC48</f>
        <v>44.179104477611943</v>
      </c>
      <c r="BF48" s="1" t="s">
        <v>9</v>
      </c>
      <c r="BG48" s="1">
        <f>'Imports - Data (Raw)'!CG48/'Imports - Data (Raw)'!CF48</f>
        <v>44.307692307692307</v>
      </c>
      <c r="BH48" s="1" t="s">
        <v>9</v>
      </c>
      <c r="BI48" s="1">
        <f>'Imports - Data (Raw)'!CJ48/'Imports - Data (Raw)'!CI48</f>
        <v>37.4375</v>
      </c>
      <c r="BJ48" s="1" t="s">
        <v>9</v>
      </c>
      <c r="BK48" s="1">
        <f>'Imports - Data (Raw)'!CM48/'Imports - Data (Raw)'!CL48</f>
        <v>51.441860465116278</v>
      </c>
      <c r="BL48" s="1" t="s">
        <v>9</v>
      </c>
      <c r="BM48" s="1">
        <f>'Imports - Data (Raw)'!CP48/'Imports - Data (Raw)'!CO48</f>
        <v>33.520000000000003</v>
      </c>
      <c r="BN48" s="1" t="s">
        <v>9</v>
      </c>
      <c r="BO48" s="1">
        <f>'Imports - Data (Raw)'!CS48/'Imports - Data (Raw)'!CR48</f>
        <v>33.139072847682122</v>
      </c>
      <c r="BP48" s="1" t="s">
        <v>9</v>
      </c>
      <c r="BQ48" s="1">
        <f>'Imports - Data (Raw)'!CV48/'Imports - Data (Raw)'!CU48</f>
        <v>41.783505154639172</v>
      </c>
      <c r="BR48" s="1" t="s">
        <v>9</v>
      </c>
      <c r="BS48" s="1">
        <f>'Imports - Data (Raw)'!CY48/'Imports - Data (Raw)'!CX48</f>
        <v>42.432432432432435</v>
      </c>
      <c r="BT48" s="1" t="s">
        <v>9</v>
      </c>
      <c r="BU48" s="1">
        <f>'Imports - Data (Raw)'!DB48/'Imports - Data (Raw)'!DA48</f>
        <v>35.880597014925371</v>
      </c>
      <c r="BV48" s="1" t="s">
        <v>9</v>
      </c>
      <c r="BW48" s="1">
        <f>'Imports - Data (Raw)'!DE48/'Imports - Data (Raw)'!DD48</f>
        <v>31.927710843373493</v>
      </c>
      <c r="BX48" s="1" t="s">
        <v>9</v>
      </c>
      <c r="BY48" s="1">
        <f>'Imports - Data (Raw)'!DH48/'Imports - Data (Raw)'!DG48</f>
        <v>29.441176470588236</v>
      </c>
      <c r="BZ48" s="1" t="s">
        <v>9</v>
      </c>
      <c r="CA48" s="1">
        <f>'Imports - Data (Raw)'!DK48/'Imports - Data (Raw)'!DJ48</f>
        <v>27.35483870967742</v>
      </c>
      <c r="CB48" s="1" t="s">
        <v>9</v>
      </c>
      <c r="CC48" s="1">
        <f>'Imports - Data (Raw)'!DN48/'Imports - Data (Raw)'!DM48</f>
        <v>51.436363636363637</v>
      </c>
      <c r="CD48" s="1" t="s">
        <v>9</v>
      </c>
      <c r="CE48" s="1">
        <f>'Imports - Data (Raw)'!DQ48/'Imports - Data (Raw)'!DP48</f>
        <v>16.875</v>
      </c>
    </row>
    <row r="49" spans="1:103" s="1" customFormat="1" x14ac:dyDescent="0.3">
      <c r="A49" s="14" t="s">
        <v>172</v>
      </c>
      <c r="B49" s="2" t="str">
        <f t="shared" si="0"/>
        <v>£/Cwt.</v>
      </c>
      <c r="C49" s="14" t="s">
        <v>272</v>
      </c>
      <c r="D49" s="4"/>
      <c r="E49" s="4"/>
      <c r="F49" s="4"/>
      <c r="G49" s="4"/>
      <c r="H49" s="4"/>
      <c r="I49" s="4"/>
      <c r="J49" s="4"/>
      <c r="K49" s="4"/>
      <c r="L49" s="4"/>
      <c r="BN49" s="1" t="s">
        <v>9</v>
      </c>
      <c r="BO49" s="1">
        <f>'Imports - Data (Raw)'!CS49/'Imports - Data (Raw)'!CR49</f>
        <v>207.48780487804879</v>
      </c>
      <c r="BP49" s="1" t="s">
        <v>9</v>
      </c>
      <c r="BQ49" s="1">
        <f>'Imports - Data (Raw)'!CV49/'Imports - Data (Raw)'!CU49</f>
        <v>172.27368421052631</v>
      </c>
      <c r="BR49" s="1" t="s">
        <v>9</v>
      </c>
      <c r="BS49" s="1">
        <f>'Imports - Data (Raw)'!CY49/'Imports - Data (Raw)'!CX49</f>
        <v>160</v>
      </c>
    </row>
    <row r="50" spans="1:103" s="1" customFormat="1" x14ac:dyDescent="0.3">
      <c r="A50" s="4" t="s">
        <v>27</v>
      </c>
      <c r="B50" s="2" t="str">
        <f t="shared" si="0"/>
        <v>£/Cwt.</v>
      </c>
      <c r="C50" s="14" t="s">
        <v>272</v>
      </c>
      <c r="D50" s="4"/>
      <c r="E50" s="4"/>
      <c r="F50" s="4"/>
      <c r="G50" s="4"/>
      <c r="H50" s="4"/>
      <c r="I50" s="4"/>
      <c r="J50" s="4"/>
      <c r="K50" s="4"/>
      <c r="L50" s="4"/>
      <c r="AD50" s="1" t="s">
        <v>9</v>
      </c>
      <c r="AE50" s="1">
        <f>'Imports - Data (Raw)'!AQ50/'Imports - Data (Raw)'!AP50</f>
        <v>2.3919999999999999</v>
      </c>
      <c r="AF50" s="1" t="s">
        <v>9</v>
      </c>
      <c r="AG50" s="1">
        <f>'Imports - Data (Raw)'!AT50/'Imports - Data (Raw)'!AS50</f>
        <v>4.6907216494845363</v>
      </c>
    </row>
    <row r="51" spans="1:103" s="1" customFormat="1" x14ac:dyDescent="0.3">
      <c r="A51" s="4" t="s">
        <v>28</v>
      </c>
      <c r="B51" s="2" t="str">
        <f t="shared" si="0"/>
        <v>£/Cwt.</v>
      </c>
      <c r="C51" s="14" t="s">
        <v>272</v>
      </c>
      <c r="D51" s="4"/>
      <c r="E51" s="4"/>
      <c r="F51" s="4"/>
      <c r="G51" s="4"/>
      <c r="H51" s="4"/>
      <c r="I51" s="4"/>
      <c r="J51" s="4"/>
      <c r="K51" s="4"/>
      <c r="L51" s="4"/>
      <c r="AL51" s="1" t="s">
        <v>9</v>
      </c>
      <c r="AM51" s="1">
        <f>'Imports - Data (Raw)'!BC51/'Imports - Data (Raw)'!BB51</f>
        <v>2.5490196078431371</v>
      </c>
      <c r="AN51" s="1" t="s">
        <v>9</v>
      </c>
      <c r="AO51" s="1">
        <f>'Imports - Data (Raw)'!BF51/'Imports - Data (Raw)'!BE51</f>
        <v>2.5270935960591134</v>
      </c>
      <c r="AP51" s="1" t="s">
        <v>9</v>
      </c>
      <c r="AQ51" s="1">
        <f>'Imports - Data (Raw)'!BI51/'Imports - Data (Raw)'!BH51</f>
        <v>2.2869955156950672</v>
      </c>
      <c r="AR51" s="1" t="s">
        <v>9</v>
      </c>
      <c r="AS51" s="1">
        <f>'Imports - Data (Raw)'!BL51/'Imports - Data (Raw)'!BK51</f>
        <v>2.6222222222222222</v>
      </c>
      <c r="AT51" s="1" t="s">
        <v>9</v>
      </c>
      <c r="AU51" s="1">
        <f>'Imports - Data (Raw)'!BO51/'Imports - Data (Raw)'!BN51</f>
        <v>2.5365853658536586</v>
      </c>
      <c r="AV51" s="1" t="s">
        <v>9</v>
      </c>
      <c r="AW51" s="1">
        <f>'Imports - Data (Raw)'!BR51/'Imports - Data (Raw)'!BQ51</f>
        <v>2.670807453416149</v>
      </c>
      <c r="AX51" s="1" t="s">
        <v>9</v>
      </c>
      <c r="AY51" s="1">
        <f>'Imports - Data (Raw)'!BU51/'Imports - Data (Raw)'!BT51</f>
        <v>2.545045045045045</v>
      </c>
      <c r="AZ51" s="1" t="s">
        <v>9</v>
      </c>
      <c r="BA51" s="1">
        <f>'Imports - Data (Raw)'!BX51/'Imports - Data (Raw)'!BW51</f>
        <v>2.4888888888888889</v>
      </c>
      <c r="BB51" s="1" t="s">
        <v>9</v>
      </c>
      <c r="BC51" s="1">
        <f>'Imports - Data (Raw)'!CA51/'Imports - Data (Raw)'!BZ51</f>
        <v>2.4871794871794872</v>
      </c>
      <c r="BD51" s="1" t="s">
        <v>9</v>
      </c>
      <c r="BE51" s="1">
        <f>'Imports - Data (Raw)'!CD51/'Imports - Data (Raw)'!CC51</f>
        <v>2.58</v>
      </c>
      <c r="BF51" s="1" t="s">
        <v>9</v>
      </c>
      <c r="BG51" s="1">
        <f>'Imports - Data (Raw)'!CG51/'Imports - Data (Raw)'!CF51</f>
        <v>2.4939024390243905</v>
      </c>
      <c r="BH51" s="1" t="s">
        <v>9</v>
      </c>
      <c r="BI51" s="1">
        <f>'Imports - Data (Raw)'!CJ51/'Imports - Data (Raw)'!CI51</f>
        <v>2.5541666666666667</v>
      </c>
      <c r="BJ51" s="1" t="s">
        <v>9</v>
      </c>
      <c r="BK51" s="1">
        <f>'Imports - Data (Raw)'!CM51/'Imports - Data (Raw)'!CL51</f>
        <v>2.6150000000000002</v>
      </c>
      <c r="BL51" s="1" t="s">
        <v>9</v>
      </c>
      <c r="BM51" s="1">
        <f>'Imports - Data (Raw)'!CP51/'Imports - Data (Raw)'!CO51</f>
        <v>2.2842639593908629</v>
      </c>
      <c r="BN51" s="1" t="s">
        <v>9</v>
      </c>
      <c r="BO51" s="1">
        <f>'Imports - Data (Raw)'!CS51/'Imports - Data (Raw)'!CR51</f>
        <v>2.4545454545454546</v>
      </c>
      <c r="BP51" s="1" t="s">
        <v>9</v>
      </c>
      <c r="BQ51" s="1">
        <f>'Imports - Data (Raw)'!CV51/'Imports - Data (Raw)'!CU51</f>
        <v>2.7024793388429753</v>
      </c>
      <c r="BR51" s="1" t="s">
        <v>9</v>
      </c>
      <c r="BS51" s="1">
        <f>'Imports - Data (Raw)'!CY51/'Imports - Data (Raw)'!CX51</f>
        <v>2.6211180124223601</v>
      </c>
      <c r="BT51" s="1" t="s">
        <v>9</v>
      </c>
      <c r="BU51" s="1">
        <f>'Imports - Data (Raw)'!DB51/'Imports - Data (Raw)'!DA51</f>
        <v>2.5481481481481483</v>
      </c>
      <c r="BV51" s="1" t="s">
        <v>9</v>
      </c>
      <c r="BW51" s="1">
        <f>'Imports - Data (Raw)'!DE51/'Imports - Data (Raw)'!DD51</f>
        <v>2.5625</v>
      </c>
      <c r="BX51" s="1" t="s">
        <v>9</v>
      </c>
      <c r="BY51" s="1">
        <f>'Imports - Data (Raw)'!DH51/'Imports - Data (Raw)'!DG51</f>
        <v>2.489247311827957</v>
      </c>
      <c r="BZ51" s="1" t="s">
        <v>9</v>
      </c>
      <c r="CA51" s="1">
        <f>'Imports - Data (Raw)'!DK51/'Imports - Data (Raw)'!DJ51</f>
        <v>2.4502923976608186</v>
      </c>
      <c r="CB51" s="1" t="s">
        <v>9</v>
      </c>
      <c r="CC51" s="1">
        <f>'Imports - Data (Raw)'!DN51/'Imports - Data (Raw)'!DM51</f>
        <v>2.2545945945945944</v>
      </c>
      <c r="CD51" s="1" t="s">
        <v>9</v>
      </c>
      <c r="CE51" s="1">
        <f>'Imports - Data (Raw)'!DQ51/'Imports - Data (Raw)'!DP51</f>
        <v>3.4785276073619631</v>
      </c>
    </row>
    <row r="52" spans="1:103" s="1" customFormat="1" x14ac:dyDescent="0.3">
      <c r="A52" s="4" t="s">
        <v>29</v>
      </c>
      <c r="B52" s="2" t="str">
        <f t="shared" si="0"/>
        <v>£/Ton</v>
      </c>
      <c r="C52" s="12" t="s">
        <v>275</v>
      </c>
      <c r="D52" s="12" t="s">
        <v>58</v>
      </c>
      <c r="E52" s="1">
        <f>'Imports - Data (Adjusted) - 1'!C52/3.5*20</f>
        <v>42.857142857142854</v>
      </c>
      <c r="F52" s="12" t="s">
        <v>58</v>
      </c>
      <c r="G52" s="1">
        <f>'Imports - Data (Adjusted) - 1'!E52/3.5*20</f>
        <v>42.857142857142854</v>
      </c>
      <c r="H52" s="12" t="s">
        <v>58</v>
      </c>
      <c r="I52" s="1">
        <f>'Imports - Data (Adjusted) - 1'!G52/3.5*20</f>
        <v>42.857142857142854</v>
      </c>
      <c r="J52" s="12" t="s">
        <v>58</v>
      </c>
      <c r="K52" s="1">
        <f>'Imports - Data (Adjusted) - 1'!I52/3.5*20</f>
        <v>42.857142857142854</v>
      </c>
      <c r="L52" s="12" t="s">
        <v>58</v>
      </c>
      <c r="M52" s="1">
        <f>'Imports - Data (Adjusted) - 1'!K52/3.5*20</f>
        <v>42.856641163928259</v>
      </c>
      <c r="N52" s="12" t="s">
        <v>58</v>
      </c>
      <c r="O52" s="1">
        <f>'Imports - Data (Adjusted) - 1'!M52/3.5*20</f>
        <v>42.857142857142854</v>
      </c>
      <c r="P52" s="12" t="s">
        <v>58</v>
      </c>
      <c r="Q52" s="1">
        <f>'Imports - Data (Adjusted) - 1'!O52/3.5*20</f>
        <v>42.857142857142854</v>
      </c>
      <c r="R52" s="12" t="s">
        <v>58</v>
      </c>
      <c r="S52" s="1">
        <f>'Imports - Data (Adjusted) - 1'!Q52/2*20</f>
        <v>50.125999515386475</v>
      </c>
      <c r="T52" s="12" t="s">
        <v>58</v>
      </c>
      <c r="U52" s="1">
        <f>'Imports - Data (Adjusted) - 1'!S52/2*20</f>
        <v>50</v>
      </c>
      <c r="V52" s="12" t="s">
        <v>58</v>
      </c>
      <c r="W52" s="1">
        <f>'Imports - Data (Adjusted) - 1'!U52/2*20</f>
        <v>50</v>
      </c>
      <c r="X52" s="12" t="s">
        <v>58</v>
      </c>
      <c r="Y52" s="1">
        <f>'Imports - Data (Adjusted) - 1'!W52/2*20</f>
        <v>50</v>
      </c>
      <c r="AD52" s="12" t="s">
        <v>58</v>
      </c>
      <c r="AE52" s="1">
        <f>'Imports - Data (Adjusted) - 1'!AC52*20</f>
        <v>34.266992665036675</v>
      </c>
      <c r="AF52" s="12" t="s">
        <v>58</v>
      </c>
      <c r="AG52" s="1">
        <f>'Imports - Data (Adjusted) - 1'!AE52*20</f>
        <v>26.662861192032121</v>
      </c>
      <c r="AH52" s="12" t="s">
        <v>58</v>
      </c>
      <c r="AI52" s="1">
        <f>'Imports - Data (Adjusted) - 1'!AG52*20</f>
        <v>24.663951120162935</v>
      </c>
      <c r="AJ52" s="12" t="s">
        <v>58</v>
      </c>
      <c r="AK52" s="1">
        <f>'Imports - Data (Adjusted) - 1'!AI52*20</f>
        <v>24.847612597358619</v>
      </c>
      <c r="AL52" s="12" t="s">
        <v>58</v>
      </c>
      <c r="AM52" s="1">
        <f>'Imports - Data (Adjusted) - 1'!AK52*20</f>
        <v>20</v>
      </c>
      <c r="AN52" s="12" t="s">
        <v>58</v>
      </c>
      <c r="AO52" s="1">
        <f>'Imports - Data (Adjusted) - 1'!AM52*20</f>
        <v>20.804988662131517</v>
      </c>
      <c r="AP52" s="12" t="s">
        <v>58</v>
      </c>
      <c r="AQ52" s="1">
        <f>'Imports - Data (Adjusted) - 1'!AO52*20</f>
        <v>20</v>
      </c>
      <c r="AR52" s="12" t="s">
        <v>58</v>
      </c>
      <c r="AS52" s="1">
        <f>'Imports - Data (Adjusted) - 1'!AQ52*20</f>
        <v>18.799911758217515</v>
      </c>
      <c r="AT52" s="12" t="s">
        <v>58</v>
      </c>
      <c r="AU52" s="1">
        <f>'Imports - Data (Adjusted) - 1'!AS52*20</f>
        <v>20</v>
      </c>
      <c r="AV52" s="12" t="s">
        <v>58</v>
      </c>
      <c r="AW52" s="1">
        <f>'Imports - Data (Adjusted) - 1'!AU52*20</f>
        <v>20</v>
      </c>
      <c r="AX52" s="12" t="s">
        <v>58</v>
      </c>
      <c r="AY52" s="1">
        <f>'Imports - Data (Adjusted) - 1'!AW52*20</f>
        <v>20</v>
      </c>
      <c r="AZ52" s="12" t="s">
        <v>58</v>
      </c>
      <c r="BA52" s="1">
        <f>'Imports - Data (Adjusted) - 1'!AY52*20</f>
        <v>16.888888888888889</v>
      </c>
      <c r="BB52" s="12" t="s">
        <v>58</v>
      </c>
      <c r="BC52" s="1">
        <f>'Imports - Data (Adjusted) - 1'!BA52*20</f>
        <v>15.99809885931559</v>
      </c>
      <c r="BD52" s="12" t="s">
        <v>58</v>
      </c>
      <c r="BE52" s="1">
        <f>'Imports - Data (Adjusted) - 1'!BC52*20</f>
        <v>16</v>
      </c>
      <c r="BF52" s="12" t="s">
        <v>58</v>
      </c>
      <c r="BG52" s="1">
        <f>'Imports - Data (Adjusted) - 1'!BE52*20</f>
        <v>16.002906976744185</v>
      </c>
      <c r="BH52" s="12" t="s">
        <v>58</v>
      </c>
      <c r="BI52" s="1">
        <f>'Imports - Data (Adjusted) - 1'!BG52*20</f>
        <v>16.001461988304094</v>
      </c>
      <c r="BJ52" s="12" t="s">
        <v>58</v>
      </c>
      <c r="BK52" s="1">
        <f>'Imports - Data (Adjusted) - 1'!BI52*20</f>
        <v>16.001662510390691</v>
      </c>
      <c r="BL52" s="12" t="s">
        <v>58</v>
      </c>
      <c r="BM52" s="1">
        <f>'Imports - Data (Adjusted) - 1'!BK52*20</f>
        <v>15.997652582159624</v>
      </c>
      <c r="BN52" s="12" t="s">
        <v>58</v>
      </c>
      <c r="BO52" s="1">
        <f>'Imports - Data (Adjusted) - 1'!BM52*20</f>
        <v>14.014251781472684</v>
      </c>
      <c r="BP52" s="12" t="s">
        <v>58</v>
      </c>
      <c r="BQ52" s="1">
        <f>'Imports - Data (Adjusted) - 1'!BO52*20</f>
        <v>13.980582524271846</v>
      </c>
      <c r="BR52" s="12" t="s">
        <v>58</v>
      </c>
      <c r="BS52" s="1">
        <f>'Imports - Data (Adjusted) - 1'!BQ52*20</f>
        <v>10</v>
      </c>
      <c r="BX52" s="12" t="s">
        <v>58</v>
      </c>
      <c r="BY52" s="1">
        <f>'Imports - Data (Adjusted) - 1'!BW52*20</f>
        <v>14.986276303751144</v>
      </c>
    </row>
    <row r="53" spans="1:103" s="1" customFormat="1" x14ac:dyDescent="0.3">
      <c r="A53" s="4" t="s">
        <v>32</v>
      </c>
      <c r="B53" s="2" t="str">
        <f t="shared" si="0"/>
        <v>£/Cwt.</v>
      </c>
      <c r="C53" s="14" t="s">
        <v>272</v>
      </c>
      <c r="D53" s="1" t="s">
        <v>33</v>
      </c>
      <c r="E53" s="1">
        <f>'Imports - Data (Raw)'!D53/'Imports - Data (Raw)'!C53</f>
        <v>10</v>
      </c>
      <c r="F53" s="1" t="s">
        <v>33</v>
      </c>
      <c r="G53" s="1">
        <f>'Imports - Data (Raw)'!G53/'Imports - Data (Raw)'!F53</f>
        <v>10</v>
      </c>
      <c r="H53" s="1" t="s">
        <v>33</v>
      </c>
      <c r="I53" s="1">
        <f>'Imports - Data (Raw)'!J53/'Imports - Data (Raw)'!I53</f>
        <v>10</v>
      </c>
      <c r="J53" s="1" t="s">
        <v>33</v>
      </c>
      <c r="K53" s="1">
        <f>'Imports - Data (Raw)'!M53/'Imports - Data (Raw)'!L53</f>
        <v>10</v>
      </c>
      <c r="L53" s="1" t="s">
        <v>33</v>
      </c>
      <c r="M53" s="1">
        <f>'Imports - Data (Raw)'!P53/'Imports - Data (Raw)'!O53</f>
        <v>10</v>
      </c>
      <c r="N53" s="1" t="s">
        <v>34</v>
      </c>
      <c r="O53" s="1">
        <f>'Imports - Data (Raw)'!S53/'Imports - Data (Raw)'!R53</f>
        <v>10</v>
      </c>
      <c r="P53" s="1" t="s">
        <v>34</v>
      </c>
      <c r="Q53" s="1">
        <f>'Imports - Data (Raw)'!V53/'Imports - Data (Raw)'!U53</f>
        <v>10</v>
      </c>
      <c r="R53" s="1" t="s">
        <v>35</v>
      </c>
      <c r="S53" s="1">
        <f>'Imports - Data (Raw)'!Y53/'Imports - Data (Raw)'!X53</f>
        <v>10</v>
      </c>
      <c r="T53" s="1" t="s">
        <v>34</v>
      </c>
      <c r="U53" s="1">
        <f>'Imports - Data (Raw)'!AB53/'Imports - Data (Raw)'!AA53</f>
        <v>8</v>
      </c>
      <c r="V53" s="1" t="s">
        <v>34</v>
      </c>
      <c r="W53" s="1">
        <f>'Imports - Data (Raw)'!AE53/'Imports - Data (Raw)'!AD53</f>
        <v>8</v>
      </c>
      <c r="X53" s="1" t="s">
        <v>34</v>
      </c>
      <c r="Y53" s="1">
        <f>'Imports - Data (Raw)'!AH53/'Imports - Data (Raw)'!AG53</f>
        <v>8</v>
      </c>
      <c r="Z53" s="1" t="s">
        <v>34</v>
      </c>
      <c r="AA53" s="1">
        <f>'Imports - Data (Raw)'!AK53/'Imports - Data (Raw)'!AJ53</f>
        <v>8</v>
      </c>
      <c r="AB53" s="1" t="s">
        <v>34</v>
      </c>
      <c r="AC53" s="1">
        <f>'Imports - Data (Raw)'!AN53/'Imports - Data (Raw)'!AM53</f>
        <v>8</v>
      </c>
      <c r="AD53" s="1" t="s">
        <v>9</v>
      </c>
      <c r="AE53" s="1">
        <f>'Imports - Data (Raw)'!AQ53/'Imports - Data (Raw)'!AP53</f>
        <v>12.398532317245273</v>
      </c>
      <c r="AF53" s="1" t="s">
        <v>9</v>
      </c>
      <c r="AG53" s="1">
        <f>'Imports - Data (Raw)'!AT53/'Imports - Data (Raw)'!AS53</f>
        <v>8.7113951011714583</v>
      </c>
      <c r="AH53" s="1" t="s">
        <v>9</v>
      </c>
      <c r="AI53" s="1">
        <f>'Imports - Data (Raw)'!AW53/'Imports - Data (Raw)'!AV53</f>
        <v>8</v>
      </c>
      <c r="AJ53" s="1" t="s">
        <v>9</v>
      </c>
      <c r="AK53" s="1">
        <f>'Imports - Data (Raw)'!AZ53/'Imports - Data (Raw)'!AY53</f>
        <v>8</v>
      </c>
      <c r="AL53" s="1" t="s">
        <v>9</v>
      </c>
      <c r="AM53" s="1">
        <f>'Imports - Data (Raw)'!BC53/'Imports - Data (Raw)'!BB53</f>
        <v>6</v>
      </c>
      <c r="AN53" s="1" t="s">
        <v>9</v>
      </c>
      <c r="AO53" s="1">
        <f>'Imports - Data (Raw)'!BF53/'Imports - Data (Raw)'!BE53</f>
        <v>6</v>
      </c>
      <c r="AP53" s="1" t="s">
        <v>9</v>
      </c>
      <c r="AQ53" s="1">
        <f>'Imports - Data (Raw)'!BI53/'Imports - Data (Raw)'!BH53</f>
        <v>6</v>
      </c>
      <c r="AR53" s="1" t="s">
        <v>9</v>
      </c>
      <c r="AS53" s="1">
        <f>'Imports - Data (Raw)'!BL53/'Imports - Data (Raw)'!BK53</f>
        <v>6</v>
      </c>
      <c r="AT53" s="1" t="s">
        <v>9</v>
      </c>
      <c r="AU53" s="1">
        <f>'Imports - Data (Raw)'!BO53/'Imports - Data (Raw)'!BN53</f>
        <v>6</v>
      </c>
      <c r="AV53" s="1" t="s">
        <v>9</v>
      </c>
      <c r="AW53" s="1">
        <f>'Imports - Data (Raw)'!BR53/'Imports - Data (Raw)'!BQ53</f>
        <v>6</v>
      </c>
      <c r="AX53" s="1" t="s">
        <v>9</v>
      </c>
      <c r="AY53" s="1">
        <f>'Imports - Data (Raw)'!BU53/'Imports - Data (Raw)'!BT53</f>
        <v>6</v>
      </c>
      <c r="AZ53" s="1" t="s">
        <v>9</v>
      </c>
      <c r="BA53" s="1">
        <f>'Imports - Data (Raw)'!BX53/'Imports - Data (Raw)'!BW53</f>
        <v>5</v>
      </c>
      <c r="BB53" s="1" t="s">
        <v>9</v>
      </c>
      <c r="BC53" s="1">
        <f>'Imports - Data (Raw)'!CA53/'Imports - Data (Raw)'!BZ53</f>
        <v>5</v>
      </c>
      <c r="BD53" s="1" t="s">
        <v>9</v>
      </c>
      <c r="BE53" s="1">
        <f>'Imports - Data (Raw)'!CD53/'Imports - Data (Raw)'!CC53</f>
        <v>5</v>
      </c>
      <c r="BF53" s="1" t="s">
        <v>9</v>
      </c>
      <c r="BG53" s="1">
        <f>'Imports - Data (Raw)'!CG53/'Imports - Data (Raw)'!CF53</f>
        <v>4.6000639386189262</v>
      </c>
      <c r="BH53" s="1" t="s">
        <v>9</v>
      </c>
      <c r="BI53" s="1">
        <f>'Imports - Data (Raw)'!CJ53/'Imports - Data (Raw)'!CI53</f>
        <v>4.3998756218905477</v>
      </c>
      <c r="BJ53" s="1" t="s">
        <v>9</v>
      </c>
      <c r="BK53" s="1">
        <f>'Imports - Data (Raw)'!CM53/'Imports - Data (Raw)'!CL53</f>
        <v>4</v>
      </c>
      <c r="BL53" s="1" t="s">
        <v>9</v>
      </c>
      <c r="BM53" s="1">
        <f>'Imports - Data (Raw)'!CP53/'Imports - Data (Raw)'!CO53</f>
        <v>3</v>
      </c>
      <c r="BN53" s="1" t="s">
        <v>9</v>
      </c>
      <c r="BO53" s="1">
        <f>'Imports - Data (Raw)'!CS53/'Imports - Data (Raw)'!CR53</f>
        <v>3.6</v>
      </c>
      <c r="BP53" s="1" t="s">
        <v>9</v>
      </c>
      <c r="BQ53" s="1">
        <f>'Imports - Data (Raw)'!CV53/'Imports - Data (Raw)'!CU53</f>
        <v>4</v>
      </c>
      <c r="BR53" s="1" t="s">
        <v>9</v>
      </c>
      <c r="BS53" s="1">
        <f>'Imports - Data (Raw)'!CY53/'Imports - Data (Raw)'!CX53</f>
        <v>4</v>
      </c>
      <c r="BT53" s="1" t="s">
        <v>9</v>
      </c>
      <c r="BU53" s="1">
        <f>'Imports - Data (Raw)'!DB53/'Imports - Data (Raw)'!DA53</f>
        <v>4</v>
      </c>
      <c r="BV53" s="1" t="s">
        <v>9</v>
      </c>
      <c r="BW53" s="1">
        <f>'Imports - Data (Raw)'!DE53/'Imports - Data (Raw)'!DD53</f>
        <v>4</v>
      </c>
      <c r="BX53" s="1" t="s">
        <v>9</v>
      </c>
      <c r="BY53" s="1">
        <f>'Imports - Data (Raw)'!DH53/'Imports - Data (Raw)'!DG53</f>
        <v>4.0005737234652896</v>
      </c>
      <c r="BZ53" s="1" t="s">
        <v>9</v>
      </c>
      <c r="CA53" s="1">
        <f>'Imports - Data (Raw)'!DK53/'Imports - Data (Raw)'!DJ53</f>
        <v>4.201062887511072</v>
      </c>
      <c r="CB53" s="1" t="s">
        <v>9</v>
      </c>
      <c r="CC53" s="1">
        <f>'Imports - Data (Raw)'!DN53/'Imports - Data (Raw)'!DM53</f>
        <v>3.67</v>
      </c>
      <c r="CD53" s="1" t="s">
        <v>9</v>
      </c>
      <c r="CE53" s="1">
        <f>'Imports - Data (Raw)'!DQ53/'Imports - Data (Raw)'!DP53</f>
        <v>2.8</v>
      </c>
    </row>
    <row r="54" spans="1:103" s="1" customFormat="1" x14ac:dyDescent="0.3">
      <c r="A54" s="4" t="s">
        <v>36</v>
      </c>
      <c r="B54" s="2" t="str">
        <f t="shared" si="0"/>
        <v>£/Cwt.</v>
      </c>
      <c r="C54" s="14" t="s">
        <v>272</v>
      </c>
      <c r="AF54" s="1" t="s">
        <v>9</v>
      </c>
      <c r="AG54" s="1">
        <f>'Imports - Data (Raw)'!AT54/'Imports - Data (Raw)'!AS54</f>
        <v>48.695652173913047</v>
      </c>
    </row>
    <row r="55" spans="1:103" s="1" customFormat="1" x14ac:dyDescent="0.3">
      <c r="A55" s="14" t="s">
        <v>173</v>
      </c>
      <c r="B55" s="2" t="str">
        <f t="shared" si="0"/>
        <v>£/Cwt.</v>
      </c>
      <c r="C55" s="14" t="s">
        <v>272</v>
      </c>
      <c r="AD55" s="1" t="s">
        <v>9</v>
      </c>
      <c r="AE55" s="1">
        <f>'Imports - Data (Raw)'!AQ55/'Imports - Data (Raw)'!AP55</f>
        <v>0.46701570680628274</v>
      </c>
      <c r="AF55" s="1" t="s">
        <v>9</v>
      </c>
      <c r="AG55" s="1">
        <f>'Imports - Data (Raw)'!AT55/'Imports - Data (Raw)'!AS55</f>
        <v>0.56031746031746033</v>
      </c>
    </row>
    <row r="56" spans="1:103" s="1" customFormat="1" x14ac:dyDescent="0.3">
      <c r="A56" s="4" t="s">
        <v>37</v>
      </c>
      <c r="B56" s="2" t="str">
        <f t="shared" si="0"/>
        <v>£/Cwt.</v>
      </c>
      <c r="C56" s="14" t="s">
        <v>272</v>
      </c>
      <c r="AD56" s="1" t="s">
        <v>9</v>
      </c>
      <c r="AE56" s="1">
        <f>'Imports - Data (Raw)'!AQ56/'Imports - Data (Raw)'!AP56</f>
        <v>1.2921810699588476</v>
      </c>
    </row>
    <row r="57" spans="1:103" s="1" customFormat="1" x14ac:dyDescent="0.3">
      <c r="A57" s="14" t="s">
        <v>174</v>
      </c>
      <c r="B57" s="2" t="str">
        <f t="shared" si="0"/>
        <v>£/Cwt.</v>
      </c>
      <c r="C57" s="14" t="s">
        <v>272</v>
      </c>
      <c r="AH57" s="1" t="s">
        <v>9</v>
      </c>
      <c r="AI57" s="1">
        <f>'Imports - Data (Raw)'!AW57/'Imports - Data (Raw)'!AV57</f>
        <v>35.696969696969695</v>
      </c>
      <c r="AJ57" s="1" t="s">
        <v>9</v>
      </c>
      <c r="AK57" s="1">
        <f>'Imports - Data (Raw)'!AZ57/'Imports - Data (Raw)'!AY57</f>
        <v>35.712025316455694</v>
      </c>
      <c r="AL57" s="1" t="s">
        <v>9</v>
      </c>
      <c r="AM57" s="1">
        <f>'Imports - Data (Raw)'!BC57/'Imports - Data (Raw)'!BB57</f>
        <v>31.772727272727273</v>
      </c>
      <c r="AN57" s="1" t="s">
        <v>9</v>
      </c>
      <c r="AO57" s="1">
        <f>'Imports - Data (Raw)'!BF57/'Imports - Data (Raw)'!BE57</f>
        <v>21.647058823529413</v>
      </c>
      <c r="AP57" s="1" t="s">
        <v>9</v>
      </c>
      <c r="AQ57" s="1">
        <f>'Imports - Data (Raw)'!BI57/'Imports - Data (Raw)'!BH57</f>
        <v>22.110429447852759</v>
      </c>
      <c r="AR57" s="1" t="s">
        <v>9</v>
      </c>
      <c r="AS57" s="1">
        <f>'Imports - Data (Raw)'!BL57/'Imports - Data (Raw)'!BK57</f>
        <v>21.357548240635641</v>
      </c>
      <c r="AT57" s="1" t="s">
        <v>9</v>
      </c>
      <c r="AU57" s="1">
        <f>'Imports - Data (Raw)'!BO57/'Imports - Data (Raw)'!BN57</f>
        <v>21.29032258064516</v>
      </c>
      <c r="AV57" s="1" t="s">
        <v>9</v>
      </c>
      <c r="AW57" s="1">
        <f>'Imports - Data (Raw)'!BR57/'Imports - Data (Raw)'!BQ57</f>
        <v>22.34375</v>
      </c>
      <c r="AX57" s="1" t="s">
        <v>9</v>
      </c>
      <c r="AY57" s="1">
        <f>'Imports - Data (Raw)'!BU57/'Imports - Data (Raw)'!BT57</f>
        <v>21.53846153846154</v>
      </c>
      <c r="AZ57" s="1" t="s">
        <v>9</v>
      </c>
      <c r="BA57" s="1">
        <f>'Imports - Data (Raw)'!BX57/'Imports - Data (Raw)'!BW57</f>
        <v>23.762601626016259</v>
      </c>
      <c r="BB57" s="1" t="s">
        <v>9</v>
      </c>
      <c r="BC57" s="1">
        <f>'Imports - Data (Raw)'!CA57/'Imports - Data (Raw)'!BZ57</f>
        <v>23.32402645113887</v>
      </c>
      <c r="BD57" s="1" t="s">
        <v>9</v>
      </c>
      <c r="BE57" s="1">
        <f>'Imports - Data (Raw)'!CD57/'Imports - Data (Raw)'!CC57</f>
        <v>23.249299719887954</v>
      </c>
      <c r="BF57" s="1" t="s">
        <v>9</v>
      </c>
      <c r="BG57" s="1">
        <f>'Imports - Data (Raw)'!CG57/'Imports - Data (Raw)'!CF57</f>
        <v>22.891228070175437</v>
      </c>
      <c r="BH57" s="1" t="s">
        <v>9</v>
      </c>
      <c r="BI57" s="1">
        <f>'Imports - Data (Raw)'!CJ57/'Imports - Data (Raw)'!CI57</f>
        <v>23.147540983606557</v>
      </c>
      <c r="BJ57" s="1" t="s">
        <v>9</v>
      </c>
      <c r="BK57" s="1">
        <f>'Imports - Data (Raw)'!CM57/'Imports - Data (Raw)'!CL57</f>
        <v>23.988130563798219</v>
      </c>
      <c r="BL57" s="1" t="s">
        <v>9</v>
      </c>
      <c r="BM57" s="1">
        <f>'Imports - Data (Raw)'!CP57/'Imports - Data (Raw)'!CO57</f>
        <v>17.618717504332757</v>
      </c>
      <c r="BN57" s="1" t="s">
        <v>9</v>
      </c>
      <c r="BO57" s="1">
        <f>'Imports - Data (Raw)'!CS57/'Imports - Data (Raw)'!CR57</f>
        <v>14.939024390243903</v>
      </c>
      <c r="BP57" s="1" t="s">
        <v>9</v>
      </c>
      <c r="BQ57" s="1">
        <f>'Imports - Data (Raw)'!CV57/'Imports - Data (Raw)'!CU57</f>
        <v>18.052718286655683</v>
      </c>
      <c r="BR57" s="1" t="s">
        <v>9</v>
      </c>
      <c r="BS57" s="1">
        <f>'Imports - Data (Raw)'!CY57/'Imports - Data (Raw)'!CX57</f>
        <v>16.689111747851001</v>
      </c>
      <c r="BT57" s="1" t="s">
        <v>9</v>
      </c>
      <c r="BU57" s="1">
        <f>'Imports - Data (Raw)'!DB57/'Imports - Data (Raw)'!DA57</f>
        <v>16.589485458612977</v>
      </c>
      <c r="BV57" s="1" t="s">
        <v>9</v>
      </c>
      <c r="BW57" s="1">
        <f>'Imports - Data (Raw)'!DE57/'Imports - Data (Raw)'!DD57</f>
        <v>16.565030146425496</v>
      </c>
      <c r="BX57" s="1" t="s">
        <v>9</v>
      </c>
      <c r="BZ57" s="1" t="s">
        <v>9</v>
      </c>
      <c r="CA57" s="1">
        <f>'Imports - Data (Raw)'!DK57/'Imports - Data (Raw)'!DJ57</f>
        <v>16.789473684210527</v>
      </c>
      <c r="CB57" s="1" t="s">
        <v>9</v>
      </c>
      <c r="CC57" s="1">
        <f>'Imports - Data (Raw)'!DN57/'Imports - Data (Raw)'!DM57</f>
        <v>20.74895287958115</v>
      </c>
      <c r="CD57" s="1" t="s">
        <v>9</v>
      </c>
      <c r="CE57" s="1">
        <f>'Imports - Data (Raw)'!DQ57/'Imports - Data (Raw)'!DP57</f>
        <v>10.054317548746518</v>
      </c>
    </row>
    <row r="58" spans="1:103" s="1" customFormat="1" x14ac:dyDescent="0.3">
      <c r="A58" s="4" t="s">
        <v>38</v>
      </c>
      <c r="B58" s="2" t="str">
        <f t="shared" si="0"/>
        <v>£/Cwt.</v>
      </c>
      <c r="C58" s="14" t="s">
        <v>272</v>
      </c>
      <c r="AH58" s="1" t="s">
        <v>9</v>
      </c>
      <c r="AI58" s="1">
        <f>'Imports - Data (Raw)'!AW58/'Imports - Data (Raw)'!AV58</f>
        <v>5.66</v>
      </c>
      <c r="AJ58" s="1" t="s">
        <v>9</v>
      </c>
      <c r="AK58" s="1">
        <f>'Imports - Data (Raw)'!AZ58/'Imports - Data (Raw)'!AY58</f>
        <v>5.7016129032258061</v>
      </c>
      <c r="AL58" s="1" t="s">
        <v>9</v>
      </c>
      <c r="AM58" s="1">
        <f>'Imports - Data (Raw)'!BC58/'Imports - Data (Raw)'!BB58</f>
        <v>5.25</v>
      </c>
      <c r="AN58" s="1" t="s">
        <v>9</v>
      </c>
      <c r="AO58" s="1">
        <f>'Imports - Data (Raw)'!BF58/'Imports - Data (Raw)'!BE58</f>
        <v>5.4347826086956523</v>
      </c>
      <c r="AP58" s="1" t="s">
        <v>9</v>
      </c>
      <c r="AQ58" s="1">
        <f>'Imports - Data (Raw)'!BI58/'Imports - Data (Raw)'!BH58</f>
        <v>5.6931818181818183</v>
      </c>
      <c r="AR58" s="1" t="s">
        <v>9</v>
      </c>
      <c r="AS58" s="1">
        <f>'Imports - Data (Raw)'!BL58/'Imports - Data (Raw)'!BK58</f>
        <v>5.58</v>
      </c>
      <c r="AT58" s="1" t="s">
        <v>9</v>
      </c>
      <c r="AU58" s="1">
        <f>'Imports - Data (Raw)'!BO58/'Imports - Data (Raw)'!BN58</f>
        <v>5.520833333333333</v>
      </c>
      <c r="AV58" s="1" t="s">
        <v>9</v>
      </c>
      <c r="AW58" s="1">
        <f>'Imports - Data (Raw)'!BR58/'Imports - Data (Raw)'!BQ58</f>
        <v>5.55</v>
      </c>
      <c r="AX58" s="1" t="s">
        <v>9</v>
      </c>
      <c r="AY58" s="1">
        <f>'Imports - Data (Raw)'!BU58/'Imports - Data (Raw)'!BT58</f>
        <v>5.4594594594594597</v>
      </c>
      <c r="AZ58" s="1" t="s">
        <v>9</v>
      </c>
      <c r="BA58" s="1">
        <f>'Imports - Data (Raw)'!BX58/'Imports - Data (Raw)'!BW58</f>
        <v>5.4761904761904763</v>
      </c>
      <c r="BB58" s="1" t="s">
        <v>9</v>
      </c>
      <c r="BC58" s="1">
        <f>'Imports - Data (Raw)'!CA58/'Imports - Data (Raw)'!BZ58</f>
        <v>5.4594594594594597</v>
      </c>
      <c r="BD58" s="1" t="s">
        <v>9</v>
      </c>
      <c r="BE58" s="1">
        <f>'Imports - Data (Raw)'!CD58/'Imports - Data (Raw)'!CC58</f>
        <v>5.4</v>
      </c>
      <c r="BF58" s="1" t="s">
        <v>9</v>
      </c>
      <c r="BG58" s="1">
        <f>'Imports - Data (Raw)'!CG58/'Imports - Data (Raw)'!CF58</f>
        <v>5.5222222222222221</v>
      </c>
      <c r="BH58" s="1" t="s">
        <v>9</v>
      </c>
      <c r="BI58" s="1">
        <f>'Imports - Data (Raw)'!CJ58/'Imports - Data (Raw)'!CI58</f>
        <v>4</v>
      </c>
      <c r="BJ58" s="1" t="s">
        <v>9</v>
      </c>
      <c r="BK58" s="1">
        <f>'Imports - Data (Raw)'!CM58/'Imports - Data (Raw)'!CL58</f>
        <v>4</v>
      </c>
      <c r="BL58" s="1" t="s">
        <v>9</v>
      </c>
      <c r="BM58" s="1">
        <f>'Imports - Data (Raw)'!CP58/'Imports - Data (Raw)'!CO58</f>
        <v>4.4098360655737707</v>
      </c>
      <c r="BN58" s="1" t="s">
        <v>9</v>
      </c>
      <c r="BO58" s="1">
        <f>'Imports - Data (Raw)'!CS58/'Imports - Data (Raw)'!CR58</f>
        <v>4.0082644628099171</v>
      </c>
      <c r="BP58" s="1" t="s">
        <v>9</v>
      </c>
      <c r="BQ58" s="1">
        <f>'Imports - Data (Raw)'!CV58/'Imports - Data (Raw)'!CU58</f>
        <v>4.0294117647058822</v>
      </c>
      <c r="BR58" s="1" t="s">
        <v>9</v>
      </c>
      <c r="BS58" s="1">
        <f>'Imports - Data (Raw)'!CY58/'Imports - Data (Raw)'!CX58</f>
        <v>5.1022727272727275</v>
      </c>
      <c r="BT58" s="1" t="s">
        <v>9</v>
      </c>
      <c r="BU58" s="1">
        <f>'Imports - Data (Raw)'!DB58/'Imports - Data (Raw)'!DA58</f>
        <v>5.0126582278481013</v>
      </c>
      <c r="BV58" s="1" t="s">
        <v>9</v>
      </c>
      <c r="BW58" s="1">
        <f>'Imports - Data (Raw)'!DE58/'Imports - Data (Raw)'!DD58</f>
        <v>4.989528795811518</v>
      </c>
      <c r="BX58" s="1" t="s">
        <v>9</v>
      </c>
      <c r="BZ58" s="1" t="s">
        <v>9</v>
      </c>
      <c r="CA58" s="1">
        <f>'Imports - Data (Raw)'!DK58/'Imports - Data (Raw)'!DJ58</f>
        <v>6.4202898550724639</v>
      </c>
      <c r="CB58" s="1" t="s">
        <v>9</v>
      </c>
      <c r="CC58" s="1">
        <f>'Imports - Data (Raw)'!DN58/'Imports - Data (Raw)'!DM58</f>
        <v>5.6841121495327105</v>
      </c>
      <c r="CD58" s="1" t="s">
        <v>9</v>
      </c>
      <c r="CE58" s="1">
        <f>'Imports - Data (Raw)'!DQ58/'Imports - Data (Raw)'!DP58</f>
        <v>5.387096774193548</v>
      </c>
    </row>
    <row r="59" spans="1:103" s="1" customFormat="1" x14ac:dyDescent="0.3">
      <c r="A59" s="4"/>
      <c r="B59" s="4"/>
      <c r="C59" s="4"/>
    </row>
    <row r="60" spans="1:103" x14ac:dyDescent="0.3">
      <c r="A60" s="25" t="s">
        <v>175</v>
      </c>
      <c r="B60" s="25"/>
      <c r="C60" s="25"/>
    </row>
    <row r="63" spans="1:103" s="29" customFormat="1" x14ac:dyDescent="0.3">
      <c r="A63" s="27" t="s">
        <v>198</v>
      </c>
      <c r="B63" s="28"/>
      <c r="F63" s="30"/>
      <c r="G63" s="28"/>
      <c r="L63" s="30"/>
      <c r="O63" s="28"/>
      <c r="P63" s="28"/>
      <c r="R63" s="30"/>
      <c r="X63" s="30"/>
      <c r="AD63" s="30"/>
      <c r="AH63" s="30"/>
      <c r="AJ63" s="28"/>
      <c r="AM63" s="30"/>
      <c r="AR63" s="30"/>
      <c r="AV63" s="30"/>
      <c r="BB63" s="30"/>
      <c r="BD63" s="30"/>
      <c r="BG63" s="28"/>
      <c r="BJ63" s="30"/>
      <c r="BO63" s="30"/>
      <c r="BU63" s="30"/>
      <c r="BY63" s="30"/>
      <c r="CE63" s="30"/>
      <c r="CH63" s="30"/>
      <c r="CL63" s="30"/>
      <c r="CO63" s="30"/>
      <c r="CR63" s="30"/>
      <c r="CV63" s="30"/>
      <c r="CY63" s="30"/>
    </row>
    <row r="64" spans="1:103" s="28" customFormat="1" x14ac:dyDescent="0.3">
      <c r="A64" s="28" t="s">
        <v>199</v>
      </c>
      <c r="B64" s="28">
        <v>1</v>
      </c>
      <c r="C64" s="30" t="s">
        <v>200</v>
      </c>
      <c r="D64" s="31">
        <v>108</v>
      </c>
      <c r="E64" s="30" t="s">
        <v>201</v>
      </c>
      <c r="F64" s="32">
        <f>D64/F74</f>
        <v>4.8214285714285716E-2</v>
      </c>
      <c r="G64" s="33" t="s">
        <v>58</v>
      </c>
      <c r="H64" s="31"/>
      <c r="I64" s="30"/>
      <c r="J64" s="30"/>
      <c r="K64" s="30"/>
      <c r="M64" s="34"/>
      <c r="O64" s="30"/>
      <c r="P64" s="30"/>
      <c r="Q64" s="30"/>
      <c r="S64" s="31"/>
      <c r="T64" s="35"/>
      <c r="U64" s="30"/>
      <c r="V64" s="30"/>
      <c r="W64" s="30"/>
      <c r="X64" s="36"/>
      <c r="Z64" s="31"/>
      <c r="AA64" s="31"/>
      <c r="AB64" s="30"/>
      <c r="AC64" s="30"/>
      <c r="AF64" s="30"/>
      <c r="AG64" s="30"/>
      <c r="AI64" s="30"/>
      <c r="AJ64" s="31"/>
      <c r="AK64" s="30"/>
      <c r="AL64" s="30"/>
      <c r="AP64" s="30"/>
      <c r="AQ64" s="30"/>
      <c r="AS64" s="30"/>
      <c r="AT64" s="31"/>
      <c r="AU64" s="30"/>
      <c r="AW64" s="30"/>
      <c r="AY64" s="31"/>
      <c r="AZ64" s="30"/>
      <c r="BA64" s="30"/>
      <c r="BE64" s="30"/>
      <c r="BG64" s="31"/>
      <c r="BH64" s="30"/>
      <c r="BI64" s="30"/>
      <c r="BL64" s="30"/>
      <c r="BM64" s="31"/>
      <c r="BN64" s="30"/>
      <c r="BP64" s="30"/>
      <c r="BR64" s="31"/>
      <c r="BS64" s="30"/>
      <c r="BT64" s="30"/>
      <c r="BW64" s="30"/>
      <c r="BX64" s="30"/>
      <c r="BZ64" s="30"/>
      <c r="CA64" s="31"/>
      <c r="CC64" s="30"/>
      <c r="CD64" s="30"/>
      <c r="CF64" s="31"/>
      <c r="CG64" s="30"/>
      <c r="CK64" s="30"/>
      <c r="CN64" s="30"/>
      <c r="CQ64" s="30"/>
      <c r="CU64" s="30"/>
      <c r="CX64" s="30"/>
    </row>
    <row r="65" spans="1:102" s="28" customFormat="1" x14ac:dyDescent="0.3">
      <c r="A65" s="28" t="s">
        <v>199</v>
      </c>
      <c r="B65" s="28">
        <v>1</v>
      </c>
      <c r="C65" s="30" t="s">
        <v>202</v>
      </c>
      <c r="D65" s="31">
        <v>32.5</v>
      </c>
      <c r="E65" s="30" t="s">
        <v>201</v>
      </c>
      <c r="H65" s="31"/>
      <c r="I65" s="30"/>
      <c r="J65" s="30"/>
      <c r="K65" s="30"/>
      <c r="O65" s="30"/>
      <c r="P65" s="30"/>
      <c r="Q65" s="30"/>
      <c r="R65" s="29"/>
      <c r="S65" s="31"/>
      <c r="U65" s="30"/>
      <c r="V65" s="30"/>
      <c r="W65" s="30"/>
      <c r="X65" s="36"/>
      <c r="Z65" s="31"/>
      <c r="AA65" s="31"/>
      <c r="AB65" s="30"/>
      <c r="AC65" s="30"/>
      <c r="AF65" s="30"/>
      <c r="AG65" s="30"/>
      <c r="AI65" s="30"/>
      <c r="AJ65" s="31"/>
      <c r="AK65" s="30"/>
      <c r="AL65" s="30"/>
      <c r="AP65" s="30"/>
      <c r="AQ65" s="30"/>
      <c r="AS65" s="30"/>
      <c r="AT65" s="31"/>
      <c r="AU65" s="30"/>
      <c r="AW65" s="30"/>
      <c r="AY65" s="31"/>
      <c r="AZ65" s="30"/>
      <c r="BA65" s="30"/>
      <c r="BE65" s="30"/>
      <c r="BG65" s="31"/>
      <c r="BH65" s="30"/>
      <c r="BI65" s="30"/>
      <c r="BL65" s="30"/>
      <c r="BM65" s="31"/>
      <c r="BN65" s="30"/>
      <c r="BP65" s="30"/>
      <c r="BR65" s="31"/>
      <c r="BS65" s="30"/>
      <c r="BT65" s="30"/>
      <c r="BW65" s="30"/>
      <c r="BX65" s="30"/>
      <c r="BZ65" s="30"/>
      <c r="CA65" s="31"/>
      <c r="CC65" s="30"/>
      <c r="CD65" s="30"/>
      <c r="CF65" s="31"/>
      <c r="CG65" s="30"/>
      <c r="CK65" s="30"/>
      <c r="CN65" s="30"/>
      <c r="CQ65" s="30"/>
      <c r="CU65" s="30"/>
      <c r="CX65" s="30"/>
    </row>
    <row r="66" spans="1:102" s="29" customFormat="1" x14ac:dyDescent="0.3">
      <c r="A66" s="28"/>
      <c r="B66" s="28">
        <v>1</v>
      </c>
      <c r="C66" s="30" t="s">
        <v>203</v>
      </c>
      <c r="D66" s="31">
        <v>6.5</v>
      </c>
      <c r="E66" s="33" t="s">
        <v>201</v>
      </c>
      <c r="F66" s="28"/>
      <c r="G66" s="30"/>
      <c r="H66" s="31"/>
      <c r="I66" s="30"/>
      <c r="J66" s="30"/>
      <c r="K66" s="33"/>
      <c r="L66" s="30"/>
      <c r="M66" s="31"/>
      <c r="N66" s="30"/>
      <c r="O66" s="30"/>
      <c r="P66" s="30"/>
      <c r="Q66" s="33"/>
      <c r="S66" s="31"/>
      <c r="U66" s="30"/>
      <c r="V66" s="30"/>
      <c r="W66" s="33"/>
      <c r="Z66" s="31"/>
      <c r="AA66" s="31"/>
      <c r="AB66" s="33"/>
      <c r="AC66" s="30"/>
      <c r="AE66" s="36"/>
      <c r="AF66" s="33"/>
      <c r="AG66" s="30"/>
      <c r="AI66" s="33"/>
      <c r="AJ66" s="31"/>
      <c r="AK66" s="30"/>
      <c r="AL66" s="33"/>
      <c r="AP66" s="33"/>
      <c r="AQ66" s="30"/>
      <c r="AS66" s="33"/>
      <c r="AT66" s="31"/>
      <c r="AU66" s="30"/>
      <c r="AW66" s="33"/>
      <c r="AY66" s="31"/>
      <c r="AZ66" s="30"/>
      <c r="BA66" s="33"/>
      <c r="BE66" s="33"/>
      <c r="BG66" s="31"/>
      <c r="BH66" s="30"/>
      <c r="BI66" s="33"/>
      <c r="BL66" s="33"/>
      <c r="BM66" s="31"/>
      <c r="BN66" s="30"/>
      <c r="BP66" s="33"/>
      <c r="BR66" s="31"/>
      <c r="BS66" s="33"/>
      <c r="BT66" s="30"/>
      <c r="BW66" s="33"/>
      <c r="BX66" s="30"/>
      <c r="BZ66" s="33"/>
      <c r="CA66" s="31"/>
      <c r="CC66" s="33"/>
      <c r="CD66" s="30"/>
      <c r="CF66" s="31"/>
      <c r="CG66" s="30"/>
      <c r="CK66" s="30"/>
      <c r="CN66" s="30"/>
      <c r="CQ66" s="30"/>
      <c r="CU66" s="30"/>
      <c r="CX66" s="30"/>
    </row>
    <row r="67" spans="1:102" s="29" customFormat="1" x14ac:dyDescent="0.3">
      <c r="A67" s="28"/>
      <c r="B67" s="28">
        <v>1</v>
      </c>
      <c r="C67" s="30" t="s">
        <v>9</v>
      </c>
      <c r="D67" s="31">
        <v>112</v>
      </c>
      <c r="E67" s="30" t="s">
        <v>204</v>
      </c>
      <c r="F67" s="28"/>
      <c r="G67" s="30"/>
      <c r="H67" s="31"/>
      <c r="I67" s="30"/>
      <c r="J67" s="30"/>
      <c r="K67" s="30"/>
      <c r="L67" s="30"/>
      <c r="M67" s="31"/>
      <c r="N67" s="30"/>
      <c r="O67" s="30"/>
      <c r="P67" s="30"/>
      <c r="Q67" s="30"/>
      <c r="S67" s="31"/>
      <c r="U67" s="30"/>
      <c r="V67" s="30"/>
      <c r="W67" s="30"/>
      <c r="Z67" s="31"/>
      <c r="AA67" s="31"/>
      <c r="AB67" s="30"/>
      <c r="AC67" s="30"/>
      <c r="AE67" s="36"/>
      <c r="AF67" s="30"/>
      <c r="AG67" s="30"/>
      <c r="AI67" s="30"/>
      <c r="AJ67" s="31"/>
      <c r="AK67" s="30"/>
      <c r="AL67" s="30"/>
      <c r="AP67" s="30"/>
      <c r="AQ67" s="30"/>
      <c r="AS67" s="30"/>
      <c r="AT67" s="31"/>
      <c r="AU67" s="30"/>
      <c r="AW67" s="30"/>
      <c r="AY67" s="31"/>
      <c r="AZ67" s="30"/>
      <c r="BA67" s="30"/>
      <c r="BE67" s="30"/>
      <c r="BG67" s="31"/>
      <c r="BH67" s="30"/>
      <c r="BI67" s="30"/>
      <c r="BL67" s="30"/>
      <c r="BM67" s="31"/>
      <c r="BN67" s="30"/>
      <c r="BP67" s="30"/>
      <c r="BR67" s="31"/>
      <c r="BS67" s="30"/>
      <c r="BT67" s="30"/>
      <c r="BW67" s="30"/>
      <c r="BX67" s="30"/>
      <c r="BZ67" s="30"/>
      <c r="CA67" s="31"/>
      <c r="CC67" s="30"/>
      <c r="CD67" s="30"/>
      <c r="CF67" s="31"/>
      <c r="CG67" s="30"/>
      <c r="CK67" s="30"/>
      <c r="CN67" s="30"/>
      <c r="CQ67" s="30"/>
      <c r="CU67" s="30"/>
      <c r="CX67" s="30"/>
    </row>
    <row r="68" spans="1:102" s="29" customFormat="1" x14ac:dyDescent="0.3">
      <c r="A68" s="28"/>
      <c r="B68" s="28">
        <v>1</v>
      </c>
      <c r="C68" s="30" t="s">
        <v>9</v>
      </c>
      <c r="D68" s="31">
        <f>D67/D66</f>
        <v>17.23076923076923</v>
      </c>
      <c r="E68" s="30" t="s">
        <v>203</v>
      </c>
      <c r="F68" s="28"/>
      <c r="G68" s="31"/>
      <c r="H68" s="31"/>
      <c r="I68" s="30"/>
      <c r="J68" s="30"/>
      <c r="K68" s="30"/>
      <c r="L68" s="31"/>
      <c r="N68" s="31"/>
      <c r="O68" s="30"/>
      <c r="P68" s="30"/>
      <c r="Q68" s="30"/>
      <c r="S68" s="31"/>
      <c r="T68" s="31"/>
      <c r="U68" s="30"/>
      <c r="V68" s="30"/>
      <c r="W68" s="30"/>
      <c r="Z68" s="31"/>
      <c r="AA68" s="31"/>
      <c r="AB68" s="30"/>
      <c r="AC68" s="30"/>
      <c r="AD68" s="36"/>
      <c r="AE68" s="28"/>
      <c r="AF68" s="30"/>
      <c r="AG68" s="30"/>
      <c r="AI68" s="30"/>
      <c r="AJ68" s="31"/>
      <c r="AK68" s="30"/>
      <c r="AL68" s="30"/>
      <c r="AP68" s="30"/>
      <c r="AQ68" s="30"/>
      <c r="AS68" s="30"/>
      <c r="AT68" s="31"/>
      <c r="AU68" s="30"/>
      <c r="AW68" s="30"/>
      <c r="AY68" s="31"/>
      <c r="AZ68" s="30"/>
      <c r="BA68" s="30"/>
      <c r="BC68" s="36"/>
      <c r="BE68" s="30"/>
      <c r="BG68" s="31"/>
      <c r="BH68" s="30"/>
      <c r="BI68" s="30"/>
      <c r="BL68" s="30"/>
      <c r="BM68" s="31"/>
      <c r="BN68" s="30"/>
      <c r="BP68" s="30"/>
      <c r="BR68" s="31"/>
      <c r="BS68" s="30"/>
      <c r="BT68" s="30"/>
      <c r="BW68" s="30"/>
      <c r="BX68" s="30"/>
      <c r="BZ68" s="30"/>
      <c r="CA68" s="31"/>
      <c r="CC68" s="30"/>
      <c r="CD68" s="30"/>
      <c r="CF68" s="31"/>
      <c r="CG68" s="30"/>
      <c r="CK68" s="30"/>
      <c r="CN68" s="30"/>
      <c r="CQ68" s="30"/>
      <c r="CU68" s="30"/>
      <c r="CX68" s="30"/>
    </row>
    <row r="69" spans="1:102" s="28" customFormat="1" ht="15" customHeight="1" x14ac:dyDescent="0.3">
      <c r="B69" s="100">
        <v>1</v>
      </c>
      <c r="C69" s="101" t="s">
        <v>205</v>
      </c>
      <c r="D69" s="102">
        <v>130</v>
      </c>
      <c r="E69" s="103" t="s">
        <v>201</v>
      </c>
      <c r="F69" s="37"/>
      <c r="G69" s="29"/>
      <c r="H69" s="38"/>
      <c r="I69" s="30"/>
      <c r="J69" s="30"/>
      <c r="K69" s="39"/>
      <c r="L69" s="29"/>
      <c r="M69" s="29"/>
      <c r="N69" s="29"/>
      <c r="O69" s="30"/>
      <c r="P69" s="30"/>
      <c r="Q69" s="39"/>
      <c r="R69" s="29"/>
      <c r="S69" s="38"/>
      <c r="T69" s="29"/>
      <c r="U69" s="30"/>
      <c r="V69" s="30"/>
      <c r="W69" s="39"/>
      <c r="X69" s="29"/>
      <c r="Y69" s="29"/>
      <c r="Z69" s="38"/>
      <c r="AA69" s="38"/>
      <c r="AB69" s="39"/>
      <c r="AC69" s="30"/>
      <c r="AD69" s="29"/>
      <c r="AF69" s="39"/>
      <c r="AG69" s="30"/>
      <c r="AI69" s="39"/>
      <c r="AJ69" s="38"/>
      <c r="AK69" s="30"/>
      <c r="AL69" s="39"/>
      <c r="AP69" s="39"/>
      <c r="AQ69" s="30"/>
      <c r="AS69" s="39"/>
      <c r="AT69" s="38"/>
      <c r="AU69" s="30"/>
      <c r="AW69" s="39"/>
      <c r="AY69" s="38"/>
      <c r="AZ69" s="30"/>
      <c r="BA69" s="39"/>
      <c r="BE69" s="39"/>
      <c r="BG69" s="38"/>
      <c r="BH69" s="30"/>
      <c r="BI69" s="39"/>
      <c r="BL69" s="39"/>
      <c r="BM69" s="38"/>
      <c r="BN69" s="30"/>
      <c r="BP69" s="39"/>
      <c r="BR69" s="38"/>
      <c r="BS69" s="39"/>
      <c r="BT69" s="30"/>
      <c r="BW69" s="39"/>
      <c r="BX69" s="30"/>
      <c r="BZ69" s="39"/>
      <c r="CA69" s="38"/>
      <c r="CC69" s="39"/>
      <c r="CD69" s="30"/>
      <c r="CF69" s="38"/>
      <c r="CG69" s="30"/>
      <c r="CK69" s="30"/>
      <c r="CN69" s="30"/>
      <c r="CQ69" s="30"/>
      <c r="CU69" s="30"/>
      <c r="CX69" s="30"/>
    </row>
    <row r="70" spans="1:102" s="28" customFormat="1" ht="28.8" customHeight="1" x14ac:dyDescent="0.3">
      <c r="B70" s="100"/>
      <c r="C70" s="101"/>
      <c r="D70" s="102"/>
      <c r="E70" s="103"/>
      <c r="H70" s="38"/>
      <c r="I70" s="29"/>
      <c r="J70" s="29"/>
      <c r="K70" s="39"/>
      <c r="O70" s="29"/>
      <c r="P70" s="29"/>
      <c r="Q70" s="39"/>
      <c r="S70" s="38"/>
      <c r="U70" s="29"/>
      <c r="V70" s="29"/>
      <c r="W70" s="39"/>
      <c r="Z70" s="38"/>
      <c r="AA70" s="38"/>
      <c r="AB70" s="39"/>
      <c r="AC70" s="29"/>
      <c r="AF70" s="39"/>
      <c r="AG70" s="29"/>
      <c r="AI70" s="39"/>
      <c r="AJ70" s="38"/>
      <c r="AK70" s="29"/>
      <c r="AL70" s="39"/>
      <c r="AP70" s="39"/>
      <c r="AQ70" s="29"/>
      <c r="AS70" s="39"/>
      <c r="AT70" s="38"/>
      <c r="AU70" s="29"/>
      <c r="AW70" s="39"/>
      <c r="AY70" s="38"/>
      <c r="AZ70" s="29"/>
      <c r="BA70" s="39"/>
      <c r="BE70" s="39"/>
      <c r="BG70" s="38"/>
      <c r="BH70" s="29"/>
      <c r="BI70" s="39"/>
      <c r="BL70" s="39"/>
      <c r="BM70" s="38"/>
      <c r="BN70" s="29"/>
      <c r="BP70" s="39"/>
      <c r="BR70" s="38"/>
      <c r="BS70" s="39"/>
      <c r="BT70" s="29"/>
      <c r="BW70" s="39"/>
      <c r="BX70" s="29"/>
      <c r="BZ70" s="39"/>
      <c r="CA70" s="38"/>
      <c r="CC70" s="39"/>
      <c r="CD70" s="29"/>
      <c r="CF70" s="38"/>
      <c r="CG70" s="29"/>
      <c r="CK70" s="29"/>
      <c r="CN70" s="29"/>
      <c r="CQ70" s="29"/>
      <c r="CU70" s="29"/>
      <c r="CX70" s="29"/>
    </row>
    <row r="71" spans="1:102" s="28" customFormat="1" x14ac:dyDescent="0.3">
      <c r="B71" s="40">
        <v>1</v>
      </c>
      <c r="C71" s="30" t="s">
        <v>206</v>
      </c>
      <c r="D71" s="31">
        <v>260</v>
      </c>
      <c r="E71" s="30" t="s">
        <v>201</v>
      </c>
      <c r="H71" s="31"/>
      <c r="I71" s="30"/>
      <c r="J71" s="30"/>
      <c r="K71" s="30"/>
      <c r="O71" s="30"/>
      <c r="P71" s="30"/>
      <c r="Q71" s="30"/>
      <c r="S71" s="31"/>
      <c r="U71" s="30"/>
      <c r="V71" s="30"/>
      <c r="W71" s="30"/>
      <c r="Z71" s="31"/>
      <c r="AA71" s="31"/>
      <c r="AB71" s="30"/>
      <c r="AC71" s="30"/>
      <c r="AF71" s="30"/>
      <c r="AG71" s="30"/>
      <c r="AI71" s="30"/>
      <c r="AJ71" s="31"/>
      <c r="AK71" s="30"/>
      <c r="AL71" s="30"/>
      <c r="AP71" s="30"/>
      <c r="AQ71" s="30"/>
      <c r="AS71" s="30"/>
      <c r="AT71" s="31"/>
      <c r="AU71" s="30"/>
      <c r="AW71" s="30"/>
      <c r="AY71" s="31"/>
      <c r="AZ71" s="30"/>
      <c r="BA71" s="30"/>
      <c r="BE71" s="30"/>
      <c r="BG71" s="31"/>
      <c r="BH71" s="30"/>
      <c r="BI71" s="30"/>
      <c r="BL71" s="30"/>
      <c r="BM71" s="31"/>
      <c r="BN71" s="30"/>
      <c r="BP71" s="30"/>
      <c r="BR71" s="31"/>
      <c r="BS71" s="30"/>
      <c r="BT71" s="30"/>
      <c r="BW71" s="30"/>
      <c r="BX71" s="30"/>
      <c r="BZ71" s="30"/>
      <c r="CA71" s="31"/>
      <c r="CC71" s="30"/>
      <c r="CD71" s="30"/>
      <c r="CF71" s="31"/>
      <c r="CG71" s="30"/>
      <c r="CK71" s="30"/>
      <c r="CN71" s="30"/>
      <c r="CQ71" s="30"/>
      <c r="CU71" s="30"/>
      <c r="CX71" s="30"/>
    </row>
    <row r="72" spans="1:102" s="28" customFormat="1" x14ac:dyDescent="0.3">
      <c r="B72" s="40">
        <v>1</v>
      </c>
      <c r="C72" s="30" t="s">
        <v>345</v>
      </c>
      <c r="D72" s="31">
        <f>D69/D67</f>
        <v>1.1607142857142858</v>
      </c>
      <c r="E72" s="30" t="s">
        <v>207</v>
      </c>
      <c r="H72" s="31"/>
      <c r="I72" s="30"/>
      <c r="J72" s="30"/>
      <c r="K72" s="30"/>
      <c r="O72" s="30"/>
      <c r="P72" s="30"/>
      <c r="Q72" s="30"/>
      <c r="S72" s="31"/>
      <c r="U72" s="30"/>
      <c r="V72" s="30"/>
      <c r="W72" s="30"/>
      <c r="Z72" s="31"/>
      <c r="AA72" s="31"/>
      <c r="AB72" s="30"/>
      <c r="AC72" s="30"/>
      <c r="AF72" s="30"/>
      <c r="AG72" s="30"/>
      <c r="AI72" s="30"/>
      <c r="AJ72" s="31"/>
      <c r="AK72" s="30"/>
      <c r="AL72" s="30"/>
      <c r="AP72" s="30"/>
      <c r="AQ72" s="30"/>
      <c r="AS72" s="30"/>
      <c r="AT72" s="31"/>
      <c r="AU72" s="30"/>
      <c r="AW72" s="30"/>
      <c r="AY72" s="31"/>
      <c r="AZ72" s="30"/>
      <c r="BA72" s="30"/>
      <c r="BE72" s="30"/>
      <c r="BG72" s="31"/>
      <c r="BH72" s="30"/>
      <c r="BI72" s="30"/>
      <c r="BL72" s="30"/>
      <c r="BM72" s="31"/>
      <c r="BN72" s="30"/>
      <c r="BP72" s="30"/>
      <c r="BR72" s="31"/>
      <c r="BS72" s="30"/>
      <c r="BT72" s="30"/>
      <c r="BW72" s="30"/>
      <c r="BX72" s="30"/>
      <c r="BZ72" s="30"/>
      <c r="CA72" s="31"/>
      <c r="CC72" s="30"/>
      <c r="CD72" s="30"/>
      <c r="CF72" s="31"/>
      <c r="CG72" s="30"/>
      <c r="CK72" s="30"/>
      <c r="CN72" s="30"/>
      <c r="CQ72" s="30"/>
      <c r="CU72" s="30"/>
      <c r="CX72" s="30"/>
    </row>
    <row r="73" spans="1:102" s="28" customFormat="1" x14ac:dyDescent="0.3">
      <c r="B73" s="40">
        <v>1</v>
      </c>
      <c r="C73" s="30" t="s">
        <v>206</v>
      </c>
      <c r="D73" s="31">
        <f>D71/D67</f>
        <v>2.3214285714285716</v>
      </c>
      <c r="E73" s="30" t="s">
        <v>207</v>
      </c>
      <c r="H73" s="31"/>
      <c r="I73" s="30"/>
      <c r="J73" s="30"/>
      <c r="K73" s="30"/>
      <c r="O73" s="30"/>
      <c r="P73" s="30"/>
      <c r="Q73" s="30"/>
      <c r="S73" s="31"/>
      <c r="U73" s="30"/>
      <c r="V73" s="30"/>
      <c r="W73" s="30"/>
      <c r="Z73" s="31"/>
      <c r="AA73" s="31"/>
      <c r="AB73" s="30"/>
      <c r="AC73" s="30"/>
      <c r="AF73" s="30"/>
      <c r="AG73" s="30"/>
      <c r="AI73" s="30"/>
      <c r="AJ73" s="31"/>
      <c r="AK73" s="30"/>
      <c r="AL73" s="30"/>
      <c r="AP73" s="30"/>
      <c r="AQ73" s="30"/>
      <c r="AS73" s="30"/>
      <c r="AT73" s="31"/>
      <c r="AU73" s="30"/>
      <c r="AW73" s="30"/>
      <c r="AY73" s="31"/>
      <c r="AZ73" s="30"/>
      <c r="BA73" s="30"/>
      <c r="BE73" s="30"/>
      <c r="BG73" s="31"/>
      <c r="BH73" s="30"/>
      <c r="BI73" s="30"/>
      <c r="BL73" s="30"/>
      <c r="BM73" s="31"/>
      <c r="BN73" s="30"/>
      <c r="BP73" s="30"/>
      <c r="BR73" s="31"/>
      <c r="BS73" s="30"/>
      <c r="BT73" s="30"/>
      <c r="BW73" s="30"/>
      <c r="BX73" s="30"/>
      <c r="BZ73" s="30"/>
      <c r="CA73" s="31"/>
      <c r="CC73" s="30"/>
      <c r="CD73" s="30"/>
      <c r="CF73" s="31"/>
      <c r="CG73" s="30"/>
      <c r="CK73" s="30"/>
      <c r="CN73" s="30"/>
      <c r="CQ73" s="30"/>
      <c r="CU73" s="30"/>
      <c r="CX73" s="30"/>
    </row>
    <row r="74" spans="1:102" s="29" customFormat="1" x14ac:dyDescent="0.3">
      <c r="A74" s="28"/>
      <c r="B74" s="40">
        <v>1</v>
      </c>
      <c r="C74" s="30" t="s">
        <v>208</v>
      </c>
      <c r="D74" s="31">
        <v>20</v>
      </c>
      <c r="E74" s="30" t="s">
        <v>207</v>
      </c>
      <c r="F74" s="32">
        <f>D74*D67</f>
        <v>2240</v>
      </c>
      <c r="G74" s="30" t="s">
        <v>201</v>
      </c>
      <c r="H74" s="32">
        <f>F74/D77</f>
        <v>420</v>
      </c>
      <c r="I74" s="41" t="s">
        <v>209</v>
      </c>
      <c r="J74" s="32">
        <f>F74/D76</f>
        <v>1016.048117135833</v>
      </c>
      <c r="K74" s="30" t="s">
        <v>210</v>
      </c>
      <c r="L74" s="39"/>
      <c r="O74" s="30"/>
      <c r="R74" s="39"/>
      <c r="U74" s="30"/>
      <c r="X74" s="39"/>
      <c r="Y74" s="39"/>
      <c r="Z74" s="30"/>
      <c r="AB74" s="28"/>
      <c r="AC74" s="39"/>
      <c r="AD74" s="30"/>
      <c r="AG74" s="30"/>
      <c r="AH74" s="39"/>
      <c r="AI74" s="36"/>
      <c r="AJ74" s="30"/>
      <c r="AK74" s="36"/>
      <c r="AM74" s="39"/>
      <c r="AN74" s="30"/>
      <c r="AQ74" s="30"/>
      <c r="AR74" s="39"/>
      <c r="AU74" s="30"/>
      <c r="AW74" s="39"/>
      <c r="AY74" s="30"/>
      <c r="BC74" s="30"/>
      <c r="BE74" s="39"/>
      <c r="BF74" s="36"/>
      <c r="BG74" s="30"/>
      <c r="BJ74" s="30"/>
      <c r="BK74" s="39"/>
      <c r="BN74" s="30"/>
      <c r="BP74" s="39"/>
      <c r="BQ74" s="30"/>
      <c r="BT74" s="39"/>
      <c r="BU74" s="30"/>
      <c r="BX74" s="30"/>
      <c r="BZ74" s="39"/>
      <c r="CA74" s="30"/>
      <c r="CD74" s="39"/>
      <c r="CH74" s="39"/>
      <c r="CK74" s="39"/>
      <c r="CN74" s="39"/>
      <c r="CR74" s="39"/>
      <c r="CU74" s="39"/>
    </row>
    <row r="75" spans="1:102" s="29" customFormat="1" x14ac:dyDescent="0.3">
      <c r="A75" s="28"/>
      <c r="B75" s="42">
        <v>1</v>
      </c>
      <c r="C75" s="30" t="s">
        <v>211</v>
      </c>
      <c r="D75" s="31">
        <v>0.25</v>
      </c>
      <c r="E75" s="30" t="s">
        <v>208</v>
      </c>
      <c r="F75" s="32">
        <f>D75*D74</f>
        <v>5</v>
      </c>
      <c r="G75" s="30" t="s">
        <v>207</v>
      </c>
      <c r="H75" s="32"/>
      <c r="I75" s="41"/>
      <c r="J75" s="32"/>
      <c r="K75" s="30"/>
      <c r="L75" s="39"/>
      <c r="O75" s="30"/>
      <c r="R75" s="39"/>
      <c r="U75" s="30"/>
      <c r="X75" s="39"/>
      <c r="Y75" s="39"/>
      <c r="Z75" s="30"/>
      <c r="AB75" s="28"/>
      <c r="AC75" s="39"/>
      <c r="AD75" s="30"/>
      <c r="AG75" s="30"/>
      <c r="AH75" s="39"/>
      <c r="AI75" s="36"/>
      <c r="AJ75" s="30"/>
      <c r="AK75" s="36"/>
      <c r="AM75" s="39"/>
      <c r="AN75" s="30"/>
      <c r="AQ75" s="30"/>
      <c r="AR75" s="39"/>
      <c r="AU75" s="30"/>
      <c r="AW75" s="39"/>
      <c r="AY75" s="30"/>
      <c r="BC75" s="30"/>
      <c r="BE75" s="39"/>
      <c r="BF75" s="36"/>
      <c r="BG75" s="30"/>
      <c r="BJ75" s="30"/>
      <c r="BK75" s="39"/>
      <c r="BN75" s="30"/>
      <c r="BP75" s="39"/>
      <c r="BQ75" s="30"/>
      <c r="BT75" s="39"/>
      <c r="BU75" s="30"/>
      <c r="BX75" s="30"/>
      <c r="BZ75" s="39"/>
      <c r="CA75" s="30"/>
      <c r="CD75" s="39"/>
      <c r="CH75" s="39"/>
      <c r="CK75" s="39"/>
      <c r="CN75" s="39"/>
      <c r="CR75" s="39"/>
      <c r="CU75" s="39"/>
    </row>
    <row r="76" spans="1:102" s="29" customFormat="1" x14ac:dyDescent="0.3">
      <c r="A76" s="28"/>
      <c r="B76" s="40">
        <v>1</v>
      </c>
      <c r="C76" s="30" t="s">
        <v>212</v>
      </c>
      <c r="D76" s="31">
        <v>2.2046199999999998</v>
      </c>
      <c r="E76" s="30" t="s">
        <v>201</v>
      </c>
      <c r="F76" s="32">
        <f>D76/D67</f>
        <v>1.9684107142857142E-2</v>
      </c>
      <c r="G76" s="41" t="s">
        <v>207</v>
      </c>
      <c r="I76" s="36"/>
      <c r="J76" s="36"/>
      <c r="L76" s="39"/>
      <c r="O76" s="30"/>
      <c r="R76" s="39"/>
      <c r="U76" s="30"/>
      <c r="X76" s="39"/>
      <c r="Y76" s="39"/>
      <c r="Z76" s="30"/>
      <c r="AB76" s="28"/>
      <c r="AC76" s="39"/>
      <c r="AD76" s="30"/>
      <c r="AG76" s="30"/>
      <c r="AH76" s="39"/>
      <c r="AI76" s="36"/>
      <c r="AJ76" s="30"/>
      <c r="AK76" s="36"/>
      <c r="AM76" s="39"/>
      <c r="AN76" s="30"/>
      <c r="AQ76" s="30"/>
      <c r="AR76" s="39"/>
      <c r="AU76" s="30"/>
      <c r="AW76" s="39"/>
      <c r="AY76" s="30"/>
      <c r="BC76" s="30"/>
      <c r="BE76" s="39"/>
      <c r="BF76" s="36"/>
      <c r="BG76" s="30"/>
      <c r="BJ76" s="30"/>
      <c r="BK76" s="39"/>
      <c r="BN76" s="30"/>
      <c r="BP76" s="39"/>
      <c r="BQ76" s="30"/>
      <c r="BT76" s="39"/>
      <c r="BU76" s="30"/>
      <c r="BX76" s="30"/>
      <c r="BZ76" s="39"/>
      <c r="CA76" s="30"/>
      <c r="CD76" s="39"/>
      <c r="CH76" s="39"/>
      <c r="CK76" s="39"/>
      <c r="CN76" s="39"/>
      <c r="CR76" s="39"/>
      <c r="CU76" s="39"/>
    </row>
    <row r="77" spans="1:102" s="29" customFormat="1" x14ac:dyDescent="0.3">
      <c r="A77" s="28"/>
      <c r="B77" s="40">
        <v>1</v>
      </c>
      <c r="C77" s="30" t="s">
        <v>213</v>
      </c>
      <c r="D77" s="31">
        <f>16/3</f>
        <v>5.333333333333333</v>
      </c>
      <c r="E77" s="30" t="s">
        <v>201</v>
      </c>
      <c r="F77" s="32">
        <f>D77/D67</f>
        <v>4.7619047619047616E-2</v>
      </c>
      <c r="G77" s="41" t="s">
        <v>207</v>
      </c>
      <c r="I77" s="36"/>
      <c r="J77" s="36"/>
      <c r="L77" s="30"/>
      <c r="O77" s="30"/>
      <c r="R77" s="30"/>
      <c r="U77" s="30"/>
      <c r="X77" s="30"/>
      <c r="Y77" s="30"/>
      <c r="Z77" s="30"/>
      <c r="AB77" s="28"/>
      <c r="AC77" s="30"/>
      <c r="AD77" s="30"/>
      <c r="AG77" s="30"/>
      <c r="AH77" s="30"/>
      <c r="AI77" s="36"/>
      <c r="AJ77" s="30"/>
      <c r="AK77" s="36"/>
      <c r="AM77" s="30"/>
      <c r="AN77" s="30"/>
      <c r="AQ77" s="30"/>
      <c r="AR77" s="30"/>
      <c r="AU77" s="30"/>
      <c r="AW77" s="30"/>
      <c r="AY77" s="30"/>
      <c r="BC77" s="30"/>
      <c r="BE77" s="30"/>
      <c r="BF77" s="36"/>
      <c r="BG77" s="30"/>
      <c r="BJ77" s="30"/>
      <c r="BK77" s="30"/>
      <c r="BN77" s="30"/>
      <c r="BP77" s="30"/>
      <c r="BQ77" s="30"/>
      <c r="BT77" s="30"/>
      <c r="BU77" s="30"/>
      <c r="BX77" s="30"/>
      <c r="BZ77" s="30"/>
      <c r="CA77" s="30"/>
      <c r="CD77" s="30"/>
      <c r="CH77" s="30"/>
      <c r="CK77" s="30"/>
      <c r="CN77" s="30"/>
      <c r="CR77" s="30"/>
      <c r="CU77" s="30"/>
    </row>
    <row r="78" spans="1:102" s="29" customFormat="1" x14ac:dyDescent="0.3">
      <c r="A78" s="28"/>
      <c r="B78" s="40">
        <v>1</v>
      </c>
      <c r="C78" s="30" t="s">
        <v>214</v>
      </c>
      <c r="D78" s="31">
        <v>100</v>
      </c>
      <c r="E78" s="30" t="s">
        <v>213</v>
      </c>
      <c r="F78" s="32">
        <f>D78*F77</f>
        <v>4.7619047619047619</v>
      </c>
      <c r="G78" s="41" t="s">
        <v>207</v>
      </c>
      <c r="H78" s="31">
        <f>F78/D74</f>
        <v>0.23809523809523808</v>
      </c>
      <c r="I78" s="41" t="s">
        <v>58</v>
      </c>
      <c r="J78" s="36"/>
      <c r="L78" s="30"/>
      <c r="O78" s="30"/>
      <c r="R78" s="30"/>
      <c r="U78" s="30"/>
      <c r="X78" s="30"/>
      <c r="Y78" s="30"/>
      <c r="Z78" s="30"/>
      <c r="AB78" s="28"/>
      <c r="AC78" s="30"/>
      <c r="AD78" s="30"/>
      <c r="AG78" s="30"/>
      <c r="AH78" s="30"/>
      <c r="AI78" s="36"/>
      <c r="AJ78" s="30"/>
      <c r="AK78" s="36"/>
      <c r="AM78" s="30"/>
      <c r="AN78" s="30"/>
      <c r="AQ78" s="30"/>
      <c r="AR78" s="30"/>
      <c r="AU78" s="30"/>
      <c r="AW78" s="30"/>
      <c r="AY78" s="30"/>
      <c r="BC78" s="30"/>
      <c r="BE78" s="30"/>
      <c r="BF78" s="36"/>
      <c r="BG78" s="30"/>
      <c r="BJ78" s="30"/>
      <c r="BK78" s="30"/>
      <c r="BN78" s="30"/>
      <c r="BP78" s="30"/>
      <c r="BQ78" s="30"/>
      <c r="BT78" s="30"/>
      <c r="BU78" s="30"/>
      <c r="BX78" s="30"/>
      <c r="BZ78" s="30"/>
      <c r="CA78" s="30"/>
      <c r="CD78" s="30"/>
      <c r="CH78" s="30"/>
      <c r="CK78" s="30"/>
      <c r="CN78" s="30"/>
      <c r="CR78" s="30"/>
      <c r="CU78" s="30"/>
    </row>
    <row r="79" spans="1:102" s="29" customFormat="1" x14ac:dyDescent="0.3">
      <c r="A79" s="28"/>
      <c r="B79" s="40">
        <v>1</v>
      </c>
      <c r="C79" s="30" t="s">
        <v>215</v>
      </c>
      <c r="D79" s="31">
        <f>D67/D77</f>
        <v>21</v>
      </c>
      <c r="E79" s="30" t="s">
        <v>213</v>
      </c>
      <c r="F79" s="32"/>
      <c r="G79" s="41"/>
      <c r="I79" s="30"/>
      <c r="J79" s="36"/>
      <c r="K79" s="30"/>
      <c r="L79" s="36"/>
      <c r="N79" s="30"/>
      <c r="Q79" s="30"/>
      <c r="T79" s="30"/>
      <c r="W79" s="30"/>
      <c r="Z79" s="30"/>
      <c r="AA79" s="30"/>
      <c r="AB79" s="30"/>
      <c r="AD79" s="28"/>
      <c r="AE79" s="30"/>
      <c r="AF79" s="30"/>
      <c r="AI79" s="30"/>
      <c r="AJ79" s="30"/>
      <c r="AK79" s="36"/>
      <c r="AL79" s="30"/>
      <c r="AM79" s="36"/>
      <c r="AO79" s="30"/>
      <c r="AP79" s="30"/>
      <c r="AS79" s="30"/>
      <c r="AT79" s="30"/>
      <c r="AW79" s="30"/>
      <c r="AY79" s="30"/>
      <c r="BA79" s="30"/>
      <c r="BE79" s="30"/>
      <c r="BG79" s="30"/>
      <c r="BH79" s="36"/>
      <c r="BI79" s="30"/>
      <c r="BL79" s="30"/>
      <c r="BM79" s="30"/>
      <c r="BP79" s="30"/>
      <c r="BR79" s="30"/>
      <c r="BS79" s="30"/>
      <c r="BV79" s="30"/>
      <c r="BW79" s="30"/>
      <c r="BZ79" s="30"/>
      <c r="CB79" s="30"/>
      <c r="CC79" s="30"/>
      <c r="CF79" s="30"/>
      <c r="CJ79" s="30"/>
      <c r="CM79" s="30"/>
      <c r="CP79" s="30"/>
      <c r="CT79" s="30"/>
      <c r="CW79" s="30"/>
    </row>
    <row r="80" spans="1:102" s="29" customFormat="1" x14ac:dyDescent="0.3">
      <c r="A80" s="28"/>
      <c r="B80" s="36"/>
      <c r="F80" s="36"/>
      <c r="G80" s="36"/>
      <c r="H80" s="36"/>
      <c r="I80" s="28"/>
      <c r="J80" s="28"/>
      <c r="M80" s="36"/>
      <c r="N80" s="36"/>
      <c r="O80" s="28"/>
      <c r="P80" s="28"/>
      <c r="U80" s="28"/>
      <c r="V80" s="28"/>
      <c r="AC80" s="28"/>
      <c r="AG80" s="28"/>
      <c r="AH80" s="28"/>
      <c r="AK80" s="28"/>
      <c r="AN80" s="36"/>
      <c r="AO80" s="36"/>
      <c r="AQ80" s="28"/>
      <c r="AU80" s="28"/>
      <c r="AZ80" s="28"/>
      <c r="BH80" s="28"/>
      <c r="BK80" s="36"/>
      <c r="BN80" s="28"/>
      <c r="BT80" s="28"/>
      <c r="BX80" s="28"/>
      <c r="CD80" s="28"/>
      <c r="CG80" s="28"/>
      <c r="CK80" s="28"/>
      <c r="CN80" s="28"/>
      <c r="CQ80" s="28"/>
      <c r="CU80" s="28"/>
      <c r="CX80" s="28"/>
    </row>
    <row r="81" spans="1:102" s="29" customFormat="1" x14ac:dyDescent="0.3">
      <c r="A81" s="28"/>
      <c r="B81" s="28">
        <v>1</v>
      </c>
      <c r="C81" s="30" t="s">
        <v>200</v>
      </c>
      <c r="D81" s="31">
        <v>108</v>
      </c>
      <c r="E81" s="30" t="s">
        <v>201</v>
      </c>
      <c r="H81" s="30"/>
      <c r="I81" s="30"/>
      <c r="J81" s="30"/>
      <c r="K81" s="30"/>
      <c r="L81" s="31"/>
      <c r="M81" s="31"/>
      <c r="N81" s="30"/>
      <c r="O81" s="30"/>
      <c r="P81" s="30"/>
      <c r="Q81" s="30"/>
      <c r="S81" s="43"/>
      <c r="T81" s="43"/>
      <c r="U81" s="30"/>
      <c r="V81" s="30"/>
      <c r="W81" s="30"/>
      <c r="X81" s="43"/>
      <c r="Y81" s="43"/>
      <c r="Z81" s="28"/>
      <c r="AA81" s="28"/>
      <c r="AB81" s="30"/>
      <c r="AC81" s="30"/>
      <c r="AD81" s="28"/>
      <c r="AE81" s="44"/>
      <c r="AF81" s="30"/>
      <c r="AG81" s="30"/>
      <c r="AH81" s="44"/>
      <c r="AI81" s="30"/>
      <c r="AJ81" s="44"/>
      <c r="AK81" s="30"/>
      <c r="AL81" s="30"/>
      <c r="AM81" s="36"/>
      <c r="AN81" s="28"/>
      <c r="AO81" s="28"/>
      <c r="AP81" s="30"/>
      <c r="AQ81" s="30"/>
      <c r="AR81" s="28"/>
      <c r="AS81" s="30"/>
      <c r="AT81" s="28"/>
      <c r="AU81" s="30"/>
      <c r="AW81" s="30"/>
      <c r="AZ81" s="30"/>
      <c r="BA81" s="30"/>
      <c r="BE81" s="30"/>
      <c r="BH81" s="30"/>
      <c r="BI81" s="30"/>
      <c r="BL81" s="30"/>
      <c r="BN81" s="30"/>
      <c r="BP81" s="30"/>
      <c r="BS81" s="30"/>
      <c r="BT81" s="30"/>
      <c r="BW81" s="30"/>
      <c r="BX81" s="30"/>
      <c r="BZ81" s="30"/>
      <c r="CC81" s="30"/>
      <c r="CD81" s="30"/>
      <c r="CG81" s="30"/>
      <c r="CK81" s="30"/>
      <c r="CN81" s="30"/>
      <c r="CQ81" s="30"/>
      <c r="CU81" s="30"/>
      <c r="CX81" s="30"/>
    </row>
    <row r="82" spans="1:102" s="29" customFormat="1" x14ac:dyDescent="0.3">
      <c r="A82" s="28"/>
      <c r="B82" s="28">
        <v>1</v>
      </c>
      <c r="C82" s="30" t="s">
        <v>202</v>
      </c>
      <c r="D82" s="31">
        <v>32.5</v>
      </c>
      <c r="E82" s="30" t="s">
        <v>201</v>
      </c>
      <c r="F82" s="28"/>
      <c r="G82" s="28"/>
      <c r="H82" s="30"/>
      <c r="I82" s="30"/>
      <c r="J82" s="30"/>
      <c r="K82" s="30"/>
      <c r="L82" s="31"/>
      <c r="M82" s="31"/>
      <c r="N82" s="30"/>
      <c r="O82" s="30"/>
      <c r="P82" s="30"/>
      <c r="Q82" s="30"/>
      <c r="S82" s="43"/>
      <c r="T82" s="43"/>
      <c r="U82" s="30"/>
      <c r="V82" s="30"/>
      <c r="W82" s="30"/>
      <c r="X82" s="43"/>
      <c r="Y82" s="43"/>
      <c r="Z82" s="28"/>
      <c r="AA82" s="28"/>
      <c r="AB82" s="30"/>
      <c r="AC82" s="30"/>
      <c r="AD82" s="28"/>
      <c r="AE82" s="44"/>
      <c r="AF82" s="30"/>
      <c r="AG82" s="30"/>
      <c r="AH82" s="44"/>
      <c r="AI82" s="30"/>
      <c r="AJ82" s="44"/>
      <c r="AK82" s="30"/>
      <c r="AL82" s="30"/>
      <c r="AM82" s="36"/>
      <c r="AN82" s="28"/>
      <c r="AO82" s="28"/>
      <c r="AP82" s="30"/>
      <c r="AQ82" s="30"/>
      <c r="AR82" s="28"/>
      <c r="AS82" s="30"/>
      <c r="AT82" s="28"/>
      <c r="AU82" s="30"/>
      <c r="AW82" s="30"/>
      <c r="AZ82" s="30"/>
      <c r="BA82" s="30"/>
      <c r="BE82" s="30"/>
      <c r="BH82" s="30"/>
      <c r="BI82" s="30"/>
      <c r="BL82" s="30"/>
      <c r="BN82" s="30"/>
      <c r="BP82" s="30"/>
      <c r="BS82" s="30"/>
      <c r="BT82" s="30"/>
      <c r="BW82" s="30"/>
      <c r="BX82" s="30"/>
      <c r="BZ82" s="30"/>
      <c r="CC82" s="30"/>
      <c r="CD82" s="30"/>
      <c r="CG82" s="30"/>
      <c r="CK82" s="30"/>
      <c r="CN82" s="30"/>
      <c r="CQ82" s="30"/>
      <c r="CU82" s="30"/>
      <c r="CX82" s="30"/>
    </row>
    <row r="83" spans="1:102" s="29" customFormat="1" x14ac:dyDescent="0.3">
      <c r="A83" s="28"/>
      <c r="B83" s="28">
        <v>1</v>
      </c>
      <c r="C83" s="30" t="s">
        <v>9</v>
      </c>
      <c r="D83" s="31">
        <v>112</v>
      </c>
      <c r="E83" s="30" t="s">
        <v>204</v>
      </c>
      <c r="H83" s="30"/>
      <c r="I83" s="30"/>
      <c r="J83" s="30"/>
      <c r="K83" s="30"/>
      <c r="L83" s="31"/>
      <c r="M83" s="31"/>
      <c r="N83" s="30"/>
      <c r="O83" s="30"/>
      <c r="P83" s="30"/>
      <c r="Q83" s="30"/>
      <c r="S83" s="43"/>
      <c r="T83" s="43"/>
      <c r="U83" s="30"/>
      <c r="V83" s="30"/>
      <c r="W83" s="30"/>
      <c r="X83" s="43"/>
      <c r="Y83" s="43"/>
      <c r="Z83" s="28"/>
      <c r="AA83" s="28"/>
      <c r="AB83" s="30"/>
      <c r="AC83" s="30"/>
      <c r="AD83" s="28"/>
      <c r="AE83" s="44"/>
      <c r="AF83" s="30"/>
      <c r="AG83" s="30"/>
      <c r="AH83" s="44"/>
      <c r="AI83" s="30"/>
      <c r="AJ83" s="44"/>
      <c r="AK83" s="30"/>
      <c r="AL83" s="30"/>
      <c r="AM83" s="36"/>
      <c r="AN83" s="28"/>
      <c r="AO83" s="28"/>
      <c r="AP83" s="30"/>
      <c r="AQ83" s="30"/>
      <c r="AR83" s="28"/>
      <c r="AS83" s="30"/>
      <c r="AT83" s="28"/>
      <c r="AU83" s="30"/>
      <c r="AW83" s="30"/>
      <c r="AZ83" s="30"/>
      <c r="BA83" s="30"/>
      <c r="BE83" s="30"/>
      <c r="BH83" s="30"/>
      <c r="BI83" s="30"/>
      <c r="BL83" s="30"/>
      <c r="BN83" s="30"/>
      <c r="BP83" s="30"/>
      <c r="BS83" s="30"/>
      <c r="BT83" s="30"/>
      <c r="BW83" s="30"/>
      <c r="BX83" s="30"/>
      <c r="BZ83" s="30"/>
      <c r="CC83" s="30"/>
      <c r="CD83" s="30"/>
      <c r="CG83" s="30"/>
      <c r="CK83" s="30"/>
      <c r="CN83" s="30"/>
      <c r="CQ83" s="30"/>
      <c r="CU83" s="30"/>
      <c r="CX83" s="30"/>
    </row>
    <row r="84" spans="1:102" s="29" customFormat="1" ht="14.4" customHeight="1" x14ac:dyDescent="0.3">
      <c r="A84" s="28"/>
      <c r="B84" s="100">
        <v>1</v>
      </c>
      <c r="C84" s="101" t="s">
        <v>205</v>
      </c>
      <c r="D84" s="102">
        <v>130</v>
      </c>
      <c r="E84" s="103" t="s">
        <v>201</v>
      </c>
      <c r="H84" s="30"/>
      <c r="I84" s="30"/>
      <c r="J84" s="30"/>
      <c r="K84" s="39"/>
      <c r="L84" s="31"/>
      <c r="M84" s="31"/>
      <c r="N84" s="30"/>
      <c r="O84" s="30"/>
      <c r="P84" s="30"/>
      <c r="Q84" s="39"/>
      <c r="S84" s="43"/>
      <c r="T84" s="43"/>
      <c r="U84" s="30"/>
      <c r="V84" s="30"/>
      <c r="W84" s="39"/>
      <c r="X84" s="43"/>
      <c r="Y84" s="43"/>
      <c r="Z84" s="28"/>
      <c r="AA84" s="28"/>
      <c r="AB84" s="39"/>
      <c r="AC84" s="30"/>
      <c r="AD84" s="28"/>
      <c r="AE84" s="44"/>
      <c r="AF84" s="39"/>
      <c r="AG84" s="30"/>
      <c r="AH84" s="44"/>
      <c r="AI84" s="39"/>
      <c r="AJ84" s="44"/>
      <c r="AK84" s="30"/>
      <c r="AL84" s="39"/>
      <c r="AM84" s="36"/>
      <c r="AN84" s="28"/>
      <c r="AO84" s="28"/>
      <c r="AP84" s="39"/>
      <c r="AQ84" s="30"/>
      <c r="AR84" s="28"/>
      <c r="AS84" s="39"/>
      <c r="AT84" s="28"/>
      <c r="AU84" s="30"/>
      <c r="AW84" s="39"/>
      <c r="AZ84" s="30"/>
      <c r="BA84" s="39"/>
      <c r="BE84" s="39"/>
      <c r="BH84" s="30"/>
      <c r="BI84" s="39"/>
      <c r="BL84" s="39"/>
      <c r="BN84" s="30"/>
      <c r="BP84" s="39"/>
      <c r="BS84" s="39"/>
      <c r="BT84" s="30"/>
      <c r="BW84" s="39"/>
      <c r="BX84" s="30"/>
      <c r="BZ84" s="39"/>
      <c r="CC84" s="39"/>
      <c r="CD84" s="30"/>
      <c r="CG84" s="30"/>
      <c r="CK84" s="30"/>
      <c r="CN84" s="30"/>
      <c r="CQ84" s="30"/>
      <c r="CU84" s="30"/>
      <c r="CX84" s="30"/>
    </row>
    <row r="85" spans="1:102" s="29" customFormat="1" ht="14.4" customHeight="1" x14ac:dyDescent="0.3">
      <c r="A85" s="28"/>
      <c r="B85" s="100"/>
      <c r="C85" s="101"/>
      <c r="D85" s="102"/>
      <c r="E85" s="103"/>
      <c r="F85" s="28"/>
      <c r="G85" s="28"/>
      <c r="H85" s="30"/>
      <c r="I85" s="30"/>
      <c r="J85" s="30"/>
      <c r="K85" s="39"/>
      <c r="L85" s="31"/>
      <c r="M85" s="31"/>
      <c r="N85" s="30"/>
      <c r="O85" s="30"/>
      <c r="P85" s="30"/>
      <c r="Q85" s="39"/>
      <c r="S85" s="43"/>
      <c r="T85" s="43"/>
      <c r="U85" s="30"/>
      <c r="V85" s="30"/>
      <c r="W85" s="39"/>
      <c r="X85" s="43"/>
      <c r="Y85" s="43"/>
      <c r="Z85" s="28"/>
      <c r="AA85" s="28"/>
      <c r="AB85" s="39"/>
      <c r="AC85" s="30"/>
      <c r="AD85" s="28"/>
      <c r="AE85" s="44"/>
      <c r="AF85" s="39"/>
      <c r="AG85" s="30"/>
      <c r="AH85" s="44"/>
      <c r="AI85" s="39"/>
      <c r="AJ85" s="44"/>
      <c r="AK85" s="30"/>
      <c r="AL85" s="39"/>
      <c r="AM85" s="36"/>
      <c r="AN85" s="28"/>
      <c r="AO85" s="28"/>
      <c r="AP85" s="39"/>
      <c r="AQ85" s="30"/>
      <c r="AR85" s="28"/>
      <c r="AS85" s="39"/>
      <c r="AT85" s="28"/>
      <c r="AU85" s="30"/>
      <c r="AW85" s="39"/>
      <c r="AZ85" s="30"/>
      <c r="BA85" s="39"/>
      <c r="BE85" s="39"/>
      <c r="BH85" s="30"/>
      <c r="BI85" s="39"/>
      <c r="BL85" s="39"/>
      <c r="BN85" s="30"/>
      <c r="BP85" s="39"/>
      <c r="BS85" s="39"/>
      <c r="BT85" s="30"/>
      <c r="BW85" s="39"/>
      <c r="BX85" s="30"/>
      <c r="BZ85" s="39"/>
      <c r="CC85" s="39"/>
      <c r="CD85" s="30"/>
      <c r="CG85" s="30"/>
      <c r="CK85" s="30"/>
      <c r="CN85" s="30"/>
      <c r="CQ85" s="30"/>
      <c r="CU85" s="30"/>
      <c r="CX85" s="30"/>
    </row>
    <row r="86" spans="1:102" s="29" customFormat="1" x14ac:dyDescent="0.3">
      <c r="A86" s="28"/>
      <c r="B86" s="40">
        <v>1</v>
      </c>
      <c r="C86" s="30" t="s">
        <v>206</v>
      </c>
      <c r="D86" s="31">
        <v>260</v>
      </c>
      <c r="E86" s="30" t="s">
        <v>201</v>
      </c>
      <c r="F86" s="28"/>
      <c r="G86" s="28"/>
      <c r="H86" s="30"/>
      <c r="I86" s="30"/>
      <c r="J86" s="30"/>
      <c r="K86" s="30"/>
      <c r="L86" s="31"/>
      <c r="M86" s="31"/>
      <c r="N86" s="30"/>
      <c r="O86" s="30"/>
      <c r="P86" s="30"/>
      <c r="Q86" s="30"/>
      <c r="S86" s="43"/>
      <c r="T86" s="43"/>
      <c r="U86" s="30"/>
      <c r="V86" s="30"/>
      <c r="W86" s="30"/>
      <c r="X86" s="43"/>
      <c r="Y86" s="43"/>
      <c r="Z86" s="28"/>
      <c r="AA86" s="28"/>
      <c r="AB86" s="30"/>
      <c r="AC86" s="30"/>
      <c r="AD86" s="28"/>
      <c r="AE86" s="44"/>
      <c r="AF86" s="30"/>
      <c r="AG86" s="30"/>
      <c r="AH86" s="44"/>
      <c r="AI86" s="30"/>
      <c r="AJ86" s="44"/>
      <c r="AK86" s="30"/>
      <c r="AL86" s="30"/>
      <c r="AM86" s="36"/>
      <c r="AN86" s="28"/>
      <c r="AO86" s="28"/>
      <c r="AP86" s="30"/>
      <c r="AQ86" s="30"/>
      <c r="AR86" s="28"/>
      <c r="AS86" s="30"/>
      <c r="AT86" s="28"/>
      <c r="AU86" s="30"/>
      <c r="AW86" s="30"/>
      <c r="AZ86" s="30"/>
      <c r="BA86" s="30"/>
      <c r="BE86" s="30"/>
      <c r="BH86" s="30"/>
      <c r="BI86" s="30"/>
      <c r="BL86" s="30"/>
      <c r="BN86" s="30"/>
      <c r="BP86" s="30"/>
      <c r="BS86" s="30"/>
      <c r="BT86" s="30"/>
      <c r="BW86" s="30"/>
      <c r="BX86" s="30"/>
      <c r="BZ86" s="30"/>
      <c r="CC86" s="30"/>
      <c r="CD86" s="30"/>
      <c r="CG86" s="30"/>
      <c r="CK86" s="30"/>
      <c r="CN86" s="30"/>
      <c r="CQ86" s="30"/>
      <c r="CU86" s="30"/>
      <c r="CX86" s="30"/>
    </row>
    <row r="87" spans="1:102" s="29" customFormat="1" x14ac:dyDescent="0.3">
      <c r="A87" s="28"/>
      <c r="B87" s="40">
        <v>1</v>
      </c>
      <c r="C87" s="30" t="s">
        <v>345</v>
      </c>
      <c r="D87" s="31">
        <f>D84/D83</f>
        <v>1.1607142857142858</v>
      </c>
      <c r="E87" s="30" t="s">
        <v>207</v>
      </c>
      <c r="F87" s="28"/>
      <c r="G87" s="28"/>
      <c r="H87" s="30"/>
      <c r="I87" s="30"/>
      <c r="J87" s="30"/>
      <c r="K87" s="30"/>
      <c r="L87" s="31"/>
      <c r="M87" s="31"/>
      <c r="N87" s="30"/>
      <c r="O87" s="30"/>
      <c r="P87" s="30"/>
      <c r="Q87" s="30"/>
      <c r="S87" s="43"/>
      <c r="T87" s="43"/>
      <c r="U87" s="30"/>
      <c r="V87" s="30"/>
      <c r="W87" s="30"/>
      <c r="X87" s="43"/>
      <c r="Y87" s="43"/>
      <c r="Z87" s="28"/>
      <c r="AA87" s="28"/>
      <c r="AB87" s="30"/>
      <c r="AC87" s="30"/>
      <c r="AD87" s="28"/>
      <c r="AE87" s="44"/>
      <c r="AF87" s="30"/>
      <c r="AG87" s="30"/>
      <c r="AH87" s="44"/>
      <c r="AI87" s="30"/>
      <c r="AJ87" s="44"/>
      <c r="AK87" s="30"/>
      <c r="AL87" s="30"/>
      <c r="AM87" s="36"/>
      <c r="AN87" s="28"/>
      <c r="AO87" s="28"/>
      <c r="AP87" s="30"/>
      <c r="AQ87" s="30"/>
      <c r="AR87" s="28"/>
      <c r="AS87" s="30"/>
      <c r="AT87" s="28"/>
      <c r="AU87" s="30"/>
      <c r="AW87" s="30"/>
      <c r="AZ87" s="30"/>
      <c r="BA87" s="30"/>
      <c r="BE87" s="30"/>
      <c r="BH87" s="30"/>
      <c r="BI87" s="30"/>
      <c r="BL87" s="30"/>
      <c r="BN87" s="30"/>
      <c r="BP87" s="30"/>
      <c r="BS87" s="30"/>
      <c r="BT87" s="30"/>
      <c r="BW87" s="30"/>
      <c r="BX87" s="30"/>
      <c r="BZ87" s="30"/>
      <c r="CC87" s="30"/>
      <c r="CD87" s="30"/>
      <c r="CG87" s="30"/>
      <c r="CK87" s="30"/>
      <c r="CN87" s="30"/>
      <c r="CQ87" s="30"/>
      <c r="CU87" s="30"/>
      <c r="CX87" s="30"/>
    </row>
    <row r="88" spans="1:102" s="29" customFormat="1" x14ac:dyDescent="0.3">
      <c r="A88" s="28"/>
      <c r="B88" s="40">
        <v>1</v>
      </c>
      <c r="C88" s="30" t="s">
        <v>206</v>
      </c>
      <c r="D88" s="31">
        <f>D86/D83</f>
        <v>2.3214285714285716</v>
      </c>
      <c r="E88" s="30" t="s">
        <v>207</v>
      </c>
      <c r="F88" s="28"/>
      <c r="G88" s="28"/>
      <c r="H88" s="30"/>
      <c r="I88" s="30"/>
      <c r="J88" s="30"/>
      <c r="K88" s="30"/>
      <c r="L88" s="31"/>
      <c r="M88" s="31"/>
      <c r="N88" s="30"/>
      <c r="O88" s="30"/>
      <c r="P88" s="30"/>
      <c r="Q88" s="30"/>
      <c r="S88" s="43"/>
      <c r="T88" s="43"/>
      <c r="U88" s="30"/>
      <c r="V88" s="30"/>
      <c r="W88" s="30"/>
      <c r="X88" s="43"/>
      <c r="Y88" s="43"/>
      <c r="Z88" s="28"/>
      <c r="AA88" s="28"/>
      <c r="AB88" s="30"/>
      <c r="AC88" s="30"/>
      <c r="AD88" s="28"/>
      <c r="AE88" s="44"/>
      <c r="AF88" s="30"/>
      <c r="AG88" s="30"/>
      <c r="AH88" s="44"/>
      <c r="AI88" s="30"/>
      <c r="AJ88" s="44"/>
      <c r="AK88" s="30"/>
      <c r="AL88" s="30"/>
      <c r="AM88" s="36"/>
      <c r="AN88" s="28"/>
      <c r="AO88" s="28"/>
      <c r="AP88" s="30"/>
      <c r="AQ88" s="30"/>
      <c r="AR88" s="28"/>
      <c r="AS88" s="30"/>
      <c r="AT88" s="28"/>
      <c r="AU88" s="30"/>
      <c r="AW88" s="30"/>
      <c r="AZ88" s="30"/>
      <c r="BA88" s="30"/>
      <c r="BE88" s="30"/>
      <c r="BH88" s="30"/>
      <c r="BI88" s="30"/>
      <c r="BL88" s="30"/>
      <c r="BN88" s="30"/>
      <c r="BP88" s="30"/>
      <c r="BS88" s="30"/>
      <c r="BT88" s="30"/>
      <c r="BW88" s="30"/>
      <c r="BX88" s="30"/>
      <c r="BZ88" s="30"/>
      <c r="CC88" s="30"/>
      <c r="CD88" s="30"/>
      <c r="CG88" s="30"/>
      <c r="CK88" s="30"/>
      <c r="CN88" s="30"/>
      <c r="CQ88" s="30"/>
      <c r="CU88" s="30"/>
      <c r="CX88" s="30"/>
    </row>
    <row r="89" spans="1:102" s="29" customFormat="1" x14ac:dyDescent="0.3">
      <c r="A89" s="28"/>
      <c r="B89" s="28"/>
      <c r="C89" s="28"/>
      <c r="D89" s="28"/>
      <c r="E89" s="28"/>
      <c r="F89" s="28"/>
      <c r="G89" s="28"/>
      <c r="H89" s="30"/>
      <c r="I89" s="30"/>
      <c r="J89" s="30"/>
      <c r="K89" s="28"/>
      <c r="L89" s="31"/>
      <c r="M89" s="31"/>
      <c r="N89" s="30"/>
      <c r="O89" s="30"/>
      <c r="P89" s="30"/>
      <c r="Q89" s="28"/>
      <c r="S89" s="43"/>
      <c r="T89" s="43"/>
      <c r="U89" s="30"/>
      <c r="V89" s="30"/>
      <c r="W89" s="28"/>
      <c r="X89" s="43"/>
      <c r="Y89" s="43"/>
      <c r="Z89" s="28"/>
      <c r="AA89" s="28"/>
      <c r="AB89" s="28"/>
      <c r="AC89" s="30"/>
      <c r="AD89" s="28"/>
      <c r="AE89" s="44"/>
      <c r="AF89" s="28"/>
      <c r="AG89" s="30"/>
      <c r="AH89" s="44"/>
      <c r="AI89" s="28"/>
      <c r="AJ89" s="44"/>
      <c r="AK89" s="30"/>
      <c r="AL89" s="28"/>
      <c r="AM89" s="36"/>
      <c r="AN89" s="28"/>
      <c r="AO89" s="28"/>
      <c r="AP89" s="28"/>
      <c r="AQ89" s="30"/>
      <c r="AR89" s="28"/>
      <c r="AS89" s="28"/>
      <c r="AT89" s="28"/>
      <c r="AU89" s="30"/>
      <c r="AW89" s="28"/>
      <c r="AZ89" s="30"/>
      <c r="BA89" s="28"/>
      <c r="BE89" s="28"/>
      <c r="BH89" s="30"/>
      <c r="BI89" s="28"/>
      <c r="BL89" s="28"/>
      <c r="BN89" s="30"/>
      <c r="BP89" s="28"/>
      <c r="BS89" s="28"/>
      <c r="BT89" s="30"/>
      <c r="BW89" s="28"/>
      <c r="BX89" s="30"/>
      <c r="BZ89" s="28"/>
      <c r="CC89" s="28"/>
      <c r="CD89" s="30"/>
      <c r="CG89" s="30"/>
      <c r="CK89" s="30"/>
      <c r="CN89" s="30"/>
      <c r="CQ89" s="30"/>
      <c r="CU89" s="30"/>
      <c r="CX89" s="30"/>
    </row>
    <row r="90" spans="1:102" s="29" customFormat="1" x14ac:dyDescent="0.3">
      <c r="A90" s="28" t="s">
        <v>216</v>
      </c>
      <c r="B90" s="28">
        <v>1</v>
      </c>
      <c r="C90" s="33" t="s">
        <v>217</v>
      </c>
      <c r="D90" s="28">
        <v>373.33</v>
      </c>
      <c r="E90" s="30" t="s">
        <v>201</v>
      </c>
      <c r="F90" s="32">
        <f>D90/D83</f>
        <v>3.3333035714285715</v>
      </c>
      <c r="G90" s="30" t="s">
        <v>207</v>
      </c>
      <c r="H90" s="30"/>
      <c r="I90" s="30"/>
      <c r="J90" s="30"/>
      <c r="K90" s="30"/>
      <c r="L90" s="31"/>
      <c r="M90" s="31"/>
      <c r="N90" s="30"/>
      <c r="O90" s="30"/>
      <c r="P90" s="30"/>
      <c r="Q90" s="30"/>
      <c r="S90" s="43"/>
      <c r="T90" s="43"/>
      <c r="U90" s="30"/>
      <c r="V90" s="30"/>
      <c r="W90" s="30"/>
      <c r="X90" s="43"/>
      <c r="Y90" s="43"/>
      <c r="Z90" s="28"/>
      <c r="AA90" s="28"/>
      <c r="AB90" s="30"/>
      <c r="AC90" s="30"/>
      <c r="AD90" s="28"/>
      <c r="AE90" s="44"/>
      <c r="AF90" s="30"/>
      <c r="AG90" s="30"/>
      <c r="AH90" s="44"/>
      <c r="AI90" s="30"/>
      <c r="AJ90" s="44"/>
      <c r="AK90" s="30"/>
      <c r="AL90" s="30"/>
      <c r="AM90" s="36"/>
      <c r="AN90" s="28"/>
      <c r="AO90" s="28"/>
      <c r="AP90" s="30"/>
      <c r="AQ90" s="30"/>
      <c r="AR90" s="28"/>
      <c r="AS90" s="30"/>
      <c r="AT90" s="28"/>
      <c r="AU90" s="30"/>
      <c r="AW90" s="30"/>
      <c r="AZ90" s="30"/>
      <c r="BA90" s="30"/>
      <c r="BE90" s="30"/>
      <c r="BH90" s="30"/>
      <c r="BI90" s="30"/>
      <c r="BL90" s="30"/>
      <c r="BN90" s="30"/>
      <c r="BP90" s="30"/>
      <c r="BS90" s="30"/>
      <c r="BT90" s="30"/>
      <c r="BW90" s="30"/>
      <c r="BX90" s="30"/>
      <c r="BZ90" s="30"/>
      <c r="CC90" s="30"/>
      <c r="CD90" s="30"/>
      <c r="CG90" s="30"/>
      <c r="CK90" s="30"/>
      <c r="CN90" s="30"/>
      <c r="CQ90" s="30"/>
      <c r="CU90" s="30"/>
      <c r="CX90" s="30"/>
    </row>
    <row r="91" spans="1:102" s="29" customFormat="1" x14ac:dyDescent="0.3">
      <c r="A91" s="28" t="s">
        <v>177</v>
      </c>
      <c r="B91" s="28">
        <v>1</v>
      </c>
      <c r="C91" s="33" t="s">
        <v>200</v>
      </c>
      <c r="D91" s="28">
        <v>0.5</v>
      </c>
      <c r="E91" s="30" t="s">
        <v>207</v>
      </c>
      <c r="F91" s="28"/>
      <c r="G91" s="28"/>
      <c r="H91" s="30"/>
      <c r="I91" s="30"/>
      <c r="J91" s="30"/>
      <c r="K91" s="30"/>
      <c r="L91" s="31"/>
      <c r="M91" s="31"/>
      <c r="N91" s="30"/>
      <c r="O91" s="30"/>
      <c r="P91" s="30"/>
      <c r="Q91" s="30"/>
      <c r="S91" s="43"/>
      <c r="T91" s="43"/>
      <c r="U91" s="30"/>
      <c r="V91" s="30"/>
      <c r="W91" s="30"/>
      <c r="X91" s="43"/>
      <c r="Y91" s="43"/>
      <c r="Z91" s="28"/>
      <c r="AA91" s="28"/>
      <c r="AB91" s="30"/>
      <c r="AC91" s="30"/>
      <c r="AD91" s="28"/>
      <c r="AE91" s="44"/>
      <c r="AF91" s="30"/>
      <c r="AG91" s="30"/>
      <c r="AH91" s="44"/>
      <c r="AI91" s="30"/>
      <c r="AJ91" s="44"/>
      <c r="AK91" s="30"/>
      <c r="AL91" s="30"/>
      <c r="AM91" s="36"/>
      <c r="AN91" s="28"/>
      <c r="AO91" s="28"/>
      <c r="AP91" s="30"/>
      <c r="AQ91" s="30"/>
      <c r="AR91" s="28"/>
      <c r="AS91" s="30"/>
      <c r="AT91" s="28"/>
      <c r="AU91" s="30"/>
      <c r="AW91" s="30"/>
      <c r="AZ91" s="30"/>
      <c r="BA91" s="30"/>
      <c r="BE91" s="30"/>
      <c r="BH91" s="30"/>
      <c r="BI91" s="30"/>
      <c r="BL91" s="30"/>
      <c r="BN91" s="30"/>
      <c r="BP91" s="30"/>
      <c r="BS91" s="30"/>
      <c r="BT91" s="30"/>
      <c r="BW91" s="30"/>
      <c r="BX91" s="30"/>
      <c r="BZ91" s="30"/>
      <c r="CC91" s="30"/>
      <c r="CD91" s="30"/>
      <c r="CG91" s="30"/>
      <c r="CK91" s="30"/>
      <c r="CN91" s="30"/>
      <c r="CQ91" s="30"/>
      <c r="CU91" s="30"/>
      <c r="CX91" s="30"/>
    </row>
    <row r="92" spans="1:102" s="29" customFormat="1" x14ac:dyDescent="0.3">
      <c r="A92" s="28" t="s">
        <v>181</v>
      </c>
      <c r="B92" s="28">
        <v>1</v>
      </c>
      <c r="C92" s="30" t="s">
        <v>218</v>
      </c>
      <c r="D92" s="31">
        <v>1.5</v>
      </c>
      <c r="E92" s="30" t="s">
        <v>207</v>
      </c>
      <c r="F92" s="31">
        <f>D92/D74</f>
        <v>7.4999999999999997E-2</v>
      </c>
      <c r="G92" s="30" t="s">
        <v>58</v>
      </c>
      <c r="H92" s="30"/>
      <c r="I92" s="30"/>
      <c r="J92" s="30"/>
      <c r="K92" s="30"/>
      <c r="L92" s="31"/>
      <c r="M92" s="31"/>
      <c r="N92" s="30"/>
      <c r="O92" s="30"/>
      <c r="P92" s="30"/>
      <c r="Q92" s="30"/>
      <c r="S92" s="43"/>
      <c r="T92" s="43"/>
      <c r="U92" s="30"/>
      <c r="V92" s="30"/>
      <c r="W92" s="30"/>
      <c r="X92" s="43"/>
      <c r="Y92" s="43"/>
      <c r="Z92" s="28"/>
      <c r="AA92" s="28"/>
      <c r="AB92" s="30"/>
      <c r="AC92" s="30"/>
      <c r="AD92" s="28"/>
      <c r="AE92" s="44"/>
      <c r="AF92" s="30"/>
      <c r="AG92" s="30"/>
      <c r="AH92" s="44"/>
      <c r="AI92" s="30"/>
      <c r="AJ92" s="44"/>
      <c r="AK92" s="30"/>
      <c r="AL92" s="30"/>
      <c r="AM92" s="36"/>
      <c r="AN92" s="28"/>
      <c r="AO92" s="28"/>
      <c r="AP92" s="30"/>
      <c r="AQ92" s="30"/>
      <c r="AR92" s="28"/>
      <c r="AS92" s="30"/>
      <c r="AT92" s="28"/>
      <c r="AU92" s="30"/>
      <c r="AW92" s="30"/>
      <c r="AZ92" s="30"/>
      <c r="BA92" s="30"/>
      <c r="BE92" s="30"/>
      <c r="BH92" s="30"/>
      <c r="BI92" s="30"/>
      <c r="BL92" s="30"/>
      <c r="BN92" s="30"/>
      <c r="BP92" s="30"/>
      <c r="BS92" s="30"/>
      <c r="BT92" s="30"/>
      <c r="BW92" s="30"/>
      <c r="BX92" s="30"/>
      <c r="BZ92" s="30"/>
      <c r="CC92" s="30"/>
      <c r="CD92" s="30"/>
      <c r="CG92" s="30"/>
      <c r="CK92" s="30"/>
      <c r="CN92" s="30"/>
      <c r="CQ92" s="30"/>
      <c r="CU92" s="30"/>
      <c r="CX92" s="30"/>
    </row>
    <row r="93" spans="1:102" s="29" customFormat="1" x14ac:dyDescent="0.3">
      <c r="A93" s="28" t="s">
        <v>219</v>
      </c>
      <c r="B93" s="28">
        <v>1</v>
      </c>
      <c r="C93" s="30" t="s">
        <v>218</v>
      </c>
      <c r="D93" s="31">
        <v>1.75</v>
      </c>
      <c r="E93" s="30" t="s">
        <v>207</v>
      </c>
      <c r="G93" s="30"/>
      <c r="H93" s="30"/>
      <c r="I93" s="30"/>
      <c r="J93" s="30"/>
      <c r="K93" s="30"/>
      <c r="L93" s="31"/>
      <c r="M93" s="31"/>
      <c r="N93" s="30"/>
      <c r="O93" s="30"/>
      <c r="P93" s="30"/>
      <c r="Q93" s="30"/>
      <c r="S93" s="43"/>
      <c r="T93" s="43"/>
      <c r="U93" s="30"/>
      <c r="V93" s="30"/>
      <c r="W93" s="30"/>
      <c r="X93" s="43"/>
      <c r="Y93" s="43"/>
      <c r="Z93" s="28"/>
      <c r="AA93" s="28"/>
      <c r="AB93" s="30"/>
      <c r="AC93" s="30"/>
      <c r="AD93" s="28"/>
      <c r="AE93" s="44"/>
      <c r="AF93" s="30"/>
      <c r="AG93" s="30"/>
      <c r="AH93" s="44"/>
      <c r="AI93" s="30"/>
      <c r="AJ93" s="44"/>
      <c r="AK93" s="30"/>
      <c r="AL93" s="30"/>
      <c r="AM93" s="36"/>
      <c r="AN93" s="28"/>
      <c r="AO93" s="28"/>
      <c r="AP93" s="30"/>
      <c r="AQ93" s="30"/>
      <c r="AR93" s="28"/>
      <c r="AS93" s="30"/>
      <c r="AT93" s="28"/>
      <c r="AU93" s="30"/>
      <c r="AW93" s="30"/>
      <c r="AZ93" s="30"/>
      <c r="BA93" s="30"/>
      <c r="BE93" s="30"/>
      <c r="BH93" s="30"/>
      <c r="BI93" s="30"/>
      <c r="BL93" s="30"/>
      <c r="BN93" s="30"/>
      <c r="BP93" s="30"/>
      <c r="BS93" s="30"/>
      <c r="BT93" s="30"/>
      <c r="BW93" s="30"/>
      <c r="BX93" s="30"/>
      <c r="BZ93" s="30"/>
      <c r="CC93" s="30"/>
      <c r="CD93" s="30"/>
      <c r="CG93" s="30"/>
      <c r="CK93" s="30"/>
      <c r="CN93" s="30"/>
      <c r="CQ93" s="30"/>
      <c r="CU93" s="30"/>
      <c r="CX93" s="30"/>
    </row>
    <row r="94" spans="1:102" s="29" customFormat="1" x14ac:dyDescent="0.3">
      <c r="A94" s="28" t="s">
        <v>220</v>
      </c>
      <c r="B94" s="28">
        <v>1</v>
      </c>
      <c r="C94" s="30" t="s">
        <v>218</v>
      </c>
      <c r="D94" s="31">
        <v>1.5</v>
      </c>
      <c r="E94" s="30" t="s">
        <v>207</v>
      </c>
      <c r="G94" s="30"/>
      <c r="H94" s="30"/>
      <c r="I94" s="30"/>
      <c r="J94" s="30"/>
      <c r="K94" s="30"/>
      <c r="L94" s="31"/>
      <c r="M94" s="31"/>
      <c r="N94" s="30"/>
      <c r="O94" s="30"/>
      <c r="P94" s="30"/>
      <c r="Q94" s="30"/>
      <c r="S94" s="43"/>
      <c r="T94" s="43"/>
      <c r="U94" s="30"/>
      <c r="V94" s="30"/>
      <c r="W94" s="30"/>
      <c r="X94" s="43"/>
      <c r="Y94" s="43"/>
      <c r="Z94" s="28"/>
      <c r="AA94" s="28"/>
      <c r="AB94" s="30"/>
      <c r="AC94" s="30"/>
      <c r="AD94" s="28"/>
      <c r="AE94" s="44"/>
      <c r="AF94" s="30"/>
      <c r="AG94" s="30"/>
      <c r="AH94" s="44"/>
      <c r="AI94" s="30"/>
      <c r="AJ94" s="44"/>
      <c r="AK94" s="30"/>
      <c r="AL94" s="30"/>
      <c r="AM94" s="36"/>
      <c r="AN94" s="28"/>
      <c r="AO94" s="28"/>
      <c r="AP94" s="30"/>
      <c r="AQ94" s="30"/>
      <c r="AR94" s="28"/>
      <c r="AS94" s="30"/>
      <c r="AT94" s="28"/>
      <c r="AU94" s="30"/>
      <c r="AW94" s="30"/>
      <c r="AZ94" s="30"/>
      <c r="BA94" s="30"/>
      <c r="BE94" s="30"/>
      <c r="BH94" s="30"/>
      <c r="BI94" s="30"/>
      <c r="BL94" s="30"/>
      <c r="BN94" s="30"/>
      <c r="BP94" s="30"/>
      <c r="BS94" s="30"/>
      <c r="BT94" s="30"/>
      <c r="BW94" s="30"/>
      <c r="BX94" s="30"/>
      <c r="BZ94" s="30"/>
      <c r="CC94" s="30"/>
      <c r="CD94" s="30"/>
      <c r="CG94" s="30"/>
      <c r="CK94" s="30"/>
      <c r="CN94" s="30"/>
      <c r="CQ94" s="30"/>
      <c r="CU94" s="30"/>
      <c r="CX94" s="30"/>
    </row>
    <row r="95" spans="1:102" s="29" customFormat="1" x14ac:dyDescent="0.3">
      <c r="A95" s="28" t="s">
        <v>178</v>
      </c>
      <c r="B95" s="28">
        <v>1</v>
      </c>
      <c r="C95" s="30" t="s">
        <v>217</v>
      </c>
      <c r="D95" s="31">
        <v>1.26</v>
      </c>
      <c r="E95" s="30" t="s">
        <v>207</v>
      </c>
      <c r="G95" s="30"/>
      <c r="H95" s="30"/>
      <c r="I95" s="30"/>
      <c r="J95" s="30"/>
      <c r="K95" s="30"/>
      <c r="L95" s="31"/>
      <c r="M95" s="31"/>
      <c r="N95" s="30"/>
      <c r="O95" s="30"/>
      <c r="P95" s="30"/>
      <c r="Q95" s="30"/>
      <c r="S95" s="43"/>
      <c r="T95" s="43"/>
      <c r="U95" s="30"/>
      <c r="V95" s="30"/>
      <c r="W95" s="30"/>
      <c r="X95" s="43"/>
      <c r="Y95" s="43"/>
      <c r="Z95" s="28"/>
      <c r="AA95" s="28"/>
      <c r="AB95" s="30"/>
      <c r="AC95" s="30"/>
      <c r="AD95" s="28"/>
      <c r="AE95" s="44"/>
      <c r="AF95" s="30"/>
      <c r="AG95" s="30"/>
      <c r="AH95" s="44"/>
      <c r="AI95" s="30"/>
      <c r="AJ95" s="44"/>
      <c r="AK95" s="30"/>
      <c r="AL95" s="30"/>
      <c r="AM95" s="36"/>
      <c r="AN95" s="28"/>
      <c r="AO95" s="28"/>
      <c r="AP95" s="30"/>
      <c r="AQ95" s="30"/>
      <c r="AR95" s="28"/>
      <c r="AS95" s="30"/>
      <c r="AT95" s="28"/>
      <c r="AU95" s="30"/>
      <c r="AW95" s="30"/>
      <c r="AZ95" s="30"/>
      <c r="BA95" s="30"/>
      <c r="BE95" s="30"/>
      <c r="BH95" s="30"/>
      <c r="BI95" s="30"/>
      <c r="BL95" s="30"/>
      <c r="BN95" s="30"/>
      <c r="BP95" s="30"/>
      <c r="BS95" s="30"/>
      <c r="BT95" s="30"/>
      <c r="BW95" s="30"/>
      <c r="BX95" s="30"/>
      <c r="BZ95" s="30"/>
      <c r="CC95" s="30"/>
      <c r="CD95" s="30"/>
      <c r="CG95" s="30"/>
      <c r="CK95" s="30"/>
      <c r="CN95" s="30"/>
      <c r="CQ95" s="30"/>
      <c r="CU95" s="30"/>
      <c r="CX95" s="30"/>
    </row>
    <row r="96" spans="1:102" s="29" customFormat="1" x14ac:dyDescent="0.3">
      <c r="A96" s="28" t="s">
        <v>221</v>
      </c>
      <c r="B96" s="28">
        <v>1</v>
      </c>
      <c r="C96" s="30" t="s">
        <v>222</v>
      </c>
      <c r="D96" s="31">
        <v>15.9</v>
      </c>
      <c r="E96" s="30" t="s">
        <v>207</v>
      </c>
      <c r="G96" s="30"/>
      <c r="H96" s="30"/>
      <c r="I96" s="30"/>
      <c r="J96" s="30"/>
      <c r="K96" s="30"/>
      <c r="L96" s="31"/>
      <c r="M96" s="31"/>
      <c r="N96" s="30"/>
      <c r="O96" s="30"/>
      <c r="P96" s="30"/>
      <c r="Q96" s="30"/>
      <c r="S96" s="43"/>
      <c r="T96" s="43"/>
      <c r="U96" s="30"/>
      <c r="V96" s="30"/>
      <c r="W96" s="30"/>
      <c r="X96" s="43"/>
      <c r="Y96" s="43"/>
      <c r="Z96" s="28"/>
      <c r="AA96" s="28"/>
      <c r="AB96" s="30"/>
      <c r="AC96" s="30"/>
      <c r="AD96" s="28"/>
      <c r="AE96" s="44"/>
      <c r="AF96" s="30"/>
      <c r="AG96" s="30"/>
      <c r="AH96" s="44"/>
      <c r="AI96" s="30"/>
      <c r="AJ96" s="44"/>
      <c r="AK96" s="30"/>
      <c r="AL96" s="30"/>
      <c r="AM96" s="36"/>
      <c r="AN96" s="28"/>
      <c r="AO96" s="28"/>
      <c r="AP96" s="30"/>
      <c r="AQ96" s="30"/>
      <c r="AR96" s="28"/>
      <c r="AS96" s="30"/>
      <c r="AT96" s="28"/>
      <c r="AU96" s="30"/>
      <c r="AW96" s="30"/>
      <c r="AZ96" s="30"/>
      <c r="BA96" s="30"/>
      <c r="BE96" s="30"/>
      <c r="BH96" s="30"/>
      <c r="BI96" s="30"/>
      <c r="BL96" s="30"/>
      <c r="BN96" s="30"/>
      <c r="BP96" s="30"/>
      <c r="BS96" s="30"/>
      <c r="BT96" s="30"/>
      <c r="BW96" s="30"/>
      <c r="BX96" s="30"/>
      <c r="BZ96" s="30"/>
      <c r="CC96" s="30"/>
      <c r="CD96" s="30"/>
      <c r="CG96" s="30"/>
      <c r="CK96" s="30"/>
      <c r="CN96" s="30"/>
      <c r="CQ96" s="30"/>
      <c r="CU96" s="30"/>
      <c r="CX96" s="30"/>
    </row>
    <row r="97" spans="1:102" s="29" customFormat="1" x14ac:dyDescent="0.3">
      <c r="A97" s="28" t="s">
        <v>61</v>
      </c>
      <c r="B97" s="28">
        <v>1</v>
      </c>
      <c r="C97" s="30" t="s">
        <v>223</v>
      </c>
      <c r="D97" s="31">
        <f>439.681/D83</f>
        <v>3.9257232142857141</v>
      </c>
      <c r="E97" s="30" t="s">
        <v>207</v>
      </c>
      <c r="F97" s="31">
        <f>D97/D74</f>
        <v>0.1962861607142857</v>
      </c>
      <c r="G97" s="30" t="s">
        <v>58</v>
      </c>
      <c r="I97" s="30"/>
      <c r="J97" s="30"/>
      <c r="K97" s="30"/>
      <c r="L97" s="31"/>
      <c r="M97" s="31"/>
      <c r="N97" s="30"/>
      <c r="O97" s="30"/>
      <c r="P97" s="30"/>
      <c r="Q97" s="30"/>
      <c r="S97" s="43"/>
      <c r="T97" s="43"/>
      <c r="U97" s="30"/>
      <c r="V97" s="30"/>
      <c r="W97" s="30"/>
      <c r="X97" s="43"/>
      <c r="Y97" s="43"/>
      <c r="Z97" s="28"/>
      <c r="AA97" s="28"/>
      <c r="AB97" s="30"/>
      <c r="AC97" s="30"/>
      <c r="AD97" s="28"/>
      <c r="AE97" s="44"/>
      <c r="AF97" s="30"/>
      <c r="AG97" s="30"/>
      <c r="AH97" s="44"/>
      <c r="AI97" s="30"/>
      <c r="AJ97" s="44"/>
      <c r="AK97" s="30"/>
      <c r="AL97" s="30"/>
      <c r="AM97" s="36"/>
      <c r="AN97" s="28"/>
      <c r="AO97" s="28"/>
      <c r="AP97" s="30"/>
      <c r="AQ97" s="30"/>
      <c r="AR97" s="28"/>
      <c r="AS97" s="30"/>
      <c r="AT97" s="28"/>
      <c r="AU97" s="30"/>
      <c r="AW97" s="30"/>
      <c r="AZ97" s="30"/>
      <c r="BA97" s="30"/>
      <c r="BE97" s="30"/>
      <c r="BH97" s="30"/>
      <c r="BI97" s="30"/>
      <c r="BL97" s="30"/>
      <c r="BN97" s="30"/>
      <c r="BP97" s="30"/>
      <c r="BS97" s="30"/>
      <c r="BT97" s="30"/>
      <c r="BW97" s="30"/>
      <c r="BX97" s="30"/>
      <c r="BZ97" s="30"/>
      <c r="CC97" s="30"/>
      <c r="CD97" s="30"/>
      <c r="CG97" s="30"/>
      <c r="CK97" s="30"/>
      <c r="CN97" s="30"/>
      <c r="CQ97" s="30"/>
      <c r="CU97" s="30"/>
      <c r="CX97" s="30"/>
    </row>
    <row r="98" spans="1:102" s="29" customFormat="1" x14ac:dyDescent="0.3">
      <c r="A98" s="99" t="s">
        <v>67</v>
      </c>
      <c r="B98" s="28">
        <v>1</v>
      </c>
      <c r="C98" s="30" t="s">
        <v>223</v>
      </c>
      <c r="D98" s="31">
        <v>3</v>
      </c>
      <c r="E98" s="30" t="s">
        <v>207</v>
      </c>
      <c r="G98" s="30"/>
      <c r="I98" s="30"/>
      <c r="J98" s="30"/>
      <c r="K98" s="30"/>
      <c r="O98" s="30"/>
      <c r="P98" s="30"/>
      <c r="Q98" s="30"/>
      <c r="S98" s="43"/>
      <c r="T98" s="43"/>
      <c r="U98" s="30"/>
      <c r="V98" s="30"/>
      <c r="W98" s="30"/>
      <c r="X98" s="43"/>
      <c r="Y98" s="43"/>
      <c r="Z98" s="36"/>
      <c r="AA98" s="36"/>
      <c r="AB98" s="30"/>
      <c r="AC98" s="30"/>
      <c r="AD98" s="36"/>
      <c r="AE98" s="44"/>
      <c r="AF98" s="30"/>
      <c r="AG98" s="30"/>
      <c r="AH98" s="44"/>
      <c r="AI98" s="30"/>
      <c r="AJ98" s="44"/>
      <c r="AK98" s="30"/>
      <c r="AL98" s="30"/>
      <c r="AM98" s="36"/>
      <c r="AN98" s="28"/>
      <c r="AO98" s="28"/>
      <c r="AP98" s="30"/>
      <c r="AQ98" s="30"/>
      <c r="AR98" s="28"/>
      <c r="AS98" s="30"/>
      <c r="AT98" s="28"/>
      <c r="AU98" s="30"/>
      <c r="AW98" s="30"/>
      <c r="AZ98" s="30"/>
      <c r="BA98" s="30"/>
      <c r="BE98" s="30"/>
      <c r="BH98" s="30"/>
      <c r="BI98" s="30"/>
      <c r="BL98" s="30"/>
      <c r="BN98" s="30"/>
      <c r="BP98" s="30"/>
      <c r="BS98" s="30"/>
      <c r="BT98" s="30"/>
      <c r="BW98" s="30"/>
      <c r="BX98" s="30"/>
      <c r="BZ98" s="30"/>
      <c r="CC98" s="30"/>
      <c r="CD98" s="30"/>
      <c r="CG98" s="30"/>
      <c r="CK98" s="30"/>
      <c r="CN98" s="30"/>
      <c r="CQ98" s="30"/>
      <c r="CU98" s="30"/>
      <c r="CX98" s="30"/>
    </row>
    <row r="99" spans="1:102" s="29" customFormat="1" x14ac:dyDescent="0.3">
      <c r="A99" s="99"/>
      <c r="B99" s="28">
        <v>1</v>
      </c>
      <c r="C99" s="30" t="s">
        <v>224</v>
      </c>
      <c r="D99" s="31">
        <v>2.0271699999999999</v>
      </c>
      <c r="E99" s="30" t="s">
        <v>8</v>
      </c>
      <c r="F99" s="31">
        <f>D99*D98</f>
        <v>6.0815099999999997</v>
      </c>
      <c r="G99" s="30" t="s">
        <v>207</v>
      </c>
      <c r="I99" s="30"/>
      <c r="J99" s="30"/>
      <c r="K99" s="30"/>
      <c r="O99" s="30"/>
      <c r="P99" s="30"/>
      <c r="Q99" s="30"/>
      <c r="S99" s="43"/>
      <c r="T99" s="43"/>
      <c r="U99" s="30"/>
      <c r="V99" s="30"/>
      <c r="W99" s="30"/>
      <c r="X99" s="43"/>
      <c r="Y99" s="43"/>
      <c r="Z99" s="36"/>
      <c r="AA99" s="36"/>
      <c r="AB99" s="30"/>
      <c r="AC99" s="30"/>
      <c r="AD99" s="36"/>
      <c r="AE99" s="44"/>
      <c r="AF99" s="30"/>
      <c r="AG99" s="30"/>
      <c r="AH99" s="44"/>
      <c r="AI99" s="30"/>
      <c r="AJ99" s="44"/>
      <c r="AK99" s="30"/>
      <c r="AL99" s="30"/>
      <c r="AM99" s="36"/>
      <c r="AN99" s="28"/>
      <c r="AO99" s="28"/>
      <c r="AP99" s="30"/>
      <c r="AQ99" s="30"/>
      <c r="AR99" s="28"/>
      <c r="AS99" s="30"/>
      <c r="AT99" s="28"/>
      <c r="AU99" s="30"/>
      <c r="AW99" s="30"/>
      <c r="AZ99" s="30"/>
      <c r="BA99" s="30"/>
      <c r="BE99" s="30"/>
      <c r="BH99" s="30"/>
      <c r="BI99" s="30"/>
      <c r="BL99" s="30"/>
      <c r="BN99" s="30"/>
      <c r="BP99" s="30"/>
      <c r="BS99" s="30"/>
      <c r="BT99" s="30"/>
      <c r="BW99" s="30"/>
      <c r="BX99" s="30"/>
      <c r="BZ99" s="30"/>
      <c r="CC99" s="30"/>
      <c r="CD99" s="30"/>
      <c r="CG99" s="30"/>
      <c r="CK99" s="30"/>
      <c r="CN99" s="30"/>
      <c r="CQ99" s="30"/>
      <c r="CU99" s="30"/>
      <c r="CX99" s="30"/>
    </row>
    <row r="100" spans="1:102" s="29" customFormat="1" x14ac:dyDescent="0.3">
      <c r="A100" s="104" t="s">
        <v>225</v>
      </c>
      <c r="B100" s="45">
        <v>1</v>
      </c>
      <c r="C100" s="30" t="s">
        <v>223</v>
      </c>
      <c r="D100" s="31">
        <v>334</v>
      </c>
      <c r="E100" s="30" t="s">
        <v>204</v>
      </c>
      <c r="F100" s="31">
        <f>D100/D83</f>
        <v>2.9821428571428572</v>
      </c>
      <c r="G100" s="30" t="s">
        <v>207</v>
      </c>
      <c r="H100" s="31">
        <f>F100/D74</f>
        <v>0.14910714285714285</v>
      </c>
      <c r="I100" s="30" t="s">
        <v>58</v>
      </c>
      <c r="J100" s="30"/>
      <c r="K100" s="30"/>
      <c r="O100" s="30"/>
      <c r="P100" s="30"/>
      <c r="Q100" s="30"/>
      <c r="S100" s="43"/>
      <c r="T100" s="43"/>
      <c r="U100" s="30"/>
      <c r="V100" s="30"/>
      <c r="W100" s="30"/>
      <c r="X100" s="43"/>
      <c r="Y100" s="43"/>
      <c r="Z100" s="36"/>
      <c r="AA100" s="36"/>
      <c r="AB100" s="30"/>
      <c r="AC100" s="30"/>
      <c r="AD100" s="36"/>
      <c r="AE100" s="44"/>
      <c r="AF100" s="30"/>
      <c r="AG100" s="30"/>
      <c r="AH100" s="44"/>
      <c r="AI100" s="30"/>
      <c r="AJ100" s="44"/>
      <c r="AK100" s="30"/>
      <c r="AL100" s="30"/>
      <c r="AM100" s="36"/>
      <c r="AN100" s="28"/>
      <c r="AO100" s="28"/>
      <c r="AP100" s="30"/>
      <c r="AQ100" s="30"/>
      <c r="AR100" s="28"/>
      <c r="AS100" s="30"/>
      <c r="AT100" s="28"/>
      <c r="AU100" s="30"/>
      <c r="AW100" s="30"/>
      <c r="AZ100" s="30"/>
      <c r="BA100" s="30"/>
      <c r="BE100" s="30"/>
      <c r="BH100" s="30"/>
      <c r="BI100" s="30"/>
      <c r="BL100" s="30"/>
      <c r="BN100" s="30"/>
      <c r="BP100" s="30"/>
      <c r="BS100" s="30"/>
      <c r="BT100" s="30"/>
      <c r="BW100" s="30"/>
      <c r="BX100" s="30"/>
      <c r="BZ100" s="30"/>
      <c r="CC100" s="30"/>
      <c r="CD100" s="30"/>
      <c r="CG100" s="30"/>
      <c r="CK100" s="30"/>
      <c r="CN100" s="30"/>
      <c r="CQ100" s="30"/>
      <c r="CU100" s="30"/>
      <c r="CX100" s="30"/>
    </row>
    <row r="101" spans="1:102" s="29" customFormat="1" x14ac:dyDescent="0.3">
      <c r="A101" s="99" t="s">
        <v>225</v>
      </c>
      <c r="B101" s="28">
        <v>1</v>
      </c>
      <c r="C101" s="30" t="s">
        <v>217</v>
      </c>
      <c r="D101" s="31">
        <v>400</v>
      </c>
      <c r="E101" s="30" t="s">
        <v>204</v>
      </c>
      <c r="F101" s="31">
        <f>D101/D83</f>
        <v>3.5714285714285716</v>
      </c>
      <c r="G101" s="30" t="s">
        <v>207</v>
      </c>
      <c r="H101" s="31">
        <f>F101/D102</f>
        <v>1.1984659635666348</v>
      </c>
      <c r="I101" s="30" t="s">
        <v>8</v>
      </c>
      <c r="J101" s="30"/>
      <c r="K101" s="30"/>
      <c r="O101" s="30"/>
      <c r="P101" s="30"/>
      <c r="Q101" s="30"/>
      <c r="S101" s="43"/>
      <c r="T101" s="43"/>
      <c r="U101" s="30"/>
      <c r="V101" s="30"/>
      <c r="W101" s="30"/>
      <c r="X101" s="43"/>
      <c r="Y101" s="43"/>
      <c r="Z101" s="36"/>
      <c r="AA101" s="36"/>
      <c r="AB101" s="30"/>
      <c r="AC101" s="30"/>
      <c r="AD101" s="36"/>
      <c r="AE101" s="44"/>
      <c r="AF101" s="30"/>
      <c r="AG101" s="30"/>
      <c r="AH101" s="44"/>
      <c r="AI101" s="30"/>
      <c r="AJ101" s="44"/>
      <c r="AK101" s="30"/>
      <c r="AL101" s="30"/>
      <c r="AM101" s="36"/>
      <c r="AN101" s="28"/>
      <c r="AO101" s="28"/>
      <c r="AP101" s="30"/>
      <c r="AQ101" s="30"/>
      <c r="AR101" s="28"/>
      <c r="AS101" s="30"/>
      <c r="AT101" s="28"/>
      <c r="AU101" s="30"/>
      <c r="AW101" s="30"/>
      <c r="AZ101" s="30"/>
      <c r="BA101" s="30"/>
      <c r="BE101" s="30"/>
      <c r="BH101" s="30"/>
      <c r="BI101" s="30"/>
      <c r="BL101" s="30"/>
      <c r="BN101" s="30"/>
      <c r="BP101" s="30"/>
      <c r="BS101" s="30"/>
      <c r="BT101" s="30"/>
      <c r="BW101" s="30"/>
      <c r="BX101" s="30"/>
      <c r="BZ101" s="30"/>
      <c r="CC101" s="30"/>
      <c r="CD101" s="30"/>
      <c r="CG101" s="30"/>
      <c r="CK101" s="30"/>
      <c r="CN101" s="30"/>
      <c r="CQ101" s="30"/>
      <c r="CU101" s="30"/>
      <c r="CX101" s="30"/>
    </row>
    <row r="102" spans="1:102" s="29" customFormat="1" x14ac:dyDescent="0.3">
      <c r="A102" s="99" t="s">
        <v>6</v>
      </c>
      <c r="B102" s="28">
        <v>1</v>
      </c>
      <c r="C102" s="30" t="s">
        <v>223</v>
      </c>
      <c r="D102" s="31">
        <v>2.98</v>
      </c>
      <c r="E102" s="30" t="s">
        <v>207</v>
      </c>
      <c r="G102" s="30"/>
      <c r="I102" s="30"/>
      <c r="J102" s="30"/>
      <c r="K102" s="30"/>
      <c r="O102" s="30"/>
      <c r="P102" s="30"/>
      <c r="Q102" s="30"/>
      <c r="S102" s="43"/>
      <c r="T102" s="43"/>
      <c r="U102" s="30"/>
      <c r="V102" s="30"/>
      <c r="W102" s="30"/>
      <c r="X102" s="43"/>
      <c r="Y102" s="43"/>
      <c r="Z102" s="36"/>
      <c r="AA102" s="36"/>
      <c r="AB102" s="30"/>
      <c r="AC102" s="30"/>
      <c r="AD102" s="36"/>
      <c r="AE102" s="44"/>
      <c r="AF102" s="30"/>
      <c r="AG102" s="30"/>
      <c r="AH102" s="44"/>
      <c r="AI102" s="30"/>
      <c r="AJ102" s="44"/>
      <c r="AK102" s="30"/>
      <c r="AL102" s="30"/>
      <c r="AM102" s="36"/>
      <c r="AN102" s="28"/>
      <c r="AO102" s="28"/>
      <c r="AP102" s="30"/>
      <c r="AQ102" s="30"/>
      <c r="AR102" s="28"/>
      <c r="AS102" s="30"/>
      <c r="AT102" s="28"/>
      <c r="AU102" s="30"/>
      <c r="AW102" s="30"/>
      <c r="AZ102" s="30"/>
      <c r="BA102" s="30"/>
      <c r="BE102" s="30"/>
      <c r="BH102" s="30"/>
      <c r="BI102" s="30"/>
      <c r="BL102" s="30"/>
      <c r="BN102" s="30"/>
      <c r="BP102" s="30"/>
      <c r="BS102" s="30"/>
      <c r="BT102" s="30"/>
      <c r="BW102" s="30"/>
      <c r="BX102" s="30"/>
      <c r="BZ102" s="30"/>
      <c r="CC102" s="30"/>
      <c r="CD102" s="30"/>
      <c r="CG102" s="30"/>
      <c r="CK102" s="30"/>
      <c r="CN102" s="30"/>
      <c r="CQ102" s="30"/>
      <c r="CU102" s="30"/>
      <c r="CX102" s="30"/>
    </row>
    <row r="103" spans="1:102" s="29" customFormat="1" x14ac:dyDescent="0.3">
      <c r="A103" s="99"/>
      <c r="B103" s="28">
        <v>1</v>
      </c>
      <c r="C103" s="30" t="s">
        <v>217</v>
      </c>
      <c r="D103" s="31">
        <v>1.5</v>
      </c>
      <c r="E103" s="30" t="s">
        <v>8</v>
      </c>
      <c r="F103" s="29">
        <f>D103*D102</f>
        <v>4.47</v>
      </c>
      <c r="G103" s="30" t="s">
        <v>207</v>
      </c>
      <c r="I103" s="30"/>
      <c r="J103" s="30"/>
      <c r="K103" s="30"/>
      <c r="O103" s="30"/>
      <c r="P103" s="30"/>
      <c r="Q103" s="30"/>
      <c r="S103" s="43"/>
      <c r="T103" s="43"/>
      <c r="U103" s="30"/>
      <c r="V103" s="30"/>
      <c r="W103" s="30"/>
      <c r="X103" s="43"/>
      <c r="Y103" s="43"/>
      <c r="Z103" s="36"/>
      <c r="AA103" s="36"/>
      <c r="AB103" s="30"/>
      <c r="AC103" s="30"/>
      <c r="AD103" s="36"/>
      <c r="AE103" s="44"/>
      <c r="AF103" s="30"/>
      <c r="AG103" s="30"/>
      <c r="AH103" s="44"/>
      <c r="AI103" s="30"/>
      <c r="AJ103" s="44"/>
      <c r="AK103" s="30"/>
      <c r="AL103" s="30"/>
      <c r="AM103" s="36"/>
      <c r="AN103" s="28"/>
      <c r="AO103" s="28"/>
      <c r="AP103" s="30"/>
      <c r="AQ103" s="30"/>
      <c r="AR103" s="28"/>
      <c r="AS103" s="30"/>
      <c r="AT103" s="28"/>
      <c r="AU103" s="30"/>
      <c r="AW103" s="30"/>
      <c r="AZ103" s="30"/>
      <c r="BA103" s="30"/>
      <c r="BE103" s="30"/>
      <c r="BH103" s="30"/>
      <c r="BI103" s="30"/>
      <c r="BL103" s="30"/>
      <c r="BN103" s="30"/>
      <c r="BP103" s="30"/>
      <c r="BS103" s="30"/>
      <c r="BT103" s="30"/>
      <c r="BW103" s="30"/>
      <c r="BX103" s="30"/>
      <c r="BZ103" s="30"/>
      <c r="CC103" s="30"/>
      <c r="CD103" s="30"/>
      <c r="CG103" s="30"/>
      <c r="CK103" s="30"/>
      <c r="CN103" s="30"/>
      <c r="CQ103" s="30"/>
      <c r="CU103" s="30"/>
      <c r="CX103" s="30"/>
    </row>
    <row r="104" spans="1:102" s="29" customFormat="1" x14ac:dyDescent="0.3">
      <c r="A104" s="28" t="s">
        <v>226</v>
      </c>
      <c r="B104" s="28">
        <v>1</v>
      </c>
      <c r="C104" s="30" t="s">
        <v>227</v>
      </c>
      <c r="D104" s="31">
        <v>9</v>
      </c>
      <c r="E104" s="30" t="s">
        <v>228</v>
      </c>
      <c r="G104" s="30"/>
      <c r="I104" s="30"/>
      <c r="J104" s="30"/>
      <c r="K104" s="30"/>
      <c r="O104" s="30"/>
      <c r="P104" s="30"/>
      <c r="Q104" s="30"/>
      <c r="S104" s="43"/>
      <c r="T104" s="43"/>
      <c r="U104" s="30"/>
      <c r="V104" s="30"/>
      <c r="W104" s="30"/>
      <c r="X104" s="43"/>
      <c r="Y104" s="43"/>
      <c r="Z104" s="36"/>
      <c r="AA104" s="36"/>
      <c r="AB104" s="30"/>
      <c r="AC104" s="30"/>
      <c r="AD104" s="36"/>
      <c r="AE104" s="44"/>
      <c r="AF104" s="30"/>
      <c r="AG104" s="30"/>
      <c r="AH104" s="44"/>
      <c r="AI104" s="30"/>
      <c r="AJ104" s="44"/>
      <c r="AK104" s="30"/>
      <c r="AL104" s="30"/>
      <c r="AM104" s="36"/>
      <c r="AN104" s="28"/>
      <c r="AO104" s="28"/>
      <c r="AP104" s="30"/>
      <c r="AQ104" s="30"/>
      <c r="AR104" s="28"/>
      <c r="AS104" s="30"/>
      <c r="AT104" s="28"/>
      <c r="AU104" s="30"/>
      <c r="AW104" s="30"/>
      <c r="AZ104" s="30"/>
      <c r="BA104" s="30"/>
      <c r="BE104" s="30"/>
      <c r="BH104" s="30"/>
      <c r="BI104" s="30"/>
      <c r="BL104" s="30"/>
      <c r="BN104" s="30"/>
      <c r="BP104" s="30"/>
      <c r="BS104" s="30"/>
      <c r="BT104" s="30"/>
      <c r="BW104" s="30"/>
      <c r="BX104" s="30"/>
      <c r="BZ104" s="30"/>
      <c r="CC104" s="30"/>
      <c r="CD104" s="30"/>
      <c r="CG104" s="30"/>
      <c r="CK104" s="30"/>
      <c r="CN104" s="30"/>
      <c r="CQ104" s="30"/>
      <c r="CU104" s="30"/>
      <c r="CX104" s="30"/>
    </row>
    <row r="105" spans="1:102" s="29" customFormat="1" x14ac:dyDescent="0.3">
      <c r="A105" s="28" t="s">
        <v>229</v>
      </c>
      <c r="B105" s="28">
        <v>1</v>
      </c>
      <c r="C105" s="30" t="s">
        <v>230</v>
      </c>
      <c r="D105" s="31">
        <v>9</v>
      </c>
      <c r="E105" s="30" t="s">
        <v>228</v>
      </c>
      <c r="G105" s="30"/>
      <c r="I105" s="30"/>
      <c r="J105" s="30"/>
      <c r="K105" s="30"/>
      <c r="O105" s="30"/>
      <c r="P105" s="30"/>
      <c r="Q105" s="30"/>
      <c r="S105" s="43"/>
      <c r="T105" s="43"/>
      <c r="U105" s="30"/>
      <c r="V105" s="30"/>
      <c r="W105" s="30"/>
      <c r="X105" s="43"/>
      <c r="Y105" s="43"/>
      <c r="Z105" s="36"/>
      <c r="AA105" s="36"/>
      <c r="AB105" s="30"/>
      <c r="AC105" s="30"/>
      <c r="AD105" s="36"/>
      <c r="AE105" s="44"/>
      <c r="AF105" s="30"/>
      <c r="AG105" s="30"/>
      <c r="AH105" s="44"/>
      <c r="AI105" s="30"/>
      <c r="AJ105" s="44"/>
      <c r="AK105" s="30"/>
      <c r="AL105" s="30"/>
      <c r="AM105" s="36"/>
      <c r="AN105" s="28"/>
      <c r="AO105" s="28"/>
      <c r="AP105" s="30"/>
      <c r="AQ105" s="30"/>
      <c r="AR105" s="28"/>
      <c r="AS105" s="30"/>
      <c r="AT105" s="28"/>
      <c r="AU105" s="30"/>
      <c r="AW105" s="30"/>
      <c r="AZ105" s="30"/>
      <c r="BA105" s="30"/>
      <c r="BE105" s="30"/>
      <c r="BH105" s="30"/>
      <c r="BI105" s="30"/>
      <c r="BL105" s="30"/>
      <c r="BN105" s="30"/>
      <c r="BP105" s="30"/>
      <c r="BS105" s="30"/>
      <c r="BT105" s="30"/>
      <c r="BW105" s="30"/>
      <c r="BX105" s="30"/>
      <c r="BZ105" s="30"/>
      <c r="CC105" s="30"/>
      <c r="CD105" s="30"/>
      <c r="CG105" s="30"/>
      <c r="CK105" s="30"/>
      <c r="CN105" s="30"/>
      <c r="CQ105" s="30"/>
      <c r="CU105" s="30"/>
      <c r="CX105" s="30"/>
    </row>
    <row r="106" spans="1:102" s="29" customFormat="1" x14ac:dyDescent="0.3">
      <c r="A106" s="28" t="s">
        <v>29</v>
      </c>
      <c r="B106" s="28">
        <v>1</v>
      </c>
      <c r="C106" s="30" t="s">
        <v>218</v>
      </c>
      <c r="D106" s="31">
        <v>1.75</v>
      </c>
      <c r="E106" s="30" t="s">
        <v>207</v>
      </c>
      <c r="F106" s="29">
        <f>D106*D83</f>
        <v>196</v>
      </c>
      <c r="G106" s="30" t="s">
        <v>201</v>
      </c>
      <c r="I106" s="30"/>
      <c r="J106" s="30"/>
      <c r="K106" s="30"/>
      <c r="O106" s="30"/>
      <c r="P106" s="30"/>
      <c r="Q106" s="30"/>
      <c r="S106" s="43"/>
      <c r="T106" s="43"/>
      <c r="U106" s="30"/>
      <c r="V106" s="30"/>
      <c r="W106" s="30"/>
      <c r="X106" s="43"/>
      <c r="Y106" s="43"/>
      <c r="Z106" s="36"/>
      <c r="AA106" s="36"/>
      <c r="AB106" s="30"/>
      <c r="AC106" s="30"/>
      <c r="AD106" s="36"/>
      <c r="AE106" s="44"/>
      <c r="AF106" s="30"/>
      <c r="AG106" s="30"/>
      <c r="AH106" s="44"/>
      <c r="AI106" s="30"/>
      <c r="AJ106" s="44"/>
      <c r="AK106" s="30"/>
      <c r="AL106" s="30"/>
      <c r="AM106" s="36"/>
      <c r="AN106" s="28"/>
      <c r="AO106" s="28"/>
      <c r="AP106" s="30"/>
      <c r="AQ106" s="30"/>
      <c r="AR106" s="28"/>
      <c r="AS106" s="30"/>
      <c r="AT106" s="28"/>
      <c r="AU106" s="30"/>
      <c r="AW106" s="30"/>
      <c r="AZ106" s="30"/>
      <c r="BA106" s="30"/>
      <c r="BE106" s="30"/>
      <c r="BH106" s="30"/>
      <c r="BI106" s="30"/>
      <c r="BL106" s="30"/>
      <c r="BN106" s="30"/>
      <c r="BP106" s="30"/>
      <c r="BS106" s="30"/>
      <c r="BT106" s="30"/>
      <c r="BW106" s="30"/>
      <c r="BX106" s="30"/>
      <c r="BZ106" s="30"/>
      <c r="CC106" s="30"/>
      <c r="CD106" s="30"/>
      <c r="CG106" s="30"/>
      <c r="CK106" s="30"/>
      <c r="CN106" s="30"/>
      <c r="CQ106" s="30"/>
      <c r="CU106" s="30"/>
      <c r="CX106" s="30"/>
    </row>
    <row r="107" spans="1:102" s="29" customFormat="1" x14ac:dyDescent="0.3">
      <c r="A107" s="28" t="s">
        <v>29</v>
      </c>
      <c r="B107" s="28">
        <v>1</v>
      </c>
      <c r="C107" s="30" t="s">
        <v>217</v>
      </c>
      <c r="D107" s="31">
        <v>175</v>
      </c>
      <c r="E107" s="30" t="s">
        <v>201</v>
      </c>
      <c r="F107" s="31">
        <f>D107/D83</f>
        <v>1.5625</v>
      </c>
      <c r="G107" s="30" t="s">
        <v>9</v>
      </c>
      <c r="H107" s="31">
        <f>F107/D74</f>
        <v>7.8125E-2</v>
      </c>
      <c r="I107" s="30" t="s">
        <v>58</v>
      </c>
      <c r="J107" s="30"/>
      <c r="K107" s="30"/>
      <c r="O107" s="30"/>
      <c r="P107" s="30"/>
      <c r="Q107" s="30"/>
      <c r="S107" s="43"/>
      <c r="T107" s="43"/>
      <c r="U107" s="30"/>
      <c r="V107" s="30"/>
      <c r="W107" s="30"/>
      <c r="X107" s="43"/>
      <c r="Y107" s="43"/>
      <c r="Z107" s="36"/>
      <c r="AA107" s="36"/>
      <c r="AB107" s="30"/>
      <c r="AC107" s="30"/>
      <c r="AD107" s="36"/>
      <c r="AE107" s="44"/>
      <c r="AF107" s="30"/>
      <c r="AG107" s="30"/>
      <c r="AH107" s="44"/>
      <c r="AI107" s="30"/>
      <c r="AJ107" s="44"/>
      <c r="AK107" s="30"/>
      <c r="AL107" s="30"/>
      <c r="AM107" s="36"/>
      <c r="AN107" s="28"/>
      <c r="AO107" s="28"/>
      <c r="AP107" s="30"/>
      <c r="AQ107" s="30"/>
      <c r="AR107" s="28"/>
      <c r="AS107" s="30"/>
      <c r="AT107" s="28"/>
      <c r="AU107" s="30"/>
      <c r="AW107" s="30"/>
      <c r="AZ107" s="30"/>
      <c r="BA107" s="30"/>
      <c r="BE107" s="30"/>
      <c r="BH107" s="30"/>
      <c r="BI107" s="30"/>
      <c r="BL107" s="30"/>
      <c r="BN107" s="30"/>
      <c r="BP107" s="30"/>
      <c r="BS107" s="30"/>
      <c r="BT107" s="30"/>
      <c r="BW107" s="30"/>
      <c r="BX107" s="30"/>
      <c r="BZ107" s="30"/>
      <c r="CC107" s="30"/>
      <c r="CD107" s="30"/>
      <c r="CG107" s="30"/>
      <c r="CK107" s="30"/>
      <c r="CN107" s="30"/>
      <c r="CQ107" s="30"/>
      <c r="CU107" s="30"/>
      <c r="CX107" s="30"/>
    </row>
    <row r="108" spans="1:102" s="29" customFormat="1" x14ac:dyDescent="0.3">
      <c r="A108" s="28" t="s">
        <v>231</v>
      </c>
      <c r="B108" s="28">
        <v>1</v>
      </c>
      <c r="C108" s="30" t="s">
        <v>232</v>
      </c>
      <c r="D108" s="31">
        <v>0.15175</v>
      </c>
      <c r="E108" s="30" t="s">
        <v>207</v>
      </c>
      <c r="F108" s="31">
        <v>16.997</v>
      </c>
      <c r="G108" s="30" t="s">
        <v>201</v>
      </c>
      <c r="I108" s="30"/>
      <c r="J108" s="30"/>
      <c r="K108" s="30"/>
      <c r="O108" s="30"/>
      <c r="P108" s="30"/>
      <c r="Q108" s="30"/>
      <c r="S108" s="43"/>
      <c r="T108" s="43"/>
      <c r="U108" s="30"/>
      <c r="V108" s="30"/>
      <c r="W108" s="30"/>
      <c r="X108" s="43"/>
      <c r="Y108" s="43"/>
      <c r="Z108" s="36"/>
      <c r="AA108" s="36"/>
      <c r="AB108" s="30"/>
      <c r="AC108" s="30"/>
      <c r="AD108" s="36"/>
      <c r="AE108" s="44"/>
      <c r="AF108" s="30"/>
      <c r="AG108" s="30"/>
      <c r="AH108" s="44"/>
      <c r="AI108" s="30"/>
      <c r="AJ108" s="44"/>
      <c r="AK108" s="30"/>
      <c r="AL108" s="30"/>
      <c r="AM108" s="36"/>
      <c r="AN108" s="28"/>
      <c r="AO108" s="28"/>
      <c r="AP108" s="30"/>
      <c r="AQ108" s="30"/>
      <c r="AR108" s="28"/>
      <c r="AS108" s="30"/>
      <c r="AT108" s="28"/>
      <c r="AU108" s="30"/>
      <c r="AW108" s="30"/>
      <c r="AZ108" s="30"/>
      <c r="BA108" s="30"/>
      <c r="BE108" s="30"/>
      <c r="BH108" s="30"/>
      <c r="BI108" s="30"/>
      <c r="BL108" s="30"/>
      <c r="BN108" s="30"/>
      <c r="BP108" s="30"/>
      <c r="BS108" s="30"/>
      <c r="BT108" s="30"/>
      <c r="BW108" s="30"/>
      <c r="BX108" s="30"/>
      <c r="BZ108" s="30"/>
      <c r="CC108" s="30"/>
      <c r="CD108" s="30"/>
      <c r="CG108" s="30"/>
      <c r="CK108" s="30"/>
      <c r="CN108" s="30"/>
      <c r="CQ108" s="30"/>
      <c r="CU108" s="30"/>
      <c r="CX108" s="30"/>
    </row>
    <row r="109" spans="1:102" s="29" customFormat="1" x14ac:dyDescent="0.3">
      <c r="A109" s="28" t="s">
        <v>233</v>
      </c>
      <c r="B109" s="28">
        <v>1</v>
      </c>
      <c r="C109" s="30" t="s">
        <v>218</v>
      </c>
      <c r="D109" s="31">
        <v>1.5</v>
      </c>
      <c r="E109" s="30" t="s">
        <v>207</v>
      </c>
      <c r="G109" s="30"/>
      <c r="I109" s="30"/>
      <c r="J109" s="30"/>
      <c r="K109" s="30"/>
      <c r="O109" s="30"/>
      <c r="P109" s="30"/>
      <c r="Q109" s="30"/>
      <c r="S109" s="43"/>
      <c r="T109" s="43"/>
      <c r="U109" s="30"/>
      <c r="V109" s="30"/>
      <c r="W109" s="30"/>
      <c r="X109" s="43"/>
      <c r="Y109" s="43"/>
      <c r="Z109" s="36"/>
      <c r="AA109" s="36"/>
      <c r="AB109" s="30"/>
      <c r="AC109" s="30"/>
      <c r="AD109" s="36"/>
      <c r="AE109" s="44"/>
      <c r="AF109" s="30"/>
      <c r="AG109" s="30"/>
      <c r="AH109" s="44"/>
      <c r="AI109" s="30"/>
      <c r="AJ109" s="44"/>
      <c r="AK109" s="30"/>
      <c r="AL109" s="30"/>
      <c r="AM109" s="36"/>
      <c r="AN109" s="28"/>
      <c r="AO109" s="28"/>
      <c r="AP109" s="30"/>
      <c r="AQ109" s="30"/>
      <c r="AR109" s="28"/>
      <c r="AS109" s="30"/>
      <c r="AT109" s="28"/>
      <c r="AU109" s="30"/>
      <c r="AW109" s="30"/>
      <c r="AZ109" s="30"/>
      <c r="BA109" s="30"/>
      <c r="BE109" s="30"/>
      <c r="BH109" s="30"/>
      <c r="BI109" s="30"/>
      <c r="BL109" s="30"/>
      <c r="BN109" s="30"/>
      <c r="BP109" s="30"/>
      <c r="BS109" s="30"/>
      <c r="BT109" s="30"/>
      <c r="BW109" s="30"/>
      <c r="BX109" s="30"/>
      <c r="BZ109" s="30"/>
      <c r="CC109" s="30"/>
      <c r="CD109" s="30"/>
      <c r="CG109" s="30"/>
      <c r="CK109" s="30"/>
      <c r="CN109" s="30"/>
      <c r="CQ109" s="30"/>
      <c r="CU109" s="30"/>
      <c r="CX109" s="30"/>
    </row>
    <row r="110" spans="1:102" s="29" customFormat="1" x14ac:dyDescent="0.3">
      <c r="A110" s="28" t="s">
        <v>234</v>
      </c>
      <c r="B110" s="28">
        <v>1</v>
      </c>
      <c r="C110" s="30" t="s">
        <v>218</v>
      </c>
      <c r="D110" s="31">
        <v>1.625</v>
      </c>
      <c r="E110" s="30" t="s">
        <v>207</v>
      </c>
      <c r="G110" s="30"/>
      <c r="I110" s="30"/>
      <c r="J110" s="30"/>
      <c r="K110" s="30"/>
      <c r="O110" s="30"/>
      <c r="P110" s="30"/>
      <c r="Q110" s="30"/>
      <c r="S110" s="43"/>
      <c r="T110" s="43"/>
      <c r="U110" s="30"/>
      <c r="V110" s="30"/>
      <c r="W110" s="30"/>
      <c r="X110" s="43"/>
      <c r="Y110" s="43"/>
      <c r="Z110" s="36"/>
      <c r="AA110" s="36"/>
      <c r="AB110" s="30"/>
      <c r="AC110" s="30"/>
      <c r="AD110" s="36"/>
      <c r="AE110" s="44"/>
      <c r="AF110" s="30"/>
      <c r="AG110" s="30"/>
      <c r="AH110" s="44"/>
      <c r="AI110" s="30"/>
      <c r="AJ110" s="44"/>
      <c r="AK110" s="30"/>
      <c r="AL110" s="30"/>
      <c r="AM110" s="36"/>
      <c r="AN110" s="28"/>
      <c r="AO110" s="28"/>
      <c r="AP110" s="30"/>
      <c r="AQ110" s="30"/>
      <c r="AR110" s="28"/>
      <c r="AS110" s="30"/>
      <c r="AT110" s="28"/>
      <c r="AU110" s="30"/>
      <c r="AW110" s="30"/>
      <c r="AZ110" s="30"/>
      <c r="BA110" s="30"/>
      <c r="BE110" s="30"/>
      <c r="BH110" s="30"/>
      <c r="BI110" s="30"/>
      <c r="BL110" s="30"/>
      <c r="BN110" s="30"/>
      <c r="BP110" s="30"/>
      <c r="BS110" s="30"/>
      <c r="BT110" s="30"/>
      <c r="BW110" s="30"/>
      <c r="BX110" s="30"/>
      <c r="BZ110" s="30"/>
      <c r="CC110" s="30"/>
      <c r="CD110" s="30"/>
      <c r="CG110" s="30"/>
      <c r="CK110" s="30"/>
      <c r="CN110" s="30"/>
      <c r="CQ110" s="30"/>
      <c r="CU110" s="30"/>
      <c r="CX110" s="30"/>
    </row>
    <row r="111" spans="1:102" s="29" customFormat="1" x14ac:dyDescent="0.3">
      <c r="A111" s="28" t="s">
        <v>235</v>
      </c>
      <c r="B111" s="28">
        <v>1</v>
      </c>
      <c r="C111" s="30" t="s">
        <v>218</v>
      </c>
      <c r="D111" s="31">
        <v>1.5</v>
      </c>
      <c r="E111" s="30" t="s">
        <v>207</v>
      </c>
      <c r="G111" s="30"/>
      <c r="I111" s="30"/>
      <c r="J111" s="30"/>
      <c r="K111" s="30"/>
      <c r="O111" s="30"/>
      <c r="P111" s="30"/>
      <c r="Q111" s="30"/>
      <c r="S111" s="43"/>
      <c r="T111" s="43"/>
      <c r="U111" s="30"/>
      <c r="V111" s="30"/>
      <c r="W111" s="30"/>
      <c r="X111" s="43"/>
      <c r="Y111" s="43"/>
      <c r="Z111" s="36"/>
      <c r="AA111" s="36"/>
      <c r="AB111" s="30"/>
      <c r="AC111" s="30"/>
      <c r="AD111" s="36"/>
      <c r="AE111" s="44"/>
      <c r="AF111" s="30"/>
      <c r="AG111" s="30"/>
      <c r="AH111" s="44"/>
      <c r="AI111" s="30"/>
      <c r="AJ111" s="44"/>
      <c r="AK111" s="30"/>
      <c r="AL111" s="30"/>
      <c r="AM111" s="36"/>
      <c r="AN111" s="28"/>
      <c r="AO111" s="28"/>
      <c r="AP111" s="30"/>
      <c r="AQ111" s="30"/>
      <c r="AR111" s="28"/>
      <c r="AS111" s="30"/>
      <c r="AT111" s="28"/>
      <c r="AU111" s="30"/>
      <c r="AW111" s="30"/>
      <c r="AZ111" s="30"/>
      <c r="BA111" s="30"/>
      <c r="BE111" s="30"/>
      <c r="BH111" s="30"/>
      <c r="BI111" s="30"/>
      <c r="BL111" s="30"/>
      <c r="BN111" s="30"/>
      <c r="BP111" s="30"/>
      <c r="BS111" s="30"/>
      <c r="BT111" s="30"/>
      <c r="BW111" s="30"/>
      <c r="BX111" s="30"/>
      <c r="BZ111" s="30"/>
      <c r="CC111" s="30"/>
      <c r="CD111" s="30"/>
      <c r="CG111" s="30"/>
      <c r="CK111" s="30"/>
      <c r="CN111" s="30"/>
      <c r="CQ111" s="30"/>
      <c r="CU111" s="30"/>
      <c r="CX111" s="30"/>
    </row>
    <row r="112" spans="1:102" s="29" customFormat="1" x14ac:dyDescent="0.3">
      <c r="A112" s="28" t="s">
        <v>236</v>
      </c>
      <c r="B112" s="28">
        <v>1</v>
      </c>
      <c r="C112" s="30" t="s">
        <v>218</v>
      </c>
      <c r="D112" s="31">
        <v>1.5</v>
      </c>
      <c r="E112" s="30" t="s">
        <v>207</v>
      </c>
      <c r="G112" s="30"/>
      <c r="I112" s="30"/>
      <c r="J112" s="30"/>
      <c r="K112" s="30"/>
      <c r="O112" s="30"/>
      <c r="P112" s="30"/>
      <c r="Q112" s="30"/>
      <c r="S112" s="43"/>
      <c r="T112" s="43"/>
      <c r="U112" s="30"/>
      <c r="V112" s="30"/>
      <c r="W112" s="30"/>
      <c r="X112" s="43"/>
      <c r="Y112" s="43"/>
      <c r="Z112" s="36"/>
      <c r="AA112" s="36"/>
      <c r="AB112" s="30"/>
      <c r="AC112" s="30"/>
      <c r="AD112" s="36"/>
      <c r="AE112" s="44"/>
      <c r="AF112" s="30"/>
      <c r="AG112" s="30"/>
      <c r="AH112" s="44"/>
      <c r="AI112" s="30"/>
      <c r="AJ112" s="44"/>
      <c r="AK112" s="30"/>
      <c r="AL112" s="30"/>
      <c r="AM112" s="36"/>
      <c r="AN112" s="28"/>
      <c r="AO112" s="28"/>
      <c r="AP112" s="30"/>
      <c r="AQ112" s="30"/>
      <c r="AR112" s="28"/>
      <c r="AS112" s="30"/>
      <c r="AT112" s="28"/>
      <c r="AU112" s="30"/>
      <c r="AW112" s="30"/>
      <c r="AZ112" s="30"/>
      <c r="BA112" s="30"/>
      <c r="BE112" s="30"/>
      <c r="BH112" s="30"/>
      <c r="BI112" s="30"/>
      <c r="BL112" s="30"/>
      <c r="BN112" s="30"/>
      <c r="BP112" s="30"/>
      <c r="BS112" s="30"/>
      <c r="BT112" s="30"/>
      <c r="BW112" s="30"/>
      <c r="BX112" s="30"/>
      <c r="BZ112" s="30"/>
      <c r="CC112" s="30"/>
      <c r="CD112" s="30"/>
      <c r="CG112" s="30"/>
      <c r="CK112" s="30"/>
      <c r="CN112" s="30"/>
      <c r="CQ112" s="30"/>
      <c r="CU112" s="30"/>
      <c r="CX112" s="30"/>
    </row>
    <row r="113" spans="1:102" s="29" customFormat="1" x14ac:dyDescent="0.3">
      <c r="A113" s="99" t="s">
        <v>237</v>
      </c>
      <c r="B113" s="28">
        <v>1</v>
      </c>
      <c r="C113" s="30" t="s">
        <v>238</v>
      </c>
      <c r="D113" s="31">
        <v>18.559999999999999</v>
      </c>
      <c r="E113" s="30" t="s">
        <v>228</v>
      </c>
      <c r="G113" s="30"/>
      <c r="I113" s="30"/>
      <c r="J113" s="30"/>
      <c r="K113" s="30"/>
      <c r="O113" s="30"/>
      <c r="P113" s="30"/>
      <c r="Q113" s="30"/>
      <c r="S113" s="43"/>
      <c r="T113" s="43"/>
      <c r="U113" s="30"/>
      <c r="V113" s="30"/>
      <c r="W113" s="30"/>
      <c r="X113" s="43"/>
      <c r="Y113" s="43"/>
      <c r="Z113" s="36"/>
      <c r="AA113" s="36"/>
      <c r="AB113" s="30"/>
      <c r="AC113" s="30"/>
      <c r="AD113" s="36"/>
      <c r="AE113" s="44"/>
      <c r="AF113" s="30"/>
      <c r="AG113" s="30"/>
      <c r="AH113" s="44"/>
      <c r="AI113" s="30"/>
      <c r="AJ113" s="44"/>
      <c r="AK113" s="30"/>
      <c r="AL113" s="30"/>
      <c r="AM113" s="36"/>
      <c r="AN113" s="28"/>
      <c r="AO113" s="28"/>
      <c r="AP113" s="30"/>
      <c r="AQ113" s="30"/>
      <c r="AR113" s="28"/>
      <c r="AS113" s="30"/>
      <c r="AT113" s="28"/>
      <c r="AU113" s="30"/>
      <c r="AW113" s="30"/>
      <c r="AZ113" s="30"/>
      <c r="BA113" s="30"/>
      <c r="BE113" s="30"/>
      <c r="BH113" s="30"/>
      <c r="BI113" s="30"/>
      <c r="BL113" s="30"/>
      <c r="BN113" s="30"/>
      <c r="BP113" s="30"/>
      <c r="BS113" s="30"/>
      <c r="BT113" s="30"/>
      <c r="BW113" s="30"/>
      <c r="BX113" s="30"/>
      <c r="BZ113" s="30"/>
      <c r="CC113" s="30"/>
      <c r="CD113" s="30"/>
      <c r="CG113" s="30"/>
      <c r="CK113" s="30"/>
      <c r="CN113" s="30"/>
      <c r="CQ113" s="30"/>
      <c r="CU113" s="30"/>
      <c r="CX113" s="30"/>
    </row>
    <row r="114" spans="1:102" s="29" customFormat="1" x14ac:dyDescent="0.3">
      <c r="A114" s="99"/>
      <c r="B114" s="28">
        <v>1</v>
      </c>
      <c r="C114" s="30" t="s">
        <v>239</v>
      </c>
      <c r="D114" s="31">
        <v>164</v>
      </c>
      <c r="E114" s="30" t="s">
        <v>201</v>
      </c>
      <c r="F114" s="31">
        <f>D114/D67</f>
        <v>1.4642857142857142</v>
      </c>
      <c r="G114" s="30" t="s">
        <v>207</v>
      </c>
      <c r="I114" s="33"/>
      <c r="J114" s="33"/>
      <c r="K114" s="30"/>
      <c r="O114" s="33"/>
      <c r="P114" s="33"/>
      <c r="Q114" s="30"/>
      <c r="S114" s="43"/>
      <c r="T114" s="43"/>
      <c r="U114" s="33"/>
      <c r="V114" s="33"/>
      <c r="W114" s="30"/>
      <c r="X114" s="43"/>
      <c r="Y114" s="43"/>
      <c r="Z114" s="36"/>
      <c r="AA114" s="36"/>
      <c r="AB114" s="30"/>
      <c r="AC114" s="33"/>
      <c r="AD114" s="36"/>
      <c r="AE114" s="44"/>
      <c r="AF114" s="30"/>
      <c r="AG114" s="33"/>
      <c r="AH114" s="44"/>
      <c r="AI114" s="30"/>
      <c r="AJ114" s="44"/>
      <c r="AK114" s="33"/>
      <c r="AL114" s="30"/>
      <c r="AM114" s="36"/>
      <c r="AN114" s="28"/>
      <c r="AO114" s="28"/>
      <c r="AP114" s="30"/>
      <c r="AQ114" s="33"/>
      <c r="AR114" s="28"/>
      <c r="AS114" s="30"/>
      <c r="AT114" s="28"/>
      <c r="AU114" s="33"/>
      <c r="AW114" s="30"/>
      <c r="AZ114" s="33"/>
      <c r="BA114" s="30"/>
      <c r="BE114" s="30"/>
      <c r="BH114" s="33"/>
      <c r="BI114" s="30"/>
      <c r="BL114" s="30"/>
      <c r="BN114" s="33"/>
      <c r="BP114" s="30"/>
      <c r="BS114" s="30"/>
      <c r="BT114" s="33"/>
      <c r="BW114" s="30"/>
      <c r="BX114" s="33"/>
      <c r="BZ114" s="30"/>
      <c r="CC114" s="30"/>
      <c r="CD114" s="33"/>
      <c r="CG114" s="33"/>
      <c r="CK114" s="33"/>
      <c r="CN114" s="33"/>
      <c r="CQ114" s="33"/>
      <c r="CU114" s="33"/>
      <c r="CX114" s="33"/>
    </row>
    <row r="115" spans="1:102" s="29" customFormat="1" x14ac:dyDescent="0.3">
      <c r="A115" s="99" t="s">
        <v>240</v>
      </c>
      <c r="B115" s="28">
        <v>1</v>
      </c>
      <c r="C115" s="30" t="s">
        <v>241</v>
      </c>
      <c r="D115" s="31">
        <v>336</v>
      </c>
      <c r="E115" s="30" t="s">
        <v>201</v>
      </c>
      <c r="F115" s="31">
        <v>3</v>
      </c>
      <c r="G115" s="30" t="s">
        <v>207</v>
      </c>
      <c r="I115" s="30"/>
      <c r="J115" s="30"/>
      <c r="K115" s="30"/>
      <c r="O115" s="30"/>
      <c r="P115" s="30"/>
      <c r="Q115" s="30"/>
      <c r="S115" s="43"/>
      <c r="T115" s="43"/>
      <c r="U115" s="30"/>
      <c r="V115" s="30"/>
      <c r="W115" s="30"/>
      <c r="X115" s="43"/>
      <c r="Y115" s="43"/>
      <c r="Z115" s="36"/>
      <c r="AA115" s="36"/>
      <c r="AB115" s="30"/>
      <c r="AC115" s="30"/>
      <c r="AD115" s="36"/>
      <c r="AE115" s="44"/>
      <c r="AF115" s="30"/>
      <c r="AG115" s="30"/>
      <c r="AH115" s="44"/>
      <c r="AI115" s="30"/>
      <c r="AJ115" s="44"/>
      <c r="AK115" s="30"/>
      <c r="AL115" s="30"/>
      <c r="AM115" s="36"/>
      <c r="AN115" s="28"/>
      <c r="AO115" s="28"/>
      <c r="AP115" s="30"/>
      <c r="AQ115" s="30"/>
      <c r="AR115" s="28"/>
      <c r="AS115" s="30"/>
      <c r="AT115" s="28"/>
      <c r="AU115" s="30"/>
      <c r="AW115" s="30"/>
      <c r="AZ115" s="30"/>
      <c r="BA115" s="30"/>
      <c r="BE115" s="30"/>
      <c r="BH115" s="30"/>
      <c r="BI115" s="30"/>
      <c r="BL115" s="30"/>
      <c r="BN115" s="30"/>
      <c r="BP115" s="30"/>
      <c r="BS115" s="30"/>
      <c r="BT115" s="30"/>
      <c r="BW115" s="30"/>
      <c r="BX115" s="30"/>
      <c r="BZ115" s="30"/>
      <c r="CC115" s="30"/>
      <c r="CD115" s="30"/>
      <c r="CG115" s="30"/>
      <c r="CK115" s="30"/>
      <c r="CN115" s="30"/>
      <c r="CQ115" s="30"/>
      <c r="CU115" s="30"/>
      <c r="CX115" s="30"/>
    </row>
    <row r="116" spans="1:102" s="29" customFormat="1" x14ac:dyDescent="0.3">
      <c r="A116" s="99"/>
      <c r="B116" s="28">
        <v>1</v>
      </c>
      <c r="C116" s="30" t="s">
        <v>242</v>
      </c>
      <c r="D116" s="31">
        <v>240</v>
      </c>
      <c r="E116" s="30" t="s">
        <v>201</v>
      </c>
      <c r="F116" s="31">
        <f>D116/D83</f>
        <v>2.1428571428571428</v>
      </c>
      <c r="G116" s="30" t="s">
        <v>207</v>
      </c>
      <c r="I116" s="30"/>
      <c r="J116" s="30"/>
      <c r="K116" s="30"/>
      <c r="O116" s="30"/>
      <c r="P116" s="30"/>
      <c r="Q116" s="30"/>
      <c r="S116" s="43"/>
      <c r="T116" s="43"/>
      <c r="U116" s="30"/>
      <c r="V116" s="30"/>
      <c r="W116" s="30"/>
      <c r="X116" s="43"/>
      <c r="Y116" s="43"/>
      <c r="Z116" s="36"/>
      <c r="AA116" s="36"/>
      <c r="AB116" s="30"/>
      <c r="AC116" s="30"/>
      <c r="AD116" s="36"/>
      <c r="AE116" s="44"/>
      <c r="AF116" s="30"/>
      <c r="AG116" s="30"/>
      <c r="AH116" s="44"/>
      <c r="AI116" s="30"/>
      <c r="AJ116" s="44"/>
      <c r="AK116" s="30"/>
      <c r="AL116" s="30"/>
      <c r="AM116" s="36"/>
      <c r="AN116" s="28"/>
      <c r="AO116" s="28"/>
      <c r="AP116" s="30"/>
      <c r="AQ116" s="30"/>
      <c r="AR116" s="28"/>
      <c r="AS116" s="30"/>
      <c r="AT116" s="28"/>
      <c r="AU116" s="30"/>
      <c r="AW116" s="30"/>
      <c r="AZ116" s="30"/>
      <c r="BA116" s="30"/>
      <c r="BE116" s="30"/>
      <c r="BH116" s="30"/>
      <c r="BI116" s="30"/>
      <c r="BL116" s="30"/>
      <c r="BN116" s="30"/>
      <c r="BP116" s="30"/>
      <c r="BS116" s="30"/>
      <c r="BT116" s="30"/>
      <c r="BW116" s="30"/>
      <c r="BX116" s="30"/>
      <c r="BZ116" s="30"/>
      <c r="CC116" s="30"/>
      <c r="CD116" s="30"/>
      <c r="CG116" s="30"/>
      <c r="CK116" s="30"/>
      <c r="CN116" s="30"/>
      <c r="CQ116" s="30"/>
      <c r="CU116" s="30"/>
      <c r="CX116" s="30"/>
    </row>
    <row r="117" spans="1:102" s="29" customFormat="1" x14ac:dyDescent="0.3">
      <c r="A117" s="99" t="s">
        <v>243</v>
      </c>
      <c r="B117" s="28">
        <v>1</v>
      </c>
      <c r="C117" s="30" t="s">
        <v>244</v>
      </c>
      <c r="D117" s="31">
        <v>3.40835</v>
      </c>
      <c r="E117" s="30" t="s">
        <v>218</v>
      </c>
      <c r="F117" s="31">
        <f>D117*D118/D83</f>
        <v>5.9646125000000003</v>
      </c>
      <c r="G117" s="30" t="s">
        <v>207</v>
      </c>
      <c r="I117" s="30"/>
      <c r="J117" s="30"/>
      <c r="K117" s="30"/>
      <c r="O117" s="30"/>
      <c r="P117" s="30"/>
      <c r="Q117" s="30"/>
      <c r="S117" s="43"/>
      <c r="T117" s="43"/>
      <c r="U117" s="30"/>
      <c r="V117" s="30"/>
      <c r="W117" s="30"/>
      <c r="X117" s="43"/>
      <c r="Y117" s="43"/>
      <c r="Z117" s="36"/>
      <c r="AA117" s="36"/>
      <c r="AB117" s="30"/>
      <c r="AC117" s="30"/>
      <c r="AD117" s="36"/>
      <c r="AE117" s="44"/>
      <c r="AF117" s="30"/>
      <c r="AG117" s="30"/>
      <c r="AH117" s="44"/>
      <c r="AI117" s="30"/>
      <c r="AJ117" s="44"/>
      <c r="AK117" s="30"/>
      <c r="AL117" s="30"/>
      <c r="AM117" s="36"/>
      <c r="AN117" s="28"/>
      <c r="AO117" s="28"/>
      <c r="AP117" s="30"/>
      <c r="AQ117" s="30"/>
      <c r="AR117" s="28"/>
      <c r="AS117" s="30"/>
      <c r="AT117" s="28"/>
      <c r="AU117" s="30"/>
      <c r="AW117" s="30"/>
      <c r="AZ117" s="30"/>
      <c r="BA117" s="30"/>
      <c r="BE117" s="30"/>
      <c r="BH117" s="30"/>
      <c r="BI117" s="30"/>
      <c r="BL117" s="30"/>
      <c r="BN117" s="30"/>
      <c r="BP117" s="30"/>
      <c r="BS117" s="30"/>
      <c r="BT117" s="30"/>
      <c r="BW117" s="30"/>
      <c r="BX117" s="30"/>
      <c r="BZ117" s="30"/>
      <c r="CC117" s="30"/>
      <c r="CD117" s="30"/>
      <c r="CG117" s="30"/>
      <c r="CK117" s="30"/>
      <c r="CN117" s="30"/>
      <c r="CQ117" s="30"/>
      <c r="CU117" s="30"/>
      <c r="CX117" s="30"/>
    </row>
    <row r="118" spans="1:102" s="29" customFormat="1" x14ac:dyDescent="0.3">
      <c r="A118" s="99"/>
      <c r="B118" s="28">
        <v>1</v>
      </c>
      <c r="C118" s="30" t="s">
        <v>218</v>
      </c>
      <c r="D118" s="32">
        <v>196</v>
      </c>
      <c r="E118" s="30" t="s">
        <v>201</v>
      </c>
      <c r="F118" s="31"/>
      <c r="G118" s="28"/>
      <c r="I118" s="30"/>
      <c r="J118" s="30"/>
      <c r="K118" s="30"/>
      <c r="O118" s="30"/>
      <c r="P118" s="30"/>
      <c r="Q118" s="30"/>
      <c r="S118" s="43"/>
      <c r="T118" s="43"/>
      <c r="U118" s="30"/>
      <c r="V118" s="30"/>
      <c r="W118" s="30"/>
      <c r="X118" s="43"/>
      <c r="Y118" s="43"/>
      <c r="Z118" s="36"/>
      <c r="AA118" s="36"/>
      <c r="AB118" s="30"/>
      <c r="AC118" s="30"/>
      <c r="AD118" s="36"/>
      <c r="AE118" s="44"/>
      <c r="AF118" s="30"/>
      <c r="AG118" s="30"/>
      <c r="AH118" s="44"/>
      <c r="AI118" s="30"/>
      <c r="AJ118" s="44"/>
      <c r="AK118" s="30"/>
      <c r="AL118" s="30"/>
      <c r="AM118" s="36"/>
      <c r="AN118" s="28"/>
      <c r="AO118" s="28"/>
      <c r="AP118" s="30"/>
      <c r="AQ118" s="30"/>
      <c r="AR118" s="28"/>
      <c r="AS118" s="30"/>
      <c r="AT118" s="28"/>
      <c r="AU118" s="30"/>
      <c r="AW118" s="30"/>
      <c r="AZ118" s="30"/>
      <c r="BA118" s="30"/>
      <c r="BE118" s="30"/>
      <c r="BH118" s="30"/>
      <c r="BI118" s="30"/>
      <c r="BL118" s="30"/>
      <c r="BN118" s="30"/>
      <c r="BP118" s="30"/>
      <c r="BS118" s="30"/>
      <c r="BT118" s="30"/>
      <c r="BW118" s="30"/>
      <c r="BX118" s="30"/>
      <c r="BZ118" s="30"/>
      <c r="CC118" s="30"/>
      <c r="CD118" s="30"/>
      <c r="CG118" s="30"/>
      <c r="CK118" s="30"/>
      <c r="CN118" s="30"/>
      <c r="CQ118" s="30"/>
      <c r="CU118" s="30"/>
      <c r="CX118" s="30"/>
    </row>
    <row r="119" spans="1:102" s="29" customFormat="1" x14ac:dyDescent="0.3">
      <c r="A119" s="99" t="s">
        <v>80</v>
      </c>
      <c r="B119" s="28">
        <v>1</v>
      </c>
      <c r="C119" s="30" t="s">
        <v>245</v>
      </c>
      <c r="D119" s="32">
        <v>1</v>
      </c>
      <c r="E119" s="30" t="s">
        <v>223</v>
      </c>
      <c r="F119" s="31">
        <f>F120</f>
        <v>3.0446428571428572</v>
      </c>
      <c r="G119" s="30" t="s">
        <v>207</v>
      </c>
      <c r="I119" s="30"/>
      <c r="J119" s="30"/>
      <c r="K119" s="30"/>
      <c r="O119" s="30"/>
      <c r="P119" s="30"/>
      <c r="Q119" s="30"/>
      <c r="S119" s="43"/>
      <c r="T119" s="43"/>
      <c r="U119" s="30"/>
      <c r="V119" s="30"/>
      <c r="W119" s="30"/>
      <c r="X119" s="43"/>
      <c r="Y119" s="43"/>
      <c r="Z119" s="36"/>
      <c r="AA119" s="36"/>
      <c r="AB119" s="30"/>
      <c r="AC119" s="30"/>
      <c r="AD119" s="36"/>
      <c r="AE119" s="44"/>
      <c r="AF119" s="30"/>
      <c r="AG119" s="30"/>
      <c r="AH119" s="44"/>
      <c r="AI119" s="30"/>
      <c r="AJ119" s="44"/>
      <c r="AK119" s="30"/>
      <c r="AL119" s="30"/>
      <c r="AM119" s="36"/>
      <c r="AN119" s="28"/>
      <c r="AO119" s="28"/>
      <c r="AP119" s="30"/>
      <c r="AQ119" s="30"/>
      <c r="AR119" s="28"/>
      <c r="AS119" s="30"/>
      <c r="AT119" s="28"/>
      <c r="AU119" s="30"/>
      <c r="AW119" s="30"/>
      <c r="AZ119" s="30"/>
      <c r="BA119" s="30"/>
      <c r="BE119" s="30"/>
      <c r="BH119" s="30"/>
      <c r="BI119" s="30"/>
      <c r="BL119" s="30"/>
      <c r="BN119" s="30"/>
      <c r="BP119" s="30"/>
      <c r="BS119" s="30"/>
      <c r="BT119" s="30"/>
      <c r="BW119" s="30"/>
      <c r="BX119" s="30"/>
      <c r="BZ119" s="30"/>
      <c r="CC119" s="30"/>
      <c r="CD119" s="30"/>
      <c r="CG119" s="30"/>
      <c r="CK119" s="30"/>
      <c r="CN119" s="30"/>
      <c r="CQ119" s="30"/>
      <c r="CU119" s="30"/>
      <c r="CX119" s="30"/>
    </row>
    <row r="120" spans="1:102" s="29" customFormat="1" x14ac:dyDescent="0.3">
      <c r="A120" s="99"/>
      <c r="B120" s="28">
        <v>1</v>
      </c>
      <c r="C120" s="30" t="s">
        <v>223</v>
      </c>
      <c r="D120" s="32">
        <f>(355+327)/2</f>
        <v>341</v>
      </c>
      <c r="E120" s="30" t="s">
        <v>201</v>
      </c>
      <c r="F120" s="31">
        <f>D120/D83</f>
        <v>3.0446428571428572</v>
      </c>
      <c r="G120" s="30" t="s">
        <v>207</v>
      </c>
      <c r="I120" s="30"/>
      <c r="J120" s="30"/>
      <c r="K120" s="30"/>
      <c r="O120" s="30"/>
      <c r="P120" s="30"/>
      <c r="Q120" s="30"/>
      <c r="S120" s="43"/>
      <c r="T120" s="43"/>
      <c r="U120" s="30"/>
      <c r="V120" s="30"/>
      <c r="W120" s="30"/>
      <c r="X120" s="43"/>
      <c r="Y120" s="43"/>
      <c r="Z120" s="36"/>
      <c r="AA120" s="36"/>
      <c r="AB120" s="30"/>
      <c r="AC120" s="30"/>
      <c r="AD120" s="36"/>
      <c r="AE120" s="44"/>
      <c r="AF120" s="30"/>
      <c r="AG120" s="30"/>
      <c r="AH120" s="44"/>
      <c r="AI120" s="30"/>
      <c r="AJ120" s="44"/>
      <c r="AK120" s="30"/>
      <c r="AL120" s="30"/>
      <c r="AM120" s="36"/>
      <c r="AN120" s="28"/>
      <c r="AO120" s="28"/>
      <c r="AP120" s="30"/>
      <c r="AQ120" s="30"/>
      <c r="AR120" s="28"/>
      <c r="AS120" s="30"/>
      <c r="AT120" s="28"/>
      <c r="AU120" s="30"/>
      <c r="AW120" s="30"/>
      <c r="AZ120" s="30"/>
      <c r="BA120" s="30"/>
      <c r="BE120" s="30"/>
      <c r="BH120" s="30"/>
      <c r="BI120" s="30"/>
      <c r="BL120" s="30"/>
      <c r="BN120" s="30"/>
      <c r="BP120" s="30"/>
      <c r="BS120" s="30"/>
      <c r="BT120" s="30"/>
      <c r="BW120" s="30"/>
      <c r="BX120" s="30"/>
      <c r="BZ120" s="30"/>
      <c r="CC120" s="30"/>
      <c r="CD120" s="30"/>
      <c r="CG120" s="30"/>
      <c r="CK120" s="30"/>
      <c r="CN120" s="30"/>
      <c r="CQ120" s="30"/>
      <c r="CU120" s="30"/>
      <c r="CX120" s="30"/>
    </row>
    <row r="121" spans="1:102" s="29" customFormat="1" x14ac:dyDescent="0.3">
      <c r="A121" s="99" t="s">
        <v>178</v>
      </c>
      <c r="B121" s="28">
        <v>1</v>
      </c>
      <c r="C121" s="33" t="s">
        <v>217</v>
      </c>
      <c r="D121" s="32">
        <v>140.63</v>
      </c>
      <c r="E121" s="30" t="s">
        <v>201</v>
      </c>
      <c r="F121" s="31">
        <f>D121/D83</f>
        <v>1.255625</v>
      </c>
      <c r="G121" s="30" t="s">
        <v>207</v>
      </c>
      <c r="I121" s="30"/>
      <c r="J121" s="30"/>
      <c r="K121" s="30"/>
      <c r="O121" s="30"/>
      <c r="P121" s="30"/>
      <c r="Q121" s="30"/>
      <c r="S121" s="43"/>
      <c r="T121" s="43"/>
      <c r="U121" s="30"/>
      <c r="V121" s="30"/>
      <c r="W121" s="30"/>
      <c r="X121" s="43"/>
      <c r="Y121" s="43"/>
      <c r="Z121" s="36"/>
      <c r="AA121" s="36"/>
      <c r="AB121" s="30"/>
      <c r="AC121" s="30"/>
      <c r="AD121" s="36"/>
      <c r="AE121" s="44"/>
      <c r="AF121" s="30"/>
      <c r="AG121" s="30"/>
      <c r="AH121" s="44"/>
      <c r="AI121" s="30"/>
      <c r="AJ121" s="44"/>
      <c r="AK121" s="30"/>
      <c r="AL121" s="30"/>
      <c r="AM121" s="36"/>
      <c r="AN121" s="28"/>
      <c r="AO121" s="28"/>
      <c r="AP121" s="30"/>
      <c r="AQ121" s="30"/>
      <c r="AR121" s="28"/>
      <c r="AS121" s="30"/>
      <c r="AT121" s="28"/>
      <c r="AU121" s="30"/>
      <c r="AW121" s="30"/>
      <c r="AZ121" s="30"/>
      <c r="BA121" s="30"/>
      <c r="BE121" s="30"/>
      <c r="BH121" s="30"/>
      <c r="BI121" s="30"/>
      <c r="BL121" s="30"/>
      <c r="BN121" s="30"/>
      <c r="BP121" s="30"/>
      <c r="BS121" s="30"/>
      <c r="BT121" s="30"/>
      <c r="BW121" s="30"/>
      <c r="BX121" s="30"/>
      <c r="BZ121" s="30"/>
      <c r="CC121" s="30"/>
      <c r="CD121" s="30"/>
      <c r="CG121" s="30"/>
      <c r="CK121" s="30"/>
      <c r="CN121" s="30"/>
      <c r="CQ121" s="30"/>
      <c r="CU121" s="30"/>
      <c r="CX121" s="30"/>
    </row>
    <row r="122" spans="1:102" s="29" customFormat="1" x14ac:dyDescent="0.3">
      <c r="A122" s="99"/>
      <c r="B122" s="28">
        <v>1</v>
      </c>
      <c r="C122" s="33" t="s">
        <v>246</v>
      </c>
      <c r="D122" s="32">
        <v>0.91576999999999997</v>
      </c>
      <c r="E122" s="30" t="s">
        <v>217</v>
      </c>
      <c r="F122" s="31">
        <f>F121*D122</f>
        <v>1.1498637062499999</v>
      </c>
      <c r="G122" s="30" t="s">
        <v>207</v>
      </c>
      <c r="I122" s="30"/>
      <c r="J122" s="30"/>
      <c r="K122" s="30"/>
      <c r="O122" s="30"/>
      <c r="P122" s="30"/>
      <c r="Q122" s="30"/>
      <c r="S122" s="43"/>
      <c r="T122" s="43"/>
      <c r="U122" s="30"/>
      <c r="V122" s="30"/>
      <c r="W122" s="30"/>
      <c r="X122" s="43"/>
      <c r="Y122" s="43"/>
      <c r="Z122" s="36"/>
      <c r="AA122" s="36"/>
      <c r="AB122" s="30"/>
      <c r="AC122" s="30"/>
      <c r="AD122" s="36"/>
      <c r="AE122" s="44"/>
      <c r="AF122" s="30"/>
      <c r="AG122" s="30"/>
      <c r="AH122" s="44"/>
      <c r="AI122" s="30"/>
      <c r="AJ122" s="44"/>
      <c r="AK122" s="30"/>
      <c r="AL122" s="30"/>
      <c r="AM122" s="36"/>
      <c r="AN122" s="28"/>
      <c r="AO122" s="28"/>
      <c r="AP122" s="30"/>
      <c r="AQ122" s="30"/>
      <c r="AR122" s="28"/>
      <c r="AS122" s="30"/>
      <c r="AT122" s="28"/>
      <c r="AU122" s="30"/>
      <c r="AW122" s="30"/>
      <c r="AZ122" s="30"/>
      <c r="BA122" s="30"/>
      <c r="BE122" s="30"/>
      <c r="BH122" s="30"/>
      <c r="BI122" s="30"/>
      <c r="BL122" s="30"/>
      <c r="BN122" s="30"/>
      <c r="BP122" s="30"/>
      <c r="BS122" s="30"/>
      <c r="BT122" s="30"/>
      <c r="BW122" s="30"/>
      <c r="BX122" s="30"/>
      <c r="BZ122" s="30"/>
      <c r="CC122" s="30"/>
      <c r="CD122" s="30"/>
      <c r="CG122" s="30"/>
      <c r="CK122" s="30"/>
      <c r="CN122" s="30"/>
      <c r="CQ122" s="30"/>
      <c r="CU122" s="30"/>
      <c r="CX122" s="30"/>
    </row>
    <row r="123" spans="1:102" s="29" customFormat="1" x14ac:dyDescent="0.3">
      <c r="A123" s="99" t="s">
        <v>247</v>
      </c>
      <c r="B123" s="28">
        <v>1</v>
      </c>
      <c r="C123" s="33" t="s">
        <v>223</v>
      </c>
      <c r="D123" s="32">
        <v>2.37609</v>
      </c>
      <c r="E123" s="33" t="s">
        <v>218</v>
      </c>
      <c r="F123" s="31">
        <f>D123*D124</f>
        <v>4.1366063637000003</v>
      </c>
      <c r="G123" s="30" t="s">
        <v>207</v>
      </c>
      <c r="I123" s="30"/>
      <c r="J123" s="30"/>
      <c r="K123" s="33"/>
      <c r="O123" s="30"/>
      <c r="P123" s="30"/>
      <c r="Q123" s="33"/>
      <c r="S123" s="43"/>
      <c r="T123" s="43"/>
      <c r="U123" s="30"/>
      <c r="V123" s="30"/>
      <c r="W123" s="33"/>
      <c r="X123" s="43"/>
      <c r="Y123" s="43"/>
      <c r="Z123" s="36"/>
      <c r="AA123" s="36"/>
      <c r="AB123" s="33"/>
      <c r="AC123" s="30"/>
      <c r="AD123" s="36"/>
      <c r="AE123" s="44"/>
      <c r="AF123" s="33"/>
      <c r="AG123" s="30"/>
      <c r="AH123" s="44"/>
      <c r="AI123" s="33"/>
      <c r="AJ123" s="44"/>
      <c r="AK123" s="30"/>
      <c r="AL123" s="33"/>
      <c r="AM123" s="36"/>
      <c r="AN123" s="28"/>
      <c r="AO123" s="28"/>
      <c r="AP123" s="33"/>
      <c r="AQ123" s="30"/>
      <c r="AR123" s="28"/>
      <c r="AS123" s="33"/>
      <c r="AT123" s="28"/>
      <c r="AU123" s="30"/>
      <c r="AW123" s="33"/>
      <c r="AZ123" s="30"/>
      <c r="BA123" s="33"/>
      <c r="BE123" s="33"/>
      <c r="BH123" s="30"/>
      <c r="BI123" s="33"/>
      <c r="BL123" s="33"/>
      <c r="BN123" s="30"/>
      <c r="BP123" s="33"/>
      <c r="BS123" s="33"/>
      <c r="BT123" s="30"/>
      <c r="BW123" s="33"/>
      <c r="BX123" s="30"/>
      <c r="BZ123" s="33"/>
      <c r="CC123" s="33"/>
      <c r="CD123" s="30"/>
      <c r="CG123" s="30"/>
      <c r="CK123" s="30"/>
      <c r="CN123" s="30"/>
      <c r="CQ123" s="30"/>
      <c r="CU123" s="30"/>
      <c r="CX123" s="30"/>
    </row>
    <row r="124" spans="1:102" s="29" customFormat="1" x14ac:dyDescent="0.3">
      <c r="A124" s="99"/>
      <c r="B124" s="28">
        <v>1</v>
      </c>
      <c r="C124" s="33" t="s">
        <v>218</v>
      </c>
      <c r="D124" s="32">
        <v>1.7409300000000001</v>
      </c>
      <c r="E124" s="30" t="s">
        <v>207</v>
      </c>
      <c r="F124" s="31"/>
      <c r="G124" s="30"/>
      <c r="I124" s="30"/>
      <c r="J124" s="30"/>
      <c r="K124" s="30"/>
      <c r="O124" s="30"/>
      <c r="P124" s="30"/>
      <c r="Q124" s="30"/>
      <c r="S124" s="43"/>
      <c r="T124" s="43"/>
      <c r="U124" s="30"/>
      <c r="V124" s="30"/>
      <c r="W124" s="30"/>
      <c r="X124" s="43"/>
      <c r="Y124" s="43"/>
      <c r="Z124" s="36"/>
      <c r="AA124" s="36"/>
      <c r="AB124" s="30"/>
      <c r="AC124" s="30"/>
      <c r="AD124" s="36"/>
      <c r="AE124" s="44"/>
      <c r="AF124" s="30"/>
      <c r="AG124" s="30"/>
      <c r="AH124" s="44"/>
      <c r="AI124" s="30"/>
      <c r="AJ124" s="44"/>
      <c r="AK124" s="30"/>
      <c r="AL124" s="30"/>
      <c r="AM124" s="36"/>
      <c r="AN124" s="28"/>
      <c r="AO124" s="28"/>
      <c r="AP124" s="30"/>
      <c r="AQ124" s="30"/>
      <c r="AR124" s="28"/>
      <c r="AS124" s="30"/>
      <c r="AT124" s="28"/>
      <c r="AU124" s="30"/>
      <c r="AW124" s="30"/>
      <c r="AZ124" s="30"/>
      <c r="BA124" s="30"/>
      <c r="BE124" s="30"/>
      <c r="BH124" s="30"/>
      <c r="BI124" s="30"/>
      <c r="BL124" s="30"/>
      <c r="BN124" s="30"/>
      <c r="BP124" s="30"/>
      <c r="BS124" s="30"/>
      <c r="BT124" s="30"/>
      <c r="BW124" s="30"/>
      <c r="BX124" s="30"/>
      <c r="BZ124" s="30"/>
      <c r="CC124" s="30"/>
      <c r="CD124" s="30"/>
      <c r="CG124" s="30"/>
      <c r="CK124" s="30"/>
      <c r="CN124" s="30"/>
      <c r="CQ124" s="30"/>
      <c r="CU124" s="30"/>
      <c r="CX124" s="30"/>
    </row>
    <row r="125" spans="1:102" s="29" customFormat="1" x14ac:dyDescent="0.3">
      <c r="A125" s="99" t="s">
        <v>248</v>
      </c>
      <c r="B125" s="28">
        <v>1</v>
      </c>
      <c r="C125" s="33" t="s">
        <v>223</v>
      </c>
      <c r="D125" s="32">
        <v>242</v>
      </c>
      <c r="E125" s="30" t="s">
        <v>201</v>
      </c>
      <c r="F125" s="31">
        <f>D125/D83</f>
        <v>2.1607142857142856</v>
      </c>
      <c r="G125" s="30" t="s">
        <v>207</v>
      </c>
      <c r="H125" s="31">
        <f>F125/D74</f>
        <v>0.10803571428571428</v>
      </c>
      <c r="I125" s="30" t="s">
        <v>58</v>
      </c>
      <c r="J125" s="30"/>
      <c r="K125" s="30"/>
      <c r="O125" s="30"/>
      <c r="P125" s="30"/>
      <c r="Q125" s="30"/>
      <c r="S125" s="43"/>
      <c r="T125" s="43"/>
      <c r="U125" s="30"/>
      <c r="V125" s="30"/>
      <c r="W125" s="30"/>
      <c r="X125" s="43"/>
      <c r="Y125" s="43"/>
      <c r="Z125" s="36"/>
      <c r="AA125" s="36"/>
      <c r="AB125" s="30"/>
      <c r="AC125" s="30"/>
      <c r="AD125" s="36"/>
      <c r="AE125" s="44"/>
      <c r="AF125" s="30"/>
      <c r="AG125" s="30"/>
      <c r="AH125" s="44"/>
      <c r="AI125" s="30"/>
      <c r="AJ125" s="44"/>
      <c r="AK125" s="30"/>
      <c r="AL125" s="30"/>
      <c r="AM125" s="36"/>
      <c r="AN125" s="28"/>
      <c r="AO125" s="28"/>
      <c r="AP125" s="30"/>
      <c r="AQ125" s="30"/>
      <c r="AR125" s="28"/>
      <c r="AS125" s="30"/>
      <c r="AT125" s="28"/>
      <c r="AU125" s="30"/>
      <c r="AW125" s="30"/>
      <c r="AZ125" s="30"/>
      <c r="BA125" s="30"/>
      <c r="BE125" s="30"/>
      <c r="BH125" s="30"/>
      <c r="BI125" s="30"/>
      <c r="BL125" s="30"/>
      <c r="BN125" s="30"/>
      <c r="BP125" s="30"/>
      <c r="BS125" s="30"/>
      <c r="BT125" s="30"/>
      <c r="BW125" s="30"/>
      <c r="BX125" s="30"/>
      <c r="BZ125" s="30"/>
      <c r="CC125" s="30"/>
      <c r="CD125" s="30"/>
      <c r="CG125" s="30"/>
      <c r="CK125" s="30"/>
      <c r="CN125" s="30"/>
      <c r="CQ125" s="30"/>
      <c r="CU125" s="30"/>
      <c r="CX125" s="30"/>
    </row>
    <row r="126" spans="1:102" s="29" customFormat="1" x14ac:dyDescent="0.3">
      <c r="A126" s="99"/>
      <c r="B126" s="28">
        <v>1</v>
      </c>
      <c r="C126" s="33" t="s">
        <v>217</v>
      </c>
      <c r="D126" s="31">
        <f>F128/D127</f>
        <v>4.400227973715972</v>
      </c>
      <c r="E126" s="30" t="s">
        <v>207</v>
      </c>
      <c r="F126" s="31">
        <f>D126/D74</f>
        <v>0.22001139868579861</v>
      </c>
      <c r="G126" s="30" t="s">
        <v>58</v>
      </c>
      <c r="I126" s="30"/>
      <c r="J126" s="30"/>
      <c r="K126" s="30"/>
      <c r="O126" s="30"/>
      <c r="P126" s="30"/>
      <c r="Q126" s="30"/>
      <c r="S126" s="43"/>
      <c r="T126" s="43"/>
      <c r="U126" s="30"/>
      <c r="V126" s="30"/>
      <c r="W126" s="30"/>
      <c r="X126" s="43"/>
      <c r="Y126" s="43"/>
      <c r="Z126" s="36"/>
      <c r="AA126" s="36"/>
      <c r="AB126" s="30"/>
      <c r="AC126" s="30"/>
      <c r="AD126" s="36"/>
      <c r="AE126" s="44"/>
      <c r="AF126" s="30"/>
      <c r="AG126" s="30"/>
      <c r="AH126" s="44"/>
      <c r="AI126" s="30"/>
      <c r="AJ126" s="44"/>
      <c r="AK126" s="30"/>
      <c r="AL126" s="30"/>
      <c r="AM126" s="36"/>
      <c r="AN126" s="28"/>
      <c r="AO126" s="28"/>
      <c r="AP126" s="30"/>
      <c r="AQ126" s="30"/>
      <c r="AR126" s="28"/>
      <c r="AS126" s="30"/>
      <c r="AT126" s="28"/>
      <c r="AU126" s="30"/>
      <c r="AW126" s="30"/>
      <c r="AZ126" s="30"/>
      <c r="BA126" s="30"/>
      <c r="BE126" s="30"/>
      <c r="BH126" s="30"/>
      <c r="BI126" s="30"/>
      <c r="BL126" s="30"/>
      <c r="BN126" s="30"/>
      <c r="BP126" s="30"/>
      <c r="BS126" s="30"/>
      <c r="BT126" s="30"/>
      <c r="BW126" s="30"/>
      <c r="BX126" s="30"/>
      <c r="BZ126" s="30"/>
      <c r="CC126" s="30"/>
      <c r="CD126" s="30"/>
      <c r="CG126" s="30"/>
      <c r="CK126" s="30"/>
      <c r="CN126" s="30"/>
      <c r="CQ126" s="30"/>
      <c r="CU126" s="30"/>
      <c r="CX126" s="30"/>
    </row>
    <row r="127" spans="1:102" s="29" customFormat="1" x14ac:dyDescent="0.3">
      <c r="A127" s="99"/>
      <c r="B127" s="28">
        <v>1</v>
      </c>
      <c r="C127" s="33" t="s">
        <v>224</v>
      </c>
      <c r="D127" s="32">
        <v>0.59655999999999998</v>
      </c>
      <c r="E127" s="30" t="s">
        <v>217</v>
      </c>
      <c r="I127" s="30"/>
      <c r="J127" s="30"/>
      <c r="K127" s="30"/>
      <c r="O127" s="30"/>
      <c r="P127" s="30"/>
      <c r="Q127" s="30"/>
      <c r="S127" s="43"/>
      <c r="T127" s="43"/>
      <c r="U127" s="30"/>
      <c r="V127" s="30"/>
      <c r="W127" s="30"/>
      <c r="X127" s="43"/>
      <c r="Y127" s="43"/>
      <c r="Z127" s="36"/>
      <c r="AA127" s="36"/>
      <c r="AB127" s="30"/>
      <c r="AC127" s="30"/>
      <c r="AD127" s="36"/>
      <c r="AE127" s="44"/>
      <c r="AF127" s="30"/>
      <c r="AG127" s="30"/>
      <c r="AH127" s="44"/>
      <c r="AI127" s="30"/>
      <c r="AJ127" s="44"/>
      <c r="AK127" s="30"/>
      <c r="AL127" s="30"/>
      <c r="AM127" s="36"/>
      <c r="AN127" s="28"/>
      <c r="AO127" s="28"/>
      <c r="AP127" s="30"/>
      <c r="AQ127" s="30"/>
      <c r="AR127" s="28"/>
      <c r="AS127" s="30"/>
      <c r="AT127" s="28"/>
      <c r="AU127" s="30"/>
      <c r="AW127" s="30"/>
      <c r="AZ127" s="30"/>
      <c r="BA127" s="30"/>
      <c r="BE127" s="30"/>
      <c r="BH127" s="30"/>
      <c r="BI127" s="30"/>
      <c r="BL127" s="30"/>
      <c r="BN127" s="30"/>
      <c r="BP127" s="30"/>
      <c r="BS127" s="30"/>
      <c r="BT127" s="30"/>
      <c r="BW127" s="30"/>
      <c r="BX127" s="30"/>
      <c r="BZ127" s="30"/>
      <c r="CC127" s="30"/>
      <c r="CD127" s="30"/>
      <c r="CG127" s="30"/>
      <c r="CK127" s="30"/>
      <c r="CN127" s="30"/>
      <c r="CQ127" s="30"/>
      <c r="CU127" s="30"/>
      <c r="CX127" s="30"/>
    </row>
    <row r="128" spans="1:102" s="29" customFormat="1" x14ac:dyDescent="0.3">
      <c r="A128" s="28" t="s">
        <v>249</v>
      </c>
      <c r="B128" s="28">
        <v>1</v>
      </c>
      <c r="C128" s="33" t="s">
        <v>224</v>
      </c>
      <c r="D128" s="32">
        <v>294</v>
      </c>
      <c r="E128" s="30" t="s">
        <v>201</v>
      </c>
      <c r="F128" s="31">
        <f>D128/D83</f>
        <v>2.625</v>
      </c>
      <c r="G128" s="30" t="s">
        <v>207</v>
      </c>
      <c r="H128" s="29">
        <f>F128/D74</f>
        <v>0.13125000000000001</v>
      </c>
      <c r="I128" s="30" t="s">
        <v>58</v>
      </c>
      <c r="J128" s="30"/>
      <c r="K128" s="30"/>
      <c r="O128" s="30"/>
      <c r="P128" s="30"/>
      <c r="Q128" s="30"/>
      <c r="S128" s="43"/>
      <c r="T128" s="43"/>
      <c r="U128" s="30"/>
      <c r="V128" s="30"/>
      <c r="W128" s="30"/>
      <c r="X128" s="43"/>
      <c r="Y128" s="43"/>
      <c r="Z128" s="36"/>
      <c r="AA128" s="36"/>
      <c r="AB128" s="30"/>
      <c r="AC128" s="30"/>
      <c r="AD128" s="36"/>
      <c r="AE128" s="44"/>
      <c r="AF128" s="30"/>
      <c r="AG128" s="30"/>
      <c r="AH128" s="44"/>
      <c r="AI128" s="30"/>
      <c r="AJ128" s="44"/>
      <c r="AK128" s="30"/>
      <c r="AL128" s="30"/>
      <c r="AM128" s="36"/>
      <c r="AN128" s="28"/>
      <c r="AO128" s="28"/>
      <c r="AP128" s="30"/>
      <c r="AQ128" s="30"/>
      <c r="AR128" s="28"/>
      <c r="AS128" s="30"/>
      <c r="AT128" s="28"/>
      <c r="AU128" s="30"/>
      <c r="AW128" s="30"/>
      <c r="AZ128" s="30"/>
      <c r="BA128" s="30"/>
      <c r="BE128" s="30"/>
      <c r="BH128" s="30"/>
      <c r="BI128" s="30"/>
      <c r="BL128" s="30"/>
      <c r="BN128" s="30"/>
      <c r="BP128" s="30"/>
      <c r="BS128" s="30"/>
      <c r="BT128" s="30"/>
      <c r="BW128" s="30"/>
      <c r="BX128" s="30"/>
      <c r="BZ128" s="30"/>
      <c r="CC128" s="30"/>
      <c r="CD128" s="30"/>
      <c r="CG128" s="30"/>
      <c r="CK128" s="30"/>
      <c r="CN128" s="30"/>
      <c r="CQ128" s="30"/>
      <c r="CU128" s="30"/>
      <c r="CX128" s="30"/>
    </row>
    <row r="129" spans="1:102" s="29" customFormat="1" x14ac:dyDescent="0.3">
      <c r="A129" s="28" t="s">
        <v>32</v>
      </c>
      <c r="B129" s="28">
        <v>1</v>
      </c>
      <c r="C129" s="33" t="s">
        <v>217</v>
      </c>
      <c r="D129" s="31">
        <v>0.88400000000000001</v>
      </c>
      <c r="E129" s="30" t="s">
        <v>207</v>
      </c>
      <c r="I129" s="30"/>
      <c r="J129" s="30"/>
      <c r="K129" s="30"/>
      <c r="O129" s="30"/>
      <c r="P129" s="30"/>
      <c r="Q129" s="30"/>
      <c r="S129" s="43"/>
      <c r="T129" s="43"/>
      <c r="U129" s="30"/>
      <c r="V129" s="30"/>
      <c r="W129" s="30"/>
      <c r="X129" s="43"/>
      <c r="Y129" s="43"/>
      <c r="Z129" s="36"/>
      <c r="AA129" s="36"/>
      <c r="AB129" s="30"/>
      <c r="AC129" s="30"/>
      <c r="AD129" s="36"/>
      <c r="AE129" s="44"/>
      <c r="AF129" s="30"/>
      <c r="AG129" s="30"/>
      <c r="AH129" s="44"/>
      <c r="AI129" s="30"/>
      <c r="AJ129" s="44"/>
      <c r="AK129" s="30"/>
      <c r="AL129" s="30"/>
      <c r="AM129" s="36"/>
      <c r="AN129" s="28"/>
      <c r="AO129" s="28"/>
      <c r="AP129" s="30"/>
      <c r="AQ129" s="30"/>
      <c r="AR129" s="28"/>
      <c r="AS129" s="30"/>
      <c r="AT129" s="28"/>
      <c r="AU129" s="30"/>
      <c r="AW129" s="30"/>
      <c r="AZ129" s="30"/>
      <c r="BA129" s="30"/>
      <c r="BE129" s="30"/>
      <c r="BH129" s="30"/>
      <c r="BI129" s="30"/>
      <c r="BL129" s="30"/>
      <c r="BN129" s="30"/>
      <c r="BP129" s="30"/>
      <c r="BS129" s="30"/>
      <c r="BT129" s="30"/>
      <c r="BW129" s="30"/>
      <c r="BX129" s="30"/>
      <c r="BZ129" s="30"/>
      <c r="CC129" s="30"/>
      <c r="CD129" s="30"/>
      <c r="CG129" s="30"/>
      <c r="CK129" s="30"/>
      <c r="CN129" s="30"/>
      <c r="CQ129" s="30"/>
      <c r="CU129" s="30"/>
      <c r="CX129" s="30"/>
    </row>
    <row r="130" spans="1:102" s="29" customFormat="1" x14ac:dyDescent="0.3">
      <c r="A130" s="28" t="s">
        <v>250</v>
      </c>
      <c r="B130" s="28">
        <v>1</v>
      </c>
      <c r="C130" s="33" t="s">
        <v>218</v>
      </c>
      <c r="D130" s="32">
        <v>149</v>
      </c>
      <c r="E130" s="30" t="s">
        <v>201</v>
      </c>
      <c r="F130" s="31">
        <f>D130/D83</f>
        <v>1.3303571428571428</v>
      </c>
      <c r="G130" s="30" t="s">
        <v>207</v>
      </c>
      <c r="I130" s="30"/>
      <c r="J130" s="30"/>
      <c r="K130" s="30"/>
      <c r="O130" s="30"/>
      <c r="P130" s="30"/>
      <c r="Q130" s="30"/>
      <c r="S130" s="43"/>
      <c r="T130" s="43"/>
      <c r="U130" s="30"/>
      <c r="V130" s="30"/>
      <c r="W130" s="30"/>
      <c r="X130" s="43"/>
      <c r="Y130" s="43"/>
      <c r="Z130" s="36"/>
      <c r="AA130" s="36"/>
      <c r="AB130" s="30"/>
      <c r="AC130" s="30"/>
      <c r="AD130" s="36"/>
      <c r="AE130" s="44"/>
      <c r="AF130" s="30"/>
      <c r="AG130" s="30"/>
      <c r="AH130" s="44"/>
      <c r="AI130" s="30"/>
      <c r="AJ130" s="44"/>
      <c r="AK130" s="30"/>
      <c r="AL130" s="30"/>
      <c r="AM130" s="36"/>
      <c r="AN130" s="28"/>
      <c r="AO130" s="28"/>
      <c r="AP130" s="30"/>
      <c r="AQ130" s="30"/>
      <c r="AR130" s="28"/>
      <c r="AS130" s="30"/>
      <c r="AT130" s="28"/>
      <c r="AU130" s="30"/>
      <c r="AW130" s="30"/>
      <c r="AZ130" s="30"/>
      <c r="BA130" s="30"/>
      <c r="BE130" s="30"/>
      <c r="BH130" s="30"/>
      <c r="BI130" s="30"/>
      <c r="BL130" s="30"/>
      <c r="BN130" s="30"/>
      <c r="BP130" s="30"/>
      <c r="BS130" s="30"/>
      <c r="BT130" s="30"/>
      <c r="BW130" s="30"/>
      <c r="BX130" s="30"/>
      <c r="BZ130" s="30"/>
      <c r="CC130" s="30"/>
      <c r="CD130" s="30"/>
      <c r="CG130" s="30"/>
      <c r="CK130" s="30"/>
      <c r="CN130" s="30"/>
      <c r="CQ130" s="30"/>
      <c r="CU130" s="30"/>
      <c r="CX130" s="30"/>
    </row>
    <row r="131" spans="1:102" s="29" customFormat="1" x14ac:dyDescent="0.3">
      <c r="A131" s="28" t="s">
        <v>237</v>
      </c>
      <c r="B131" s="28">
        <v>1</v>
      </c>
      <c r="C131" s="33" t="s">
        <v>217</v>
      </c>
      <c r="D131" s="32">
        <v>164</v>
      </c>
      <c r="E131" s="30" t="s">
        <v>201</v>
      </c>
      <c r="F131" s="31">
        <f>D131/D83</f>
        <v>1.4642857142857142</v>
      </c>
      <c r="G131" s="30" t="s">
        <v>207</v>
      </c>
      <c r="I131" s="30"/>
      <c r="J131" s="30"/>
      <c r="K131" s="30"/>
      <c r="O131" s="30"/>
      <c r="P131" s="30"/>
      <c r="Q131" s="30"/>
      <c r="S131" s="43"/>
      <c r="T131" s="43"/>
      <c r="U131" s="30"/>
      <c r="V131" s="30"/>
      <c r="W131" s="30"/>
      <c r="X131" s="43"/>
      <c r="Y131" s="43"/>
      <c r="Z131" s="36"/>
      <c r="AA131" s="36"/>
      <c r="AB131" s="30"/>
      <c r="AC131" s="30"/>
      <c r="AD131" s="36"/>
      <c r="AE131" s="44"/>
      <c r="AF131" s="30"/>
      <c r="AG131" s="30"/>
      <c r="AH131" s="44"/>
      <c r="AI131" s="30"/>
      <c r="AJ131" s="44"/>
      <c r="AK131" s="30"/>
      <c r="AL131" s="30"/>
      <c r="AM131" s="36"/>
      <c r="AN131" s="28"/>
      <c r="AO131" s="28"/>
      <c r="AP131" s="30"/>
      <c r="AQ131" s="30"/>
      <c r="AR131" s="28"/>
      <c r="AS131" s="30"/>
      <c r="AT131" s="28"/>
      <c r="AU131" s="30"/>
      <c r="AW131" s="30"/>
      <c r="AZ131" s="30"/>
      <c r="BA131" s="30"/>
      <c r="BE131" s="30"/>
      <c r="BH131" s="30"/>
      <c r="BI131" s="30"/>
      <c r="BL131" s="30"/>
      <c r="BN131" s="30"/>
      <c r="BP131" s="30"/>
      <c r="BS131" s="30"/>
      <c r="BT131" s="30"/>
      <c r="BW131" s="30"/>
      <c r="BX131" s="30"/>
      <c r="BZ131" s="30"/>
      <c r="CC131" s="30"/>
      <c r="CD131" s="30"/>
      <c r="CG131" s="30"/>
      <c r="CK131" s="30"/>
      <c r="CN131" s="30"/>
      <c r="CQ131" s="30"/>
      <c r="CU131" s="30"/>
      <c r="CX131" s="30"/>
    </row>
    <row r="132" spans="1:102" s="29" customFormat="1" x14ac:dyDescent="0.3">
      <c r="A132" s="99" t="s">
        <v>85</v>
      </c>
      <c r="B132" s="28">
        <v>1</v>
      </c>
      <c r="C132" s="33" t="s">
        <v>224</v>
      </c>
      <c r="D132" s="32">
        <v>2.0271699999999999</v>
      </c>
      <c r="E132" s="30" t="s">
        <v>223</v>
      </c>
      <c r="F132" s="31">
        <f>D133*D132/D83</f>
        <v>6.0815099999999997</v>
      </c>
      <c r="G132" s="30" t="s">
        <v>207</v>
      </c>
      <c r="I132" s="30"/>
      <c r="J132" s="30"/>
      <c r="K132" s="30"/>
      <c r="O132" s="30"/>
      <c r="P132" s="30"/>
      <c r="Q132" s="30"/>
      <c r="S132" s="43"/>
      <c r="T132" s="43"/>
      <c r="U132" s="30"/>
      <c r="V132" s="30"/>
      <c r="W132" s="30"/>
      <c r="X132" s="43"/>
      <c r="Y132" s="43"/>
      <c r="Z132" s="36"/>
      <c r="AA132" s="36"/>
      <c r="AB132" s="30"/>
      <c r="AC132" s="30"/>
      <c r="AD132" s="36"/>
      <c r="AE132" s="44"/>
      <c r="AF132" s="30"/>
      <c r="AG132" s="30"/>
      <c r="AH132" s="44"/>
      <c r="AI132" s="30"/>
      <c r="AJ132" s="44"/>
      <c r="AK132" s="30"/>
      <c r="AL132" s="30"/>
      <c r="AM132" s="36"/>
      <c r="AN132" s="28"/>
      <c r="AO132" s="28"/>
      <c r="AP132" s="30"/>
      <c r="AQ132" s="30"/>
      <c r="AR132" s="28"/>
      <c r="AS132" s="30"/>
      <c r="AT132" s="28"/>
      <c r="AU132" s="30"/>
      <c r="AW132" s="30"/>
      <c r="AZ132" s="30"/>
      <c r="BA132" s="30"/>
      <c r="BE132" s="30"/>
      <c r="BH132" s="30"/>
      <c r="BI132" s="30"/>
      <c r="BL132" s="30"/>
      <c r="BN132" s="30"/>
      <c r="BP132" s="30"/>
      <c r="BS132" s="30"/>
      <c r="BT132" s="30"/>
      <c r="BW132" s="30"/>
      <c r="BX132" s="30"/>
      <c r="BZ132" s="30"/>
      <c r="CC132" s="30"/>
      <c r="CD132" s="30"/>
      <c r="CG132" s="30"/>
      <c r="CK132" s="30"/>
      <c r="CN132" s="30"/>
      <c r="CQ132" s="30"/>
      <c r="CU132" s="30"/>
      <c r="CX132" s="30"/>
    </row>
    <row r="133" spans="1:102" s="29" customFormat="1" x14ac:dyDescent="0.3">
      <c r="A133" s="99"/>
      <c r="B133" s="28">
        <v>1</v>
      </c>
      <c r="C133" s="33" t="s">
        <v>223</v>
      </c>
      <c r="D133" s="32">
        <v>336</v>
      </c>
      <c r="E133" s="30" t="s">
        <v>201</v>
      </c>
      <c r="F133" s="31">
        <f>D133/D83</f>
        <v>3</v>
      </c>
      <c r="G133" s="30" t="s">
        <v>207</v>
      </c>
      <c r="H133" s="31">
        <f>F133/D74</f>
        <v>0.15</v>
      </c>
      <c r="I133" s="30" t="s">
        <v>58</v>
      </c>
      <c r="J133" s="30"/>
      <c r="K133" s="30"/>
      <c r="O133" s="30"/>
      <c r="P133" s="30"/>
      <c r="Q133" s="30"/>
      <c r="S133" s="43"/>
      <c r="T133" s="43"/>
      <c r="U133" s="30"/>
      <c r="V133" s="30"/>
      <c r="W133" s="30"/>
      <c r="X133" s="43"/>
      <c r="Y133" s="43"/>
      <c r="Z133" s="36"/>
      <c r="AA133" s="36"/>
      <c r="AB133" s="30"/>
      <c r="AC133" s="30"/>
      <c r="AD133" s="36"/>
      <c r="AE133" s="44"/>
      <c r="AF133" s="30"/>
      <c r="AG133" s="30"/>
      <c r="AH133" s="44"/>
      <c r="AI133" s="30"/>
      <c r="AJ133" s="44"/>
      <c r="AK133" s="30"/>
      <c r="AL133" s="30"/>
      <c r="AM133" s="36"/>
      <c r="AN133" s="28"/>
      <c r="AO133" s="28"/>
      <c r="AP133" s="30"/>
      <c r="AQ133" s="30"/>
      <c r="AR133" s="28"/>
      <c r="AS133" s="30"/>
      <c r="AT133" s="28"/>
      <c r="AU133" s="30"/>
      <c r="AW133" s="30"/>
      <c r="AZ133" s="30"/>
      <c r="BA133" s="30"/>
      <c r="BE133" s="30"/>
      <c r="BH133" s="30"/>
      <c r="BI133" s="30"/>
      <c r="BL133" s="30"/>
      <c r="BN133" s="30"/>
      <c r="BP133" s="30"/>
      <c r="BS133" s="30"/>
      <c r="BT133" s="30"/>
      <c r="BW133" s="30"/>
      <c r="BX133" s="30"/>
      <c r="BZ133" s="30"/>
      <c r="CC133" s="30"/>
      <c r="CD133" s="30"/>
      <c r="CG133" s="30"/>
      <c r="CK133" s="30"/>
      <c r="CN133" s="30"/>
      <c r="CQ133" s="30"/>
      <c r="CU133" s="30"/>
      <c r="CX133" s="30"/>
    </row>
    <row r="134" spans="1:102" s="29" customFormat="1" x14ac:dyDescent="0.3">
      <c r="A134" s="46" t="s">
        <v>251</v>
      </c>
      <c r="B134" s="28">
        <v>1</v>
      </c>
      <c r="C134" s="33" t="s">
        <v>217</v>
      </c>
      <c r="D134" s="32">
        <v>746.66700000000003</v>
      </c>
      <c r="E134" s="30" t="s">
        <v>201</v>
      </c>
      <c r="F134" s="31">
        <f>D134/D83</f>
        <v>6.6666696428571433</v>
      </c>
      <c r="G134" s="30" t="s">
        <v>207</v>
      </c>
      <c r="H134" s="31">
        <f>F134/D74</f>
        <v>0.33333348214285718</v>
      </c>
      <c r="I134" s="30" t="s">
        <v>58</v>
      </c>
      <c r="J134" s="30"/>
      <c r="K134" s="30"/>
      <c r="O134" s="30"/>
      <c r="P134" s="30"/>
      <c r="Q134" s="30"/>
      <c r="S134" s="43"/>
      <c r="T134" s="43"/>
      <c r="U134" s="30"/>
      <c r="V134" s="30"/>
      <c r="W134" s="30"/>
      <c r="X134" s="43"/>
      <c r="Y134" s="43"/>
      <c r="Z134" s="36"/>
      <c r="AA134" s="36"/>
      <c r="AB134" s="30"/>
      <c r="AC134" s="30"/>
      <c r="AD134" s="36"/>
      <c r="AE134" s="44"/>
      <c r="AF134" s="30"/>
      <c r="AG134" s="30"/>
      <c r="AH134" s="44"/>
      <c r="AI134" s="30"/>
      <c r="AJ134" s="44"/>
      <c r="AK134" s="30"/>
      <c r="AL134" s="30"/>
      <c r="AM134" s="36"/>
      <c r="AN134" s="28"/>
      <c r="AO134" s="28"/>
      <c r="AP134" s="30"/>
      <c r="AQ134" s="30"/>
      <c r="AR134" s="28"/>
      <c r="AS134" s="30"/>
      <c r="AT134" s="28"/>
      <c r="AU134" s="30"/>
      <c r="AW134" s="30"/>
      <c r="AZ134" s="30"/>
      <c r="BA134" s="30"/>
      <c r="BE134" s="30"/>
      <c r="BH134" s="30"/>
      <c r="BI134" s="30"/>
      <c r="BL134" s="30"/>
      <c r="BN134" s="30"/>
      <c r="BP134" s="30"/>
      <c r="BS134" s="30"/>
      <c r="BT134" s="30"/>
      <c r="BW134" s="30"/>
      <c r="BX134" s="30"/>
      <c r="BZ134" s="30"/>
      <c r="CC134" s="30"/>
      <c r="CD134" s="30"/>
      <c r="CG134" s="30"/>
      <c r="CK134" s="30"/>
      <c r="CN134" s="30"/>
      <c r="CQ134" s="30"/>
      <c r="CU134" s="30"/>
      <c r="CX134" s="30"/>
    </row>
    <row r="135" spans="1:102" s="29" customFormat="1" x14ac:dyDescent="0.3">
      <c r="A135" s="99" t="s">
        <v>252</v>
      </c>
      <c r="B135" s="28">
        <v>1</v>
      </c>
      <c r="C135" s="33" t="s">
        <v>246</v>
      </c>
      <c r="D135" s="32">
        <v>260</v>
      </c>
      <c r="E135" s="30" t="s">
        <v>201</v>
      </c>
      <c r="F135" s="31">
        <f>D135/D83</f>
        <v>2.3214285714285716</v>
      </c>
      <c r="G135" s="30" t="s">
        <v>207</v>
      </c>
      <c r="I135" s="30"/>
      <c r="J135" s="30"/>
      <c r="K135" s="30"/>
      <c r="O135" s="30"/>
      <c r="P135" s="30"/>
      <c r="Q135" s="30"/>
      <c r="U135" s="30"/>
      <c r="V135" s="30"/>
      <c r="W135" s="30"/>
      <c r="Z135" s="36"/>
      <c r="AA135" s="36"/>
      <c r="AB135" s="30"/>
      <c r="AC135" s="30"/>
      <c r="AD135" s="36"/>
      <c r="AE135" s="28"/>
      <c r="AF135" s="30"/>
      <c r="AG135" s="30"/>
      <c r="AH135" s="28"/>
      <c r="AI135" s="30"/>
      <c r="AJ135" s="28"/>
      <c r="AK135" s="30"/>
      <c r="AL135" s="30"/>
      <c r="AM135" s="36"/>
      <c r="AN135" s="28"/>
      <c r="AO135" s="28"/>
      <c r="AP135" s="30"/>
      <c r="AQ135" s="30"/>
      <c r="AR135" s="28"/>
      <c r="AS135" s="30"/>
      <c r="AT135" s="28"/>
      <c r="AU135" s="30"/>
      <c r="AW135" s="30"/>
      <c r="AZ135" s="30"/>
      <c r="BA135" s="30"/>
      <c r="BE135" s="30"/>
      <c r="BH135" s="30"/>
      <c r="BI135" s="30"/>
      <c r="BL135" s="30"/>
      <c r="BN135" s="30"/>
      <c r="BP135" s="30"/>
      <c r="BS135" s="30"/>
      <c r="BT135" s="30"/>
      <c r="BW135" s="30"/>
      <c r="BX135" s="30"/>
      <c r="BZ135" s="30"/>
      <c r="CC135" s="30"/>
      <c r="CD135" s="30"/>
      <c r="CG135" s="30"/>
      <c r="CK135" s="30"/>
      <c r="CN135" s="30"/>
      <c r="CQ135" s="30"/>
      <c r="CU135" s="30"/>
      <c r="CX135" s="30"/>
    </row>
    <row r="136" spans="1:102" s="29" customFormat="1" x14ac:dyDescent="0.3">
      <c r="A136" s="99"/>
      <c r="B136" s="28">
        <v>1</v>
      </c>
      <c r="C136" s="33" t="s">
        <v>217</v>
      </c>
      <c r="D136" s="32">
        <v>1.5662799999999999</v>
      </c>
      <c r="E136" s="30" t="s">
        <v>207</v>
      </c>
      <c r="F136" s="31">
        <f>D136/D74</f>
        <v>7.8313999999999995E-2</v>
      </c>
      <c r="G136" s="30" t="s">
        <v>58</v>
      </c>
      <c r="I136" s="30"/>
      <c r="J136" s="30"/>
      <c r="K136" s="30"/>
      <c r="O136" s="30"/>
      <c r="P136" s="30"/>
      <c r="Q136" s="30"/>
      <c r="U136" s="30"/>
      <c r="V136" s="30"/>
      <c r="W136" s="30"/>
      <c r="Z136" s="36"/>
      <c r="AA136" s="36"/>
      <c r="AB136" s="30"/>
      <c r="AC136" s="30"/>
      <c r="AD136" s="36"/>
      <c r="AE136" s="28"/>
      <c r="AF136" s="30"/>
      <c r="AG136" s="30"/>
      <c r="AH136" s="28"/>
      <c r="AI136" s="30"/>
      <c r="AJ136" s="28"/>
      <c r="AK136" s="30"/>
      <c r="AL136" s="30"/>
      <c r="AM136" s="36"/>
      <c r="AN136" s="28"/>
      <c r="AO136" s="28"/>
      <c r="AP136" s="30"/>
      <c r="AQ136" s="30"/>
      <c r="AR136" s="28"/>
      <c r="AS136" s="30"/>
      <c r="AT136" s="28"/>
      <c r="AU136" s="30"/>
      <c r="AW136" s="30"/>
      <c r="AZ136" s="30"/>
      <c r="BA136" s="30"/>
      <c r="BE136" s="30"/>
      <c r="BH136" s="30"/>
      <c r="BI136" s="30"/>
      <c r="BL136" s="30"/>
      <c r="BN136" s="30"/>
      <c r="BP136" s="30"/>
      <c r="BS136" s="30"/>
      <c r="BT136" s="30"/>
      <c r="BW136" s="30"/>
      <c r="BX136" s="30"/>
      <c r="BZ136" s="30"/>
      <c r="CC136" s="30"/>
      <c r="CD136" s="30"/>
      <c r="CG136" s="30"/>
      <c r="CK136" s="30"/>
      <c r="CN136" s="30"/>
      <c r="CQ136" s="30"/>
      <c r="CU136" s="30"/>
      <c r="CX136" s="30"/>
    </row>
    <row r="137" spans="1:102" s="29" customFormat="1" x14ac:dyDescent="0.3">
      <c r="A137" s="99"/>
      <c r="B137" s="28">
        <v>1</v>
      </c>
      <c r="C137" s="33" t="s">
        <v>200</v>
      </c>
      <c r="D137" s="32">
        <v>560</v>
      </c>
      <c r="E137" s="30" t="s">
        <v>201</v>
      </c>
      <c r="F137" s="31">
        <f>D137/D83</f>
        <v>5</v>
      </c>
      <c r="G137" s="30" t="s">
        <v>207</v>
      </c>
      <c r="H137" s="36"/>
      <c r="I137" s="30"/>
      <c r="J137" s="30"/>
      <c r="K137" s="30"/>
      <c r="M137" s="36"/>
      <c r="N137" s="36"/>
      <c r="O137" s="30"/>
      <c r="P137" s="30"/>
      <c r="Q137" s="30"/>
      <c r="U137" s="30"/>
      <c r="V137" s="30"/>
      <c r="W137" s="30"/>
      <c r="AB137" s="30"/>
      <c r="AC137" s="30"/>
      <c r="AF137" s="30"/>
      <c r="AG137" s="30"/>
      <c r="AH137" s="28"/>
      <c r="AI137" s="30"/>
      <c r="AK137" s="30"/>
      <c r="AL137" s="30"/>
      <c r="AN137" s="36"/>
      <c r="AO137" s="36"/>
      <c r="AP137" s="30"/>
      <c r="AQ137" s="30"/>
      <c r="AS137" s="30"/>
      <c r="AU137" s="30"/>
      <c r="AW137" s="30"/>
      <c r="AZ137" s="30"/>
      <c r="BA137" s="30"/>
      <c r="BE137" s="30"/>
      <c r="BH137" s="30"/>
      <c r="BI137" s="30"/>
      <c r="BK137" s="36"/>
      <c r="BL137" s="30"/>
      <c r="BN137" s="30"/>
      <c r="BP137" s="30"/>
      <c r="BS137" s="30"/>
      <c r="BT137" s="30"/>
      <c r="BW137" s="30"/>
      <c r="BX137" s="30"/>
      <c r="BZ137" s="30"/>
      <c r="CC137" s="30"/>
      <c r="CD137" s="30"/>
      <c r="CG137" s="30"/>
      <c r="CK137" s="30"/>
      <c r="CN137" s="30"/>
      <c r="CQ137" s="30"/>
      <c r="CU137" s="30"/>
      <c r="CX137" s="30"/>
    </row>
    <row r="138" spans="1:102" s="28" customFormat="1" x14ac:dyDescent="0.3">
      <c r="A138" s="99" t="s">
        <v>253</v>
      </c>
      <c r="B138" s="28">
        <v>1</v>
      </c>
      <c r="C138" s="30" t="s">
        <v>223</v>
      </c>
      <c r="D138" s="47">
        <v>80</v>
      </c>
      <c r="E138" s="30" t="s">
        <v>201</v>
      </c>
      <c r="F138" s="48">
        <f>D138/D139</f>
        <v>0.7142857142857143</v>
      </c>
      <c r="G138" s="30" t="s">
        <v>207</v>
      </c>
      <c r="H138" s="47"/>
      <c r="I138" s="30"/>
      <c r="J138" s="30"/>
      <c r="K138" s="30"/>
      <c r="L138" s="47"/>
      <c r="M138" s="47"/>
      <c r="N138" s="47"/>
      <c r="O138" s="30"/>
      <c r="P138" s="30"/>
      <c r="Q138" s="30"/>
      <c r="R138" s="47"/>
      <c r="S138" s="47"/>
      <c r="U138" s="30"/>
      <c r="V138" s="30"/>
      <c r="W138" s="30"/>
      <c r="AB138" s="30"/>
      <c r="AC138" s="30"/>
      <c r="AF138" s="30"/>
      <c r="AG138" s="30"/>
      <c r="AI138" s="30"/>
      <c r="AK138" s="30"/>
      <c r="AL138" s="30"/>
      <c r="AP138" s="30"/>
      <c r="AQ138" s="30"/>
      <c r="AS138" s="30"/>
      <c r="AU138" s="30"/>
      <c r="AW138" s="30"/>
      <c r="AZ138" s="30"/>
      <c r="BA138" s="30"/>
      <c r="BE138" s="30"/>
      <c r="BH138" s="30"/>
      <c r="BI138" s="30"/>
      <c r="BL138" s="30"/>
      <c r="BN138" s="30"/>
      <c r="BP138" s="30"/>
      <c r="BS138" s="30"/>
      <c r="BT138" s="30"/>
      <c r="BW138" s="30"/>
      <c r="BX138" s="30"/>
      <c r="BZ138" s="30"/>
      <c r="CC138" s="30"/>
      <c r="CD138" s="30"/>
      <c r="CG138" s="30"/>
      <c r="CK138" s="30"/>
      <c r="CN138" s="30"/>
      <c r="CQ138" s="30"/>
      <c r="CU138" s="30"/>
      <c r="CX138" s="30"/>
    </row>
    <row r="139" spans="1:102" s="28" customFormat="1" x14ac:dyDescent="0.3">
      <c r="A139" s="99"/>
      <c r="B139" s="28">
        <v>1</v>
      </c>
      <c r="C139" s="30" t="s">
        <v>207</v>
      </c>
      <c r="D139" s="47">
        <v>112</v>
      </c>
      <c r="E139" s="30" t="s">
        <v>201</v>
      </c>
      <c r="F139" s="47"/>
      <c r="G139" s="47"/>
      <c r="H139" s="47"/>
      <c r="I139" s="30"/>
      <c r="J139" s="30"/>
      <c r="K139" s="30"/>
      <c r="L139" s="47"/>
      <c r="M139" s="47"/>
      <c r="N139" s="47"/>
      <c r="O139" s="30"/>
      <c r="P139" s="30"/>
      <c r="Q139" s="30"/>
      <c r="R139" s="47"/>
      <c r="S139" s="47"/>
      <c r="U139" s="30"/>
      <c r="V139" s="30"/>
      <c r="W139" s="30"/>
      <c r="AB139" s="30"/>
      <c r="AC139" s="30"/>
      <c r="AF139" s="30"/>
      <c r="AG139" s="30"/>
      <c r="AI139" s="30"/>
      <c r="AK139" s="30"/>
      <c r="AL139" s="30"/>
      <c r="AP139" s="30"/>
      <c r="AQ139" s="30"/>
      <c r="AS139" s="30"/>
      <c r="AU139" s="30"/>
      <c r="AW139" s="30"/>
      <c r="AZ139" s="30"/>
      <c r="BA139" s="30"/>
      <c r="BE139" s="30"/>
      <c r="BH139" s="30"/>
      <c r="BI139" s="30"/>
      <c r="BL139" s="30"/>
      <c r="BN139" s="30"/>
      <c r="BP139" s="30"/>
      <c r="BS139" s="30"/>
      <c r="BT139" s="30"/>
      <c r="BW139" s="30"/>
      <c r="BX139" s="30"/>
      <c r="BZ139" s="30"/>
      <c r="CC139" s="30"/>
      <c r="CD139" s="30"/>
      <c r="CG139" s="30"/>
      <c r="CK139" s="30"/>
      <c r="CN139" s="30"/>
      <c r="CQ139" s="30"/>
      <c r="CU139" s="30"/>
      <c r="CX139" s="30"/>
    </row>
    <row r="140" spans="1:102" s="28" customFormat="1" x14ac:dyDescent="0.3">
      <c r="A140" s="46" t="s">
        <v>254</v>
      </c>
      <c r="B140" s="28">
        <v>1</v>
      </c>
      <c r="C140" s="33" t="s">
        <v>223</v>
      </c>
      <c r="D140" s="32">
        <v>336</v>
      </c>
      <c r="E140" s="30" t="s">
        <v>201</v>
      </c>
      <c r="F140" s="31">
        <f>D140/D139</f>
        <v>3</v>
      </c>
      <c r="G140" s="30" t="s">
        <v>207</v>
      </c>
      <c r="H140" s="47"/>
      <c r="I140" s="30"/>
      <c r="J140" s="30"/>
      <c r="K140" s="30"/>
      <c r="L140" s="47"/>
      <c r="M140" s="47"/>
      <c r="N140" s="47"/>
      <c r="O140" s="30"/>
      <c r="P140" s="30"/>
      <c r="Q140" s="30"/>
      <c r="R140" s="47"/>
      <c r="S140" s="47"/>
      <c r="U140" s="30"/>
      <c r="V140" s="30"/>
      <c r="W140" s="30"/>
      <c r="AB140" s="30"/>
      <c r="AC140" s="30"/>
      <c r="AF140" s="30"/>
      <c r="AG140" s="30"/>
      <c r="AI140" s="30"/>
      <c r="AK140" s="30"/>
      <c r="AL140" s="30"/>
      <c r="AP140" s="30"/>
      <c r="AQ140" s="30"/>
      <c r="AS140" s="30"/>
      <c r="AU140" s="30"/>
      <c r="AW140" s="30"/>
      <c r="AZ140" s="30"/>
      <c r="BA140" s="30"/>
      <c r="BE140" s="30"/>
      <c r="BH140" s="30"/>
      <c r="BI140" s="30"/>
      <c r="BL140" s="30"/>
      <c r="BN140" s="30"/>
      <c r="BP140" s="30"/>
      <c r="BS140" s="30"/>
      <c r="BT140" s="30"/>
      <c r="BW140" s="30"/>
      <c r="BX140" s="30"/>
      <c r="BZ140" s="30"/>
      <c r="CC140" s="30"/>
      <c r="CD140" s="30"/>
      <c r="CG140" s="30"/>
      <c r="CK140" s="30"/>
      <c r="CN140" s="30"/>
      <c r="CQ140" s="30"/>
      <c r="CU140" s="30"/>
      <c r="CX140" s="30"/>
    </row>
    <row r="141" spans="1:102" s="28" customFormat="1" x14ac:dyDescent="0.3">
      <c r="A141" s="28" t="s">
        <v>255</v>
      </c>
      <c r="B141" s="28">
        <v>1</v>
      </c>
      <c r="C141" s="33" t="s">
        <v>256</v>
      </c>
      <c r="D141" s="32">
        <v>9</v>
      </c>
      <c r="E141" s="30" t="s">
        <v>228</v>
      </c>
      <c r="F141" s="47"/>
      <c r="G141" s="47"/>
      <c r="H141" s="47"/>
      <c r="I141" s="30"/>
      <c r="J141" s="30"/>
      <c r="K141" s="30"/>
      <c r="L141" s="47"/>
      <c r="M141" s="47"/>
      <c r="N141" s="47"/>
      <c r="O141" s="30"/>
      <c r="P141" s="30"/>
      <c r="Q141" s="30"/>
      <c r="R141" s="47"/>
      <c r="S141" s="47"/>
      <c r="U141" s="30"/>
      <c r="V141" s="30"/>
      <c r="W141" s="30"/>
      <c r="AB141" s="30"/>
      <c r="AC141" s="30"/>
      <c r="AF141" s="30"/>
      <c r="AG141" s="30"/>
      <c r="AI141" s="30"/>
      <c r="AK141" s="30"/>
      <c r="AL141" s="30"/>
      <c r="AP141" s="30"/>
      <c r="AQ141" s="30"/>
      <c r="AS141" s="30"/>
      <c r="AU141" s="30"/>
      <c r="AW141" s="30"/>
      <c r="AZ141" s="30"/>
      <c r="BA141" s="30"/>
      <c r="BE141" s="30"/>
      <c r="BH141" s="30"/>
      <c r="BI141" s="30"/>
      <c r="BL141" s="30"/>
      <c r="BN141" s="30"/>
      <c r="BP141" s="30"/>
      <c r="BS141" s="30"/>
      <c r="BT141" s="30"/>
      <c r="BW141" s="30"/>
      <c r="BX141" s="30"/>
      <c r="BZ141" s="30"/>
      <c r="CC141" s="30"/>
      <c r="CD141" s="30"/>
      <c r="CG141" s="30"/>
      <c r="CK141" s="30"/>
      <c r="CN141" s="30"/>
      <c r="CQ141" s="30"/>
      <c r="CU141" s="30"/>
      <c r="CX141" s="30"/>
    </row>
    <row r="142" spans="1:102" s="28" customFormat="1" x14ac:dyDescent="0.3">
      <c r="A142" s="28" t="s">
        <v>5</v>
      </c>
      <c r="B142" s="28">
        <v>1</v>
      </c>
      <c r="C142" s="33" t="s">
        <v>217</v>
      </c>
      <c r="D142" s="32">
        <f>756/3720</f>
        <v>0.20322580645161289</v>
      </c>
      <c r="E142" s="30" t="s">
        <v>207</v>
      </c>
      <c r="F142" s="48">
        <f>D142/D74</f>
        <v>1.0161290322580644E-2</v>
      </c>
      <c r="G142" s="49" t="s">
        <v>58</v>
      </c>
      <c r="H142" s="47"/>
      <c r="I142" s="30"/>
      <c r="J142" s="30"/>
      <c r="K142" s="30"/>
      <c r="L142" s="47"/>
      <c r="M142" s="47"/>
      <c r="N142" s="47"/>
      <c r="O142" s="30"/>
      <c r="P142" s="30"/>
      <c r="Q142" s="30"/>
      <c r="R142" s="47"/>
      <c r="S142" s="47"/>
      <c r="U142" s="30"/>
      <c r="V142" s="30"/>
      <c r="W142" s="30"/>
      <c r="AB142" s="30"/>
      <c r="AC142" s="30"/>
      <c r="AF142" s="30"/>
      <c r="AG142" s="30"/>
      <c r="AI142" s="30"/>
      <c r="AK142" s="30"/>
      <c r="AL142" s="30"/>
      <c r="AP142" s="30"/>
      <c r="AQ142" s="30"/>
      <c r="AS142" s="30"/>
      <c r="AU142" s="30"/>
      <c r="AW142" s="30"/>
      <c r="AZ142" s="30"/>
      <c r="BA142" s="30"/>
      <c r="BE142" s="30"/>
      <c r="BH142" s="30"/>
      <c r="BI142" s="30"/>
      <c r="BL142" s="30"/>
      <c r="BN142" s="30"/>
      <c r="BP142" s="30"/>
      <c r="BS142" s="30"/>
      <c r="BT142" s="30"/>
      <c r="BW142" s="30"/>
      <c r="BX142" s="30"/>
      <c r="BZ142" s="30"/>
      <c r="CC142" s="30"/>
      <c r="CD142" s="30"/>
      <c r="CG142" s="30"/>
      <c r="CK142" s="30"/>
      <c r="CN142" s="30"/>
      <c r="CQ142" s="30"/>
      <c r="CU142" s="30"/>
      <c r="CX142" s="30"/>
    </row>
    <row r="143" spans="1:102" s="28" customFormat="1" x14ac:dyDescent="0.3">
      <c r="A143" s="28" t="s">
        <v>27</v>
      </c>
      <c r="B143" s="28">
        <v>1</v>
      </c>
      <c r="C143" s="33" t="s">
        <v>218</v>
      </c>
      <c r="D143" s="32">
        <f>600/400</f>
        <v>1.5</v>
      </c>
      <c r="E143" s="30" t="s">
        <v>207</v>
      </c>
      <c r="F143" s="48">
        <f>D143/D74</f>
        <v>7.4999999999999997E-2</v>
      </c>
      <c r="G143" s="49" t="s">
        <v>58</v>
      </c>
      <c r="H143" s="47"/>
      <c r="I143" s="30"/>
      <c r="J143" s="30"/>
      <c r="K143" s="30"/>
      <c r="L143" s="47"/>
      <c r="M143" s="47"/>
      <c r="N143" s="47"/>
      <c r="O143" s="30"/>
      <c r="P143" s="30"/>
      <c r="Q143" s="30"/>
      <c r="R143" s="47"/>
      <c r="S143" s="47"/>
      <c r="U143" s="30"/>
      <c r="V143" s="30"/>
      <c r="W143" s="30"/>
      <c r="AB143" s="30"/>
      <c r="AC143" s="30"/>
      <c r="AF143" s="30"/>
      <c r="AG143" s="30"/>
      <c r="AI143" s="30"/>
      <c r="AK143" s="30"/>
      <c r="AL143" s="30"/>
      <c r="AP143" s="30"/>
      <c r="AQ143" s="30"/>
      <c r="AS143" s="30"/>
      <c r="AU143" s="30"/>
      <c r="AW143" s="30"/>
      <c r="AZ143" s="30"/>
      <c r="BA143" s="30"/>
      <c r="BE143" s="30"/>
      <c r="BH143" s="30"/>
      <c r="BI143" s="30"/>
      <c r="BL143" s="30"/>
      <c r="BN143" s="30"/>
      <c r="BP143" s="30"/>
      <c r="BS143" s="30"/>
      <c r="BT143" s="30"/>
      <c r="BW143" s="30"/>
      <c r="BX143" s="30"/>
      <c r="BZ143" s="30"/>
      <c r="CC143" s="30"/>
      <c r="CD143" s="30"/>
      <c r="CG143" s="30"/>
      <c r="CK143" s="30"/>
      <c r="CN143" s="30"/>
      <c r="CQ143" s="30"/>
      <c r="CU143" s="30"/>
      <c r="CX143" s="30"/>
    </row>
    <row r="144" spans="1:102" s="28" customFormat="1" x14ac:dyDescent="0.3">
      <c r="A144" s="28" t="s">
        <v>257</v>
      </c>
      <c r="B144" s="28">
        <v>1</v>
      </c>
      <c r="C144" s="33" t="s">
        <v>223</v>
      </c>
      <c r="D144" s="32">
        <f>600/400</f>
        <v>1.5</v>
      </c>
      <c r="E144" s="30" t="s">
        <v>207</v>
      </c>
      <c r="F144" s="47"/>
      <c r="G144" s="47"/>
      <c r="H144" s="47"/>
      <c r="I144" s="30"/>
      <c r="J144" s="30"/>
      <c r="K144" s="30"/>
      <c r="L144" s="47"/>
      <c r="M144" s="47"/>
      <c r="N144" s="47"/>
      <c r="O144" s="30"/>
      <c r="P144" s="30"/>
      <c r="Q144" s="30"/>
      <c r="R144" s="47"/>
      <c r="S144" s="47"/>
      <c r="U144" s="30"/>
      <c r="V144" s="30"/>
      <c r="W144" s="30"/>
      <c r="AB144" s="30"/>
      <c r="AC144" s="30"/>
      <c r="AF144" s="30"/>
      <c r="AG144" s="30"/>
      <c r="AI144" s="30"/>
      <c r="AK144" s="30"/>
      <c r="AL144" s="30"/>
      <c r="AP144" s="30"/>
      <c r="AQ144" s="30"/>
      <c r="AS144" s="30"/>
      <c r="AU144" s="30"/>
      <c r="AW144" s="30"/>
      <c r="AZ144" s="30"/>
      <c r="BA144" s="30"/>
      <c r="BE144" s="30"/>
      <c r="BH144" s="30"/>
      <c r="BI144" s="30"/>
      <c r="BL144" s="30"/>
      <c r="BN144" s="30"/>
      <c r="BP144" s="30"/>
      <c r="BS144" s="30"/>
      <c r="BT144" s="30"/>
      <c r="BW144" s="30"/>
      <c r="BX144" s="30"/>
      <c r="BZ144" s="30"/>
      <c r="CC144" s="30"/>
      <c r="CD144" s="30"/>
      <c r="CG144" s="30"/>
      <c r="CK144" s="30"/>
      <c r="CN144" s="30"/>
      <c r="CQ144" s="30"/>
      <c r="CU144" s="30"/>
      <c r="CX144" s="30"/>
    </row>
    <row r="145" spans="1:102" s="28" customFormat="1" x14ac:dyDescent="0.3">
      <c r="A145" s="28" t="s">
        <v>17</v>
      </c>
      <c r="B145" s="28">
        <v>1</v>
      </c>
      <c r="C145" s="33" t="s">
        <v>217</v>
      </c>
      <c r="D145" s="32">
        <f>3600/2400</f>
        <v>1.5</v>
      </c>
      <c r="E145" s="30" t="s">
        <v>207</v>
      </c>
      <c r="F145" s="48">
        <f>D145/D74</f>
        <v>7.4999999999999997E-2</v>
      </c>
      <c r="G145" s="49" t="s">
        <v>58</v>
      </c>
      <c r="H145" s="47"/>
      <c r="I145" s="30"/>
      <c r="J145" s="30"/>
      <c r="K145" s="30"/>
      <c r="L145" s="47"/>
      <c r="M145" s="47"/>
      <c r="N145" s="47"/>
      <c r="O145" s="30"/>
      <c r="P145" s="30"/>
      <c r="Q145" s="30"/>
      <c r="R145" s="47"/>
      <c r="S145" s="47"/>
      <c r="U145" s="30"/>
      <c r="V145" s="30"/>
      <c r="W145" s="30"/>
      <c r="AB145" s="30"/>
      <c r="AC145" s="30"/>
      <c r="AF145" s="30"/>
      <c r="AG145" s="30"/>
      <c r="AI145" s="30"/>
      <c r="AK145" s="30"/>
      <c r="AL145" s="30"/>
      <c r="AP145" s="30"/>
      <c r="AQ145" s="30"/>
      <c r="AS145" s="30"/>
      <c r="AU145" s="30"/>
      <c r="AW145" s="30"/>
      <c r="AZ145" s="30"/>
      <c r="BA145" s="30"/>
      <c r="BE145" s="30"/>
      <c r="BH145" s="30"/>
      <c r="BI145" s="30"/>
      <c r="BL145" s="30"/>
      <c r="BN145" s="30"/>
      <c r="BP145" s="30"/>
      <c r="BS145" s="30"/>
      <c r="BT145" s="30"/>
      <c r="BW145" s="30"/>
      <c r="BX145" s="30"/>
      <c r="BZ145" s="30"/>
      <c r="CC145" s="30"/>
      <c r="CD145" s="30"/>
      <c r="CG145" s="30"/>
      <c r="CK145" s="30"/>
      <c r="CN145" s="30"/>
      <c r="CQ145" s="30"/>
      <c r="CU145" s="30"/>
      <c r="CX145" s="30"/>
    </row>
    <row r="146" spans="1:102" s="29" customFormat="1" x14ac:dyDescent="0.3">
      <c r="A146" s="28" t="s">
        <v>155</v>
      </c>
      <c r="B146" s="28">
        <v>1</v>
      </c>
      <c r="C146" s="33" t="s">
        <v>217</v>
      </c>
      <c r="D146" s="29">
        <v>153.125</v>
      </c>
      <c r="E146" s="30" t="s">
        <v>201</v>
      </c>
      <c r="F146" s="31">
        <f>D146/D83</f>
        <v>1.3671875</v>
      </c>
      <c r="G146" s="30" t="s">
        <v>207</v>
      </c>
      <c r="H146" s="36"/>
      <c r="K146" s="30"/>
      <c r="M146" s="36"/>
      <c r="N146" s="36"/>
      <c r="Q146" s="30"/>
      <c r="W146" s="30"/>
      <c r="AB146" s="30"/>
      <c r="AF146" s="30"/>
      <c r="AH146" s="28"/>
      <c r="AI146" s="30"/>
      <c r="AL146" s="30"/>
      <c r="AN146" s="36"/>
      <c r="AO146" s="36"/>
      <c r="AP146" s="30"/>
      <c r="AS146" s="30"/>
      <c r="AW146" s="30"/>
      <c r="BA146" s="30"/>
      <c r="BE146" s="30"/>
      <c r="BI146" s="30"/>
      <c r="BK146" s="36"/>
      <c r="BL146" s="30"/>
      <c r="BP146" s="30"/>
      <c r="BS146" s="30"/>
      <c r="BW146" s="30"/>
      <c r="BZ146" s="30"/>
      <c r="CC146" s="30"/>
    </row>
    <row r="147" spans="1:102" s="28" customFormat="1" x14ac:dyDescent="0.3">
      <c r="A147" s="99" t="s">
        <v>80</v>
      </c>
      <c r="B147" s="28">
        <v>1</v>
      </c>
      <c r="C147" s="30" t="s">
        <v>245</v>
      </c>
      <c r="D147" s="32">
        <v>1</v>
      </c>
      <c r="E147" s="30" t="s">
        <v>223</v>
      </c>
      <c r="F147" s="31">
        <f>F148</f>
        <v>3.0446428571428572</v>
      </c>
      <c r="G147" s="30" t="s">
        <v>207</v>
      </c>
      <c r="I147" s="29"/>
      <c r="J147" s="29"/>
      <c r="K147" s="30"/>
      <c r="O147" s="29"/>
      <c r="P147" s="29"/>
      <c r="Q147" s="30"/>
      <c r="U147" s="29"/>
      <c r="V147" s="29"/>
      <c r="W147" s="30"/>
      <c r="AB147" s="30"/>
      <c r="AC147" s="29"/>
      <c r="AF147" s="30"/>
      <c r="AG147" s="29"/>
      <c r="AI147" s="30"/>
      <c r="AK147" s="29"/>
      <c r="AL147" s="30"/>
      <c r="AP147" s="30"/>
      <c r="AQ147" s="29"/>
      <c r="AS147" s="30"/>
      <c r="AU147" s="29"/>
      <c r="AW147" s="30"/>
      <c r="AZ147" s="29"/>
      <c r="BA147" s="30"/>
      <c r="BE147" s="30"/>
      <c r="BH147" s="29"/>
      <c r="BI147" s="30"/>
      <c r="BL147" s="30"/>
      <c r="BN147" s="29"/>
      <c r="BP147" s="30"/>
      <c r="BS147" s="30"/>
      <c r="BT147" s="29"/>
      <c r="BW147" s="30"/>
      <c r="BX147" s="29"/>
      <c r="BZ147" s="30"/>
      <c r="CC147" s="30"/>
      <c r="CD147" s="29"/>
      <c r="CG147" s="29"/>
      <c r="CK147" s="29"/>
      <c r="CN147" s="29"/>
      <c r="CQ147" s="29"/>
      <c r="CU147" s="29"/>
      <c r="CX147" s="29"/>
    </row>
    <row r="148" spans="1:102" s="28" customFormat="1" x14ac:dyDescent="0.3">
      <c r="A148" s="99"/>
      <c r="B148" s="28">
        <v>1</v>
      </c>
      <c r="C148" s="30" t="s">
        <v>223</v>
      </c>
      <c r="D148" s="32">
        <f>(355+327)/2</f>
        <v>341</v>
      </c>
      <c r="E148" s="30" t="s">
        <v>201</v>
      </c>
      <c r="F148" s="31">
        <f>D148/D83</f>
        <v>3.0446428571428572</v>
      </c>
      <c r="G148" s="30" t="s">
        <v>207</v>
      </c>
      <c r="I148" s="29"/>
      <c r="J148" s="29"/>
      <c r="K148" s="30"/>
      <c r="O148" s="29"/>
      <c r="P148" s="29"/>
      <c r="Q148" s="30"/>
      <c r="U148" s="29"/>
      <c r="V148" s="29"/>
      <c r="W148" s="30"/>
      <c r="AB148" s="30"/>
      <c r="AC148" s="29"/>
      <c r="AF148" s="30"/>
      <c r="AG148" s="29"/>
      <c r="AI148" s="30"/>
      <c r="AK148" s="29"/>
      <c r="AL148" s="30"/>
      <c r="AP148" s="30"/>
      <c r="AQ148" s="29"/>
      <c r="AS148" s="30"/>
      <c r="AU148" s="29"/>
      <c r="AW148" s="30"/>
      <c r="AZ148" s="29"/>
      <c r="BA148" s="30"/>
      <c r="BE148" s="30"/>
      <c r="BH148" s="29"/>
      <c r="BI148" s="30"/>
      <c r="BL148" s="30"/>
      <c r="BN148" s="29"/>
      <c r="BP148" s="30"/>
      <c r="BS148" s="30"/>
      <c r="BT148" s="29"/>
      <c r="BW148" s="30"/>
      <c r="BX148" s="29"/>
      <c r="BZ148" s="30"/>
      <c r="CC148" s="30"/>
      <c r="CD148" s="29"/>
      <c r="CG148" s="29"/>
      <c r="CK148" s="29"/>
      <c r="CN148" s="29"/>
      <c r="CQ148" s="29"/>
      <c r="CU148" s="29"/>
      <c r="CX148" s="29"/>
    </row>
    <row r="149" spans="1:102" s="28" customFormat="1" x14ac:dyDescent="0.3">
      <c r="A149" s="99"/>
      <c r="B149" s="28">
        <v>1</v>
      </c>
      <c r="C149" s="33" t="s">
        <v>258</v>
      </c>
      <c r="D149" s="32">
        <f>(2.2+2.5)/2</f>
        <v>2.35</v>
      </c>
      <c r="E149" s="30" t="s">
        <v>201</v>
      </c>
      <c r="F149" s="31">
        <f>D149/D83</f>
        <v>2.0982142857142859E-2</v>
      </c>
      <c r="G149" s="30" t="s">
        <v>207</v>
      </c>
      <c r="I149" s="29"/>
      <c r="J149" s="29"/>
      <c r="K149" s="30"/>
      <c r="O149" s="29"/>
      <c r="P149" s="29"/>
      <c r="Q149" s="30"/>
      <c r="U149" s="29"/>
      <c r="V149" s="29"/>
      <c r="W149" s="30"/>
      <c r="AB149" s="30"/>
      <c r="AC149" s="29"/>
      <c r="AF149" s="30"/>
      <c r="AG149" s="29"/>
      <c r="AI149" s="30"/>
      <c r="AK149" s="29"/>
      <c r="AL149" s="30"/>
      <c r="AP149" s="30"/>
      <c r="AQ149" s="29"/>
      <c r="AS149" s="30"/>
      <c r="AU149" s="29"/>
      <c r="AW149" s="30"/>
      <c r="AZ149" s="29"/>
      <c r="BA149" s="30"/>
      <c r="BE149" s="30"/>
      <c r="BH149" s="29"/>
      <c r="BI149" s="30"/>
      <c r="BL149" s="30"/>
      <c r="BN149" s="29"/>
      <c r="BP149" s="30"/>
      <c r="BS149" s="30"/>
      <c r="BT149" s="29"/>
      <c r="BW149" s="30"/>
      <c r="BX149" s="29"/>
      <c r="BZ149" s="30"/>
      <c r="CC149" s="30"/>
      <c r="CD149" s="29"/>
      <c r="CG149" s="29"/>
      <c r="CK149" s="29"/>
      <c r="CN149" s="29"/>
      <c r="CQ149" s="29"/>
      <c r="CU149" s="29"/>
      <c r="CX149" s="29"/>
    </row>
    <row r="150" spans="1:102" s="54" customFormat="1" x14ac:dyDescent="0.3">
      <c r="A150" s="28" t="s">
        <v>259</v>
      </c>
      <c r="B150" s="28">
        <v>1</v>
      </c>
      <c r="C150" s="33" t="s">
        <v>245</v>
      </c>
      <c r="D150" s="32">
        <v>640</v>
      </c>
      <c r="E150" s="30" t="s">
        <v>201</v>
      </c>
      <c r="F150" s="31">
        <f>D150/D83</f>
        <v>5.7142857142857144</v>
      </c>
      <c r="G150" s="30" t="s">
        <v>207</v>
      </c>
      <c r="H150" s="50"/>
      <c r="I150" s="29"/>
      <c r="J150" s="29"/>
      <c r="K150" s="30"/>
      <c r="L150" s="51"/>
      <c r="M150" s="50"/>
      <c r="N150" s="50"/>
      <c r="O150" s="29"/>
      <c r="P150" s="29"/>
      <c r="Q150" s="30"/>
      <c r="R150" s="51"/>
      <c r="S150" s="50"/>
      <c r="T150" s="50"/>
      <c r="U150" s="29"/>
      <c r="V150" s="29"/>
      <c r="W150" s="30"/>
      <c r="X150" s="50"/>
      <c r="Y150" s="51"/>
      <c r="Z150" s="50"/>
      <c r="AA150" s="50"/>
      <c r="AB150" s="30"/>
      <c r="AC150" s="29"/>
      <c r="AD150" s="50"/>
      <c r="AE150" s="50"/>
      <c r="AF150" s="30"/>
      <c r="AG150" s="29"/>
      <c r="AH150" s="51"/>
      <c r="AI150" s="30"/>
      <c r="AJ150" s="50"/>
      <c r="AK150" s="29"/>
      <c r="AL150" s="30"/>
      <c r="AM150" s="52"/>
      <c r="AN150" s="50"/>
      <c r="AO150" s="53"/>
      <c r="AP150" s="30"/>
      <c r="AQ150" s="29"/>
      <c r="AR150" s="50"/>
      <c r="AS150" s="30"/>
      <c r="AT150" s="51"/>
      <c r="AU150" s="29"/>
      <c r="AV150" s="50"/>
      <c r="AW150" s="30"/>
      <c r="AX150" s="50"/>
      <c r="AY150" s="50"/>
      <c r="AZ150" s="29"/>
      <c r="BA150" s="30"/>
      <c r="BB150" s="51"/>
      <c r="BC150" s="50"/>
      <c r="BD150" s="50"/>
      <c r="BE150" s="30"/>
      <c r="BF150" s="51"/>
      <c r="BG150" s="50"/>
      <c r="BH150" s="29"/>
      <c r="BI150" s="30"/>
      <c r="BJ150" s="51"/>
      <c r="BK150" s="50"/>
      <c r="BL150" s="30"/>
      <c r="BM150" s="51"/>
      <c r="BN150" s="29"/>
      <c r="BO150" s="50"/>
      <c r="BP150" s="30"/>
      <c r="BQ150" s="53"/>
      <c r="BR150" s="50"/>
      <c r="BS150" s="30"/>
      <c r="BT150" s="29"/>
      <c r="BW150" s="30"/>
      <c r="BX150" s="29"/>
      <c r="BZ150" s="30"/>
      <c r="CC150" s="30"/>
      <c r="CD150" s="29"/>
      <c r="CG150" s="29"/>
      <c r="CK150" s="29"/>
      <c r="CN150" s="29"/>
      <c r="CQ150" s="29"/>
      <c r="CU150" s="29"/>
      <c r="CX150" s="29"/>
    </row>
    <row r="151" spans="1:102" s="54" customFormat="1" x14ac:dyDescent="0.3">
      <c r="A151" s="99" t="s">
        <v>260</v>
      </c>
      <c r="B151" s="28">
        <v>1</v>
      </c>
      <c r="C151" s="33" t="s">
        <v>261</v>
      </c>
      <c r="D151" s="32">
        <v>196</v>
      </c>
      <c r="E151" s="30" t="s">
        <v>201</v>
      </c>
      <c r="F151" s="31">
        <f>D151/D83</f>
        <v>1.75</v>
      </c>
      <c r="G151" s="30" t="s">
        <v>207</v>
      </c>
      <c r="H151" s="50"/>
      <c r="I151" s="29"/>
      <c r="J151" s="29"/>
      <c r="K151" s="30"/>
      <c r="L151" s="50"/>
      <c r="M151" s="53"/>
      <c r="N151" s="50"/>
      <c r="O151" s="29"/>
      <c r="P151" s="29"/>
      <c r="Q151" s="30"/>
      <c r="R151" s="50"/>
      <c r="S151" s="53"/>
      <c r="T151" s="50"/>
      <c r="U151" s="29"/>
      <c r="V151" s="29"/>
      <c r="W151" s="30"/>
      <c r="X151" s="50"/>
      <c r="Y151" s="50"/>
      <c r="Z151" s="53"/>
      <c r="AA151" s="53"/>
      <c r="AB151" s="30"/>
      <c r="AC151" s="29"/>
      <c r="AD151" s="50"/>
      <c r="AE151" s="50"/>
      <c r="AF151" s="30"/>
      <c r="AG151" s="29"/>
      <c r="AH151" s="50"/>
      <c r="AI151" s="30"/>
      <c r="AJ151" s="53"/>
      <c r="AK151" s="29"/>
      <c r="AL151" s="30"/>
      <c r="AM151" s="50"/>
      <c r="AO151" s="50"/>
      <c r="AP151" s="30"/>
      <c r="AQ151" s="29"/>
      <c r="AR151" s="53"/>
      <c r="AS151" s="30"/>
      <c r="AT151" s="50"/>
      <c r="AU151" s="29"/>
      <c r="AV151" s="53"/>
      <c r="AW151" s="30"/>
      <c r="AX151" s="50"/>
      <c r="AY151" s="50"/>
      <c r="AZ151" s="29"/>
      <c r="BA151" s="30"/>
      <c r="BB151" s="50"/>
      <c r="BC151" s="53"/>
      <c r="BD151" s="53"/>
      <c r="BE151" s="30"/>
      <c r="BF151" s="50"/>
      <c r="BG151" s="53"/>
      <c r="BH151" s="29"/>
      <c r="BI151" s="30"/>
      <c r="BJ151" s="50"/>
      <c r="BK151" s="51"/>
      <c r="BL151" s="30"/>
      <c r="BM151" s="50"/>
      <c r="BN151" s="29"/>
      <c r="BO151" s="53"/>
      <c r="BP151" s="30"/>
      <c r="BQ151" s="50"/>
      <c r="BR151" s="53"/>
      <c r="BS151" s="30"/>
      <c r="BT151" s="29"/>
      <c r="BU151" s="50"/>
      <c r="BW151" s="30"/>
      <c r="BX151" s="29"/>
      <c r="BZ151" s="30"/>
      <c r="CC151" s="30"/>
      <c r="CD151" s="29"/>
      <c r="CG151" s="29"/>
      <c r="CK151" s="29"/>
      <c r="CN151" s="29"/>
      <c r="CQ151" s="29"/>
      <c r="CU151" s="29"/>
      <c r="CX151" s="29"/>
    </row>
    <row r="152" spans="1:102" s="29" customFormat="1" ht="13.8" customHeight="1" x14ac:dyDescent="0.3">
      <c r="A152" s="99"/>
      <c r="B152" s="28">
        <v>1</v>
      </c>
      <c r="C152" s="33" t="s">
        <v>262</v>
      </c>
      <c r="D152" s="32">
        <v>280</v>
      </c>
      <c r="E152" s="30" t="s">
        <v>201</v>
      </c>
      <c r="F152" s="31">
        <f>D152/D83</f>
        <v>2.5</v>
      </c>
      <c r="G152" s="30" t="s">
        <v>207</v>
      </c>
      <c r="K152" s="30"/>
      <c r="Q152" s="30"/>
      <c r="W152" s="30"/>
      <c r="AB152" s="30"/>
      <c r="AF152" s="30"/>
      <c r="AI152" s="30"/>
      <c r="AL152" s="30"/>
      <c r="AP152" s="30"/>
      <c r="AS152" s="30"/>
      <c r="AW152" s="30"/>
      <c r="BA152" s="30"/>
      <c r="BE152" s="30"/>
      <c r="BI152" s="30"/>
      <c r="BL152" s="30"/>
      <c r="BP152" s="30"/>
      <c r="BS152" s="30"/>
      <c r="BW152" s="30"/>
      <c r="BZ152" s="30"/>
      <c r="CC152" s="30"/>
    </row>
    <row r="153" spans="1:102" s="29" customFormat="1" x14ac:dyDescent="0.3">
      <c r="A153" s="42" t="s">
        <v>263</v>
      </c>
      <c r="B153" s="28">
        <v>1</v>
      </c>
      <c r="C153" s="33" t="s">
        <v>218</v>
      </c>
      <c r="D153" s="32">
        <v>112</v>
      </c>
      <c r="E153" s="30" t="s">
        <v>201</v>
      </c>
      <c r="F153" s="31">
        <f>D153/D83</f>
        <v>1</v>
      </c>
      <c r="G153" s="30" t="s">
        <v>207</v>
      </c>
      <c r="H153" s="48">
        <f>F153/D74</f>
        <v>0.05</v>
      </c>
      <c r="I153" s="49" t="s">
        <v>58</v>
      </c>
      <c r="K153" s="30"/>
      <c r="Q153" s="30"/>
      <c r="W153" s="30"/>
      <c r="AB153" s="30"/>
      <c r="AF153" s="30"/>
      <c r="AI153" s="30"/>
      <c r="AL153" s="30"/>
      <c r="AP153" s="30"/>
      <c r="AS153" s="30"/>
      <c r="AW153" s="30"/>
      <c r="BA153" s="30"/>
      <c r="BE153" s="30"/>
      <c r="BI153" s="30"/>
      <c r="BL153" s="30"/>
      <c r="BP153" s="30"/>
      <c r="BS153" s="30"/>
      <c r="BW153" s="30"/>
      <c r="BZ153" s="30"/>
      <c r="CC153" s="30"/>
    </row>
    <row r="154" spans="1:102" s="29" customFormat="1" x14ac:dyDescent="0.3">
      <c r="A154" s="40" t="s">
        <v>16</v>
      </c>
      <c r="B154" s="28">
        <v>1</v>
      </c>
      <c r="C154" s="33" t="s">
        <v>223</v>
      </c>
      <c r="D154" s="32">
        <v>0.67513000000000001</v>
      </c>
      <c r="E154" s="30" t="s">
        <v>207</v>
      </c>
      <c r="F154" s="31">
        <f>D154/D74</f>
        <v>3.3756500000000002E-2</v>
      </c>
      <c r="G154" s="30" t="s">
        <v>58</v>
      </c>
      <c r="K154" s="30"/>
      <c r="Q154" s="30"/>
      <c r="W154" s="30"/>
      <c r="AB154" s="30"/>
      <c r="AF154" s="30"/>
      <c r="AI154" s="30"/>
      <c r="AL154" s="30"/>
      <c r="AP154" s="30"/>
      <c r="AS154" s="30"/>
      <c r="AW154" s="30"/>
      <c r="BA154" s="30"/>
      <c r="BE154" s="30"/>
      <c r="BI154" s="30"/>
      <c r="BL154" s="30"/>
      <c r="BP154" s="30"/>
      <c r="BS154" s="30"/>
      <c r="BW154" s="30"/>
      <c r="BZ154" s="30"/>
      <c r="CC154" s="30"/>
    </row>
    <row r="155" spans="1:102" s="29" customFormat="1" x14ac:dyDescent="0.3">
      <c r="A155" s="55" t="s">
        <v>264</v>
      </c>
      <c r="B155" s="28">
        <v>1</v>
      </c>
      <c r="C155" s="33" t="s">
        <v>224</v>
      </c>
      <c r="D155" s="32">
        <v>2.39975</v>
      </c>
      <c r="E155" s="30" t="s">
        <v>207</v>
      </c>
      <c r="F155" s="31"/>
      <c r="G155" s="30"/>
      <c r="K155" s="30"/>
      <c r="Q155" s="30"/>
      <c r="W155" s="30"/>
      <c r="AB155" s="30"/>
      <c r="AF155" s="30"/>
      <c r="AI155" s="30"/>
      <c r="AL155" s="30"/>
      <c r="AP155" s="30"/>
      <c r="AS155" s="30"/>
      <c r="AW155" s="30"/>
      <c r="BA155" s="30"/>
      <c r="BE155" s="30"/>
      <c r="BI155" s="30"/>
      <c r="BL155" s="30"/>
      <c r="BP155" s="30"/>
      <c r="BS155" s="30"/>
      <c r="BW155" s="30"/>
      <c r="BZ155" s="30"/>
      <c r="CC155" s="30"/>
    </row>
    <row r="156" spans="1:102" s="29" customFormat="1" x14ac:dyDescent="0.3">
      <c r="A156" s="40" t="s">
        <v>13</v>
      </c>
      <c r="B156" s="28">
        <v>1</v>
      </c>
      <c r="C156" s="33" t="s">
        <v>217</v>
      </c>
      <c r="D156" s="32">
        <v>746.66600000000005</v>
      </c>
      <c r="E156" s="30" t="s">
        <v>201</v>
      </c>
      <c r="F156" s="31">
        <f>D156/D83</f>
        <v>6.6666607142857144</v>
      </c>
      <c r="G156" s="30" t="s">
        <v>207</v>
      </c>
      <c r="K156" s="30"/>
      <c r="Q156" s="30"/>
      <c r="W156" s="30"/>
      <c r="AB156" s="30"/>
      <c r="AF156" s="30"/>
      <c r="AI156" s="30"/>
      <c r="AL156" s="30"/>
      <c r="AP156" s="30"/>
      <c r="AS156" s="30"/>
      <c r="AW156" s="30"/>
      <c r="BA156" s="30"/>
      <c r="BE156" s="30"/>
      <c r="BI156" s="30"/>
      <c r="BL156" s="30"/>
      <c r="BP156" s="30"/>
      <c r="BS156" s="30"/>
      <c r="BW156" s="30"/>
      <c r="BZ156" s="30"/>
      <c r="CC156" s="30"/>
    </row>
    <row r="157" spans="1:102" s="29" customFormat="1" x14ac:dyDescent="0.3">
      <c r="A157" s="40" t="s">
        <v>265</v>
      </c>
      <c r="B157" s="28">
        <v>1</v>
      </c>
      <c r="C157" s="33" t="s">
        <v>223</v>
      </c>
      <c r="D157" s="32">
        <v>250</v>
      </c>
      <c r="E157" s="30" t="s">
        <v>201</v>
      </c>
      <c r="F157" s="31">
        <f>D157/D83</f>
        <v>2.2321428571428572</v>
      </c>
      <c r="G157" s="30" t="s">
        <v>207</v>
      </c>
      <c r="K157" s="30"/>
      <c r="Q157" s="30"/>
      <c r="W157" s="30"/>
      <c r="AB157" s="30"/>
      <c r="AF157" s="30"/>
      <c r="AI157" s="30"/>
      <c r="AL157" s="30"/>
      <c r="AP157" s="30"/>
      <c r="AS157" s="30"/>
      <c r="AW157" s="30"/>
      <c r="BA157" s="30"/>
      <c r="BE157" s="30"/>
      <c r="BI157" s="30"/>
      <c r="BL157" s="30"/>
      <c r="BP157" s="30"/>
      <c r="BS157" s="30"/>
      <c r="BW157" s="30"/>
      <c r="BZ157" s="30"/>
      <c r="CC157" s="30"/>
    </row>
    <row r="158" spans="1:102" s="29" customFormat="1" x14ac:dyDescent="0.3">
      <c r="A158" s="40" t="s">
        <v>266</v>
      </c>
      <c r="B158" s="28">
        <v>1</v>
      </c>
      <c r="C158" s="33" t="s">
        <v>218</v>
      </c>
      <c r="D158" s="32">
        <v>112</v>
      </c>
      <c r="E158" s="30" t="s">
        <v>201</v>
      </c>
      <c r="F158" s="31">
        <f>D158/D83</f>
        <v>1</v>
      </c>
      <c r="G158" s="30" t="s">
        <v>207</v>
      </c>
      <c r="K158" s="30"/>
      <c r="Q158" s="30"/>
      <c r="W158" s="30"/>
      <c r="AB158" s="30"/>
      <c r="AF158" s="30"/>
      <c r="AI158" s="30"/>
      <c r="AL158" s="30"/>
      <c r="AP158" s="30"/>
      <c r="AS158" s="30"/>
      <c r="AW158" s="30"/>
      <c r="BA158" s="30"/>
      <c r="BE158" s="30"/>
      <c r="BI158" s="30"/>
      <c r="BL158" s="30"/>
      <c r="BP158" s="30"/>
      <c r="BS158" s="30"/>
      <c r="BW158" s="30"/>
      <c r="BZ158" s="30"/>
      <c r="CC158" s="30"/>
    </row>
    <row r="159" spans="1:102" s="29" customFormat="1" x14ac:dyDescent="0.3">
      <c r="A159" s="105" t="s">
        <v>267</v>
      </c>
      <c r="B159" s="28">
        <v>1</v>
      </c>
      <c r="C159" s="33" t="s">
        <v>223</v>
      </c>
      <c r="D159" s="32">
        <v>227</v>
      </c>
      <c r="E159" s="30" t="s">
        <v>201</v>
      </c>
      <c r="F159" s="31">
        <f>D159/D83</f>
        <v>2.0267857142857144</v>
      </c>
      <c r="G159" s="30" t="s">
        <v>207</v>
      </c>
      <c r="K159" s="30"/>
      <c r="Q159" s="30"/>
      <c r="W159" s="30"/>
      <c r="AB159" s="30"/>
      <c r="AF159" s="30"/>
      <c r="AI159" s="30"/>
      <c r="AL159" s="30"/>
      <c r="AP159" s="30"/>
      <c r="AS159" s="30"/>
      <c r="AW159" s="30"/>
      <c r="BA159" s="30"/>
      <c r="BE159" s="30"/>
      <c r="BI159" s="30"/>
      <c r="BL159" s="30"/>
      <c r="BP159" s="30"/>
      <c r="BS159" s="30"/>
      <c r="BW159" s="30"/>
      <c r="BZ159" s="30"/>
      <c r="CC159" s="30"/>
    </row>
    <row r="160" spans="1:102" s="29" customFormat="1" x14ac:dyDescent="0.3">
      <c r="A160" s="105"/>
      <c r="B160" s="28">
        <v>1</v>
      </c>
      <c r="C160" s="30" t="s">
        <v>224</v>
      </c>
      <c r="D160" s="29">
        <v>746.66700000000003</v>
      </c>
      <c r="E160" s="30" t="s">
        <v>201</v>
      </c>
      <c r="F160" s="32">
        <f>D160/D83</f>
        <v>6.6666696428571433</v>
      </c>
      <c r="G160" s="30" t="s">
        <v>207</v>
      </c>
      <c r="H160" s="28"/>
      <c r="K160" s="36"/>
      <c r="L160" s="28"/>
      <c r="M160" s="28"/>
      <c r="N160" s="28"/>
      <c r="Q160" s="36"/>
      <c r="W160" s="36"/>
      <c r="AB160" s="36"/>
      <c r="AF160" s="36"/>
      <c r="AI160" s="36"/>
      <c r="AL160" s="36"/>
      <c r="AP160" s="36"/>
      <c r="AS160" s="36"/>
      <c r="AW160" s="36"/>
      <c r="BA160" s="36"/>
      <c r="BE160" s="36"/>
      <c r="BI160" s="36"/>
      <c r="BL160" s="36"/>
      <c r="BP160" s="36"/>
      <c r="BS160" s="36"/>
      <c r="BW160" s="36"/>
      <c r="BZ160" s="36"/>
      <c r="CC160" s="36"/>
    </row>
    <row r="161" spans="1:81" s="29" customFormat="1" x14ac:dyDescent="0.3">
      <c r="A161" s="105"/>
      <c r="B161" s="28">
        <v>1</v>
      </c>
      <c r="C161" s="30" t="s">
        <v>217</v>
      </c>
      <c r="D161" s="32">
        <v>0.75087000000000004</v>
      </c>
      <c r="E161" s="30" t="s">
        <v>8</v>
      </c>
      <c r="F161" s="32">
        <f>D161*F159</f>
        <v>1.5218525892857144</v>
      </c>
      <c r="G161" s="30" t="s">
        <v>207</v>
      </c>
      <c r="H161" s="28"/>
      <c r="K161" s="36"/>
      <c r="L161" s="28"/>
      <c r="M161" s="28"/>
      <c r="N161" s="28"/>
      <c r="Q161" s="36"/>
      <c r="W161" s="36"/>
      <c r="AB161" s="36"/>
      <c r="AF161" s="36"/>
      <c r="AI161" s="36"/>
      <c r="AL161" s="36"/>
      <c r="AP161" s="36"/>
      <c r="AS161" s="36"/>
      <c r="AW161" s="36"/>
      <c r="BA161" s="36"/>
      <c r="BE161" s="36"/>
      <c r="BI161" s="36"/>
      <c r="BL161" s="36"/>
      <c r="BP161" s="36"/>
      <c r="BS161" s="36"/>
      <c r="BW161" s="36"/>
      <c r="BZ161" s="36"/>
      <c r="CC161" s="36"/>
    </row>
    <row r="162" spans="1:81" x14ac:dyDescent="0.3">
      <c r="A162" s="40" t="s">
        <v>268</v>
      </c>
      <c r="B162" s="45">
        <v>1</v>
      </c>
      <c r="C162" s="33" t="s">
        <v>245</v>
      </c>
      <c r="D162" s="32">
        <v>9.3939999999999996E-2</v>
      </c>
      <c r="E162" s="30" t="s">
        <v>58</v>
      </c>
      <c r="F162" s="31"/>
      <c r="G162" s="30"/>
    </row>
  </sheetData>
  <mergeCells count="24">
    <mergeCell ref="A138:A139"/>
    <mergeCell ref="A147:A149"/>
    <mergeCell ref="A151:A152"/>
    <mergeCell ref="A159:A161"/>
    <mergeCell ref="A119:A120"/>
    <mergeCell ref="A121:A122"/>
    <mergeCell ref="A123:A124"/>
    <mergeCell ref="A125:A127"/>
    <mergeCell ref="A132:A133"/>
    <mergeCell ref="A135:A137"/>
    <mergeCell ref="A117:A118"/>
    <mergeCell ref="B69:B70"/>
    <mergeCell ref="C69:C70"/>
    <mergeCell ref="D69:D70"/>
    <mergeCell ref="E69:E70"/>
    <mergeCell ref="B84:B85"/>
    <mergeCell ref="C84:C85"/>
    <mergeCell ref="D84:D85"/>
    <mergeCell ref="E84:E85"/>
    <mergeCell ref="A98:A99"/>
    <mergeCell ref="A100:A101"/>
    <mergeCell ref="A102:A103"/>
    <mergeCell ref="A113:A114"/>
    <mergeCell ref="A115:A11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8"/>
  <sheetViews>
    <sheetView zoomScale="63" zoomScaleNormal="63" workbookViewId="0">
      <pane xSplit="1" ySplit="3" topLeftCell="B46" activePane="bottomRight" state="frozen"/>
      <selection activeCell="AO48" sqref="AO48"/>
      <selection pane="topRight" activeCell="AO48" sqref="AO48"/>
      <selection pane="bottomLeft" activeCell="AO48" sqref="AO48"/>
      <selection pane="bottomRight" activeCell="A44" sqref="A44"/>
    </sheetView>
  </sheetViews>
  <sheetFormatPr defaultRowHeight="14.4" x14ac:dyDescent="0.3"/>
  <cols>
    <col min="1" max="1" width="31.88671875" bestFit="1" customWidth="1"/>
    <col min="2" max="121" width="14.6640625" customWidth="1"/>
  </cols>
  <sheetData>
    <row r="1" spans="1:124" s="12" customFormat="1" x14ac:dyDescent="0.3">
      <c r="A1" s="23" t="s">
        <v>87</v>
      </c>
      <c r="B1" s="98" t="s">
        <v>88</v>
      </c>
      <c r="C1" s="98"/>
      <c r="D1" s="98"/>
      <c r="E1" s="98" t="s">
        <v>88</v>
      </c>
      <c r="F1" s="98"/>
      <c r="G1" s="98"/>
      <c r="H1" s="98" t="s">
        <v>88</v>
      </c>
      <c r="I1" s="98"/>
      <c r="J1" s="98"/>
      <c r="K1" s="98" t="s">
        <v>88</v>
      </c>
      <c r="L1" s="98"/>
      <c r="M1" s="98"/>
      <c r="N1" s="98" t="s">
        <v>88</v>
      </c>
      <c r="O1" s="98"/>
      <c r="P1" s="98"/>
      <c r="Q1" s="98" t="s">
        <v>89</v>
      </c>
      <c r="R1" s="98"/>
      <c r="S1" s="98"/>
      <c r="T1" s="98" t="s">
        <v>90</v>
      </c>
      <c r="U1" s="98"/>
      <c r="V1" s="98"/>
      <c r="W1" s="98" t="s">
        <v>91</v>
      </c>
      <c r="X1" s="98"/>
      <c r="Y1" s="98"/>
      <c r="Z1" s="98" t="s">
        <v>91</v>
      </c>
      <c r="AA1" s="98"/>
      <c r="AB1" s="98"/>
      <c r="AC1" s="98" t="s">
        <v>92</v>
      </c>
      <c r="AD1" s="98"/>
      <c r="AE1" s="98"/>
      <c r="AF1" s="98" t="s">
        <v>93</v>
      </c>
      <c r="AG1" s="98"/>
      <c r="AH1" s="98"/>
      <c r="AI1" s="98" t="s">
        <v>94</v>
      </c>
      <c r="AJ1" s="98"/>
      <c r="AK1" s="98"/>
      <c r="AL1" s="98" t="s">
        <v>95</v>
      </c>
      <c r="AM1" s="98"/>
      <c r="AN1" s="98"/>
      <c r="AO1" s="98" t="s">
        <v>96</v>
      </c>
      <c r="AP1" s="98"/>
      <c r="AQ1" s="98"/>
      <c r="AR1" s="98" t="s">
        <v>97</v>
      </c>
      <c r="AS1" s="98"/>
      <c r="AT1" s="98"/>
      <c r="AU1" s="98" t="s">
        <v>98</v>
      </c>
      <c r="AV1" s="98"/>
      <c r="AW1" s="98"/>
      <c r="AX1" s="98" t="s">
        <v>99</v>
      </c>
      <c r="AY1" s="98"/>
      <c r="AZ1" s="98"/>
      <c r="BA1" s="98" t="s">
        <v>100</v>
      </c>
      <c r="BB1" s="98"/>
      <c r="BC1" s="98"/>
      <c r="BD1" s="98" t="s">
        <v>101</v>
      </c>
      <c r="BE1" s="98"/>
      <c r="BF1" s="98"/>
      <c r="BG1" s="98" t="s">
        <v>102</v>
      </c>
      <c r="BH1" s="98"/>
      <c r="BI1" s="98"/>
      <c r="BJ1" s="98" t="s">
        <v>103</v>
      </c>
      <c r="BK1" s="98"/>
      <c r="BL1" s="98"/>
      <c r="BM1" s="98" t="s">
        <v>104</v>
      </c>
      <c r="BN1" s="98"/>
      <c r="BO1" s="98"/>
      <c r="BP1" s="98" t="s">
        <v>105</v>
      </c>
      <c r="BQ1" s="98"/>
      <c r="BR1" s="98"/>
      <c r="BS1" s="98" t="s">
        <v>106</v>
      </c>
      <c r="BT1" s="98"/>
      <c r="BU1" s="98"/>
      <c r="BV1" s="98" t="s">
        <v>107</v>
      </c>
      <c r="BW1" s="98"/>
      <c r="BX1" s="98"/>
      <c r="BY1" s="98" t="s">
        <v>108</v>
      </c>
      <c r="BZ1" s="98"/>
      <c r="CA1" s="98"/>
      <c r="CB1" s="98" t="s">
        <v>109</v>
      </c>
      <c r="CC1" s="98"/>
      <c r="CD1" s="98"/>
      <c r="CE1" s="98" t="s">
        <v>110</v>
      </c>
      <c r="CF1" s="98"/>
      <c r="CG1" s="98"/>
      <c r="CH1" s="98" t="s">
        <v>111</v>
      </c>
      <c r="CI1" s="98"/>
      <c r="CJ1" s="98"/>
      <c r="CK1" s="98" t="s">
        <v>112</v>
      </c>
      <c r="CL1" s="98"/>
      <c r="CM1" s="98"/>
      <c r="CN1" s="98" t="s">
        <v>113</v>
      </c>
      <c r="CO1" s="98"/>
      <c r="CP1" s="98"/>
      <c r="CQ1" s="98" t="s">
        <v>114</v>
      </c>
      <c r="CR1" s="98"/>
      <c r="CS1" s="98"/>
      <c r="CT1" s="98" t="s">
        <v>115</v>
      </c>
      <c r="CU1" s="98"/>
      <c r="CV1" s="98"/>
      <c r="CW1" s="98" t="s">
        <v>115</v>
      </c>
      <c r="CX1" s="98"/>
      <c r="CY1" s="98"/>
      <c r="CZ1" s="98" t="s">
        <v>116</v>
      </c>
      <c r="DA1" s="98"/>
      <c r="DB1" s="98"/>
      <c r="DC1" s="98" t="s">
        <v>117</v>
      </c>
      <c r="DD1" s="98"/>
      <c r="DE1" s="98"/>
      <c r="DF1" s="98" t="s">
        <v>118</v>
      </c>
      <c r="DG1" s="98"/>
      <c r="DH1" s="98"/>
      <c r="DI1" s="98" t="s">
        <v>118</v>
      </c>
      <c r="DJ1" s="98"/>
      <c r="DK1" s="98"/>
      <c r="DL1" s="98" t="s">
        <v>118</v>
      </c>
      <c r="DM1" s="98"/>
      <c r="DN1" s="98"/>
      <c r="DO1" s="98" t="s">
        <v>119</v>
      </c>
      <c r="DP1" s="98"/>
      <c r="DQ1" s="98"/>
      <c r="DR1" s="98"/>
      <c r="DS1" s="98"/>
      <c r="DT1" s="98"/>
    </row>
    <row r="2" spans="1:124" s="12" customFormat="1" x14ac:dyDescent="0.3">
      <c r="A2" s="23"/>
      <c r="B2" s="98" t="s">
        <v>120</v>
      </c>
      <c r="C2" s="98"/>
      <c r="D2" s="98"/>
      <c r="E2" s="98" t="s">
        <v>121</v>
      </c>
      <c r="F2" s="98"/>
      <c r="G2" s="98"/>
      <c r="H2" s="98" t="s">
        <v>122</v>
      </c>
      <c r="I2" s="98"/>
      <c r="J2" s="98"/>
      <c r="K2" s="98" t="s">
        <v>123</v>
      </c>
      <c r="L2" s="98"/>
      <c r="M2" s="98"/>
      <c r="N2" s="98" t="s">
        <v>124</v>
      </c>
      <c r="O2" s="98"/>
      <c r="P2" s="98"/>
      <c r="Q2" s="98" t="s">
        <v>125</v>
      </c>
      <c r="R2" s="98"/>
      <c r="S2" s="98"/>
      <c r="T2" s="98" t="s">
        <v>126</v>
      </c>
      <c r="U2" s="98"/>
      <c r="V2" s="98"/>
      <c r="W2" s="98" t="s">
        <v>127</v>
      </c>
      <c r="X2" s="98"/>
      <c r="Y2" s="98"/>
      <c r="Z2" s="98" t="s">
        <v>128</v>
      </c>
      <c r="AA2" s="98"/>
      <c r="AB2" s="98"/>
      <c r="AC2" s="98" t="s">
        <v>129</v>
      </c>
      <c r="AD2" s="98"/>
      <c r="AE2" s="98"/>
      <c r="AF2" s="98" t="s">
        <v>130</v>
      </c>
      <c r="AG2" s="98"/>
      <c r="AH2" s="98"/>
      <c r="AI2" s="98" t="s">
        <v>131</v>
      </c>
      <c r="AJ2" s="98"/>
      <c r="AK2" s="98"/>
      <c r="AL2" s="98" t="s">
        <v>132</v>
      </c>
      <c r="AM2" s="98"/>
      <c r="AN2" s="98"/>
      <c r="AO2" s="98" t="s">
        <v>133</v>
      </c>
      <c r="AP2" s="98"/>
      <c r="AQ2" s="98"/>
      <c r="AR2" s="98" t="s">
        <v>134</v>
      </c>
      <c r="AS2" s="98"/>
      <c r="AT2" s="98"/>
      <c r="AU2" s="98" t="s">
        <v>135</v>
      </c>
      <c r="AV2" s="98"/>
      <c r="AW2" s="98"/>
      <c r="AX2" s="98" t="s">
        <v>136</v>
      </c>
      <c r="AY2" s="98"/>
      <c r="AZ2" s="98"/>
      <c r="BA2" s="98" t="s">
        <v>39</v>
      </c>
      <c r="BB2" s="98"/>
      <c r="BC2" s="98"/>
      <c r="BD2" s="98" t="s">
        <v>40</v>
      </c>
      <c r="BE2" s="98"/>
      <c r="BF2" s="98"/>
      <c r="BG2" s="98" t="s">
        <v>137</v>
      </c>
      <c r="BH2" s="98"/>
      <c r="BI2" s="98"/>
      <c r="BJ2" s="98" t="s">
        <v>41</v>
      </c>
      <c r="BK2" s="98"/>
      <c r="BL2" s="98"/>
      <c r="BM2" s="98" t="s">
        <v>42</v>
      </c>
      <c r="BN2" s="98"/>
      <c r="BO2" s="98"/>
      <c r="BP2" s="98" t="s">
        <v>43</v>
      </c>
      <c r="BQ2" s="98"/>
      <c r="BR2" s="98"/>
      <c r="BS2" s="98" t="s">
        <v>44</v>
      </c>
      <c r="BT2" s="98"/>
      <c r="BU2" s="98"/>
      <c r="BV2" s="98" t="s">
        <v>45</v>
      </c>
      <c r="BW2" s="98"/>
      <c r="BX2" s="98"/>
      <c r="BY2" s="98" t="s">
        <v>46</v>
      </c>
      <c r="BZ2" s="98"/>
      <c r="CA2" s="98"/>
      <c r="CB2" s="98" t="s">
        <v>138</v>
      </c>
      <c r="CC2" s="98"/>
      <c r="CD2" s="98"/>
      <c r="CE2" s="98" t="s">
        <v>47</v>
      </c>
      <c r="CF2" s="98"/>
      <c r="CG2" s="98"/>
      <c r="CH2" s="98" t="s">
        <v>139</v>
      </c>
      <c r="CI2" s="98"/>
      <c r="CJ2" s="98"/>
      <c r="CK2" s="98" t="s">
        <v>48</v>
      </c>
      <c r="CL2" s="98"/>
      <c r="CM2" s="98"/>
      <c r="CN2" s="98" t="s">
        <v>140</v>
      </c>
      <c r="CO2" s="98"/>
      <c r="CP2" s="98"/>
      <c r="CQ2" s="98" t="s">
        <v>49</v>
      </c>
      <c r="CR2" s="98"/>
      <c r="CS2" s="98"/>
      <c r="CT2" s="98" t="s">
        <v>50</v>
      </c>
      <c r="CU2" s="98"/>
      <c r="CV2" s="98"/>
      <c r="CW2" s="98" t="s">
        <v>51</v>
      </c>
      <c r="CX2" s="98"/>
      <c r="CY2" s="98"/>
      <c r="CZ2" s="98" t="s">
        <v>141</v>
      </c>
      <c r="DA2" s="98"/>
      <c r="DB2" s="98"/>
      <c r="DC2" s="98" t="s">
        <v>52</v>
      </c>
      <c r="DD2" s="98"/>
      <c r="DE2" s="98"/>
      <c r="DF2" s="98" t="s">
        <v>53</v>
      </c>
      <c r="DG2" s="98"/>
      <c r="DH2" s="98"/>
      <c r="DI2" s="98" t="s">
        <v>142</v>
      </c>
      <c r="DJ2" s="98"/>
      <c r="DK2" s="98"/>
      <c r="DL2" s="98" t="s">
        <v>54</v>
      </c>
      <c r="DM2" s="98"/>
      <c r="DN2" s="98"/>
      <c r="DO2" s="98" t="s">
        <v>143</v>
      </c>
      <c r="DP2" s="98"/>
      <c r="DQ2" s="98"/>
    </row>
    <row r="3" spans="1:124" s="12" customFormat="1" x14ac:dyDescent="0.3">
      <c r="A3" s="24" t="s">
        <v>0</v>
      </c>
      <c r="B3" s="2" t="s">
        <v>1</v>
      </c>
      <c r="C3" s="2" t="s">
        <v>55</v>
      </c>
      <c r="D3" s="2" t="s">
        <v>56</v>
      </c>
      <c r="E3" s="2" t="s">
        <v>1</v>
      </c>
      <c r="F3" s="2" t="s">
        <v>55</v>
      </c>
      <c r="G3" s="2" t="s">
        <v>56</v>
      </c>
      <c r="H3" s="2" t="s">
        <v>1</v>
      </c>
      <c r="I3" s="2" t="s">
        <v>55</v>
      </c>
      <c r="J3" s="2" t="s">
        <v>56</v>
      </c>
      <c r="K3" s="2" t="s">
        <v>1</v>
      </c>
      <c r="L3" s="2" t="s">
        <v>55</v>
      </c>
      <c r="M3" s="2" t="s">
        <v>56</v>
      </c>
      <c r="N3" s="2" t="s">
        <v>1</v>
      </c>
      <c r="O3" s="2" t="s">
        <v>55</v>
      </c>
      <c r="P3" s="2" t="s">
        <v>56</v>
      </c>
      <c r="Q3" s="2" t="s">
        <v>1</v>
      </c>
      <c r="R3" s="2" t="s">
        <v>55</v>
      </c>
      <c r="S3" s="2" t="s">
        <v>56</v>
      </c>
      <c r="T3" s="2" t="s">
        <v>1</v>
      </c>
      <c r="U3" s="2" t="s">
        <v>55</v>
      </c>
      <c r="V3" s="2" t="s">
        <v>56</v>
      </c>
      <c r="W3" s="2" t="s">
        <v>1</v>
      </c>
      <c r="X3" s="2" t="s">
        <v>55</v>
      </c>
      <c r="Y3" s="2" t="s">
        <v>56</v>
      </c>
      <c r="Z3" s="2" t="s">
        <v>1</v>
      </c>
      <c r="AA3" s="2" t="s">
        <v>55</v>
      </c>
      <c r="AB3" s="2" t="s">
        <v>56</v>
      </c>
      <c r="AC3" s="2" t="s">
        <v>1</v>
      </c>
      <c r="AD3" s="2" t="s">
        <v>55</v>
      </c>
      <c r="AE3" s="2" t="s">
        <v>56</v>
      </c>
      <c r="AF3" s="2" t="s">
        <v>1</v>
      </c>
      <c r="AG3" s="2" t="s">
        <v>55</v>
      </c>
      <c r="AH3" s="2" t="s">
        <v>56</v>
      </c>
      <c r="AI3" s="2" t="s">
        <v>1</v>
      </c>
      <c r="AJ3" s="2" t="s">
        <v>55</v>
      </c>
      <c r="AK3" s="2" t="s">
        <v>56</v>
      </c>
      <c r="AL3" s="2" t="s">
        <v>1</v>
      </c>
      <c r="AM3" s="2" t="s">
        <v>55</v>
      </c>
      <c r="AN3" s="2" t="s">
        <v>56</v>
      </c>
      <c r="AO3" s="2" t="s">
        <v>1</v>
      </c>
      <c r="AP3" s="2" t="s">
        <v>55</v>
      </c>
      <c r="AQ3" s="2" t="s">
        <v>56</v>
      </c>
      <c r="AR3" s="2" t="s">
        <v>1</v>
      </c>
      <c r="AS3" s="2" t="s">
        <v>55</v>
      </c>
      <c r="AT3" s="2" t="s">
        <v>56</v>
      </c>
      <c r="AU3" s="2" t="s">
        <v>1</v>
      </c>
      <c r="AV3" s="2" t="s">
        <v>55</v>
      </c>
      <c r="AW3" s="2" t="s">
        <v>56</v>
      </c>
      <c r="AX3" s="2" t="s">
        <v>1</v>
      </c>
      <c r="AY3" s="2" t="s">
        <v>55</v>
      </c>
      <c r="AZ3" s="2" t="s">
        <v>56</v>
      </c>
      <c r="BA3" s="2" t="s">
        <v>1</v>
      </c>
      <c r="BB3" s="2" t="s">
        <v>55</v>
      </c>
      <c r="BC3" s="2" t="s">
        <v>56</v>
      </c>
      <c r="BD3" s="2" t="s">
        <v>1</v>
      </c>
      <c r="BE3" s="2" t="s">
        <v>55</v>
      </c>
      <c r="BF3" s="2" t="s">
        <v>56</v>
      </c>
      <c r="BG3" s="2" t="s">
        <v>1</v>
      </c>
      <c r="BH3" s="2" t="s">
        <v>55</v>
      </c>
      <c r="BI3" s="2" t="s">
        <v>56</v>
      </c>
      <c r="BJ3" s="2" t="s">
        <v>1</v>
      </c>
      <c r="BK3" s="2" t="s">
        <v>55</v>
      </c>
      <c r="BL3" s="2" t="s">
        <v>56</v>
      </c>
      <c r="BM3" s="2" t="s">
        <v>1</v>
      </c>
      <c r="BN3" s="2" t="s">
        <v>55</v>
      </c>
      <c r="BO3" s="2" t="s">
        <v>56</v>
      </c>
      <c r="BP3" s="2" t="s">
        <v>1</v>
      </c>
      <c r="BQ3" s="2" t="s">
        <v>55</v>
      </c>
      <c r="BR3" s="2" t="s">
        <v>56</v>
      </c>
      <c r="BS3" s="2" t="s">
        <v>1</v>
      </c>
      <c r="BT3" s="2" t="s">
        <v>55</v>
      </c>
      <c r="BU3" s="2" t="s">
        <v>56</v>
      </c>
      <c r="BV3" s="2" t="s">
        <v>1</v>
      </c>
      <c r="BW3" s="2" t="s">
        <v>55</v>
      </c>
      <c r="BX3" s="2" t="s">
        <v>56</v>
      </c>
      <c r="BY3" s="2" t="s">
        <v>1</v>
      </c>
      <c r="BZ3" s="2" t="s">
        <v>55</v>
      </c>
      <c r="CA3" s="2" t="s">
        <v>56</v>
      </c>
      <c r="CB3" s="2" t="s">
        <v>1</v>
      </c>
      <c r="CC3" s="2" t="s">
        <v>55</v>
      </c>
      <c r="CD3" s="2" t="s">
        <v>56</v>
      </c>
      <c r="CE3" s="2" t="s">
        <v>1</v>
      </c>
      <c r="CF3" s="2" t="s">
        <v>55</v>
      </c>
      <c r="CG3" s="2" t="s">
        <v>56</v>
      </c>
      <c r="CH3" s="2" t="s">
        <v>1</v>
      </c>
      <c r="CI3" s="2" t="s">
        <v>55</v>
      </c>
      <c r="CJ3" s="2" t="s">
        <v>56</v>
      </c>
      <c r="CK3" s="2" t="s">
        <v>1</v>
      </c>
      <c r="CL3" s="2" t="s">
        <v>55</v>
      </c>
      <c r="CM3" s="2" t="s">
        <v>56</v>
      </c>
      <c r="CN3" s="2" t="s">
        <v>1</v>
      </c>
      <c r="CO3" s="2" t="s">
        <v>55</v>
      </c>
      <c r="CP3" s="2" t="s">
        <v>56</v>
      </c>
      <c r="CQ3" s="2" t="s">
        <v>1</v>
      </c>
      <c r="CR3" s="2" t="s">
        <v>55</v>
      </c>
      <c r="CS3" s="2" t="s">
        <v>56</v>
      </c>
      <c r="CT3" s="2" t="s">
        <v>1</v>
      </c>
      <c r="CU3" s="2" t="s">
        <v>55</v>
      </c>
      <c r="CV3" s="2" t="s">
        <v>56</v>
      </c>
      <c r="CW3" s="2" t="s">
        <v>1</v>
      </c>
      <c r="CX3" s="2" t="s">
        <v>55</v>
      </c>
      <c r="CY3" s="2" t="s">
        <v>56</v>
      </c>
      <c r="CZ3" s="2" t="s">
        <v>1</v>
      </c>
      <c r="DA3" s="2" t="s">
        <v>55</v>
      </c>
      <c r="DB3" s="2" t="s">
        <v>56</v>
      </c>
      <c r="DC3" s="2" t="s">
        <v>1</v>
      </c>
      <c r="DD3" s="2" t="s">
        <v>55</v>
      </c>
      <c r="DE3" s="2" t="s">
        <v>56</v>
      </c>
      <c r="DF3" s="2" t="s">
        <v>1</v>
      </c>
      <c r="DG3" s="2" t="s">
        <v>55</v>
      </c>
      <c r="DH3" s="2" t="s">
        <v>56</v>
      </c>
      <c r="DI3" s="2" t="s">
        <v>1</v>
      </c>
      <c r="DJ3" s="2" t="s">
        <v>55</v>
      </c>
      <c r="DK3" s="2" t="s">
        <v>56</v>
      </c>
      <c r="DL3" s="2" t="s">
        <v>1</v>
      </c>
      <c r="DM3" s="2" t="s">
        <v>55</v>
      </c>
      <c r="DN3" s="2" t="s">
        <v>56</v>
      </c>
      <c r="DO3" s="2" t="s">
        <v>1</v>
      </c>
      <c r="DP3" s="2" t="s">
        <v>55</v>
      </c>
      <c r="DQ3" s="2" t="s">
        <v>56</v>
      </c>
    </row>
    <row r="4" spans="1:124" s="12" customFormat="1" x14ac:dyDescent="0.3">
      <c r="A4" s="2" t="s">
        <v>177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 t="s">
        <v>9</v>
      </c>
      <c r="AP4" s="2">
        <v>42</v>
      </c>
      <c r="AQ4" s="2">
        <v>168</v>
      </c>
      <c r="AR4" s="12" t="s">
        <v>9</v>
      </c>
      <c r="AS4" s="12">
        <v>93</v>
      </c>
      <c r="AT4" s="12">
        <v>372</v>
      </c>
    </row>
    <row r="5" spans="1:124" s="12" customFormat="1" x14ac:dyDescent="0.3">
      <c r="A5" s="2" t="s">
        <v>182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 t="s">
        <v>9</v>
      </c>
      <c r="AP5" s="2">
        <v>73</v>
      </c>
      <c r="AQ5" s="2">
        <v>147</v>
      </c>
      <c r="AR5" s="12" t="s">
        <v>9</v>
      </c>
      <c r="AS5" s="12">
        <v>128</v>
      </c>
      <c r="AT5" s="12">
        <v>262</v>
      </c>
    </row>
    <row r="6" spans="1:124" s="12" customFormat="1" x14ac:dyDescent="0.3">
      <c r="A6" s="14" t="s">
        <v>183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T6" s="14"/>
      <c r="AC6" s="12" t="s">
        <v>59</v>
      </c>
      <c r="AD6" s="12">
        <v>401</v>
      </c>
      <c r="AE6" s="12">
        <v>1604</v>
      </c>
      <c r="AF6" s="12" t="s">
        <v>59</v>
      </c>
      <c r="AG6" s="12">
        <v>86</v>
      </c>
      <c r="AH6" s="12">
        <v>344</v>
      </c>
      <c r="AI6" s="12" t="s">
        <v>59</v>
      </c>
      <c r="AJ6" s="12">
        <v>83</v>
      </c>
      <c r="AK6" s="12">
        <v>332</v>
      </c>
      <c r="AL6" s="12" t="s">
        <v>59</v>
      </c>
      <c r="AM6" s="12">
        <v>400</v>
      </c>
      <c r="AN6" s="12">
        <v>1600</v>
      </c>
      <c r="AO6" s="2" t="s">
        <v>9</v>
      </c>
      <c r="AP6" s="12">
        <v>80</v>
      </c>
      <c r="AQ6" s="12">
        <v>200</v>
      </c>
      <c r="AR6" s="12" t="s">
        <v>9</v>
      </c>
      <c r="AS6" s="12">
        <v>364</v>
      </c>
      <c r="AT6" s="12">
        <v>910</v>
      </c>
    </row>
    <row r="7" spans="1:124" s="12" customFormat="1" x14ac:dyDescent="0.3">
      <c r="A7" s="2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 t="s">
        <v>9</v>
      </c>
      <c r="AP7" s="2">
        <v>39</v>
      </c>
      <c r="AQ7" s="2">
        <v>156</v>
      </c>
      <c r="AR7" s="12" t="s">
        <v>9</v>
      </c>
      <c r="AS7" s="12">
        <v>82</v>
      </c>
      <c r="AT7" s="12">
        <v>330</v>
      </c>
    </row>
    <row r="8" spans="1:124" s="12" customFormat="1" x14ac:dyDescent="0.3">
      <c r="A8" s="2" t="s">
        <v>178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 t="s">
        <v>9</v>
      </c>
      <c r="AP8" s="2">
        <v>224</v>
      </c>
      <c r="AQ8" s="2">
        <v>19200</v>
      </c>
    </row>
    <row r="9" spans="1:124" s="12" customFormat="1" x14ac:dyDescent="0.3">
      <c r="A9" s="2" t="s">
        <v>179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 t="s">
        <v>9</v>
      </c>
      <c r="AP9" s="2">
        <v>338</v>
      </c>
      <c r="AQ9" s="2">
        <v>1200</v>
      </c>
      <c r="AR9" s="12" t="s">
        <v>9</v>
      </c>
      <c r="AS9" s="12">
        <v>67</v>
      </c>
      <c r="AT9" s="12">
        <v>240</v>
      </c>
    </row>
    <row r="10" spans="1:124" s="12" customFormat="1" x14ac:dyDescent="0.3">
      <c r="A10" s="2" t="s">
        <v>196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 t="s">
        <v>9</v>
      </c>
      <c r="AP10" s="2">
        <v>222</v>
      </c>
      <c r="AQ10" s="2">
        <v>1332</v>
      </c>
      <c r="AR10" s="12" t="s">
        <v>9</v>
      </c>
      <c r="AS10" s="12">
        <v>156</v>
      </c>
      <c r="AT10" s="12">
        <v>936</v>
      </c>
    </row>
    <row r="11" spans="1:124" s="12" customFormat="1" x14ac:dyDescent="0.3">
      <c r="A11" s="12" t="s">
        <v>180</v>
      </c>
      <c r="W11" s="18" t="s">
        <v>60</v>
      </c>
      <c r="X11" s="12">
        <v>550</v>
      </c>
      <c r="Y11" s="12">
        <v>2200</v>
      </c>
      <c r="Z11" s="14" t="s">
        <v>60</v>
      </c>
      <c r="AA11" s="12">
        <v>623</v>
      </c>
      <c r="AB11" s="12">
        <v>1272</v>
      </c>
      <c r="AO11" s="2" t="s">
        <v>9</v>
      </c>
      <c r="AP11" s="12">
        <v>1494</v>
      </c>
      <c r="AQ11" s="12">
        <v>1998</v>
      </c>
      <c r="AR11" s="12" t="s">
        <v>9</v>
      </c>
      <c r="AS11" s="12">
        <v>600</v>
      </c>
      <c r="AT11" s="12">
        <v>958</v>
      </c>
    </row>
    <row r="12" spans="1:124" s="12" customFormat="1" x14ac:dyDescent="0.3">
      <c r="A12" s="2" t="s">
        <v>181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 t="s">
        <v>9</v>
      </c>
      <c r="AP12" s="2">
        <v>104</v>
      </c>
      <c r="AQ12" s="2">
        <v>208</v>
      </c>
      <c r="AR12" s="12" t="s">
        <v>9</v>
      </c>
      <c r="AS12" s="12">
        <v>290</v>
      </c>
      <c r="AT12" s="12">
        <v>580</v>
      </c>
    </row>
    <row r="13" spans="1:124" s="12" customFormat="1" x14ac:dyDescent="0.3">
      <c r="A13" s="2" t="s">
        <v>61</v>
      </c>
      <c r="B13" s="2" t="s">
        <v>62</v>
      </c>
      <c r="C13" s="2">
        <v>112</v>
      </c>
      <c r="D13" s="2">
        <v>2240</v>
      </c>
      <c r="E13" s="2" t="s">
        <v>62</v>
      </c>
      <c r="F13" s="2">
        <v>129</v>
      </c>
      <c r="G13" s="2">
        <v>2580</v>
      </c>
      <c r="H13" s="2" t="s">
        <v>62</v>
      </c>
      <c r="I13" s="2">
        <v>200</v>
      </c>
      <c r="J13" s="2">
        <v>4000</v>
      </c>
      <c r="K13" s="2" t="s">
        <v>62</v>
      </c>
      <c r="L13" s="2">
        <v>198</v>
      </c>
      <c r="M13" s="2">
        <v>3960</v>
      </c>
      <c r="N13" s="2" t="s">
        <v>62</v>
      </c>
      <c r="O13" s="2">
        <v>280</v>
      </c>
      <c r="P13" s="2">
        <v>5600</v>
      </c>
      <c r="Q13" s="2" t="s">
        <v>8</v>
      </c>
      <c r="R13" s="2">
        <v>309</v>
      </c>
      <c r="S13" s="2">
        <v>9180</v>
      </c>
      <c r="T13" s="2" t="s">
        <v>8</v>
      </c>
      <c r="U13" s="2">
        <v>287</v>
      </c>
      <c r="V13" s="2">
        <v>7800</v>
      </c>
      <c r="W13" s="2" t="s">
        <v>63</v>
      </c>
      <c r="X13" s="2">
        <v>350</v>
      </c>
      <c r="Y13" s="2">
        <v>15500</v>
      </c>
      <c r="Z13" s="2"/>
      <c r="AA13" s="2"/>
      <c r="AB13" s="2"/>
      <c r="AL13" s="2" t="s">
        <v>63</v>
      </c>
      <c r="AM13" s="12">
        <v>3481</v>
      </c>
      <c r="AN13" s="12">
        <v>139240</v>
      </c>
      <c r="AO13" s="12" t="s">
        <v>9</v>
      </c>
      <c r="AP13" s="12">
        <v>3922</v>
      </c>
      <c r="AQ13" s="12">
        <v>54960</v>
      </c>
      <c r="AR13" s="12" t="s">
        <v>9</v>
      </c>
      <c r="AS13" s="12">
        <v>5017</v>
      </c>
      <c r="AT13" s="12">
        <v>44600</v>
      </c>
      <c r="AU13" s="12" t="s">
        <v>9</v>
      </c>
      <c r="AV13" s="12">
        <v>3410</v>
      </c>
      <c r="AW13" s="12">
        <v>34060</v>
      </c>
      <c r="AX13" s="12" t="s">
        <v>9</v>
      </c>
      <c r="AY13" s="12">
        <v>4425</v>
      </c>
      <c r="AZ13" s="12">
        <v>44230</v>
      </c>
      <c r="BA13" s="12" t="s">
        <v>9</v>
      </c>
      <c r="BB13" s="12">
        <v>6085</v>
      </c>
      <c r="BC13" s="12">
        <v>60850</v>
      </c>
      <c r="BD13" s="12" t="s">
        <v>9</v>
      </c>
      <c r="BE13" s="12">
        <v>5700</v>
      </c>
      <c r="BF13" s="12">
        <v>57000</v>
      </c>
      <c r="BG13" s="12" t="s">
        <v>9</v>
      </c>
      <c r="BH13" s="12">
        <v>6620</v>
      </c>
      <c r="BI13" s="12">
        <v>79415</v>
      </c>
      <c r="BJ13" s="12" t="s">
        <v>9</v>
      </c>
      <c r="BK13" s="12">
        <v>8990</v>
      </c>
      <c r="BL13" s="12">
        <v>107880</v>
      </c>
      <c r="BM13" s="12" t="s">
        <v>9</v>
      </c>
      <c r="BN13" s="12">
        <v>6720</v>
      </c>
      <c r="BO13" s="12">
        <v>80615</v>
      </c>
      <c r="BP13" s="12" t="s">
        <v>9</v>
      </c>
      <c r="BQ13" s="12">
        <v>5120</v>
      </c>
      <c r="BR13" s="12">
        <v>61465</v>
      </c>
      <c r="BS13" s="12" t="s">
        <v>9</v>
      </c>
      <c r="BT13" s="12">
        <v>7130</v>
      </c>
      <c r="BU13" s="12">
        <v>76130</v>
      </c>
      <c r="BV13" s="12" t="s">
        <v>9</v>
      </c>
      <c r="BW13" s="12">
        <v>7920</v>
      </c>
      <c r="BX13" s="12">
        <v>84240</v>
      </c>
      <c r="BY13" s="12" t="s">
        <v>9</v>
      </c>
      <c r="BZ13" s="12">
        <v>8555</v>
      </c>
      <c r="CA13" s="12">
        <v>96400</v>
      </c>
      <c r="CB13" s="12" t="s">
        <v>9</v>
      </c>
      <c r="CC13" s="12">
        <v>8230</v>
      </c>
      <c r="CD13" s="12">
        <v>91790</v>
      </c>
      <c r="CE13" s="12" t="s">
        <v>9</v>
      </c>
      <c r="CF13" s="12">
        <v>7775</v>
      </c>
      <c r="CG13" s="12">
        <v>86575</v>
      </c>
      <c r="CH13" s="12" t="s">
        <v>9</v>
      </c>
      <c r="CI13" s="12">
        <v>8820</v>
      </c>
      <c r="CJ13" s="12">
        <v>98080</v>
      </c>
      <c r="CK13" s="12" t="s">
        <v>9</v>
      </c>
      <c r="CL13" s="12">
        <v>6590</v>
      </c>
      <c r="CM13" s="12">
        <v>68080</v>
      </c>
      <c r="CN13" s="12" t="s">
        <v>9</v>
      </c>
      <c r="CO13" s="12">
        <v>11935</v>
      </c>
      <c r="CP13" s="12">
        <v>143210</v>
      </c>
      <c r="CQ13" s="12" t="s">
        <v>9</v>
      </c>
      <c r="CR13" s="12">
        <v>7680</v>
      </c>
      <c r="CS13" s="12">
        <v>80200</v>
      </c>
      <c r="CT13" s="12" t="s">
        <v>9</v>
      </c>
      <c r="CU13" s="12">
        <v>9860</v>
      </c>
      <c r="CV13" s="12">
        <v>118370</v>
      </c>
      <c r="CW13" s="12" t="s">
        <v>9</v>
      </c>
      <c r="CX13" s="12">
        <v>9610</v>
      </c>
      <c r="CY13" s="12">
        <v>115270</v>
      </c>
      <c r="CZ13" s="12" t="s">
        <v>9</v>
      </c>
      <c r="DA13" s="12">
        <v>9270</v>
      </c>
      <c r="DB13" s="12">
        <v>111190</v>
      </c>
      <c r="DC13" s="12" t="s">
        <v>9</v>
      </c>
      <c r="DD13" s="12">
        <v>15560</v>
      </c>
      <c r="DE13" s="12">
        <v>186700</v>
      </c>
      <c r="DF13" s="12" t="s">
        <v>9</v>
      </c>
      <c r="DG13" s="12">
        <v>29550</v>
      </c>
      <c r="DH13" s="12">
        <v>354590</v>
      </c>
      <c r="DI13" s="12" t="s">
        <v>9</v>
      </c>
      <c r="DJ13" s="12">
        <v>4780</v>
      </c>
      <c r="DK13" s="12">
        <v>58800</v>
      </c>
      <c r="DL13" s="12" t="s">
        <v>9</v>
      </c>
      <c r="DM13" s="12">
        <v>870</v>
      </c>
      <c r="DN13" s="12">
        <v>7908</v>
      </c>
    </row>
    <row r="14" spans="1:124" s="12" customFormat="1" x14ac:dyDescent="0.3">
      <c r="A14" s="2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 t="s">
        <v>63</v>
      </c>
      <c r="AA14" s="2">
        <v>1076</v>
      </c>
      <c r="AB14" s="2">
        <v>36150</v>
      </c>
      <c r="AC14" s="2" t="s">
        <v>63</v>
      </c>
      <c r="AD14" s="12">
        <v>1245</v>
      </c>
      <c r="AE14" s="12">
        <v>44610</v>
      </c>
      <c r="AF14" s="2" t="s">
        <v>63</v>
      </c>
      <c r="AG14" s="12">
        <v>1084</v>
      </c>
      <c r="AH14" s="12">
        <v>44490</v>
      </c>
      <c r="AI14" s="2" t="s">
        <v>63</v>
      </c>
      <c r="AJ14" s="12">
        <v>725</v>
      </c>
      <c r="AK14" s="12">
        <v>25660</v>
      </c>
    </row>
    <row r="15" spans="1:124" s="12" customFormat="1" x14ac:dyDescent="0.3">
      <c r="A15" s="2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F15" s="2"/>
      <c r="AI15" s="2"/>
      <c r="AO15" s="12" t="s">
        <v>9</v>
      </c>
      <c r="AP15" s="12">
        <v>11</v>
      </c>
      <c r="AQ15" s="12">
        <v>300</v>
      </c>
      <c r="AR15" s="12" t="s">
        <v>9</v>
      </c>
      <c r="AS15" s="12">
        <v>105</v>
      </c>
      <c r="AT15" s="12">
        <v>3000</v>
      </c>
    </row>
    <row r="16" spans="1:124" s="12" customFormat="1" x14ac:dyDescent="0.3">
      <c r="A16" s="2" t="s">
        <v>65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F16" s="2"/>
      <c r="AI16" s="2"/>
      <c r="AU16" s="12" t="s">
        <v>9</v>
      </c>
      <c r="AV16" s="12">
        <v>680</v>
      </c>
      <c r="AW16" s="12">
        <v>40800</v>
      </c>
      <c r="AX16" s="12" t="s">
        <v>9</v>
      </c>
      <c r="AY16" s="12">
        <v>850</v>
      </c>
      <c r="AZ16" s="12">
        <v>44820</v>
      </c>
      <c r="BA16" s="12" t="s">
        <v>9</v>
      </c>
      <c r="BB16" s="12">
        <v>585</v>
      </c>
      <c r="BC16" s="12">
        <v>35060</v>
      </c>
    </row>
    <row r="17" spans="1:103" s="12" customFormat="1" x14ac:dyDescent="0.3">
      <c r="A17" s="2" t="s">
        <v>65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F17" s="2"/>
      <c r="AI17" s="2"/>
      <c r="BD17" s="12" t="s">
        <v>9</v>
      </c>
      <c r="BE17" s="12">
        <v>312</v>
      </c>
      <c r="BF17" s="12">
        <v>18720</v>
      </c>
      <c r="BG17" s="12" t="s">
        <v>9</v>
      </c>
      <c r="BH17" s="12">
        <v>135</v>
      </c>
      <c r="BI17" s="12">
        <v>6040</v>
      </c>
      <c r="BJ17" s="12" t="s">
        <v>9</v>
      </c>
      <c r="BK17" s="12">
        <v>90</v>
      </c>
      <c r="BL17" s="12">
        <v>2240</v>
      </c>
      <c r="BM17" s="12" t="s">
        <v>9</v>
      </c>
      <c r="BN17" s="12">
        <v>160</v>
      </c>
      <c r="BO17" s="12">
        <v>3580</v>
      </c>
      <c r="BP17" s="12" t="s">
        <v>9</v>
      </c>
      <c r="BQ17" s="12">
        <v>25</v>
      </c>
      <c r="BR17" s="12">
        <v>890</v>
      </c>
      <c r="BS17" s="12" t="s">
        <v>9</v>
      </c>
      <c r="BT17" s="12">
        <v>230</v>
      </c>
      <c r="BU17" s="12">
        <v>4320</v>
      </c>
    </row>
    <row r="18" spans="1:103" s="12" customFormat="1" x14ac:dyDescent="0.3">
      <c r="A18" s="2" t="s">
        <v>66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F18" s="2"/>
      <c r="AI18" s="2"/>
      <c r="BV18" s="12" t="s">
        <v>9</v>
      </c>
      <c r="BW18" s="12">
        <v>225</v>
      </c>
      <c r="BX18" s="12">
        <v>4000</v>
      </c>
      <c r="BY18" s="12" t="s">
        <v>9</v>
      </c>
      <c r="BZ18" s="12">
        <v>250</v>
      </c>
      <c r="CA18" s="12">
        <v>6670</v>
      </c>
      <c r="CB18" s="12" t="s">
        <v>9</v>
      </c>
      <c r="CC18" s="12">
        <v>160</v>
      </c>
      <c r="CD18" s="12">
        <v>7900</v>
      </c>
      <c r="CE18" s="12" t="s">
        <v>9</v>
      </c>
      <c r="CF18" s="12">
        <v>45</v>
      </c>
      <c r="CG18" s="12">
        <v>2300</v>
      </c>
      <c r="CH18" s="12" t="s">
        <v>9</v>
      </c>
      <c r="CI18" s="12">
        <v>25</v>
      </c>
      <c r="CJ18" s="12">
        <v>960</v>
      </c>
      <c r="CK18" s="12" t="s">
        <v>9</v>
      </c>
      <c r="CL18" s="12">
        <v>25</v>
      </c>
      <c r="CM18" s="12">
        <v>1000</v>
      </c>
      <c r="CN18" s="12" t="s">
        <v>9</v>
      </c>
      <c r="CO18" s="12">
        <v>110</v>
      </c>
      <c r="CP18" s="12">
        <v>4400</v>
      </c>
      <c r="CQ18" s="12" t="s">
        <v>9</v>
      </c>
      <c r="CR18" s="12">
        <v>70</v>
      </c>
      <c r="CS18" s="12">
        <v>2880</v>
      </c>
      <c r="CT18" s="12" t="s">
        <v>9</v>
      </c>
      <c r="CU18" s="12">
        <v>40</v>
      </c>
      <c r="CV18" s="12">
        <v>1600</v>
      </c>
      <c r="CW18" s="12" t="s">
        <v>9</v>
      </c>
      <c r="CX18" s="12">
        <v>70</v>
      </c>
      <c r="CY18" s="12">
        <v>2800</v>
      </c>
    </row>
    <row r="19" spans="1:103" s="12" customFormat="1" x14ac:dyDescent="0.3">
      <c r="A19" s="14" t="s">
        <v>340</v>
      </c>
      <c r="B19" s="14" t="s">
        <v>68</v>
      </c>
      <c r="C19" s="14">
        <v>4468</v>
      </c>
      <c r="D19" s="14">
        <v>15568</v>
      </c>
      <c r="E19" s="14" t="s">
        <v>68</v>
      </c>
      <c r="F19" s="14">
        <v>14000</v>
      </c>
      <c r="G19" s="14">
        <v>49000</v>
      </c>
      <c r="H19" s="14" t="s">
        <v>68</v>
      </c>
      <c r="I19" s="14">
        <v>11400</v>
      </c>
      <c r="J19" s="14">
        <v>39900</v>
      </c>
      <c r="K19" s="14" t="s">
        <v>68</v>
      </c>
      <c r="L19" s="14">
        <v>8100</v>
      </c>
      <c r="M19" s="14">
        <v>28350</v>
      </c>
      <c r="N19" s="14" t="s">
        <v>68</v>
      </c>
      <c r="O19" s="12">
        <v>5760</v>
      </c>
      <c r="P19" s="12">
        <v>20167</v>
      </c>
      <c r="Q19" s="12" t="s">
        <v>69</v>
      </c>
      <c r="R19" s="12">
        <v>487</v>
      </c>
      <c r="S19" s="12">
        <v>1948</v>
      </c>
      <c r="T19" s="18" t="s">
        <v>69</v>
      </c>
      <c r="U19" s="12">
        <v>170</v>
      </c>
      <c r="V19" s="12">
        <v>680</v>
      </c>
      <c r="AR19" s="12" t="s">
        <v>9</v>
      </c>
      <c r="AS19" s="12">
        <v>120</v>
      </c>
      <c r="AT19" s="12">
        <v>240</v>
      </c>
      <c r="AU19" s="12" t="s">
        <v>9</v>
      </c>
      <c r="AV19" s="12">
        <v>330</v>
      </c>
      <c r="AW19" s="12">
        <v>660</v>
      </c>
      <c r="AX19" s="12" t="s">
        <v>9</v>
      </c>
      <c r="AY19" s="12">
        <v>150</v>
      </c>
      <c r="AZ19" s="12">
        <v>300</v>
      </c>
      <c r="BA19" s="12" t="s">
        <v>9</v>
      </c>
      <c r="BB19" s="12">
        <v>100</v>
      </c>
      <c r="BC19" s="12">
        <v>200</v>
      </c>
      <c r="BD19" s="21" t="s">
        <v>9</v>
      </c>
      <c r="BE19" s="21">
        <v>278</v>
      </c>
      <c r="BF19" s="21">
        <v>555</v>
      </c>
    </row>
    <row r="20" spans="1:103" s="12" customFormat="1" x14ac:dyDescent="0.3">
      <c r="A20" s="14" t="s">
        <v>184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T20" s="14"/>
      <c r="AO20" s="12" t="s">
        <v>9</v>
      </c>
      <c r="AP20" s="12">
        <v>72</v>
      </c>
      <c r="AQ20" s="12">
        <v>1230</v>
      </c>
      <c r="AR20" s="12" t="s">
        <v>9</v>
      </c>
      <c r="AS20" s="12">
        <v>116</v>
      </c>
      <c r="AT20" s="12">
        <v>1980</v>
      </c>
    </row>
    <row r="21" spans="1:103" s="12" customFormat="1" x14ac:dyDescent="0.3">
      <c r="A21" s="14" t="s">
        <v>70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T21" s="14"/>
      <c r="AU21" s="12" t="s">
        <v>9</v>
      </c>
      <c r="AV21" s="12">
        <v>3010</v>
      </c>
      <c r="AW21" s="12">
        <v>6280</v>
      </c>
      <c r="AX21" s="12" t="s">
        <v>9</v>
      </c>
      <c r="AY21" s="12">
        <v>3655</v>
      </c>
      <c r="AZ21" s="12">
        <v>8115</v>
      </c>
      <c r="BM21" s="12" t="s">
        <v>9</v>
      </c>
      <c r="BN21" s="12">
        <v>20545</v>
      </c>
      <c r="BO21" s="12">
        <v>17455</v>
      </c>
      <c r="BP21" s="12" t="s">
        <v>9</v>
      </c>
      <c r="BQ21" s="12">
        <v>12830</v>
      </c>
      <c r="BR21" s="12">
        <v>8540</v>
      </c>
      <c r="BS21" s="12" t="s">
        <v>9</v>
      </c>
      <c r="BT21" s="12">
        <v>1370</v>
      </c>
      <c r="BU21" s="12">
        <v>2200</v>
      </c>
      <c r="BV21" s="12" t="s">
        <v>9</v>
      </c>
      <c r="BW21" s="12">
        <v>1385</v>
      </c>
      <c r="BX21" s="12">
        <v>2200</v>
      </c>
      <c r="BY21" s="12" t="s">
        <v>9</v>
      </c>
      <c r="BZ21" s="12">
        <v>1855</v>
      </c>
      <c r="CA21" s="12">
        <v>1500</v>
      </c>
      <c r="CB21" s="12" t="s">
        <v>9</v>
      </c>
      <c r="CC21" s="12">
        <v>735</v>
      </c>
      <c r="CD21" s="12">
        <v>750</v>
      </c>
      <c r="CE21" s="12" t="s">
        <v>9</v>
      </c>
      <c r="CF21" s="12">
        <v>2430</v>
      </c>
      <c r="CG21" s="12">
        <v>2205</v>
      </c>
      <c r="CH21" s="12" t="s">
        <v>9</v>
      </c>
      <c r="CI21" s="12">
        <v>10670</v>
      </c>
      <c r="CJ21" s="12">
        <v>10465</v>
      </c>
    </row>
    <row r="22" spans="1:103" s="12" customFormat="1" x14ac:dyDescent="0.3">
      <c r="A22" s="14" t="s">
        <v>185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T22" s="14"/>
      <c r="BA22" s="12" t="s">
        <v>9</v>
      </c>
      <c r="BB22" s="12">
        <v>2165</v>
      </c>
      <c r="BC22" s="12">
        <v>5305</v>
      </c>
      <c r="BD22" s="12" t="s">
        <v>9</v>
      </c>
      <c r="BE22" s="12">
        <v>2350</v>
      </c>
      <c r="BF22" s="12">
        <v>3720</v>
      </c>
      <c r="BG22" s="12" t="s">
        <v>9</v>
      </c>
      <c r="BH22" s="12">
        <v>9025</v>
      </c>
      <c r="BI22" s="12">
        <v>11610</v>
      </c>
      <c r="BJ22" s="12" t="s">
        <v>9</v>
      </c>
      <c r="BK22" s="12">
        <v>20405</v>
      </c>
      <c r="BL22" s="12">
        <v>33200</v>
      </c>
    </row>
    <row r="23" spans="1:103" s="12" customFormat="1" x14ac:dyDescent="0.3">
      <c r="A23" s="14" t="s">
        <v>186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T23" s="14"/>
      <c r="CK23" s="12" t="s">
        <v>9</v>
      </c>
      <c r="CL23" s="12">
        <v>20300</v>
      </c>
      <c r="CM23" s="12">
        <v>22650</v>
      </c>
      <c r="CN23" s="12" t="s">
        <v>9</v>
      </c>
      <c r="CO23" s="12">
        <v>3135</v>
      </c>
      <c r="CP23" s="12">
        <v>7530</v>
      </c>
      <c r="CQ23" s="12" t="s">
        <v>9</v>
      </c>
      <c r="CR23" s="12">
        <v>1160</v>
      </c>
      <c r="CS23" s="12">
        <v>2790</v>
      </c>
      <c r="CT23" s="12" t="s">
        <v>9</v>
      </c>
      <c r="CU23" s="12">
        <v>1070</v>
      </c>
      <c r="CV23" s="12">
        <v>2600</v>
      </c>
      <c r="CW23" s="12" t="s">
        <v>9</v>
      </c>
      <c r="CX23" s="12">
        <v>90</v>
      </c>
      <c r="CY23" s="12">
        <v>210</v>
      </c>
    </row>
    <row r="24" spans="1:103" s="12" customFormat="1" x14ac:dyDescent="0.3">
      <c r="A24" s="14" t="s">
        <v>71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T24" s="14"/>
      <c r="AU24" s="12" t="s">
        <v>9</v>
      </c>
      <c r="AV24" s="12">
        <v>320</v>
      </c>
      <c r="AW24" s="12">
        <v>880</v>
      </c>
      <c r="AX24" s="12" t="s">
        <v>9</v>
      </c>
      <c r="AY24" s="12">
        <v>160</v>
      </c>
      <c r="AZ24" s="12">
        <v>380</v>
      </c>
    </row>
    <row r="25" spans="1:103" s="12" customFormat="1" x14ac:dyDescent="0.3">
      <c r="A25" s="14" t="s">
        <v>187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T25" s="14"/>
      <c r="BA25" s="12" t="s">
        <v>9</v>
      </c>
      <c r="BB25" s="12">
        <v>380</v>
      </c>
      <c r="BC25" s="12">
        <v>1520</v>
      </c>
      <c r="BD25" s="12" t="s">
        <v>9</v>
      </c>
      <c r="BE25" s="12">
        <v>595</v>
      </c>
      <c r="BF25" s="12">
        <v>2385</v>
      </c>
      <c r="BG25" s="12" t="s">
        <v>9</v>
      </c>
      <c r="BH25" s="12">
        <v>310</v>
      </c>
      <c r="BI25" s="12">
        <v>1850</v>
      </c>
      <c r="BJ25" s="12" t="s">
        <v>9</v>
      </c>
      <c r="BK25" s="12">
        <v>115</v>
      </c>
      <c r="BL25" s="12">
        <v>690</v>
      </c>
      <c r="BM25" s="12" t="s">
        <v>9</v>
      </c>
      <c r="BN25" s="12">
        <v>100</v>
      </c>
      <c r="BO25" s="12">
        <v>600</v>
      </c>
      <c r="BP25" s="12" t="s">
        <v>9</v>
      </c>
      <c r="BQ25" s="12">
        <v>80</v>
      </c>
      <c r="BR25" s="12">
        <v>400</v>
      </c>
      <c r="BS25" s="12" t="s">
        <v>9</v>
      </c>
      <c r="BT25" s="12">
        <v>100</v>
      </c>
      <c r="BU25" s="12">
        <v>500</v>
      </c>
      <c r="BV25" s="12" t="s">
        <v>9</v>
      </c>
      <c r="BW25" s="12">
        <v>60</v>
      </c>
      <c r="BX25" s="12">
        <v>300</v>
      </c>
      <c r="BY25" s="12" t="s">
        <v>9</v>
      </c>
      <c r="BZ25" s="12">
        <v>100</v>
      </c>
      <c r="CA25" s="12">
        <v>500</v>
      </c>
      <c r="CB25" s="12" t="s">
        <v>9</v>
      </c>
      <c r="CC25" s="12">
        <v>80</v>
      </c>
      <c r="CD25" s="12">
        <v>400</v>
      </c>
      <c r="CE25" s="12" t="s">
        <v>9</v>
      </c>
      <c r="CF25" s="12">
        <v>60</v>
      </c>
      <c r="CG25" s="12">
        <v>300</v>
      </c>
      <c r="CH25" s="12" t="s">
        <v>9</v>
      </c>
      <c r="CI25" s="12">
        <v>50</v>
      </c>
      <c r="CJ25" s="12">
        <v>250</v>
      </c>
      <c r="CK25" s="12" t="s">
        <v>9</v>
      </c>
      <c r="CL25" s="12">
        <v>70</v>
      </c>
      <c r="CM25" s="12">
        <v>300</v>
      </c>
      <c r="CN25" s="12" t="s">
        <v>9</v>
      </c>
      <c r="CO25" s="12">
        <v>30</v>
      </c>
      <c r="CP25" s="12">
        <v>220</v>
      </c>
    </row>
    <row r="26" spans="1:103" s="12" customFormat="1" x14ac:dyDescent="0.3">
      <c r="A26" s="14" t="s">
        <v>188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T26" s="14"/>
      <c r="CQ26" s="12" t="s">
        <v>9</v>
      </c>
      <c r="CR26" s="12">
        <v>40</v>
      </c>
      <c r="CS26" s="12">
        <v>200</v>
      </c>
      <c r="CT26" s="12" t="s">
        <v>9</v>
      </c>
      <c r="CU26" s="12">
        <v>50</v>
      </c>
      <c r="CV26" s="12">
        <v>250</v>
      </c>
      <c r="CW26" s="12" t="s">
        <v>9</v>
      </c>
      <c r="CX26" s="12">
        <v>20</v>
      </c>
      <c r="CY26" s="12">
        <v>130</v>
      </c>
    </row>
    <row r="27" spans="1:103" s="12" customFormat="1" x14ac:dyDescent="0.3">
      <c r="A27" s="12" t="s">
        <v>189</v>
      </c>
      <c r="B27" s="12" t="s">
        <v>10</v>
      </c>
      <c r="C27" s="12">
        <v>600</v>
      </c>
      <c r="D27" s="12">
        <v>2400</v>
      </c>
      <c r="E27" s="12" t="s">
        <v>10</v>
      </c>
      <c r="F27" s="12">
        <v>500</v>
      </c>
      <c r="G27" s="12">
        <v>2000</v>
      </c>
      <c r="H27" s="12" t="s">
        <v>10</v>
      </c>
      <c r="I27" s="12">
        <v>750</v>
      </c>
      <c r="J27" s="12">
        <v>3000</v>
      </c>
      <c r="K27" s="12" t="s">
        <v>10</v>
      </c>
      <c r="L27" s="12">
        <v>1400</v>
      </c>
      <c r="M27" s="12">
        <v>2400</v>
      </c>
      <c r="N27" s="12" t="s">
        <v>10</v>
      </c>
      <c r="O27" s="12">
        <v>629</v>
      </c>
      <c r="P27" s="12">
        <v>2516</v>
      </c>
      <c r="Q27" s="12" t="s">
        <v>72</v>
      </c>
      <c r="R27" s="12">
        <v>620</v>
      </c>
      <c r="S27" s="12">
        <v>2480</v>
      </c>
      <c r="T27" s="18" t="s">
        <v>72</v>
      </c>
      <c r="U27" s="12">
        <v>409</v>
      </c>
      <c r="V27" s="12">
        <v>1636</v>
      </c>
      <c r="W27" s="12" t="s">
        <v>73</v>
      </c>
      <c r="X27" s="12">
        <v>1141</v>
      </c>
      <c r="Y27" s="12">
        <v>4564</v>
      </c>
    </row>
    <row r="28" spans="1:103" s="12" customFormat="1" x14ac:dyDescent="0.3">
      <c r="A28" s="12" t="s">
        <v>74</v>
      </c>
      <c r="AU28" s="12" t="s">
        <v>9</v>
      </c>
      <c r="AV28" s="12">
        <v>80</v>
      </c>
      <c r="AW28" s="12">
        <v>330</v>
      </c>
      <c r="AX28" s="12" t="s">
        <v>9</v>
      </c>
      <c r="AY28" s="12">
        <v>40</v>
      </c>
      <c r="AZ28" s="12">
        <v>200</v>
      </c>
    </row>
    <row r="29" spans="1:103" x14ac:dyDescent="0.3">
      <c r="A29" s="12" t="s">
        <v>75</v>
      </c>
      <c r="AO29" t="s">
        <v>9</v>
      </c>
      <c r="AP29">
        <v>340</v>
      </c>
      <c r="AQ29">
        <v>1870</v>
      </c>
      <c r="AR29" t="s">
        <v>9</v>
      </c>
      <c r="AS29">
        <v>300</v>
      </c>
      <c r="AT29">
        <v>1500</v>
      </c>
      <c r="AU29" s="12" t="s">
        <v>9</v>
      </c>
      <c r="AV29" s="12">
        <v>220</v>
      </c>
      <c r="AW29" s="12">
        <v>1100</v>
      </c>
      <c r="AX29" s="12" t="s">
        <v>9</v>
      </c>
      <c r="AY29" s="12">
        <v>120</v>
      </c>
      <c r="AZ29" s="12">
        <v>600</v>
      </c>
    </row>
    <row r="30" spans="1:103" s="12" customFormat="1" x14ac:dyDescent="0.3">
      <c r="A30" s="12" t="s">
        <v>76</v>
      </c>
      <c r="Q30" s="12" t="s">
        <v>77</v>
      </c>
      <c r="R30" s="12">
        <v>900</v>
      </c>
      <c r="S30" s="12">
        <v>5400</v>
      </c>
    </row>
    <row r="31" spans="1:103" s="12" customFormat="1" x14ac:dyDescent="0.3">
      <c r="A31" s="12" t="s">
        <v>78</v>
      </c>
      <c r="W31" s="14"/>
      <c r="Z31" s="14"/>
      <c r="AL31" s="12" t="s">
        <v>79</v>
      </c>
      <c r="AM31" s="12">
        <v>420</v>
      </c>
      <c r="AN31" s="12">
        <v>63000</v>
      </c>
      <c r="AO31" s="12" t="s">
        <v>9</v>
      </c>
      <c r="AP31" s="12">
        <v>912</v>
      </c>
      <c r="AQ31" s="12">
        <v>68400</v>
      </c>
      <c r="AR31" s="12" t="s">
        <v>9</v>
      </c>
      <c r="AS31" s="12">
        <v>1234</v>
      </c>
      <c r="AT31" s="12">
        <v>92550</v>
      </c>
    </row>
    <row r="32" spans="1:103" s="12" customFormat="1" x14ac:dyDescent="0.3">
      <c r="A32" s="12" t="s">
        <v>249</v>
      </c>
      <c r="W32" s="14"/>
      <c r="Z32" s="14" t="s">
        <v>69</v>
      </c>
      <c r="AA32" s="12">
        <v>930</v>
      </c>
      <c r="AB32" s="12">
        <v>93000</v>
      </c>
      <c r="AC32" s="14" t="s">
        <v>69</v>
      </c>
      <c r="AD32" s="12">
        <v>429</v>
      </c>
      <c r="AE32" s="12">
        <v>42900</v>
      </c>
      <c r="AF32" s="14" t="s">
        <v>69</v>
      </c>
      <c r="AG32" s="12">
        <v>914</v>
      </c>
      <c r="AH32" s="12">
        <v>91400</v>
      </c>
      <c r="AI32" s="14" t="s">
        <v>69</v>
      </c>
      <c r="AJ32" s="12">
        <v>611</v>
      </c>
      <c r="AK32" s="12">
        <v>61100</v>
      </c>
      <c r="AL32" s="14" t="s">
        <v>69</v>
      </c>
      <c r="AM32" s="12">
        <v>372</v>
      </c>
      <c r="AN32" s="12">
        <v>37200</v>
      </c>
    </row>
    <row r="33" spans="1:121" s="12" customFormat="1" x14ac:dyDescent="0.3">
      <c r="A33" s="12" t="s">
        <v>190</v>
      </c>
      <c r="W33" s="14"/>
      <c r="Z33" s="14"/>
      <c r="AC33" s="14"/>
      <c r="AF33" s="14"/>
      <c r="AI33" s="14"/>
      <c r="AL33" s="14"/>
      <c r="AU33" s="12" t="s">
        <v>9</v>
      </c>
      <c r="AV33" s="12">
        <v>450</v>
      </c>
      <c r="AW33" s="12">
        <v>45400</v>
      </c>
      <c r="AX33" s="12" t="s">
        <v>9</v>
      </c>
      <c r="AY33" s="12">
        <v>595</v>
      </c>
      <c r="AZ33" s="12">
        <v>53550</v>
      </c>
      <c r="BA33" s="12" t="s">
        <v>9</v>
      </c>
      <c r="BB33" s="12">
        <v>1010</v>
      </c>
      <c r="BC33" s="12">
        <v>90720</v>
      </c>
      <c r="BD33" s="12" t="s">
        <v>9</v>
      </c>
      <c r="BE33" s="12">
        <v>440</v>
      </c>
      <c r="BF33" s="12">
        <v>35200</v>
      </c>
      <c r="BG33" s="12" t="s">
        <v>9</v>
      </c>
      <c r="BH33" s="12">
        <v>795</v>
      </c>
      <c r="BI33" s="12">
        <v>63680</v>
      </c>
      <c r="BJ33" s="12" t="s">
        <v>9</v>
      </c>
      <c r="BK33" s="12">
        <v>840</v>
      </c>
      <c r="BL33" s="12">
        <v>67360</v>
      </c>
      <c r="BM33" s="12" t="s">
        <v>9</v>
      </c>
      <c r="BN33" s="12">
        <v>815</v>
      </c>
      <c r="BO33" s="12">
        <v>65360</v>
      </c>
      <c r="BP33" s="12" t="s">
        <v>9</v>
      </c>
      <c r="BQ33" s="12">
        <v>1455</v>
      </c>
      <c r="BR33" s="12">
        <v>116480</v>
      </c>
      <c r="BS33" s="12" t="s">
        <v>9</v>
      </c>
      <c r="BT33" s="12">
        <v>1760</v>
      </c>
      <c r="BU33" s="12">
        <v>141120</v>
      </c>
      <c r="BV33" s="12" t="s">
        <v>9</v>
      </c>
      <c r="BW33" s="12">
        <v>1350</v>
      </c>
      <c r="BX33" s="12">
        <v>108000</v>
      </c>
      <c r="BY33" s="12" t="s">
        <v>9</v>
      </c>
      <c r="BZ33" s="12">
        <v>1235</v>
      </c>
      <c r="CA33" s="12">
        <v>97720</v>
      </c>
      <c r="CB33" s="12" t="s">
        <v>9</v>
      </c>
      <c r="CC33" s="12">
        <v>735</v>
      </c>
      <c r="CD33" s="12">
        <v>58720</v>
      </c>
      <c r="CE33" s="12" t="s">
        <v>9</v>
      </c>
      <c r="CF33" s="12">
        <v>1300</v>
      </c>
      <c r="CG33" s="12">
        <v>104160</v>
      </c>
      <c r="CH33" s="12" t="s">
        <v>9</v>
      </c>
      <c r="CI33" s="12">
        <v>1165</v>
      </c>
      <c r="CJ33" s="12">
        <v>66640</v>
      </c>
      <c r="CK33" s="12" t="s">
        <v>9</v>
      </c>
      <c r="CL33" s="12">
        <v>670</v>
      </c>
      <c r="CM33" s="12">
        <v>37310</v>
      </c>
      <c r="CN33" s="12" t="s">
        <v>9</v>
      </c>
      <c r="CO33" s="12">
        <v>785</v>
      </c>
      <c r="CP33" s="12">
        <v>43790</v>
      </c>
      <c r="CQ33" s="12" t="s">
        <v>9</v>
      </c>
      <c r="CR33" s="12">
        <v>890</v>
      </c>
      <c r="CS33" s="12">
        <v>44560</v>
      </c>
      <c r="CT33" s="12" t="s">
        <v>9</v>
      </c>
      <c r="CU33" s="12">
        <v>350</v>
      </c>
      <c r="CV33" s="12">
        <v>17200</v>
      </c>
      <c r="CW33" s="12" t="s">
        <v>9</v>
      </c>
      <c r="CX33" s="12">
        <v>440</v>
      </c>
      <c r="CY33" s="12">
        <v>22200</v>
      </c>
      <c r="CZ33" s="12" t="s">
        <v>9</v>
      </c>
      <c r="DA33" s="12">
        <v>580</v>
      </c>
      <c r="DB33" s="12">
        <v>29200</v>
      </c>
      <c r="DC33" s="12" t="s">
        <v>9</v>
      </c>
      <c r="DD33" s="12">
        <v>710</v>
      </c>
      <c r="DE33" s="12">
        <v>35400</v>
      </c>
      <c r="DF33" s="12" t="s">
        <v>9</v>
      </c>
      <c r="DG33" s="12">
        <v>660</v>
      </c>
      <c r="DH33" s="12">
        <v>32610</v>
      </c>
      <c r="DI33" s="12" t="s">
        <v>9</v>
      </c>
      <c r="DJ33" s="12">
        <v>110</v>
      </c>
      <c r="DK33" s="12">
        <v>5500</v>
      </c>
      <c r="DL33" s="12" t="s">
        <v>9</v>
      </c>
      <c r="DM33" s="12">
        <v>80</v>
      </c>
      <c r="DN33" s="12">
        <v>2946</v>
      </c>
    </row>
    <row r="34" spans="1:121" s="12" customFormat="1" x14ac:dyDescent="0.3">
      <c r="A34" s="12" t="s">
        <v>191</v>
      </c>
      <c r="W34" s="14"/>
      <c r="Z34" s="14"/>
      <c r="AC34" s="14"/>
      <c r="AF34" s="14"/>
      <c r="AI34" s="14"/>
      <c r="AL34" s="14"/>
      <c r="AO34" s="12" t="s">
        <v>9</v>
      </c>
      <c r="AP34" s="12">
        <v>18</v>
      </c>
      <c r="AQ34" s="12">
        <v>1500</v>
      </c>
      <c r="AR34" s="12" t="s">
        <v>9</v>
      </c>
      <c r="AS34" s="12">
        <v>15</v>
      </c>
      <c r="AT34" s="12">
        <v>1350</v>
      </c>
    </row>
    <row r="35" spans="1:121" s="12" customFormat="1" x14ac:dyDescent="0.3">
      <c r="A35" s="12" t="s">
        <v>192</v>
      </c>
      <c r="W35" s="14"/>
      <c r="Z35" s="14"/>
      <c r="AC35" s="14"/>
      <c r="AF35" s="14"/>
      <c r="AI35" s="14"/>
      <c r="AL35" s="14"/>
      <c r="AO35" s="12" t="s">
        <v>9</v>
      </c>
      <c r="AP35" s="12">
        <v>503</v>
      </c>
      <c r="AQ35" s="12">
        <v>38700</v>
      </c>
      <c r="AR35" s="12" t="s">
        <v>9</v>
      </c>
      <c r="AS35" s="12">
        <v>868</v>
      </c>
      <c r="AT35" s="12">
        <v>57900</v>
      </c>
    </row>
    <row r="36" spans="1:121" s="12" customFormat="1" x14ac:dyDescent="0.3">
      <c r="A36" s="12" t="s">
        <v>193</v>
      </c>
      <c r="W36" s="14"/>
      <c r="Z36" s="14"/>
      <c r="AC36" s="14"/>
      <c r="AF36" s="14"/>
      <c r="AI36" s="14"/>
      <c r="AL36" s="14"/>
      <c r="AO36" s="12" t="s">
        <v>9</v>
      </c>
      <c r="AP36" s="12">
        <v>86</v>
      </c>
      <c r="AQ36" s="12">
        <v>1255</v>
      </c>
      <c r="AR36" s="12" t="s">
        <v>9</v>
      </c>
      <c r="AS36" s="12">
        <v>277</v>
      </c>
      <c r="AT36" s="12">
        <v>3160</v>
      </c>
    </row>
    <row r="37" spans="1:121" x14ac:dyDescent="0.3">
      <c r="A37" s="12" t="s">
        <v>344</v>
      </c>
      <c r="AO37" t="s">
        <v>9</v>
      </c>
      <c r="AP37">
        <v>40</v>
      </c>
      <c r="AQ37">
        <v>2700</v>
      </c>
      <c r="AR37" t="s">
        <v>9</v>
      </c>
      <c r="AS37">
        <v>20</v>
      </c>
      <c r="AT37">
        <v>1200</v>
      </c>
    </row>
    <row r="38" spans="1:121" s="12" customFormat="1" x14ac:dyDescent="0.3">
      <c r="A38" s="12" t="s">
        <v>80</v>
      </c>
      <c r="Q38" s="12" t="s">
        <v>81</v>
      </c>
      <c r="R38" s="12">
        <v>404</v>
      </c>
      <c r="S38" s="12">
        <v>2424</v>
      </c>
      <c r="T38" s="12" t="s">
        <v>81</v>
      </c>
      <c r="U38" s="12">
        <v>546</v>
      </c>
      <c r="V38" s="12">
        <v>3276</v>
      </c>
      <c r="W38" s="14"/>
      <c r="Z38" s="12" t="s">
        <v>81</v>
      </c>
      <c r="AA38" s="12">
        <v>107</v>
      </c>
      <c r="AB38" s="12">
        <v>749</v>
      </c>
      <c r="AF38" s="12" t="s">
        <v>81</v>
      </c>
      <c r="AG38" s="12">
        <v>854</v>
      </c>
      <c r="AH38" s="12">
        <v>5978</v>
      </c>
      <c r="AI38" s="12" t="s">
        <v>81</v>
      </c>
      <c r="AJ38" s="12">
        <v>1744</v>
      </c>
      <c r="AK38" s="12">
        <v>12208</v>
      </c>
      <c r="AL38" s="12" t="s">
        <v>81</v>
      </c>
      <c r="AM38" s="12">
        <v>330</v>
      </c>
      <c r="AN38" s="12">
        <v>2310</v>
      </c>
      <c r="AO38" s="12" t="s">
        <v>9</v>
      </c>
      <c r="AP38" s="12">
        <v>1386</v>
      </c>
      <c r="AQ38" s="12">
        <v>4158</v>
      </c>
      <c r="AR38" s="12" t="s">
        <v>9</v>
      </c>
      <c r="AS38" s="12">
        <v>800</v>
      </c>
      <c r="AT38" s="12">
        <v>2400</v>
      </c>
      <c r="BV38" s="12" t="s">
        <v>9</v>
      </c>
      <c r="BW38" s="12">
        <v>100</v>
      </c>
      <c r="BX38" s="12">
        <v>300</v>
      </c>
      <c r="BY38" s="12" t="s">
        <v>9</v>
      </c>
      <c r="BZ38" s="12">
        <v>120</v>
      </c>
      <c r="CA38" s="12">
        <v>360</v>
      </c>
      <c r="CB38" s="12" t="s">
        <v>9</v>
      </c>
      <c r="CC38" s="12">
        <v>100</v>
      </c>
      <c r="CD38" s="12">
        <v>280</v>
      </c>
    </row>
    <row r="39" spans="1:121" s="12" customFormat="1" x14ac:dyDescent="0.3">
      <c r="A39" s="12" t="s">
        <v>82</v>
      </c>
      <c r="W39" s="14"/>
      <c r="AU39" s="12" t="s">
        <v>9</v>
      </c>
      <c r="AV39" s="12">
        <v>790</v>
      </c>
      <c r="AW39" s="12">
        <v>2380</v>
      </c>
      <c r="AX39" s="12" t="s">
        <v>9</v>
      </c>
      <c r="AY39" s="12">
        <v>640</v>
      </c>
      <c r="AZ39" s="12">
        <v>1920</v>
      </c>
      <c r="BA39" s="12" t="s">
        <v>9</v>
      </c>
      <c r="BB39" s="12">
        <v>720</v>
      </c>
      <c r="BC39" s="12">
        <v>2165</v>
      </c>
      <c r="BD39" s="12" t="s">
        <v>9</v>
      </c>
      <c r="BE39" s="12">
        <v>1080</v>
      </c>
      <c r="BF39" s="12">
        <v>3240</v>
      </c>
      <c r="BG39" s="12" t="s">
        <v>9</v>
      </c>
      <c r="BH39" s="12">
        <v>610</v>
      </c>
      <c r="BI39" s="12">
        <v>1830</v>
      </c>
      <c r="BJ39" s="12" t="s">
        <v>9</v>
      </c>
      <c r="BK39" s="12">
        <v>1200</v>
      </c>
      <c r="BL39" s="12">
        <v>3600</v>
      </c>
      <c r="BM39" s="12" t="s">
        <v>9</v>
      </c>
      <c r="BN39" s="12">
        <v>225</v>
      </c>
      <c r="BO39" s="12">
        <v>675</v>
      </c>
      <c r="BP39" s="12" t="s">
        <v>9</v>
      </c>
      <c r="BQ39" s="12">
        <v>200</v>
      </c>
      <c r="BR39" s="12">
        <v>600</v>
      </c>
      <c r="BS39" s="12" t="s">
        <v>9</v>
      </c>
      <c r="BT39" s="12">
        <v>150</v>
      </c>
      <c r="BU39" s="12">
        <v>450</v>
      </c>
      <c r="CE39" s="12" t="s">
        <v>9</v>
      </c>
      <c r="CF39" s="12">
        <v>40</v>
      </c>
      <c r="CG39" s="12">
        <v>100</v>
      </c>
      <c r="CH39" s="12" t="s">
        <v>9</v>
      </c>
      <c r="CI39" s="12">
        <v>20</v>
      </c>
      <c r="CJ39" s="12">
        <v>50</v>
      </c>
    </row>
    <row r="40" spans="1:121" s="12" customFormat="1" x14ac:dyDescent="0.3">
      <c r="A40" s="12" t="s">
        <v>194</v>
      </c>
      <c r="W40" s="14"/>
      <c r="CK40" s="12" t="s">
        <v>9</v>
      </c>
      <c r="CL40" s="12">
        <v>18620</v>
      </c>
      <c r="CM40" s="12">
        <v>22650</v>
      </c>
      <c r="CN40" s="12" t="s">
        <v>9</v>
      </c>
      <c r="CO40" s="12">
        <v>18910</v>
      </c>
      <c r="CP40" s="12">
        <v>22690</v>
      </c>
      <c r="CQ40" s="12" t="s">
        <v>9</v>
      </c>
      <c r="CR40" s="12">
        <v>27660</v>
      </c>
      <c r="CS40" s="12">
        <v>30430</v>
      </c>
      <c r="CT40" s="12" t="s">
        <v>9</v>
      </c>
      <c r="CU40" s="12">
        <v>34370</v>
      </c>
      <c r="CV40" s="12">
        <v>34350</v>
      </c>
      <c r="CW40" s="12" t="s">
        <v>9</v>
      </c>
      <c r="CX40" s="12">
        <v>14700</v>
      </c>
      <c r="CY40" s="12">
        <v>17640</v>
      </c>
      <c r="CZ40" s="12" t="s">
        <v>9</v>
      </c>
      <c r="DA40" s="12">
        <v>3740</v>
      </c>
      <c r="DB40" s="12">
        <v>2250</v>
      </c>
      <c r="DF40" s="12" t="s">
        <v>9</v>
      </c>
      <c r="DG40" s="12">
        <v>6440</v>
      </c>
      <c r="DH40" s="12">
        <v>6830</v>
      </c>
      <c r="DI40" s="12" t="s">
        <v>9</v>
      </c>
      <c r="DJ40" s="12">
        <v>14130</v>
      </c>
      <c r="DK40" s="12">
        <v>24140</v>
      </c>
      <c r="DL40" s="12" t="s">
        <v>9</v>
      </c>
      <c r="DM40" s="12">
        <v>1200</v>
      </c>
      <c r="DN40" s="12">
        <v>1365</v>
      </c>
    </row>
    <row r="41" spans="1:121" s="12" customFormat="1" x14ac:dyDescent="0.3">
      <c r="A41" s="12" t="s">
        <v>197</v>
      </c>
      <c r="B41" s="12" t="s">
        <v>9</v>
      </c>
      <c r="C41" s="12">
        <v>13480</v>
      </c>
      <c r="D41" s="12">
        <v>107840</v>
      </c>
      <c r="E41" s="12" t="s">
        <v>9</v>
      </c>
      <c r="F41" s="12">
        <v>20500</v>
      </c>
      <c r="G41" s="12">
        <v>164000</v>
      </c>
      <c r="H41" s="12" t="s">
        <v>9</v>
      </c>
      <c r="I41" s="12">
        <v>14500</v>
      </c>
      <c r="J41" s="12">
        <v>116000</v>
      </c>
      <c r="K41" s="12" t="s">
        <v>9</v>
      </c>
      <c r="L41" s="12">
        <v>16000</v>
      </c>
      <c r="M41" s="12">
        <v>128000</v>
      </c>
      <c r="N41" s="12" t="s">
        <v>9</v>
      </c>
      <c r="O41" s="12">
        <v>9950</v>
      </c>
      <c r="P41" s="12">
        <v>79600</v>
      </c>
      <c r="Q41" s="12" t="s">
        <v>83</v>
      </c>
      <c r="R41" s="12">
        <v>16270</v>
      </c>
      <c r="S41" s="12">
        <v>130160</v>
      </c>
      <c r="T41" s="12" t="s">
        <v>83</v>
      </c>
      <c r="U41" s="12">
        <v>18682</v>
      </c>
      <c r="V41" s="12">
        <v>149456</v>
      </c>
      <c r="W41" s="14" t="s">
        <v>63</v>
      </c>
      <c r="X41" s="12">
        <v>13342</v>
      </c>
      <c r="Y41" s="12">
        <v>106736</v>
      </c>
      <c r="Z41" s="14" t="s">
        <v>63</v>
      </c>
      <c r="AA41" s="12">
        <v>11571</v>
      </c>
      <c r="AB41" s="12">
        <v>92568</v>
      </c>
      <c r="AC41" s="14" t="s">
        <v>63</v>
      </c>
      <c r="AD41" s="12">
        <v>10525</v>
      </c>
      <c r="AE41" s="12">
        <v>84200</v>
      </c>
      <c r="AF41" s="14" t="s">
        <v>63</v>
      </c>
      <c r="AG41" s="12">
        <v>9007</v>
      </c>
      <c r="AH41" s="12">
        <v>72056</v>
      </c>
      <c r="AI41" s="14" t="s">
        <v>63</v>
      </c>
      <c r="AJ41" s="12">
        <v>11478</v>
      </c>
      <c r="AK41" s="12">
        <v>91824</v>
      </c>
      <c r="AL41" s="14" t="s">
        <v>63</v>
      </c>
      <c r="AM41" s="12">
        <v>11942</v>
      </c>
      <c r="AN41" s="12">
        <v>95536</v>
      </c>
      <c r="AO41" s="2" t="s">
        <v>9</v>
      </c>
      <c r="AP41" s="12">
        <v>37132</v>
      </c>
      <c r="AQ41" s="12">
        <v>148608</v>
      </c>
      <c r="AR41" s="12" t="s">
        <v>9</v>
      </c>
      <c r="AS41" s="12">
        <v>34425</v>
      </c>
      <c r="AT41" s="12">
        <v>139554</v>
      </c>
      <c r="AU41" s="12" t="s">
        <v>9</v>
      </c>
      <c r="AV41" s="12">
        <v>21820</v>
      </c>
      <c r="AW41" s="12">
        <v>87290</v>
      </c>
      <c r="AX41" s="12" t="s">
        <v>9</v>
      </c>
      <c r="AY41" s="12">
        <v>24535</v>
      </c>
      <c r="AZ41" s="12">
        <v>98140</v>
      </c>
      <c r="BA41" s="12" t="s">
        <v>9</v>
      </c>
      <c r="BB41" s="12">
        <v>25090</v>
      </c>
      <c r="BC41" s="12">
        <v>100360</v>
      </c>
      <c r="BD41" s="12" t="s">
        <v>9</v>
      </c>
      <c r="BE41" s="12">
        <v>25650</v>
      </c>
      <c r="BF41" s="12">
        <v>102600</v>
      </c>
      <c r="BG41" s="12" t="s">
        <v>9</v>
      </c>
      <c r="BH41" s="12">
        <v>25875</v>
      </c>
      <c r="BI41" s="12">
        <v>103505</v>
      </c>
      <c r="BJ41" s="12" t="s">
        <v>9</v>
      </c>
      <c r="BK41" s="12">
        <v>22870</v>
      </c>
      <c r="BL41" s="12">
        <v>91480</v>
      </c>
      <c r="BM41" s="12" t="s">
        <v>9</v>
      </c>
      <c r="BN41" s="12">
        <v>23100</v>
      </c>
      <c r="BO41" s="12">
        <v>92440</v>
      </c>
      <c r="BP41" s="12" t="s">
        <v>9</v>
      </c>
      <c r="BQ41" s="12">
        <v>9500</v>
      </c>
      <c r="BR41" s="12">
        <v>38000</v>
      </c>
      <c r="BS41" s="12" t="s">
        <v>9</v>
      </c>
      <c r="BT41" s="12">
        <v>2775</v>
      </c>
      <c r="BU41" s="12">
        <v>13880</v>
      </c>
      <c r="BV41" s="12" t="s">
        <v>9</v>
      </c>
      <c r="BW41" s="12">
        <v>1770</v>
      </c>
      <c r="BX41" s="12">
        <v>10600</v>
      </c>
      <c r="BY41" s="12" t="s">
        <v>9</v>
      </c>
      <c r="BZ41" s="12">
        <v>415</v>
      </c>
      <c r="CA41" s="12">
        <v>2550</v>
      </c>
      <c r="CB41" s="12" t="s">
        <v>9</v>
      </c>
      <c r="CC41" s="12">
        <v>3830</v>
      </c>
      <c r="CD41" s="12">
        <v>26560</v>
      </c>
      <c r="CE41" s="12" t="s">
        <v>9</v>
      </c>
      <c r="CF41" s="12">
        <v>2515</v>
      </c>
      <c r="CG41" s="12">
        <v>17600</v>
      </c>
      <c r="CH41" s="12" t="s">
        <v>9</v>
      </c>
      <c r="CI41" s="12">
        <v>3660</v>
      </c>
      <c r="CJ41" s="12">
        <v>29280</v>
      </c>
      <c r="CK41" s="12" t="s">
        <v>9</v>
      </c>
      <c r="CL41" s="12">
        <v>2410</v>
      </c>
      <c r="CM41" s="12">
        <v>19280</v>
      </c>
      <c r="CQ41" s="12" t="s">
        <v>9</v>
      </c>
      <c r="CR41" s="12">
        <v>20</v>
      </c>
      <c r="CS41" s="12">
        <v>140</v>
      </c>
    </row>
    <row r="42" spans="1:121" s="12" customFormat="1" x14ac:dyDescent="0.3">
      <c r="A42" s="12" t="s">
        <v>195</v>
      </c>
      <c r="W42" s="14"/>
      <c r="AR42" s="12" t="s">
        <v>9</v>
      </c>
      <c r="AS42" s="12">
        <v>172</v>
      </c>
      <c r="AT42" s="12">
        <v>660</v>
      </c>
    </row>
    <row r="43" spans="1:121" x14ac:dyDescent="0.3">
      <c r="A43" s="12" t="s">
        <v>84</v>
      </c>
      <c r="AO43" t="s">
        <v>9</v>
      </c>
      <c r="AP43">
        <v>220</v>
      </c>
      <c r="AQ43">
        <v>1100</v>
      </c>
      <c r="AR43" s="12" t="s">
        <v>9</v>
      </c>
      <c r="AS43" s="12">
        <v>140</v>
      </c>
      <c r="AT43" s="12">
        <v>700</v>
      </c>
    </row>
    <row r="44" spans="1:121" x14ac:dyDescent="0.3">
      <c r="A44" s="12" t="s">
        <v>342</v>
      </c>
      <c r="Q44" s="12" t="s">
        <v>63</v>
      </c>
      <c r="R44" s="12">
        <v>97</v>
      </c>
      <c r="S44" s="12">
        <v>485</v>
      </c>
      <c r="T44" s="18" t="s">
        <v>63</v>
      </c>
      <c r="U44" s="12">
        <v>1383</v>
      </c>
      <c r="V44" s="12">
        <v>6915</v>
      </c>
      <c r="W44" s="14" t="s">
        <v>63</v>
      </c>
      <c r="X44" s="12">
        <v>4024</v>
      </c>
      <c r="Y44" s="12">
        <v>20120</v>
      </c>
      <c r="Z44" s="14" t="s">
        <v>63</v>
      </c>
      <c r="AA44" s="12">
        <v>976</v>
      </c>
      <c r="AB44" s="12">
        <v>4880</v>
      </c>
      <c r="AC44" s="14" t="s">
        <v>63</v>
      </c>
      <c r="AD44" s="14">
        <v>621</v>
      </c>
      <c r="AE44" s="14">
        <v>3105</v>
      </c>
      <c r="AF44" s="14" t="s">
        <v>63</v>
      </c>
      <c r="AG44" s="12">
        <v>104</v>
      </c>
      <c r="AH44" s="12">
        <v>520</v>
      </c>
      <c r="AI44" s="14" t="s">
        <v>63</v>
      </c>
      <c r="AJ44" s="12">
        <v>436</v>
      </c>
      <c r="AK44" s="12">
        <v>2180</v>
      </c>
      <c r="AL44" s="14" t="s">
        <v>63</v>
      </c>
      <c r="AM44" s="12">
        <v>129</v>
      </c>
      <c r="AN44" s="12">
        <v>645</v>
      </c>
      <c r="AO44" s="12" t="s">
        <v>9</v>
      </c>
      <c r="AP44" s="12">
        <v>366</v>
      </c>
      <c r="AQ44" s="12">
        <v>821</v>
      </c>
      <c r="AR44" s="12" t="s">
        <v>9</v>
      </c>
      <c r="AS44" s="12">
        <v>1296</v>
      </c>
      <c r="AT44" s="12">
        <v>2916</v>
      </c>
      <c r="AU44" t="s">
        <v>9</v>
      </c>
      <c r="AV44" s="12">
        <v>640</v>
      </c>
      <c r="AW44" s="12">
        <v>1280</v>
      </c>
      <c r="AX44" t="s">
        <v>9</v>
      </c>
      <c r="AY44" s="12">
        <v>430</v>
      </c>
      <c r="AZ44" s="12">
        <v>860</v>
      </c>
      <c r="BA44" t="s">
        <v>9</v>
      </c>
      <c r="BB44" s="12">
        <v>380</v>
      </c>
      <c r="BC44" s="12">
        <v>760</v>
      </c>
      <c r="BD44" t="s">
        <v>9</v>
      </c>
      <c r="BE44">
        <v>678</v>
      </c>
      <c r="BF44">
        <v>1355</v>
      </c>
      <c r="BG44" s="10" t="s">
        <v>9</v>
      </c>
      <c r="BH44" s="10">
        <v>425</v>
      </c>
      <c r="BI44" s="10">
        <v>850</v>
      </c>
    </row>
    <row r="45" spans="1:121" x14ac:dyDescent="0.3">
      <c r="A45" s="12" t="s">
        <v>86</v>
      </c>
      <c r="Q45" s="12"/>
      <c r="R45" s="12"/>
      <c r="S45" s="12"/>
      <c r="T45" s="14"/>
      <c r="U45" s="12"/>
      <c r="V45" s="12"/>
      <c r="W45" s="14"/>
      <c r="X45" s="12"/>
      <c r="Y45" s="12"/>
      <c r="Z45" s="14"/>
      <c r="AA45" s="12"/>
      <c r="AB45" s="12"/>
      <c r="AC45" s="14"/>
      <c r="AD45" s="14"/>
      <c r="AE45" s="14"/>
      <c r="AF45" s="14"/>
      <c r="AG45" s="12"/>
      <c r="AH45" s="12"/>
      <c r="AI45" s="14"/>
      <c r="AJ45" s="12"/>
      <c r="AK45" s="12"/>
      <c r="AL45" s="14"/>
      <c r="AM45" s="12"/>
      <c r="AN45" s="12"/>
      <c r="AO45" s="12"/>
      <c r="AP45" s="12"/>
      <c r="AQ45" s="12"/>
      <c r="AR45" s="12"/>
      <c r="AS45" s="12"/>
      <c r="AT45" s="12"/>
      <c r="AV45" s="12"/>
      <c r="AW45" s="12"/>
      <c r="AY45" s="12"/>
      <c r="AZ45" s="12"/>
      <c r="BB45" s="12"/>
      <c r="BC45" s="12"/>
      <c r="BG45" s="6"/>
      <c r="BH45" s="6"/>
      <c r="BI45" s="6"/>
      <c r="BJ45" s="6"/>
      <c r="DI45" t="s">
        <v>9</v>
      </c>
      <c r="DJ45">
        <v>1320</v>
      </c>
      <c r="DK45">
        <v>3300</v>
      </c>
    </row>
    <row r="46" spans="1:121" x14ac:dyDescent="0.3">
      <c r="A46" s="12" t="s">
        <v>162</v>
      </c>
      <c r="W46" s="6"/>
      <c r="AU46" s="12" t="s">
        <v>9</v>
      </c>
      <c r="AV46" s="12">
        <v>220</v>
      </c>
      <c r="AW46" s="12">
        <v>4400</v>
      </c>
      <c r="AX46" s="12" t="s">
        <v>9</v>
      </c>
      <c r="AY46" s="12">
        <v>180</v>
      </c>
      <c r="AZ46" s="12">
        <v>3240</v>
      </c>
      <c r="BA46" s="12" t="s">
        <v>9</v>
      </c>
      <c r="BB46" s="12">
        <v>170</v>
      </c>
      <c r="BC46" s="12">
        <v>3095</v>
      </c>
      <c r="BD46" t="s">
        <v>9</v>
      </c>
      <c r="BE46" s="12">
        <v>105</v>
      </c>
      <c r="BF46" s="12">
        <v>2120</v>
      </c>
      <c r="BG46" s="10" t="s">
        <v>9</v>
      </c>
      <c r="BH46" s="21">
        <v>70</v>
      </c>
      <c r="BI46" s="21">
        <v>1320</v>
      </c>
    </row>
    <row r="48" spans="1:121" x14ac:dyDescent="0.3">
      <c r="A48" s="26" t="s">
        <v>175</v>
      </c>
      <c r="D48">
        <v>270263</v>
      </c>
      <c r="G48">
        <v>437712</v>
      </c>
      <c r="J48">
        <v>389145</v>
      </c>
      <c r="M48">
        <v>379329</v>
      </c>
      <c r="P48">
        <v>289847</v>
      </c>
      <c r="S48">
        <v>285947</v>
      </c>
      <c r="V48">
        <v>274856</v>
      </c>
      <c r="Y48">
        <v>241000</v>
      </c>
      <c r="AB48">
        <v>234045</v>
      </c>
      <c r="AE48">
        <v>183433</v>
      </c>
      <c r="AH48">
        <v>219538</v>
      </c>
      <c r="AK48">
        <v>198336</v>
      </c>
      <c r="AN48">
        <v>344793</v>
      </c>
      <c r="AQ48">
        <v>356200</v>
      </c>
      <c r="AT48">
        <v>363452</v>
      </c>
      <c r="AW48">
        <v>234590</v>
      </c>
      <c r="AZ48">
        <v>260975</v>
      </c>
      <c r="BC48">
        <v>303970</v>
      </c>
      <c r="BF48">
        <v>233170</v>
      </c>
      <c r="BI48">
        <v>275425</v>
      </c>
      <c r="BL48">
        <v>311530</v>
      </c>
      <c r="BO48">
        <v>265090</v>
      </c>
      <c r="BR48">
        <v>232420</v>
      </c>
      <c r="BU48">
        <v>243805</v>
      </c>
      <c r="BX48">
        <v>213640</v>
      </c>
      <c r="CA48">
        <v>211520</v>
      </c>
      <c r="CD48">
        <v>188520</v>
      </c>
      <c r="CG48">
        <v>215590</v>
      </c>
      <c r="CJ48">
        <v>208405</v>
      </c>
      <c r="CM48">
        <v>151640</v>
      </c>
      <c r="CP48">
        <v>224500</v>
      </c>
      <c r="CS48">
        <v>163320</v>
      </c>
      <c r="CV48">
        <v>176980</v>
      </c>
      <c r="CY48">
        <v>160700</v>
      </c>
      <c r="DB48">
        <v>148830</v>
      </c>
      <c r="DE48">
        <v>233570</v>
      </c>
      <c r="DH48">
        <v>405960</v>
      </c>
      <c r="DK48">
        <v>95680</v>
      </c>
      <c r="DN48">
        <v>12219</v>
      </c>
      <c r="DQ48">
        <v>25980</v>
      </c>
    </row>
  </sheetData>
  <mergeCells count="81">
    <mergeCell ref="DC2:DE2"/>
    <mergeCell ref="DF2:DH2"/>
    <mergeCell ref="DI2:DK2"/>
    <mergeCell ref="DL2:DN2"/>
    <mergeCell ref="DO2:DQ2"/>
    <mergeCell ref="CZ2:DB2"/>
    <mergeCell ref="BS2:BU2"/>
    <mergeCell ref="BV2:BX2"/>
    <mergeCell ref="BY2:CA2"/>
    <mergeCell ref="CB2:CD2"/>
    <mergeCell ref="CE2:CG2"/>
    <mergeCell ref="CH2:CJ2"/>
    <mergeCell ref="CK2:CM2"/>
    <mergeCell ref="CN2:CP2"/>
    <mergeCell ref="CQ2:CS2"/>
    <mergeCell ref="CT2:CV2"/>
    <mergeCell ref="CW2:CY2"/>
    <mergeCell ref="BP2:BR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Q2:S2"/>
    <mergeCell ref="T2:V2"/>
    <mergeCell ref="W2:Y2"/>
    <mergeCell ref="Z2:AB2"/>
    <mergeCell ref="AC2:AE2"/>
    <mergeCell ref="AF2:AH2"/>
    <mergeCell ref="DF1:DH1"/>
    <mergeCell ref="DI1:DK1"/>
    <mergeCell ref="DL1:DN1"/>
    <mergeCell ref="DO1:DQ1"/>
    <mergeCell ref="CH1:CJ1"/>
    <mergeCell ref="CK1:CM1"/>
    <mergeCell ref="BD1:BF1"/>
    <mergeCell ref="BG1:BI1"/>
    <mergeCell ref="BJ1:BL1"/>
    <mergeCell ref="BM1:BO1"/>
    <mergeCell ref="BP1:BR1"/>
    <mergeCell ref="BS1:BU1"/>
    <mergeCell ref="AL1:AN1"/>
    <mergeCell ref="AO1:AQ1"/>
    <mergeCell ref="AR1:AT1"/>
    <mergeCell ref="DR1:DT1"/>
    <mergeCell ref="B2:D2"/>
    <mergeCell ref="E2:G2"/>
    <mergeCell ref="H2:J2"/>
    <mergeCell ref="K2:M2"/>
    <mergeCell ref="N2:P2"/>
    <mergeCell ref="CN1:CP1"/>
    <mergeCell ref="CQ1:CS1"/>
    <mergeCell ref="CT1:CV1"/>
    <mergeCell ref="CW1:CY1"/>
    <mergeCell ref="CZ1:DB1"/>
    <mergeCell ref="DC1:DE1"/>
    <mergeCell ref="BV1:BX1"/>
    <mergeCell ref="BY1:CA1"/>
    <mergeCell ref="CB1:CD1"/>
    <mergeCell ref="CE1:CG1"/>
    <mergeCell ref="AU1:AW1"/>
    <mergeCell ref="AX1:AZ1"/>
    <mergeCell ref="BA1:BC1"/>
    <mergeCell ref="T1:V1"/>
    <mergeCell ref="W1:Y1"/>
    <mergeCell ref="Z1:AB1"/>
    <mergeCell ref="AC1:AE1"/>
    <mergeCell ref="AF1:AH1"/>
    <mergeCell ref="AI1:AK1"/>
    <mergeCell ref="Q1:S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</vt:lpstr>
      <vt:lpstr>Trebizond - Prices (Imports)</vt:lpstr>
      <vt:lpstr>Trebizond - Prices (Exports)</vt:lpstr>
      <vt:lpstr>Trebizond-InTextPrices(Imports)</vt:lpstr>
      <vt:lpstr>Trebizond-InTextPrices(Exports)</vt:lpstr>
      <vt:lpstr>Imports - Data (Raw)</vt:lpstr>
      <vt:lpstr>Imports - Data (Adjusted) - 1</vt:lpstr>
      <vt:lpstr>Imports - Data (Adjusted) - 2</vt:lpstr>
      <vt:lpstr>Exports - Data (Raw)</vt:lpstr>
      <vt:lpstr>Exports - Data (Adjusted) - 1</vt:lpstr>
      <vt:lpstr>Exports - Data (Adjusted) - 2</vt:lpstr>
      <vt:lpstr>Imports - Prices (Raw&amp;Adj) - 1</vt:lpstr>
      <vt:lpstr>Imports - Prices (Raw&amp;Adj) - 2</vt:lpstr>
      <vt:lpstr>Exports - Prices (Raw&amp;Adj) - 1</vt:lpstr>
      <vt:lpstr>Exports - Prices (Raw&amp;Adj) - 2</vt:lpstr>
      <vt:lpstr>Colour Legend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2018-08-18T10:46:29Z</dcterms:modified>
</cp:coreProperties>
</file>