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m12\Dropbox\REFdata\20180215 Files added by Mustafa\Price Calculations + Raw Data\Price Calculations + Raw Data with Standardized Product Names\Updated\"/>
    </mc:Choice>
  </mc:AlternateContent>
  <bookViews>
    <workbookView xWindow="0" yWindow="0" windowWidth="23040" windowHeight="9108" tabRatio="622"/>
  </bookViews>
  <sheets>
    <sheet name="Intro" sheetId="17" r:id="rId1"/>
    <sheet name="Izmir - Prices (Imports)" sheetId="18" r:id="rId2"/>
    <sheet name="Izmir - Prices (Exports)" sheetId="19" r:id="rId3"/>
    <sheet name="Izmir- InText Prices (Imports)" sheetId="21" r:id="rId4"/>
    <sheet name="Izmir- InText Prices (Exports)" sheetId="22" r:id="rId5"/>
    <sheet name="Imports - Data (Raw)" sheetId="1" r:id="rId6"/>
    <sheet name="Imports - Data (Adjusted)" sheetId="6" r:id="rId7"/>
    <sheet name="Exports - Data (Raw)" sheetId="12" r:id="rId8"/>
    <sheet name="Exports - Data (Adjusted)" sheetId="13" r:id="rId9"/>
    <sheet name="Imports - Prices (Raw&amp;Adj)" sheetId="3" r:id="rId10"/>
    <sheet name="Exports - Prices (Raw&amp;Adj)" sheetId="10" r:id="rId11"/>
    <sheet name="Color Legend" sheetId="20" r:id="rId12"/>
  </sheets>
  <definedNames>
    <definedName name="ExcelName13">'Exports - Data (Raw)'!$A$3:$A$135</definedName>
  </definedNames>
  <calcPr calcId="152511"/>
</workbook>
</file>

<file path=xl/calcChain.xml><?xml version="1.0" encoding="utf-8"?>
<calcChain xmlns="http://schemas.openxmlformats.org/spreadsheetml/2006/main">
  <c r="AV130" i="6" l="1"/>
  <c r="AT130" i="6"/>
  <c r="AR130" i="6"/>
  <c r="AP130" i="6"/>
  <c r="AN130" i="6"/>
  <c r="AL130" i="6"/>
  <c r="AJ130" i="6"/>
  <c r="AI130" i="6"/>
  <c r="AG130" i="6"/>
  <c r="AF130" i="6"/>
  <c r="AE130" i="6"/>
  <c r="H199" i="6"/>
  <c r="BN40" i="6" l="1"/>
  <c r="AQ40" i="10" l="1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Q8" i="10"/>
  <c r="AQ7" i="10"/>
  <c r="AQ6" i="10"/>
  <c r="AQ5" i="10"/>
  <c r="AQ4" i="10"/>
  <c r="AM40" i="10"/>
  <c r="AM39" i="10"/>
  <c r="AM38" i="10"/>
  <c r="AM37" i="10"/>
  <c r="AM36" i="10"/>
  <c r="AM35" i="10"/>
  <c r="AM34" i="10"/>
  <c r="AM33" i="10"/>
  <c r="AM32" i="10"/>
  <c r="AM31" i="10"/>
  <c r="AM30" i="10"/>
  <c r="AM29" i="10"/>
  <c r="AM28" i="10"/>
  <c r="AM27" i="10"/>
  <c r="AM26" i="10"/>
  <c r="AM25" i="10"/>
  <c r="AM24" i="10"/>
  <c r="AM23" i="10"/>
  <c r="AM22" i="10"/>
  <c r="AM21" i="10"/>
  <c r="AM20" i="10"/>
  <c r="AM19" i="10"/>
  <c r="AM18" i="10"/>
  <c r="AM17" i="10"/>
  <c r="AM16" i="10"/>
  <c r="AM15" i="10"/>
  <c r="AM14" i="10"/>
  <c r="AM13" i="10"/>
  <c r="AM12" i="10"/>
  <c r="AM11" i="10"/>
  <c r="AM10" i="10"/>
  <c r="AM9" i="10"/>
  <c r="AM8" i="10"/>
  <c r="AM7" i="10"/>
  <c r="AM6" i="10"/>
  <c r="AM5" i="10"/>
  <c r="AM4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I7" i="10"/>
  <c r="AI6" i="10"/>
  <c r="AI5" i="10"/>
  <c r="AI4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E8" i="10"/>
  <c r="AE7" i="10"/>
  <c r="AE6" i="10"/>
  <c r="AE5" i="10"/>
  <c r="AE4" i="10"/>
  <c r="AA40" i="10"/>
  <c r="AA39" i="10"/>
  <c r="AA38" i="10"/>
  <c r="AA37" i="10"/>
  <c r="AA36" i="10"/>
  <c r="AA35" i="10"/>
  <c r="AA34" i="10"/>
  <c r="AA33" i="10"/>
  <c r="AA32" i="10"/>
  <c r="AA31" i="10"/>
  <c r="AA30" i="10"/>
  <c r="AA29" i="10"/>
  <c r="AA28" i="10"/>
  <c r="AA27" i="10"/>
  <c r="AA26" i="10"/>
  <c r="AA25" i="10"/>
  <c r="AA24" i="10"/>
  <c r="AA23" i="10"/>
  <c r="AA22" i="10"/>
  <c r="AA21" i="10"/>
  <c r="AA20" i="10"/>
  <c r="AA19" i="10"/>
  <c r="AA18" i="10"/>
  <c r="AA17" i="10"/>
  <c r="AA16" i="10"/>
  <c r="AA15" i="10"/>
  <c r="AA14" i="10"/>
  <c r="AA13" i="10"/>
  <c r="AA12" i="10"/>
  <c r="AA11" i="10"/>
  <c r="AA10" i="10"/>
  <c r="AA9" i="10"/>
  <c r="AA8" i="10"/>
  <c r="AA7" i="10"/>
  <c r="AA6" i="10"/>
  <c r="AA5" i="10"/>
  <c r="AA4" i="10"/>
  <c r="W40" i="10"/>
  <c r="W39" i="10"/>
  <c r="W38" i="10"/>
  <c r="W37" i="10"/>
  <c r="W36" i="10"/>
  <c r="W35" i="10"/>
  <c r="W34" i="10"/>
  <c r="W33" i="10"/>
  <c r="W32" i="10"/>
  <c r="W31" i="10"/>
  <c r="W30" i="10"/>
  <c r="W29" i="10"/>
  <c r="W28" i="10"/>
  <c r="W27" i="10"/>
  <c r="W26" i="10"/>
  <c r="W25" i="10"/>
  <c r="W24" i="10"/>
  <c r="W23" i="10"/>
  <c r="W19" i="10"/>
  <c r="W22" i="10"/>
  <c r="W21" i="10"/>
  <c r="W20" i="10"/>
  <c r="W18" i="10"/>
  <c r="W17" i="10"/>
  <c r="W16" i="10"/>
  <c r="W15" i="10"/>
  <c r="W14" i="10"/>
  <c r="W13" i="10"/>
  <c r="W12" i="10"/>
  <c r="W11" i="10"/>
  <c r="W10" i="10"/>
  <c r="W9" i="10"/>
  <c r="W8" i="10"/>
  <c r="W7" i="10"/>
  <c r="W6" i="10"/>
  <c r="W5" i="10"/>
  <c r="W4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19" i="10"/>
  <c r="S22" i="10"/>
  <c r="S21" i="10"/>
  <c r="S20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5" i="10"/>
  <c r="S4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19" i="10"/>
  <c r="O22" i="10"/>
  <c r="O21" i="10"/>
  <c r="O20" i="10"/>
  <c r="O18" i="10"/>
  <c r="O17" i="10"/>
  <c r="O16" i="10"/>
  <c r="O15" i="10"/>
  <c r="O14" i="10"/>
  <c r="O13" i="10"/>
  <c r="O12" i="10"/>
  <c r="O11" i="10"/>
  <c r="O10" i="10"/>
  <c r="O9" i="10"/>
  <c r="O8" i="10"/>
  <c r="O7" i="10"/>
  <c r="O6" i="10"/>
  <c r="O5" i="10"/>
  <c r="O4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19" i="10"/>
  <c r="K22" i="10"/>
  <c r="K21" i="10"/>
  <c r="K20" i="10"/>
  <c r="K18" i="10"/>
  <c r="K17" i="10"/>
  <c r="K16" i="10"/>
  <c r="K15" i="10"/>
  <c r="K14" i="10"/>
  <c r="K13" i="10"/>
  <c r="K12" i="10"/>
  <c r="K11" i="10"/>
  <c r="K10" i="10"/>
  <c r="K9" i="10"/>
  <c r="K8" i="10"/>
  <c r="K7" i="10"/>
  <c r="K6" i="10"/>
  <c r="K5" i="10"/>
  <c r="K4" i="10"/>
  <c r="G17" i="10"/>
  <c r="G18" i="10"/>
  <c r="G20" i="10"/>
  <c r="G21" i="10"/>
  <c r="G22" i="10"/>
  <c r="G19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11" i="10"/>
  <c r="G12" i="10"/>
  <c r="G13" i="10"/>
  <c r="G14" i="10"/>
  <c r="G15" i="10"/>
  <c r="G16" i="10"/>
  <c r="G5" i="10"/>
  <c r="G6" i="10"/>
  <c r="G7" i="10"/>
  <c r="G8" i="10"/>
  <c r="G9" i="10"/>
  <c r="G10" i="10"/>
  <c r="G4" i="10"/>
  <c r="G4" i="3"/>
  <c r="AQ57" i="3"/>
  <c r="AQ56" i="3"/>
  <c r="AQ55" i="3"/>
  <c r="AQ54" i="3"/>
  <c r="AQ53" i="3"/>
  <c r="AQ52" i="3"/>
  <c r="AQ51" i="3"/>
  <c r="AQ50" i="3"/>
  <c r="AQ49" i="3"/>
  <c r="AQ48" i="3"/>
  <c r="AQ47" i="3"/>
  <c r="AQ46" i="3"/>
  <c r="AQ45" i="3"/>
  <c r="AQ44" i="3"/>
  <c r="AQ43" i="3"/>
  <c r="AQ42" i="3"/>
  <c r="AQ41" i="3"/>
  <c r="AQ40" i="3"/>
  <c r="AQ39" i="3"/>
  <c r="AQ38" i="3"/>
  <c r="AQ37" i="3"/>
  <c r="AQ36" i="3"/>
  <c r="AQ35" i="3"/>
  <c r="AQ34" i="3"/>
  <c r="AQ33" i="3"/>
  <c r="AQ32" i="3"/>
  <c r="AQ31" i="3"/>
  <c r="AQ30" i="3"/>
  <c r="AQ29" i="3"/>
  <c r="AQ28" i="3"/>
  <c r="AQ27" i="3"/>
  <c r="AQ26" i="3"/>
  <c r="AQ25" i="3"/>
  <c r="AQ24" i="3"/>
  <c r="AQ23" i="3"/>
  <c r="AQ22" i="3"/>
  <c r="AQ21" i="3"/>
  <c r="AQ20" i="3"/>
  <c r="AQ19" i="3"/>
  <c r="AQ18" i="3"/>
  <c r="AQ17" i="3"/>
  <c r="AQ16" i="3"/>
  <c r="AQ15" i="3"/>
  <c r="AQ14" i="3"/>
  <c r="AQ13" i="3"/>
  <c r="AQ12" i="3"/>
  <c r="AQ11" i="3"/>
  <c r="AQ10" i="3"/>
  <c r="AQ9" i="3"/>
  <c r="AQ8" i="3"/>
  <c r="AQ7" i="3"/>
  <c r="AQ6" i="3"/>
  <c r="AQ5" i="3"/>
  <c r="AQ4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AM11" i="3"/>
  <c r="AM10" i="3"/>
  <c r="AM9" i="3"/>
  <c r="AM8" i="3"/>
  <c r="AM7" i="3"/>
  <c r="AM6" i="3"/>
  <c r="AM5" i="3"/>
  <c r="AM4" i="3"/>
  <c r="AI57" i="3"/>
  <c r="AI56" i="3"/>
  <c r="AI55" i="3"/>
  <c r="AI54" i="3"/>
  <c r="AI53" i="3"/>
  <c r="AI52" i="3"/>
  <c r="AI51" i="3"/>
  <c r="AI50" i="3"/>
  <c r="AI49" i="3"/>
  <c r="AI48" i="3"/>
  <c r="AI47" i="3"/>
  <c r="AI46" i="3"/>
  <c r="AI45" i="3"/>
  <c r="AI44" i="3"/>
  <c r="AI43" i="3"/>
  <c r="AI42" i="3"/>
  <c r="AI41" i="3"/>
  <c r="AI40" i="3"/>
  <c r="AI39" i="3"/>
  <c r="AI38" i="3"/>
  <c r="AI37" i="3"/>
  <c r="AI36" i="3"/>
  <c r="AI35" i="3"/>
  <c r="AI34" i="3"/>
  <c r="AI33" i="3"/>
  <c r="AI32" i="3"/>
  <c r="AI31" i="3"/>
  <c r="AI30" i="3"/>
  <c r="AI29" i="3"/>
  <c r="AI28" i="3"/>
  <c r="AI27" i="3"/>
  <c r="AI26" i="3"/>
  <c r="AI25" i="3"/>
  <c r="AI24" i="3"/>
  <c r="AI23" i="3"/>
  <c r="AI22" i="3"/>
  <c r="AI21" i="3"/>
  <c r="AI20" i="3"/>
  <c r="AI19" i="3"/>
  <c r="AI18" i="3"/>
  <c r="AI17" i="3"/>
  <c r="AI16" i="3"/>
  <c r="AI15" i="3"/>
  <c r="AI14" i="3"/>
  <c r="AI13" i="3"/>
  <c r="AI12" i="3"/>
  <c r="AI11" i="3"/>
  <c r="AI10" i="3"/>
  <c r="AI9" i="3"/>
  <c r="AI8" i="3"/>
  <c r="AI7" i="3"/>
  <c r="AI6" i="3"/>
  <c r="AI5" i="3"/>
  <c r="AI4" i="3"/>
  <c r="AE57" i="3"/>
  <c r="AE56" i="3"/>
  <c r="AE55" i="3"/>
  <c r="AE54" i="3"/>
  <c r="AE53" i="3"/>
  <c r="AE52" i="3"/>
  <c r="AE51" i="3"/>
  <c r="AE50" i="3"/>
  <c r="AE49" i="3"/>
  <c r="AE48" i="3"/>
  <c r="AE47" i="3"/>
  <c r="AE46" i="3"/>
  <c r="AE45" i="3"/>
  <c r="AE44" i="3"/>
  <c r="AE43" i="3"/>
  <c r="AE42" i="3"/>
  <c r="AE41" i="3"/>
  <c r="AE40" i="3"/>
  <c r="AE39" i="3"/>
  <c r="AE38" i="3"/>
  <c r="AE37" i="3"/>
  <c r="AE36" i="3"/>
  <c r="AE35" i="3"/>
  <c r="AE34" i="3"/>
  <c r="AE33" i="3"/>
  <c r="AE32" i="3"/>
  <c r="AE31" i="3"/>
  <c r="AE30" i="3"/>
  <c r="AE29" i="3"/>
  <c r="AE28" i="3"/>
  <c r="AE27" i="3"/>
  <c r="AE26" i="3"/>
  <c r="AE25" i="3"/>
  <c r="AE24" i="3"/>
  <c r="AE23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" i="3"/>
  <c r="AE4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W57" i="3"/>
  <c r="W56" i="3"/>
  <c r="W55" i="3"/>
  <c r="W54" i="3"/>
  <c r="W53" i="3"/>
  <c r="W52" i="3"/>
  <c r="W51" i="3"/>
  <c r="W50" i="3"/>
  <c r="W49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W32" i="3"/>
  <c r="W31" i="3"/>
  <c r="W30" i="3"/>
  <c r="W29" i="3"/>
  <c r="W28" i="3"/>
  <c r="W27" i="3"/>
  <c r="W26" i="3"/>
  <c r="W25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W8" i="3"/>
  <c r="W7" i="3"/>
  <c r="W6" i="3"/>
  <c r="W5" i="3"/>
  <c r="W4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O5" i="3"/>
  <c r="O4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G57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20" i="3"/>
  <c r="G21" i="3"/>
  <c r="G22" i="3"/>
  <c r="G23" i="3"/>
  <c r="G24" i="3"/>
  <c r="G25" i="3"/>
  <c r="G26" i="3"/>
  <c r="G27" i="3"/>
  <c r="G28" i="3"/>
  <c r="G29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AK138" i="13" l="1"/>
  <c r="AM138" i="13"/>
  <c r="AO138" i="13"/>
  <c r="AQ138" i="13"/>
  <c r="AS138" i="13"/>
  <c r="F240" i="13"/>
  <c r="H135" i="13"/>
  <c r="F135" i="13"/>
  <c r="D135" i="13"/>
  <c r="J136" i="13"/>
  <c r="AV136" i="13"/>
  <c r="AU136" i="13"/>
  <c r="AS136" i="13"/>
  <c r="AQ136" i="13"/>
  <c r="AO136" i="13"/>
  <c r="AM136" i="13"/>
  <c r="AK136" i="13"/>
  <c r="AI136" i="13"/>
  <c r="AG136" i="13"/>
  <c r="AF136" i="13"/>
  <c r="AD136" i="13"/>
  <c r="AC136" i="13"/>
  <c r="AB136" i="13"/>
  <c r="Z136" i="13"/>
  <c r="Y136" i="13"/>
  <c r="W136" i="13"/>
  <c r="X136" i="13"/>
  <c r="V136" i="13"/>
  <c r="T136" i="13"/>
  <c r="R136" i="13"/>
  <c r="P136" i="13"/>
  <c r="N136" i="13"/>
  <c r="L136" i="13"/>
  <c r="H218" i="13"/>
  <c r="BL132" i="13"/>
  <c r="AS129" i="13"/>
  <c r="AQ129" i="13"/>
  <c r="AO129" i="13"/>
  <c r="AM129" i="13"/>
  <c r="AK129" i="13"/>
  <c r="F173" i="13"/>
  <c r="P130" i="13"/>
  <c r="N130" i="13"/>
  <c r="T130" i="13"/>
  <c r="L130" i="13"/>
  <c r="J130" i="13"/>
  <c r="AS122" i="13"/>
  <c r="Z122" i="13"/>
  <c r="Y122" i="13"/>
  <c r="X122" i="13"/>
  <c r="W122" i="13"/>
  <c r="V122" i="13"/>
  <c r="AG122" i="13"/>
  <c r="AI122" i="13"/>
  <c r="AF122" i="13"/>
  <c r="AD122" i="13"/>
  <c r="AC122" i="13"/>
  <c r="AB122" i="13"/>
  <c r="AB120" i="13"/>
  <c r="Z121" i="13"/>
  <c r="Y121" i="13"/>
  <c r="X121" i="13"/>
  <c r="W121" i="13"/>
  <c r="V121" i="13"/>
  <c r="T120" i="13"/>
  <c r="AV120" i="13"/>
  <c r="AU120" i="13"/>
  <c r="AG120" i="13"/>
  <c r="AF120" i="13"/>
  <c r="AD120" i="13"/>
  <c r="AC120" i="13"/>
  <c r="AS120" i="13"/>
  <c r="AQ120" i="13"/>
  <c r="AO120" i="13"/>
  <c r="AM120" i="13"/>
  <c r="AK120" i="13"/>
  <c r="AI120" i="13"/>
  <c r="R120" i="13"/>
  <c r="P120" i="13"/>
  <c r="N120" i="13"/>
  <c r="L120" i="13"/>
  <c r="H215" i="13"/>
  <c r="F215" i="13"/>
  <c r="AV115" i="13"/>
  <c r="AU115" i="13"/>
  <c r="F112" i="13"/>
  <c r="D112" i="13"/>
  <c r="AS110" i="13"/>
  <c r="AQ110" i="13"/>
  <c r="AO110" i="13"/>
  <c r="AM110" i="13"/>
  <c r="AK110" i="13"/>
  <c r="AI110" i="13"/>
  <c r="AG110" i="13"/>
  <c r="AF110" i="13"/>
  <c r="AD110" i="13"/>
  <c r="AC110" i="13"/>
  <c r="AB110" i="13"/>
  <c r="Z109" i="13"/>
  <c r="AK109" i="13"/>
  <c r="AM109" i="13"/>
  <c r="AS109" i="13"/>
  <c r="AQ109" i="13"/>
  <c r="AO109" i="13"/>
  <c r="Y109" i="13"/>
  <c r="X109" i="13"/>
  <c r="W109" i="13"/>
  <c r="V109" i="13"/>
  <c r="F207" i="13"/>
  <c r="AV108" i="13"/>
  <c r="AU108" i="13"/>
  <c r="AG85" i="13"/>
  <c r="AF85" i="13"/>
  <c r="AD85" i="13"/>
  <c r="AC85" i="13"/>
  <c r="AB85" i="13"/>
  <c r="F241" i="13"/>
  <c r="F81" i="13" s="1"/>
  <c r="F212" i="13"/>
  <c r="H212" i="13" s="1"/>
  <c r="AQ70" i="13" s="1"/>
  <c r="F188" i="13"/>
  <c r="H188" i="13" s="1"/>
  <c r="AB34" i="13"/>
  <c r="AC34" i="13"/>
  <c r="AD34" i="13"/>
  <c r="AF34" i="13"/>
  <c r="AG34" i="13"/>
  <c r="R65" i="13"/>
  <c r="AQ54" i="13"/>
  <c r="F189" i="13"/>
  <c r="AS44" i="13" s="1"/>
  <c r="D31" i="13"/>
  <c r="F187" i="13"/>
  <c r="AM98" i="13" s="1"/>
  <c r="F179" i="13"/>
  <c r="H179" i="13" s="1"/>
  <c r="F178" i="13"/>
  <c r="AU26" i="13"/>
  <c r="T24" i="13"/>
  <c r="R24" i="13"/>
  <c r="P24" i="13"/>
  <c r="N24" i="13"/>
  <c r="L24" i="13"/>
  <c r="J24" i="13"/>
  <c r="AS17" i="13"/>
  <c r="AQ17" i="13"/>
  <c r="AG13" i="13"/>
  <c r="AF13" i="13"/>
  <c r="AD13" i="13"/>
  <c r="AC13" i="13"/>
  <c r="AB13" i="13"/>
  <c r="AB11" i="13"/>
  <c r="AG11" i="13"/>
  <c r="AF11" i="13"/>
  <c r="AD11" i="13"/>
  <c r="AC11" i="13"/>
  <c r="AK9" i="13"/>
  <c r="AM9" i="13"/>
  <c r="AO9" i="13"/>
  <c r="AQ9" i="13"/>
  <c r="AS9" i="13"/>
  <c r="AK8" i="13"/>
  <c r="F124" i="6"/>
  <c r="AX120" i="6"/>
  <c r="X146" i="6"/>
  <c r="Z146" i="6"/>
  <c r="AA146" i="6"/>
  <c r="AB146" i="6"/>
  <c r="AC146" i="6"/>
  <c r="AE146" i="6"/>
  <c r="AG146" i="6"/>
  <c r="AF146" i="6"/>
  <c r="AI146" i="6"/>
  <c r="AJ146" i="6"/>
  <c r="AL146" i="6"/>
  <c r="AX147" i="6"/>
  <c r="AV126" i="6"/>
  <c r="AT126" i="6"/>
  <c r="AR126" i="6"/>
  <c r="AP126" i="6"/>
  <c r="AN126" i="6"/>
  <c r="F186" i="6"/>
  <c r="AV112" i="6" s="1"/>
  <c r="BF110" i="6"/>
  <c r="F247" i="6"/>
  <c r="F229" i="6"/>
  <c r="AV81" i="6" s="1"/>
  <c r="AE71" i="6"/>
  <c r="BB70" i="6"/>
  <c r="AX70" i="6"/>
  <c r="F227" i="6"/>
  <c r="H227" i="6" s="1"/>
  <c r="AR71" i="6" s="1"/>
  <c r="X67" i="6"/>
  <c r="BF67" i="6"/>
  <c r="AV65" i="6"/>
  <c r="AT65" i="6"/>
  <c r="AR65" i="6"/>
  <c r="AP65" i="6"/>
  <c r="AN65" i="6"/>
  <c r="AG65" i="6"/>
  <c r="AF65" i="6"/>
  <c r="AE65" i="6"/>
  <c r="AC65" i="6"/>
  <c r="AB65" i="6"/>
  <c r="AA65" i="6"/>
  <c r="Z65" i="6"/>
  <c r="X65" i="6"/>
  <c r="AX57" i="6"/>
  <c r="BF52" i="6"/>
  <c r="BB52" i="6"/>
  <c r="AX52" i="6"/>
  <c r="BJ52" i="6"/>
  <c r="BL52" i="6"/>
  <c r="BL61" i="6"/>
  <c r="BH61" i="6"/>
  <c r="BN46" i="6"/>
  <c r="BJ61" i="6"/>
  <c r="AZ57" i="6"/>
  <c r="BD57" i="6"/>
  <c r="BH57" i="6"/>
  <c r="BJ57" i="6"/>
  <c r="BL57" i="6"/>
  <c r="BN47" i="6"/>
  <c r="V57" i="6"/>
  <c r="T57" i="6"/>
  <c r="R57" i="6"/>
  <c r="P57" i="6"/>
  <c r="N57" i="6"/>
  <c r="L57" i="6"/>
  <c r="J57" i="6"/>
  <c r="H57" i="6"/>
  <c r="F57" i="6"/>
  <c r="D57" i="6"/>
  <c r="AC52" i="6"/>
  <c r="AB52" i="6"/>
  <c r="J52" i="6"/>
  <c r="H52" i="6"/>
  <c r="AZ52" i="6"/>
  <c r="BD52" i="6"/>
  <c r="BH52" i="6"/>
  <c r="BN52" i="6"/>
  <c r="AV52" i="6"/>
  <c r="AT52" i="6"/>
  <c r="AR52" i="6"/>
  <c r="AP52" i="6"/>
  <c r="AN52" i="6"/>
  <c r="AL52" i="6"/>
  <c r="AJ52" i="6"/>
  <c r="AI52" i="6"/>
  <c r="AG52" i="6"/>
  <c r="AF52" i="6"/>
  <c r="AE52" i="6"/>
  <c r="AA52" i="6"/>
  <c r="Z52" i="6"/>
  <c r="X52" i="6"/>
  <c r="F52" i="6"/>
  <c r="D52" i="6"/>
  <c r="F266" i="6"/>
  <c r="AV51" i="6" s="1"/>
  <c r="AL48" i="6"/>
  <c r="AJ48" i="6"/>
  <c r="AI48" i="6"/>
  <c r="AF44" i="6"/>
  <c r="AC48" i="6"/>
  <c r="AB48" i="6"/>
  <c r="AA48" i="6"/>
  <c r="Z48" i="6"/>
  <c r="AC44" i="6"/>
  <c r="AB44" i="6"/>
  <c r="AV45" i="6"/>
  <c r="AT45" i="6"/>
  <c r="AR45" i="6"/>
  <c r="AP45" i="6"/>
  <c r="AN45" i="6"/>
  <c r="AL44" i="6"/>
  <c r="X44" i="6"/>
  <c r="AA44" i="6"/>
  <c r="Z44" i="6"/>
  <c r="AJ44" i="6"/>
  <c r="AI44" i="6"/>
  <c r="AG44" i="6"/>
  <c r="AE44" i="6"/>
  <c r="V43" i="6"/>
  <c r="T43" i="6"/>
  <c r="R43" i="6"/>
  <c r="P43" i="6"/>
  <c r="N43" i="6"/>
  <c r="L43" i="6"/>
  <c r="V42" i="6"/>
  <c r="T42" i="6"/>
  <c r="R42" i="6"/>
  <c r="F194" i="6"/>
  <c r="H194" i="6" s="1"/>
  <c r="X48" i="6" s="1"/>
  <c r="D41" i="6"/>
  <c r="F193" i="6"/>
  <c r="J41" i="6" s="1"/>
  <c r="J37" i="6"/>
  <c r="H37" i="6"/>
  <c r="F37" i="6"/>
  <c r="D37" i="6"/>
  <c r="F196" i="6"/>
  <c r="AV34" i="6" s="1"/>
  <c r="BN33" i="6"/>
  <c r="AV32" i="6"/>
  <c r="AT32" i="6"/>
  <c r="AR32" i="6"/>
  <c r="AP32" i="6"/>
  <c r="AN32" i="6"/>
  <c r="AN15" i="6"/>
  <c r="AP15" i="6"/>
  <c r="AR15" i="6"/>
  <c r="BF4" i="6"/>
  <c r="F246" i="13"/>
  <c r="F245" i="13"/>
  <c r="F247" i="13" s="1"/>
  <c r="F244" i="13"/>
  <c r="F243" i="13"/>
  <c r="F242" i="13"/>
  <c r="F238" i="13"/>
  <c r="F237" i="13"/>
  <c r="F236" i="13"/>
  <c r="F235" i="13"/>
  <c r="D234" i="13"/>
  <c r="F234" i="13" s="1"/>
  <c r="H234" i="13" s="1"/>
  <c r="D233" i="13"/>
  <c r="F233" i="13" s="1"/>
  <c r="F232" i="13" s="1"/>
  <c r="F231" i="13"/>
  <c r="D230" i="13"/>
  <c r="D229" i="13"/>
  <c r="D228" i="13"/>
  <c r="D227" i="13"/>
  <c r="F225" i="13"/>
  <c r="F223" i="13"/>
  <c r="F222" i="13"/>
  <c r="F220" i="13"/>
  <c r="F219" i="13"/>
  <c r="F218" i="13"/>
  <c r="F217" i="13"/>
  <c r="F216" i="13"/>
  <c r="F214" i="13"/>
  <c r="F211" i="13"/>
  <c r="D209" i="13" s="1"/>
  <c r="F208" i="13"/>
  <c r="F206" i="13"/>
  <c r="F204" i="13"/>
  <c r="D203" i="13"/>
  <c r="F203" i="13" s="1"/>
  <c r="F202" i="13" s="1"/>
  <c r="F200" i="13"/>
  <c r="H200" i="13" s="1"/>
  <c r="F199" i="13"/>
  <c r="F197" i="13"/>
  <c r="F184" i="13"/>
  <c r="F183" i="13"/>
  <c r="D177" i="13"/>
  <c r="F177" i="13" s="1"/>
  <c r="F168" i="13"/>
  <c r="D165" i="13"/>
  <c r="D164" i="13"/>
  <c r="D154" i="13"/>
  <c r="F154" i="13" s="1"/>
  <c r="F155" i="13" s="1"/>
  <c r="H155" i="13" s="1"/>
  <c r="F153" i="13"/>
  <c r="F152" i="13"/>
  <c r="D151" i="13"/>
  <c r="D150" i="13"/>
  <c r="D146" i="13"/>
  <c r="F254" i="6"/>
  <c r="F253" i="6"/>
  <c r="F255" i="6" s="1"/>
  <c r="F252" i="6"/>
  <c r="F251" i="6"/>
  <c r="F250" i="6"/>
  <c r="F246" i="6"/>
  <c r="F245" i="6"/>
  <c r="F244" i="6"/>
  <c r="F243" i="6"/>
  <c r="D242" i="6"/>
  <c r="F242" i="6" s="1"/>
  <c r="D241" i="6"/>
  <c r="F241" i="6" s="1"/>
  <c r="F240" i="6" s="1"/>
  <c r="F239" i="6"/>
  <c r="D238" i="6"/>
  <c r="F238" i="6" s="1"/>
  <c r="D237" i="6"/>
  <c r="D236" i="6"/>
  <c r="D235" i="6"/>
  <c r="F235" i="6" s="1"/>
  <c r="F233" i="6"/>
  <c r="F231" i="6"/>
  <c r="F230" i="6"/>
  <c r="F228" i="6"/>
  <c r="F226" i="6"/>
  <c r="H226" i="6" s="1"/>
  <c r="F225" i="6"/>
  <c r="F224" i="6"/>
  <c r="F223" i="6"/>
  <c r="F221" i="6"/>
  <c r="D219" i="6" s="1"/>
  <c r="F219" i="6" s="1"/>
  <c r="F218" i="6"/>
  <c r="F216" i="6"/>
  <c r="F214" i="6"/>
  <c r="F215" i="6" s="1"/>
  <c r="D213" i="6"/>
  <c r="F213" i="6" s="1"/>
  <c r="F212" i="6" s="1"/>
  <c r="F210" i="6"/>
  <c r="F209" i="6"/>
  <c r="F207" i="6"/>
  <c r="F200" i="6"/>
  <c r="F199" i="6"/>
  <c r="D191" i="6"/>
  <c r="F184" i="6"/>
  <c r="D182" i="6"/>
  <c r="D181" i="6"/>
  <c r="D171" i="6"/>
  <c r="D173" i="6" s="1"/>
  <c r="F170" i="6"/>
  <c r="F169" i="6"/>
  <c r="J169" i="6" s="1"/>
  <c r="D168" i="6"/>
  <c r="D167" i="6"/>
  <c r="D163" i="6"/>
  <c r="H221" i="6" l="1"/>
  <c r="J124" i="6" s="1"/>
  <c r="AK98" i="13"/>
  <c r="AK68" i="13"/>
  <c r="AM47" i="13"/>
  <c r="AO46" i="13"/>
  <c r="P46" i="13"/>
  <c r="Z44" i="13"/>
  <c r="AI64" i="13"/>
  <c r="AQ68" i="13"/>
  <c r="H233" i="13"/>
  <c r="H81" i="13"/>
  <c r="F193" i="13"/>
  <c r="AM106" i="13" s="1"/>
  <c r="AX56" i="13"/>
  <c r="AV56" i="13"/>
  <c r="AU56" i="13"/>
  <c r="AS18" i="13"/>
  <c r="AO18" i="13"/>
  <c r="Z18" i="13"/>
  <c r="N18" i="13"/>
  <c r="AV18" i="13"/>
  <c r="AD18" i="13"/>
  <c r="L18" i="13"/>
  <c r="AU18" i="13"/>
  <c r="Y18" i="13"/>
  <c r="AK18" i="13"/>
  <c r="V18" i="13"/>
  <c r="AF18" i="13"/>
  <c r="T18" i="13"/>
  <c r="X27" i="13"/>
  <c r="W27" i="13"/>
  <c r="J152" i="13"/>
  <c r="F166" i="13" s="1"/>
  <c r="F194" i="13"/>
  <c r="AV83" i="13"/>
  <c r="Y27" i="13"/>
  <c r="AM44" i="13"/>
  <c r="AO44" i="13"/>
  <c r="X44" i="13"/>
  <c r="AI44" i="13"/>
  <c r="AQ47" i="13"/>
  <c r="AI47" i="13"/>
  <c r="AM46" i="13"/>
  <c r="R46" i="13"/>
  <c r="J46" i="13"/>
  <c r="T46" i="13"/>
  <c r="AQ46" i="13"/>
  <c r="AO47" i="13"/>
  <c r="AM70" i="13"/>
  <c r="AS70" i="13"/>
  <c r="F192" i="13"/>
  <c r="F205" i="13"/>
  <c r="H205" i="13" s="1"/>
  <c r="H204" i="13"/>
  <c r="V44" i="13"/>
  <c r="AK44" i="13"/>
  <c r="L46" i="13"/>
  <c r="AI46" i="13"/>
  <c r="AS46" i="13"/>
  <c r="AS47" i="13"/>
  <c r="F191" i="13"/>
  <c r="AK70" i="13"/>
  <c r="AO30" i="13"/>
  <c r="AQ98" i="13"/>
  <c r="AO68" i="13"/>
  <c r="AO98" i="13"/>
  <c r="AM68" i="13"/>
  <c r="W44" i="13"/>
  <c r="AQ44" i="13"/>
  <c r="N46" i="13"/>
  <c r="AK46" i="13"/>
  <c r="AK47" i="13"/>
  <c r="F171" i="13"/>
  <c r="AD56" i="13"/>
  <c r="X56" i="13"/>
  <c r="AQ55" i="13"/>
  <c r="AI55" i="13"/>
  <c r="AS55" i="13"/>
  <c r="AB56" i="13"/>
  <c r="Z56" i="13"/>
  <c r="AS68" i="13"/>
  <c r="AO70" i="13"/>
  <c r="AU83" i="13"/>
  <c r="AS98" i="13"/>
  <c r="W28" i="13"/>
  <c r="V28" i="13"/>
  <c r="AQ30" i="13"/>
  <c r="AK30" i="13"/>
  <c r="AS30" i="13"/>
  <c r="P18" i="13"/>
  <c r="W18" i="13"/>
  <c r="AB18" i="13"/>
  <c r="AG18" i="13"/>
  <c r="AQ18" i="13"/>
  <c r="Z27" i="13"/>
  <c r="AM30" i="13"/>
  <c r="AK41" i="13"/>
  <c r="J18" i="13"/>
  <c r="R18" i="13"/>
  <c r="X18" i="13"/>
  <c r="AC18" i="13"/>
  <c r="AI18" i="13"/>
  <c r="V27" i="13"/>
  <c r="Y44" i="13"/>
  <c r="F170" i="13"/>
  <c r="AE119" i="6"/>
  <c r="AG119" i="6"/>
  <c r="AF119" i="6"/>
  <c r="P42" i="6"/>
  <c r="AP81" i="6"/>
  <c r="AG112" i="6"/>
  <c r="AR51" i="6"/>
  <c r="AP112" i="6"/>
  <c r="AR105" i="6"/>
  <c r="AP105" i="6"/>
  <c r="AV105" i="6"/>
  <c r="AN105" i="6"/>
  <c r="AT105" i="6"/>
  <c r="AG93" i="6"/>
  <c r="AF93" i="6"/>
  <c r="AJ93" i="6"/>
  <c r="AE93" i="6"/>
  <c r="AT99" i="6"/>
  <c r="AR99" i="6"/>
  <c r="AP99" i="6"/>
  <c r="AV99" i="6"/>
  <c r="AI93" i="6"/>
  <c r="AP71" i="6"/>
  <c r="AI71" i="6"/>
  <c r="AV71" i="6"/>
  <c r="AN71" i="6"/>
  <c r="AG71" i="6"/>
  <c r="AT71" i="6"/>
  <c r="AL71" i="6"/>
  <c r="AF71" i="6"/>
  <c r="AJ71" i="6"/>
  <c r="AN99" i="6"/>
  <c r="AR81" i="6"/>
  <c r="AI112" i="6"/>
  <c r="AR112" i="6"/>
  <c r="L42" i="6"/>
  <c r="AL81" i="6"/>
  <c r="AT81" i="6"/>
  <c r="F159" i="6"/>
  <c r="AE112" i="6"/>
  <c r="AJ112" i="6"/>
  <c r="AT112" i="6"/>
  <c r="N42" i="6"/>
  <c r="AP51" i="6"/>
  <c r="AN81" i="6"/>
  <c r="AF112" i="6"/>
  <c r="AL112" i="6"/>
  <c r="AP34" i="6"/>
  <c r="AT51" i="6"/>
  <c r="AR34" i="6"/>
  <c r="AN51" i="6"/>
  <c r="AT34" i="6"/>
  <c r="AN34" i="6"/>
  <c r="F41" i="6"/>
  <c r="H41" i="6"/>
  <c r="D156" i="13"/>
  <c r="H152" i="13"/>
  <c r="H169" i="6"/>
  <c r="F171" i="6"/>
  <c r="F172" i="6" s="1"/>
  <c r="H172" i="6" s="1"/>
  <c r="H124" i="6" l="1"/>
  <c r="AO106" i="13"/>
  <c r="AK106" i="13"/>
  <c r="AQ106" i="13"/>
  <c r="AS106" i="13"/>
  <c r="AF56" i="13"/>
  <c r="V56" i="13"/>
  <c r="AC56" i="13"/>
  <c r="AO55" i="13"/>
  <c r="Y56" i="13"/>
  <c r="AM55" i="13"/>
  <c r="AG56" i="13"/>
  <c r="W56" i="13"/>
  <c r="AK55" i="13"/>
  <c r="AO52" i="13"/>
  <c r="AS53" i="13"/>
  <c r="AQ52" i="13"/>
  <c r="AM52" i="13"/>
  <c r="AQ83" i="13"/>
  <c r="AI83" i="13"/>
  <c r="AB83" i="13"/>
  <c r="X83" i="13"/>
  <c r="P83" i="13"/>
  <c r="J82" i="13"/>
  <c r="AO83" i="13"/>
  <c r="AF83" i="13"/>
  <c r="Z83" i="13"/>
  <c r="V83" i="13"/>
  <c r="N82" i="13"/>
  <c r="AD83" i="13"/>
  <c r="R83" i="13"/>
  <c r="AS83" i="13"/>
  <c r="AC83" i="13"/>
  <c r="AG83" i="13"/>
  <c r="AM83" i="13"/>
  <c r="Y83" i="13"/>
  <c r="T82" i="13"/>
  <c r="AK83" i="13"/>
  <c r="W83" i="13"/>
  <c r="L82" i="13"/>
  <c r="AQ107" i="13"/>
  <c r="AO107" i="13"/>
  <c r="AK107" i="13"/>
  <c r="AS107" i="13"/>
  <c r="AM107" i="13"/>
  <c r="AO66" i="13"/>
  <c r="Y66" i="13"/>
  <c r="T66" i="13"/>
  <c r="L66" i="13"/>
  <c r="D66" i="13"/>
  <c r="AM66" i="13"/>
  <c r="X66" i="13"/>
  <c r="R66" i="13"/>
  <c r="AK66" i="13"/>
  <c r="P66" i="13"/>
  <c r="F66" i="13"/>
  <c r="Z66" i="13"/>
  <c r="N66" i="13"/>
  <c r="AS66" i="13"/>
  <c r="W66" i="13"/>
  <c r="J66" i="13"/>
  <c r="AQ66" i="13"/>
  <c r="V66" i="13"/>
  <c r="H66" i="13"/>
  <c r="AS96" i="13"/>
  <c r="X95" i="13"/>
  <c r="X94" i="13"/>
  <c r="Y93" i="13"/>
  <c r="Z90" i="13"/>
  <c r="V90" i="13"/>
  <c r="Y67" i="13"/>
  <c r="Z34" i="13"/>
  <c r="V34" i="13"/>
  <c r="H166" i="13"/>
  <c r="V95" i="13"/>
  <c r="W95" i="13"/>
  <c r="W94" i="13"/>
  <c r="X93" i="13"/>
  <c r="Y90" i="13"/>
  <c r="X67" i="13"/>
  <c r="Y34" i="13"/>
  <c r="Z10" i="13"/>
  <c r="Y95" i="13"/>
  <c r="Z93" i="13"/>
  <c r="W90" i="13"/>
  <c r="AS39" i="13"/>
  <c r="Y10" i="13"/>
  <c r="Z94" i="13"/>
  <c r="W93" i="13"/>
  <c r="X10" i="13"/>
  <c r="Y94" i="13"/>
  <c r="V93" i="13"/>
  <c r="X34" i="13"/>
  <c r="Z95" i="13"/>
  <c r="V94" i="13"/>
  <c r="X90" i="13"/>
  <c r="Z67" i="13"/>
  <c r="W34" i="13"/>
  <c r="AM88" i="13"/>
  <c r="X88" i="13"/>
  <c r="AS88" i="13"/>
  <c r="AK88" i="13"/>
  <c r="W88" i="13"/>
  <c r="Y88" i="13"/>
  <c r="AQ88" i="13"/>
  <c r="V88" i="13"/>
  <c r="AO88" i="13"/>
  <c r="Z88" i="13"/>
  <c r="AS7" i="13"/>
  <c r="AK7" i="13"/>
  <c r="AQ7" i="13"/>
  <c r="AO7" i="13"/>
  <c r="AM7" i="13"/>
  <c r="AL107" i="6"/>
  <c r="AF107" i="6"/>
  <c r="AB107" i="6"/>
  <c r="T107" i="6"/>
  <c r="L107" i="6"/>
  <c r="AJ107" i="6"/>
  <c r="AE107" i="6"/>
  <c r="Z107" i="6"/>
  <c r="R107" i="6"/>
  <c r="AV107" i="6"/>
  <c r="AI107" i="6"/>
  <c r="AC107" i="6"/>
  <c r="X107" i="6"/>
  <c r="P107" i="6"/>
  <c r="AP107" i="6"/>
  <c r="AG107" i="6"/>
  <c r="AA107" i="6"/>
  <c r="V107" i="6"/>
  <c r="N107" i="6"/>
  <c r="BB138" i="13" l="1"/>
  <c r="BA138" i="13"/>
  <c r="AZ138" i="13"/>
  <c r="AY138" i="13"/>
  <c r="AX138" i="13"/>
  <c r="AS137" i="13"/>
  <c r="AQ137" i="13"/>
  <c r="AO137" i="13"/>
  <c r="AM137" i="13"/>
  <c r="AK137" i="13"/>
  <c r="AG137" i="13"/>
  <c r="AF137" i="13"/>
  <c r="AD137" i="13"/>
  <c r="AC137" i="13"/>
  <c r="AB137" i="13"/>
  <c r="Z137" i="13"/>
  <c r="Y137" i="13"/>
  <c r="X137" i="13"/>
  <c r="W137" i="13"/>
  <c r="V137" i="13"/>
  <c r="H137" i="13"/>
  <c r="F137" i="13"/>
  <c r="D137" i="13"/>
  <c r="BR136" i="13"/>
  <c r="BP136" i="13"/>
  <c r="BN136" i="13"/>
  <c r="BL136" i="13"/>
  <c r="BJ136" i="13"/>
  <c r="BH136" i="13"/>
  <c r="BF136" i="13"/>
  <c r="BD136" i="13"/>
  <c r="BB136" i="13"/>
  <c r="BA136" i="13"/>
  <c r="AZ136" i="13"/>
  <c r="AY136" i="13"/>
  <c r="AX136" i="13"/>
  <c r="BR132" i="13"/>
  <c r="BP132" i="13"/>
  <c r="BN132" i="13"/>
  <c r="BB132" i="13"/>
  <c r="BA132" i="13"/>
  <c r="AZ132" i="13"/>
  <c r="AY132" i="13"/>
  <c r="AX132" i="13"/>
  <c r="AV132" i="13"/>
  <c r="AU132" i="13"/>
  <c r="H131" i="13"/>
  <c r="F131" i="13"/>
  <c r="D131" i="13"/>
  <c r="BN129" i="13"/>
  <c r="BL129" i="13"/>
  <c r="AY129" i="13"/>
  <c r="H128" i="13"/>
  <c r="F128" i="13"/>
  <c r="D128" i="13"/>
  <c r="L127" i="13"/>
  <c r="J127" i="13"/>
  <c r="AS126" i="13"/>
  <c r="AQ126" i="13"/>
  <c r="AO126" i="13"/>
  <c r="AM126" i="13"/>
  <c r="AK126" i="13"/>
  <c r="AG126" i="13"/>
  <c r="AF126" i="13"/>
  <c r="AD126" i="13"/>
  <c r="AC126" i="13"/>
  <c r="AB126" i="13"/>
  <c r="T126" i="13"/>
  <c r="R126" i="13"/>
  <c r="P126" i="13"/>
  <c r="N126" i="13"/>
  <c r="BB125" i="13"/>
  <c r="BA125" i="13"/>
  <c r="AZ125" i="13"/>
  <c r="AY125" i="13"/>
  <c r="AS124" i="13"/>
  <c r="AQ124" i="13"/>
  <c r="AO124" i="13"/>
  <c r="AK124" i="13"/>
  <c r="AK123" i="13"/>
  <c r="BT122" i="13"/>
  <c r="BR122" i="13"/>
  <c r="BP122" i="13"/>
  <c r="BN122" i="13"/>
  <c r="BL122" i="13"/>
  <c r="BJ122" i="13"/>
  <c r="BH122" i="13"/>
  <c r="BF122" i="13"/>
  <c r="BD122" i="13"/>
  <c r="BB122" i="13"/>
  <c r="BA122" i="13"/>
  <c r="AZ122" i="13"/>
  <c r="AY122" i="13"/>
  <c r="AX122" i="13"/>
  <c r="AV122" i="13"/>
  <c r="AU122" i="13"/>
  <c r="AQ122" i="13"/>
  <c r="AO122" i="13"/>
  <c r="AM122" i="13"/>
  <c r="AK122" i="13"/>
  <c r="T122" i="13"/>
  <c r="R122" i="13"/>
  <c r="P122" i="13"/>
  <c r="N122" i="13"/>
  <c r="L122" i="13"/>
  <c r="J122" i="13"/>
  <c r="H122" i="13"/>
  <c r="F122" i="13"/>
  <c r="D122" i="13"/>
  <c r="BT120" i="13"/>
  <c r="BR120" i="13"/>
  <c r="BN120" i="13"/>
  <c r="BJ120" i="13"/>
  <c r="BF120" i="13"/>
  <c r="BB120" i="13"/>
  <c r="BA120" i="13"/>
  <c r="AZ120" i="13"/>
  <c r="AY120" i="13"/>
  <c r="AX120" i="13"/>
  <c r="J120" i="13"/>
  <c r="Z119" i="13"/>
  <c r="Y119" i="13"/>
  <c r="X119" i="13"/>
  <c r="W119" i="13"/>
  <c r="V119" i="13"/>
  <c r="AS118" i="13"/>
  <c r="AQ118" i="13"/>
  <c r="AO118" i="13"/>
  <c r="AM118" i="13"/>
  <c r="AK118" i="13"/>
  <c r="AS117" i="13"/>
  <c r="AQ117" i="13"/>
  <c r="AO117" i="13"/>
  <c r="AM117" i="13"/>
  <c r="AK117" i="13"/>
  <c r="AK116" i="13"/>
  <c r="AI116" i="13"/>
  <c r="BA115" i="13"/>
  <c r="AZ115" i="13"/>
  <c r="AY115" i="13"/>
  <c r="T115" i="13"/>
  <c r="R115" i="13"/>
  <c r="P115" i="13"/>
  <c r="N115" i="13"/>
  <c r="L115" i="13"/>
  <c r="J115" i="13"/>
  <c r="H115" i="13"/>
  <c r="F115" i="13"/>
  <c r="D115" i="13"/>
  <c r="AS114" i="13"/>
  <c r="AQ114" i="13"/>
  <c r="AO114" i="13"/>
  <c r="AM114" i="13"/>
  <c r="AK114" i="13"/>
  <c r="BR113" i="13"/>
  <c r="BN113" i="13"/>
  <c r="AS113" i="13"/>
  <c r="AQ113" i="13"/>
  <c r="AO113" i="13"/>
  <c r="AM113" i="13"/>
  <c r="AK113" i="13"/>
  <c r="H112" i="13"/>
  <c r="Z111" i="13"/>
  <c r="Y111" i="13"/>
  <c r="X111" i="13"/>
  <c r="W111" i="13"/>
  <c r="V111" i="13"/>
  <c r="BT108" i="13"/>
  <c r="BR108" i="13"/>
  <c r="BP108" i="13"/>
  <c r="BN108" i="13"/>
  <c r="BL108" i="13"/>
  <c r="BJ108" i="13"/>
  <c r="BH108" i="13"/>
  <c r="BF108" i="13"/>
  <c r="BD108" i="13"/>
  <c r="BB108" i="13"/>
  <c r="BA108" i="13"/>
  <c r="AZ108" i="13"/>
  <c r="AY108" i="13"/>
  <c r="AX108" i="13"/>
  <c r="BT107" i="13"/>
  <c r="BR107" i="13"/>
  <c r="BP107" i="13"/>
  <c r="BN107" i="13"/>
  <c r="BL107" i="13"/>
  <c r="BB107" i="13"/>
  <c r="BA107" i="13"/>
  <c r="AZ107" i="13"/>
  <c r="AY107" i="13"/>
  <c r="AX107" i="13"/>
  <c r="Z107" i="13"/>
  <c r="Y107" i="13"/>
  <c r="X107" i="13"/>
  <c r="W107" i="13"/>
  <c r="V107" i="13"/>
  <c r="BT105" i="13"/>
  <c r="BR105" i="13"/>
  <c r="BP105" i="13"/>
  <c r="BN105" i="13"/>
  <c r="BL105" i="13"/>
  <c r="BJ105" i="13"/>
  <c r="BH105" i="13"/>
  <c r="BF105" i="13"/>
  <c r="BD105" i="13"/>
  <c r="BB105" i="13"/>
  <c r="BA105" i="13"/>
  <c r="AZ105" i="13"/>
  <c r="AY105" i="13"/>
  <c r="AX105" i="13"/>
  <c r="AV105" i="13"/>
  <c r="AU105" i="13"/>
  <c r="AS105" i="13"/>
  <c r="AQ105" i="13"/>
  <c r="AO105" i="13"/>
  <c r="AM105" i="13"/>
  <c r="AK105" i="13"/>
  <c r="AI105" i="13"/>
  <c r="AG105" i="13"/>
  <c r="AF105" i="13"/>
  <c r="AD105" i="13"/>
  <c r="AC105" i="13"/>
  <c r="AB105" i="13"/>
  <c r="Z105" i="13"/>
  <c r="Y105" i="13"/>
  <c r="X105" i="13"/>
  <c r="W105" i="13"/>
  <c r="V105" i="13"/>
  <c r="T105" i="13"/>
  <c r="R105" i="13"/>
  <c r="P105" i="13"/>
  <c r="N105" i="13"/>
  <c r="L105" i="13"/>
  <c r="J105" i="13"/>
  <c r="BR104" i="13"/>
  <c r="BP104" i="13"/>
  <c r="BN104" i="13"/>
  <c r="BL104" i="13"/>
  <c r="BB102" i="13"/>
  <c r="BA102" i="13"/>
  <c r="AZ102" i="13"/>
  <c r="AY102" i="13"/>
  <c r="AX102" i="13"/>
  <c r="AS100" i="13"/>
  <c r="AQ100" i="13"/>
  <c r="AO100" i="13"/>
  <c r="AM100" i="13"/>
  <c r="AK100" i="13"/>
  <c r="Z100" i="13"/>
  <c r="Y100" i="13"/>
  <c r="X100" i="13"/>
  <c r="W100" i="13"/>
  <c r="V100" i="13"/>
  <c r="T100" i="13"/>
  <c r="R100" i="13"/>
  <c r="P100" i="13"/>
  <c r="N100" i="13"/>
  <c r="L100" i="13"/>
  <c r="J100" i="13"/>
  <c r="BB99" i="13"/>
  <c r="BA99" i="13"/>
  <c r="AZ99" i="13"/>
  <c r="AY99" i="13"/>
  <c r="AX99" i="13"/>
  <c r="T97" i="13"/>
  <c r="R97" i="13"/>
  <c r="P97" i="13"/>
  <c r="N97" i="13"/>
  <c r="L97" i="13"/>
  <c r="J97" i="13"/>
  <c r="AQ96" i="13"/>
  <c r="AO96" i="13"/>
  <c r="AM96" i="13"/>
  <c r="AK96" i="13"/>
  <c r="AS95" i="13"/>
  <c r="AQ95" i="13"/>
  <c r="AO95" i="13"/>
  <c r="AM95" i="13"/>
  <c r="AK95" i="13"/>
  <c r="AV94" i="13"/>
  <c r="AU94" i="13"/>
  <c r="AQ94" i="13"/>
  <c r="AO94" i="13"/>
  <c r="AM94" i="13"/>
  <c r="AK94" i="13"/>
  <c r="BR93" i="13"/>
  <c r="BN93" i="13"/>
  <c r="BJ93" i="13"/>
  <c r="BF93" i="13"/>
  <c r="BB93" i="13"/>
  <c r="BA93" i="13"/>
  <c r="AZ93" i="13"/>
  <c r="AY93" i="13"/>
  <c r="AX93" i="13"/>
  <c r="AV93" i="13"/>
  <c r="AU93" i="13"/>
  <c r="AQ93" i="13"/>
  <c r="AO93" i="13"/>
  <c r="AM93" i="13"/>
  <c r="AK93" i="13"/>
  <c r="BR92" i="13"/>
  <c r="BP92" i="13"/>
  <c r="BN92" i="13"/>
  <c r="BL92" i="13"/>
  <c r="BJ92" i="13"/>
  <c r="BF92" i="13"/>
  <c r="BB92" i="13"/>
  <c r="BA92" i="13"/>
  <c r="AZ92" i="13"/>
  <c r="AY92" i="13"/>
  <c r="AX92" i="13"/>
  <c r="AK92" i="13"/>
  <c r="BR91" i="13"/>
  <c r="BP91" i="13"/>
  <c r="BN91" i="13"/>
  <c r="BL91" i="13"/>
  <c r="BB91" i="13"/>
  <c r="BA91" i="13"/>
  <c r="AZ91" i="13"/>
  <c r="AY91" i="13"/>
  <c r="AX91" i="13"/>
  <c r="BR90" i="13"/>
  <c r="BP90" i="13"/>
  <c r="BN90" i="13"/>
  <c r="BL90" i="13"/>
  <c r="BJ90" i="13"/>
  <c r="BF90" i="13"/>
  <c r="BB90" i="13"/>
  <c r="BA90" i="13"/>
  <c r="AZ90" i="13"/>
  <c r="AY90" i="13"/>
  <c r="AX90" i="13"/>
  <c r="AV90" i="13"/>
  <c r="AU90" i="13"/>
  <c r="AS90" i="13"/>
  <c r="AQ90" i="13"/>
  <c r="AO90" i="13"/>
  <c r="AM90" i="13"/>
  <c r="AK90" i="13"/>
  <c r="AI89" i="13"/>
  <c r="AG89" i="13"/>
  <c r="AF89" i="13"/>
  <c r="AD89" i="13"/>
  <c r="AC89" i="13"/>
  <c r="AB89" i="13"/>
  <c r="BR87" i="13"/>
  <c r="BN87" i="13"/>
  <c r="BL87" i="13"/>
  <c r="T86" i="13"/>
  <c r="R86" i="13"/>
  <c r="P86" i="13"/>
  <c r="N86" i="13"/>
  <c r="L86" i="13"/>
  <c r="J86" i="13"/>
  <c r="H86" i="13"/>
  <c r="F86" i="13"/>
  <c r="D86" i="13"/>
  <c r="AI85" i="13"/>
  <c r="AS84" i="13"/>
  <c r="AQ84" i="13"/>
  <c r="AO84" i="13"/>
  <c r="AM84" i="13"/>
  <c r="AK84" i="13"/>
  <c r="BT83" i="13"/>
  <c r="BR83" i="13"/>
  <c r="BP83" i="13"/>
  <c r="BN83" i="13"/>
  <c r="BL83" i="13"/>
  <c r="BJ83" i="13"/>
  <c r="BH83" i="13"/>
  <c r="BF83" i="13"/>
  <c r="BD83" i="13"/>
  <c r="BB83" i="13"/>
  <c r="BA83" i="13"/>
  <c r="AZ83" i="13"/>
  <c r="AY83" i="13"/>
  <c r="AX83" i="13"/>
  <c r="AS80" i="13"/>
  <c r="AQ80" i="13"/>
  <c r="AO80" i="13"/>
  <c r="AM80" i="13"/>
  <c r="AK80" i="13"/>
  <c r="T79" i="13"/>
  <c r="R79" i="13"/>
  <c r="P79" i="13"/>
  <c r="N79" i="13"/>
  <c r="L79" i="13"/>
  <c r="BR78" i="13"/>
  <c r="BP78" i="13"/>
  <c r="BN78" i="13"/>
  <c r="BL78" i="13"/>
  <c r="BF78" i="13"/>
  <c r="BB78" i="13"/>
  <c r="BA78" i="13"/>
  <c r="AZ78" i="13"/>
  <c r="AY78" i="13"/>
  <c r="BT77" i="13"/>
  <c r="BR77" i="13"/>
  <c r="BN77" i="13"/>
  <c r="BJ77" i="13"/>
  <c r="BF77" i="13"/>
  <c r="BB77" i="13"/>
  <c r="BA77" i="13"/>
  <c r="AZ77" i="13"/>
  <c r="AY77" i="13"/>
  <c r="AX77" i="13"/>
  <c r="AV77" i="13"/>
  <c r="AU77" i="13"/>
  <c r="AS77" i="13"/>
  <c r="AQ77" i="13"/>
  <c r="AO77" i="13"/>
  <c r="AM77" i="13"/>
  <c r="AK77" i="13"/>
  <c r="AI77" i="13"/>
  <c r="AG77" i="13"/>
  <c r="AF77" i="13"/>
  <c r="AD77" i="13"/>
  <c r="AC77" i="13"/>
  <c r="AB77" i="13"/>
  <c r="Z77" i="13"/>
  <c r="Y77" i="13"/>
  <c r="X77" i="13"/>
  <c r="W77" i="13"/>
  <c r="V77" i="13"/>
  <c r="AS76" i="13"/>
  <c r="AQ76" i="13"/>
  <c r="AO76" i="13"/>
  <c r="AM76" i="13"/>
  <c r="AK75" i="13"/>
  <c r="AK74" i="13"/>
  <c r="BT73" i="13"/>
  <c r="BR73" i="13"/>
  <c r="BP73" i="13"/>
  <c r="BN73" i="13"/>
  <c r="BL73" i="13"/>
  <c r="AS72" i="13"/>
  <c r="AQ71" i="13"/>
  <c r="AO71" i="13"/>
  <c r="AM71" i="13"/>
  <c r="AK71" i="13"/>
  <c r="BR70" i="13"/>
  <c r="BP70" i="13"/>
  <c r="BN70" i="13"/>
  <c r="BL70" i="13"/>
  <c r="AY70" i="13"/>
  <c r="BR69" i="13"/>
  <c r="BP69" i="13"/>
  <c r="BN69" i="13"/>
  <c r="BL69" i="13"/>
  <c r="BB69" i="13"/>
  <c r="BA69" i="13"/>
  <c r="AZ69" i="13"/>
  <c r="AY69" i="13"/>
  <c r="AX69" i="13"/>
  <c r="AI67" i="13"/>
  <c r="BR66" i="13"/>
  <c r="BP66" i="13"/>
  <c r="BN66" i="13"/>
  <c r="BL66" i="13"/>
  <c r="BT63" i="13"/>
  <c r="BR62" i="13"/>
  <c r="BP62" i="13"/>
  <c r="BN62" i="13"/>
  <c r="BL62" i="13"/>
  <c r="BJ62" i="13"/>
  <c r="BH62" i="13"/>
  <c r="BB62" i="13"/>
  <c r="BA62" i="13"/>
  <c r="AZ62" i="13"/>
  <c r="AY62" i="13"/>
  <c r="AX62" i="13"/>
  <c r="AV62" i="13"/>
  <c r="AU62" i="13"/>
  <c r="BR61" i="13"/>
  <c r="BN61" i="13"/>
  <c r="BJ61" i="13"/>
  <c r="BF61" i="13"/>
  <c r="BB61" i="13"/>
  <c r="BA61" i="13"/>
  <c r="AZ61" i="13"/>
  <c r="AY61" i="13"/>
  <c r="AX61" i="13"/>
  <c r="AV61" i="13"/>
  <c r="AU61" i="13"/>
  <c r="AS61" i="13"/>
  <c r="AQ61" i="13"/>
  <c r="AO61" i="13"/>
  <c r="AM61" i="13"/>
  <c r="AK61" i="13"/>
  <c r="AI61" i="13"/>
  <c r="AG61" i="13"/>
  <c r="AF61" i="13"/>
  <c r="AD61" i="13"/>
  <c r="AC61" i="13"/>
  <c r="AB61" i="13"/>
  <c r="Z61" i="13"/>
  <c r="Y61" i="13"/>
  <c r="X61" i="13"/>
  <c r="W61" i="13"/>
  <c r="V61" i="13"/>
  <c r="T60" i="13"/>
  <c r="R60" i="13"/>
  <c r="P60" i="13"/>
  <c r="N60" i="13"/>
  <c r="L60" i="13"/>
  <c r="J60" i="13"/>
  <c r="BR59" i="13"/>
  <c r="BP59" i="13"/>
  <c r="BN59" i="13"/>
  <c r="BL59" i="13"/>
  <c r="AS58" i="13"/>
  <c r="AQ58" i="13"/>
  <c r="AO58" i="13"/>
  <c r="AM58" i="13"/>
  <c r="AK57" i="13"/>
  <c r="BB56" i="13"/>
  <c r="BA56" i="13"/>
  <c r="AZ56" i="13"/>
  <c r="AY56" i="13"/>
  <c r="AS54" i="13"/>
  <c r="AO54" i="13"/>
  <c r="AM54" i="13"/>
  <c r="AK54" i="13"/>
  <c r="Z54" i="13"/>
  <c r="Y54" i="13"/>
  <c r="X54" i="13"/>
  <c r="W54" i="13"/>
  <c r="V54" i="13"/>
  <c r="BB51" i="13"/>
  <c r="BA51" i="13"/>
  <c r="AZ51" i="13"/>
  <c r="AK51" i="13"/>
  <c r="BT50" i="13"/>
  <c r="BR48" i="13"/>
  <c r="BP48" i="13"/>
  <c r="BN48" i="13"/>
  <c r="BL48" i="13"/>
  <c r="BJ48" i="13"/>
  <c r="BF48" i="13"/>
  <c r="BB48" i="13"/>
  <c r="BA48" i="13"/>
  <c r="AZ48" i="13"/>
  <c r="AY48" i="13"/>
  <c r="AX48" i="13"/>
  <c r="BR45" i="13"/>
  <c r="BP45" i="13"/>
  <c r="BR44" i="13"/>
  <c r="BP44" i="13"/>
  <c r="BN44" i="13"/>
  <c r="BB44" i="13"/>
  <c r="BA44" i="13"/>
  <c r="AZ44" i="13"/>
  <c r="AY44" i="13"/>
  <c r="AX44" i="13"/>
  <c r="H43" i="13"/>
  <c r="F43" i="13"/>
  <c r="AS42" i="13"/>
  <c r="AQ42" i="13"/>
  <c r="AO42" i="13"/>
  <c r="AM42" i="13"/>
  <c r="AK42" i="13"/>
  <c r="AI42" i="13"/>
  <c r="BT41" i="13"/>
  <c r="BR41" i="13"/>
  <c r="BP41" i="13"/>
  <c r="BN41" i="13"/>
  <c r="BL41" i="13"/>
  <c r="BB40" i="13"/>
  <c r="BA40" i="13"/>
  <c r="AZ40" i="13"/>
  <c r="AY40" i="13"/>
  <c r="AX40" i="13"/>
  <c r="AV40" i="13"/>
  <c r="AU40" i="13"/>
  <c r="AQ38" i="13"/>
  <c r="AM38" i="13"/>
  <c r="AK38" i="13"/>
  <c r="AQ37" i="13"/>
  <c r="AO37" i="13"/>
  <c r="AM37" i="13"/>
  <c r="AK37" i="13"/>
  <c r="AK36" i="13"/>
  <c r="AQ35" i="13"/>
  <c r="AO35" i="13"/>
  <c r="AM35" i="13"/>
  <c r="AK35" i="13"/>
  <c r="BB34" i="13"/>
  <c r="BA34" i="13"/>
  <c r="AZ34" i="13"/>
  <c r="AY34" i="13"/>
  <c r="AX34" i="13"/>
  <c r="AV34" i="13"/>
  <c r="AU34" i="13"/>
  <c r="AS34" i="13"/>
  <c r="AQ34" i="13"/>
  <c r="AO34" i="13"/>
  <c r="AM34" i="13"/>
  <c r="AK34" i="13"/>
  <c r="BT33" i="13"/>
  <c r="BR33" i="13"/>
  <c r="BN33" i="13"/>
  <c r="BJ33" i="13"/>
  <c r="BF33" i="13"/>
  <c r="BB33" i="13"/>
  <c r="BA33" i="13"/>
  <c r="AZ33" i="13"/>
  <c r="AY33" i="13"/>
  <c r="AX33" i="13"/>
  <c r="AV33" i="13"/>
  <c r="AU33" i="13"/>
  <c r="AS33" i="13"/>
  <c r="AQ33" i="13"/>
  <c r="AO33" i="13"/>
  <c r="AM33" i="13"/>
  <c r="AK33" i="13"/>
  <c r="AI33" i="13"/>
  <c r="AG33" i="13"/>
  <c r="AF33" i="13"/>
  <c r="AD33" i="13"/>
  <c r="AC33" i="13"/>
  <c r="AB33" i="13"/>
  <c r="Z33" i="13"/>
  <c r="Y33" i="13"/>
  <c r="X33" i="13"/>
  <c r="W33" i="13"/>
  <c r="V33" i="13"/>
  <c r="T33" i="13"/>
  <c r="R33" i="13"/>
  <c r="P33" i="13"/>
  <c r="N33" i="13"/>
  <c r="L33" i="13"/>
  <c r="J33" i="13"/>
  <c r="BT32" i="13"/>
  <c r="BR32" i="13"/>
  <c r="BP32" i="13"/>
  <c r="BN32" i="13"/>
  <c r="BL32" i="13"/>
  <c r="BJ32" i="13"/>
  <c r="BH32" i="13"/>
  <c r="BF32" i="13"/>
  <c r="BD32" i="13"/>
  <c r="BT26" i="13"/>
  <c r="BR26" i="13"/>
  <c r="BP26" i="13"/>
  <c r="BN26" i="13"/>
  <c r="BL26" i="13"/>
  <c r="BJ26" i="13"/>
  <c r="BH26" i="13"/>
  <c r="BF26" i="13"/>
  <c r="BD26" i="13"/>
  <c r="BB26" i="13"/>
  <c r="BA26" i="13"/>
  <c r="AZ26" i="13"/>
  <c r="AY26" i="13"/>
  <c r="AX26" i="13"/>
  <c r="AV26" i="13"/>
  <c r="BR24" i="13"/>
  <c r="BP24" i="13"/>
  <c r="BN24" i="13"/>
  <c r="BL24" i="13"/>
  <c r="BJ24" i="13"/>
  <c r="BH24" i="13"/>
  <c r="BB24" i="13"/>
  <c r="BA24" i="13"/>
  <c r="AZ24" i="13"/>
  <c r="AY24" i="13"/>
  <c r="AX24" i="13"/>
  <c r="AG23" i="13"/>
  <c r="AF23" i="13"/>
  <c r="Z23" i="13"/>
  <c r="Y23" i="13"/>
  <c r="X23" i="13"/>
  <c r="W23" i="13"/>
  <c r="V23" i="13"/>
  <c r="BR22" i="13"/>
  <c r="BJ22" i="13"/>
  <c r="BF22" i="13"/>
  <c r="BB22" i="13"/>
  <c r="BA22" i="13"/>
  <c r="AZ22" i="13"/>
  <c r="AX22" i="13"/>
  <c r="AV22" i="13"/>
  <c r="AU22" i="13"/>
  <c r="AS22" i="13"/>
  <c r="AQ22" i="13"/>
  <c r="AO22" i="13"/>
  <c r="AM22" i="13"/>
  <c r="AK22" i="13"/>
  <c r="AI22" i="13"/>
  <c r="AD22" i="13"/>
  <c r="AC22" i="13"/>
  <c r="AB22" i="13"/>
  <c r="AS21" i="13"/>
  <c r="AQ21" i="13"/>
  <c r="AO21" i="13"/>
  <c r="AM21" i="13"/>
  <c r="AK21" i="13"/>
  <c r="AS20" i="13"/>
  <c r="AO20" i="13"/>
  <c r="AM20" i="13"/>
  <c r="AK20" i="13"/>
  <c r="Z20" i="13"/>
  <c r="Y20" i="13"/>
  <c r="X20" i="13"/>
  <c r="W20" i="13"/>
  <c r="V20" i="13"/>
  <c r="H19" i="13"/>
  <c r="F19" i="13"/>
  <c r="D19" i="13"/>
  <c r="BT18" i="13"/>
  <c r="BR18" i="13"/>
  <c r="BP18" i="13"/>
  <c r="BN18" i="13"/>
  <c r="BL18" i="13"/>
  <c r="BJ18" i="13"/>
  <c r="BH18" i="13"/>
  <c r="BF18" i="13"/>
  <c r="BD18" i="13"/>
  <c r="BB18" i="13"/>
  <c r="BA18" i="13"/>
  <c r="AZ18" i="13"/>
  <c r="AY18" i="13"/>
  <c r="BR17" i="13"/>
  <c r="BP17" i="13"/>
  <c r="BN17" i="13"/>
  <c r="BL17" i="13"/>
  <c r="H16" i="13"/>
  <c r="F16" i="13"/>
  <c r="D16" i="13"/>
  <c r="BR15" i="13"/>
  <c r="BP15" i="13"/>
  <c r="BN15" i="13"/>
  <c r="BL15" i="13"/>
  <c r="AS15" i="13"/>
  <c r="AQ15" i="13"/>
  <c r="AO15" i="13"/>
  <c r="AM15" i="13"/>
  <c r="AK15" i="13"/>
  <c r="AI15" i="13"/>
  <c r="Z15" i="13"/>
  <c r="Y15" i="13"/>
  <c r="X15" i="13"/>
  <c r="W15" i="13"/>
  <c r="BR14" i="13"/>
  <c r="BP14" i="13"/>
  <c r="BN14" i="13"/>
  <c r="BL14" i="13"/>
  <c r="BJ14" i="13"/>
  <c r="BH14" i="13"/>
  <c r="BF14" i="13"/>
  <c r="BD14" i="13"/>
  <c r="BB14" i="13"/>
  <c r="BA14" i="13"/>
  <c r="AZ14" i="13"/>
  <c r="AY14" i="13"/>
  <c r="AX14" i="13"/>
  <c r="BB13" i="13"/>
  <c r="BA13" i="13"/>
  <c r="AZ13" i="13"/>
  <c r="AY13" i="13"/>
  <c r="AX13" i="13"/>
  <c r="AV13" i="13"/>
  <c r="AU13" i="13"/>
  <c r="AS13" i="13"/>
  <c r="AQ13" i="13"/>
  <c r="AO13" i="13"/>
  <c r="AM13" i="13"/>
  <c r="AK13" i="13"/>
  <c r="AI13" i="13"/>
  <c r="Z12" i="13"/>
  <c r="Y12" i="13"/>
  <c r="X12" i="13"/>
  <c r="W12" i="13"/>
  <c r="V12" i="13"/>
  <c r="BT11" i="13"/>
  <c r="BR11" i="13"/>
  <c r="BP11" i="13"/>
  <c r="BN11" i="13"/>
  <c r="BL11" i="13"/>
  <c r="BJ11" i="13"/>
  <c r="BH11" i="13"/>
  <c r="BF11" i="13"/>
  <c r="BD11" i="13"/>
  <c r="BB11" i="13"/>
  <c r="BA11" i="13"/>
  <c r="AZ11" i="13"/>
  <c r="AY11" i="13"/>
  <c r="AX11" i="13"/>
  <c r="AV11" i="13"/>
  <c r="AU11" i="13"/>
  <c r="AS11" i="13"/>
  <c r="AQ11" i="13"/>
  <c r="AO11" i="13"/>
  <c r="AM11" i="13"/>
  <c r="AK11" i="13"/>
  <c r="AI11" i="13"/>
  <c r="BR10" i="13"/>
  <c r="BN10" i="13"/>
  <c r="BJ10" i="13"/>
  <c r="BF10" i="13"/>
  <c r="BB10" i="13"/>
  <c r="BA10" i="13"/>
  <c r="AZ10" i="13"/>
  <c r="AY10" i="13"/>
  <c r="AX10" i="13"/>
  <c r="AV10" i="13"/>
  <c r="AU10" i="13"/>
  <c r="AS10" i="13"/>
  <c r="AQ10" i="13"/>
  <c r="AO10" i="13"/>
  <c r="AM10" i="13"/>
  <c r="AK10" i="13"/>
  <c r="AI10" i="13"/>
  <c r="BB9" i="13"/>
  <c r="BA9" i="13"/>
  <c r="AZ9" i="13"/>
  <c r="BB7" i="13"/>
  <c r="BA7" i="13"/>
  <c r="AZ7" i="13"/>
  <c r="AY7" i="13"/>
  <c r="AX7" i="13"/>
  <c r="D254" i="13" l="1"/>
  <c r="D253" i="13"/>
  <c r="AK104" i="13" s="1"/>
  <c r="D252" i="13"/>
  <c r="AS73" i="13" s="1"/>
  <c r="D251" i="13"/>
  <c r="D250" i="13"/>
  <c r="AK26" i="13" s="1"/>
  <c r="D249" i="13"/>
  <c r="AI111" i="13" s="1"/>
  <c r="D248" i="13"/>
  <c r="AO17" i="13" s="1"/>
  <c r="V108" i="13" l="1"/>
  <c r="Y108" i="13"/>
  <c r="X108" i="13"/>
  <c r="Z108" i="13"/>
  <c r="AS108" i="13"/>
  <c r="AQ108" i="13"/>
  <c r="AO108" i="13"/>
  <c r="AG108" i="13"/>
  <c r="AK108" i="13"/>
  <c r="AI108" i="13"/>
  <c r="AB108" i="13"/>
  <c r="W108" i="13"/>
  <c r="AD108" i="13"/>
  <c r="AC108" i="13"/>
  <c r="AM108" i="13"/>
  <c r="AF108" i="13"/>
  <c r="AO73" i="13"/>
  <c r="AK73" i="13"/>
  <c r="AQ73" i="13"/>
  <c r="AM73" i="13"/>
  <c r="AG26" i="13"/>
  <c r="AQ26" i="13"/>
  <c r="AF26" i="13"/>
  <c r="J26" i="13"/>
  <c r="X62" i="13"/>
  <c r="AQ62" i="13"/>
  <c r="AI62" i="13"/>
  <c r="AC62" i="13"/>
  <c r="W62" i="13"/>
  <c r="AO62" i="13"/>
  <c r="AG62" i="13"/>
  <c r="AB62" i="13"/>
  <c r="Z62" i="13"/>
  <c r="V62" i="13"/>
  <c r="AM62" i="13"/>
  <c r="AF62" i="13"/>
  <c r="Y62" i="13"/>
  <c r="AS62" i="13"/>
  <c r="AK62" i="13"/>
  <c r="AD62" i="13"/>
  <c r="L26" i="13"/>
  <c r="H26" i="13"/>
  <c r="R26" i="13"/>
  <c r="AK17" i="13"/>
  <c r="AB26" i="13"/>
  <c r="AI26" i="13"/>
  <c r="AS26" i="13"/>
  <c r="F26" i="13"/>
  <c r="AO26" i="13"/>
  <c r="P26" i="13"/>
  <c r="T26" i="13"/>
  <c r="AD26" i="13"/>
  <c r="N26" i="13"/>
  <c r="D26" i="13"/>
  <c r="AC26" i="13"/>
  <c r="AM26" i="13"/>
  <c r="AO24" i="13"/>
  <c r="D25" i="13"/>
  <c r="AQ24" i="13"/>
  <c r="H25" i="13"/>
  <c r="AM24" i="13"/>
  <c r="F25" i="13"/>
  <c r="AS24" i="13"/>
  <c r="AK24" i="13"/>
  <c r="AM17" i="13"/>
  <c r="BN78" i="6" l="1"/>
  <c r="BN83" i="6"/>
  <c r="BN84" i="6"/>
  <c r="BN85" i="6"/>
  <c r="BN94" i="6"/>
  <c r="BN107" i="6"/>
  <c r="BN112" i="6"/>
  <c r="BN116" i="6"/>
  <c r="BN130" i="6"/>
  <c r="BN132" i="6"/>
  <c r="BN135" i="6"/>
  <c r="BN136" i="6"/>
  <c r="BN49" i="6"/>
  <c r="BN56" i="6"/>
  <c r="BN64" i="6"/>
  <c r="BN71" i="6"/>
  <c r="BN28" i="6"/>
  <c r="BN38" i="6"/>
  <c r="BL7" i="6"/>
  <c r="BL8" i="6"/>
  <c r="BL9" i="6"/>
  <c r="BL15" i="6"/>
  <c r="BL16" i="6"/>
  <c r="BL26" i="6"/>
  <c r="BL29" i="6"/>
  <c r="BL31" i="6"/>
  <c r="BL36" i="6"/>
  <c r="BL38" i="6"/>
  <c r="BL49" i="6"/>
  <c r="BL56" i="6"/>
  <c r="BL59" i="6"/>
  <c r="BL63" i="6"/>
  <c r="BL67" i="6"/>
  <c r="BL75" i="6"/>
  <c r="BL81" i="6"/>
  <c r="BL82" i="6"/>
  <c r="BL87" i="6"/>
  <c r="BL92" i="6"/>
  <c r="BL97" i="6"/>
  <c r="BL99" i="6"/>
  <c r="BL103" i="6"/>
  <c r="BL106" i="6"/>
  <c r="BL107" i="6"/>
  <c r="BL109" i="6"/>
  <c r="BL110" i="6"/>
  <c r="BL112" i="6"/>
  <c r="BL113" i="6"/>
  <c r="BL116" i="6"/>
  <c r="BL117" i="6"/>
  <c r="BL120" i="6"/>
  <c r="BL130" i="6"/>
  <c r="BL132" i="6"/>
  <c r="BL134" i="6"/>
  <c r="BL135" i="6"/>
  <c r="BL140" i="6"/>
  <c r="BL146" i="6"/>
  <c r="BL147" i="6"/>
  <c r="BL4" i="6"/>
  <c r="BJ7" i="6"/>
  <c r="BJ8" i="6"/>
  <c r="BJ9" i="6"/>
  <c r="BJ15" i="6"/>
  <c r="BJ16" i="6"/>
  <c r="BJ26" i="6"/>
  <c r="BJ31" i="6"/>
  <c r="BJ38" i="6"/>
  <c r="BJ56" i="6"/>
  <c r="BJ63" i="6"/>
  <c r="BJ67" i="6"/>
  <c r="BJ81" i="6"/>
  <c r="BJ82" i="6"/>
  <c r="BJ87" i="6"/>
  <c r="BJ92" i="6"/>
  <c r="BJ97" i="6"/>
  <c r="BJ99" i="6"/>
  <c r="BJ103" i="6"/>
  <c r="BJ106" i="6"/>
  <c r="BJ109" i="6"/>
  <c r="BJ110" i="6"/>
  <c r="BJ113" i="6"/>
  <c r="BJ116" i="6"/>
  <c r="BJ117" i="6"/>
  <c r="BJ120" i="6"/>
  <c r="BJ132" i="6"/>
  <c r="BJ134" i="6"/>
  <c r="BJ135" i="6"/>
  <c r="BJ140" i="6"/>
  <c r="BJ141" i="6"/>
  <c r="BJ147" i="6"/>
  <c r="BJ4" i="6"/>
  <c r="BH7" i="6"/>
  <c r="BH8" i="6"/>
  <c r="BH9" i="6"/>
  <c r="BH15" i="6"/>
  <c r="BH16" i="6"/>
  <c r="BH26" i="6"/>
  <c r="BH29" i="6"/>
  <c r="BH31" i="6"/>
  <c r="BH36" i="6"/>
  <c r="BH38" i="6"/>
  <c r="BH49" i="6"/>
  <c r="BH56" i="6"/>
  <c r="BH59" i="6"/>
  <c r="BH63" i="6"/>
  <c r="BH67" i="6"/>
  <c r="BH75" i="6"/>
  <c r="BH81" i="6"/>
  <c r="BH82" i="6"/>
  <c r="BH87" i="6"/>
  <c r="BH92" i="6"/>
  <c r="BH97" i="6"/>
  <c r="BH99" i="6"/>
  <c r="BH103" i="6"/>
  <c r="BH106" i="6"/>
  <c r="BH107" i="6"/>
  <c r="BH109" i="6"/>
  <c r="BH110" i="6"/>
  <c r="BH112" i="6"/>
  <c r="BH113" i="6"/>
  <c r="BH116" i="6"/>
  <c r="BH117" i="6"/>
  <c r="BH120" i="6"/>
  <c r="BH130" i="6"/>
  <c r="BH134" i="6"/>
  <c r="BH135" i="6"/>
  <c r="BH140" i="6"/>
  <c r="BH141" i="6"/>
  <c r="BH146" i="6"/>
  <c r="BH147" i="6"/>
  <c r="BH4" i="6"/>
  <c r="BF7" i="6"/>
  <c r="BF8" i="6"/>
  <c r="BF9" i="6"/>
  <c r="BF15" i="6"/>
  <c r="BF16" i="6"/>
  <c r="BF26" i="6"/>
  <c r="BF31" i="6"/>
  <c r="BF38" i="6"/>
  <c r="BF56" i="6"/>
  <c r="BF57" i="6"/>
  <c r="D249" i="6" s="1"/>
  <c r="BF61" i="6"/>
  <c r="BF63" i="6"/>
  <c r="BF81" i="6"/>
  <c r="BF82" i="6"/>
  <c r="BF87" i="6"/>
  <c r="BF92" i="6"/>
  <c r="BF97" i="6"/>
  <c r="BF99" i="6"/>
  <c r="BF106" i="6"/>
  <c r="BF109" i="6"/>
  <c r="BF113" i="6"/>
  <c r="BF116" i="6"/>
  <c r="BF117" i="6"/>
  <c r="BF120" i="6"/>
  <c r="BF134" i="6"/>
  <c r="BF135" i="6"/>
  <c r="BF140" i="6"/>
  <c r="BF141" i="6"/>
  <c r="BF147" i="6"/>
  <c r="BD15" i="6"/>
  <c r="BD16" i="6"/>
  <c r="BD22" i="6"/>
  <c r="BD26" i="6"/>
  <c r="BD31" i="6"/>
  <c r="BD36" i="6"/>
  <c r="BD38" i="6"/>
  <c r="BD49" i="6"/>
  <c r="BD56" i="6"/>
  <c r="BD59" i="6"/>
  <c r="BD63" i="6"/>
  <c r="BD70" i="6"/>
  <c r="D269" i="6" s="1"/>
  <c r="BD75" i="6"/>
  <c r="BD82" i="6"/>
  <c r="BD92" i="6"/>
  <c r="BD107" i="6"/>
  <c r="BD112" i="6"/>
  <c r="BD113" i="6"/>
  <c r="BD116" i="6"/>
  <c r="BD120" i="6"/>
  <c r="BD130" i="6"/>
  <c r="BD134" i="6"/>
  <c r="BD136" i="6"/>
  <c r="BD140" i="6"/>
  <c r="BD146" i="6"/>
  <c r="BD147" i="6"/>
  <c r="BD154" i="6"/>
  <c r="BD9" i="6"/>
  <c r="BB15" i="6"/>
  <c r="BB16" i="6"/>
  <c r="BB22" i="6"/>
  <c r="BB26" i="6"/>
  <c r="BB31" i="6"/>
  <c r="BB38" i="6"/>
  <c r="BB56" i="6"/>
  <c r="BB57" i="6"/>
  <c r="BB63" i="6"/>
  <c r="BB82" i="6"/>
  <c r="BB92" i="6"/>
  <c r="BB113" i="6"/>
  <c r="BB116" i="6"/>
  <c r="BB120" i="6"/>
  <c r="BB134" i="6"/>
  <c r="BB136" i="6"/>
  <c r="BB140" i="6"/>
  <c r="BB147" i="6"/>
  <c r="BB9" i="6"/>
  <c r="AZ15" i="6"/>
  <c r="AZ16" i="6"/>
  <c r="AZ22" i="6"/>
  <c r="AZ26" i="6"/>
  <c r="AZ31" i="6"/>
  <c r="AZ36" i="6"/>
  <c r="AZ38" i="6"/>
  <c r="AZ49" i="6"/>
  <c r="AZ56" i="6"/>
  <c r="AZ59" i="6"/>
  <c r="AZ63" i="6"/>
  <c r="AZ70" i="6"/>
  <c r="AZ75" i="6"/>
  <c r="AZ82" i="6"/>
  <c r="AZ92" i="6"/>
  <c r="AZ107" i="6"/>
  <c r="AZ112" i="6"/>
  <c r="AZ113" i="6"/>
  <c r="AZ120" i="6"/>
  <c r="AZ125" i="6"/>
  <c r="AZ130" i="6"/>
  <c r="AZ134" i="6"/>
  <c r="AZ136" i="6"/>
  <c r="AZ140" i="6"/>
  <c r="AZ146" i="6"/>
  <c r="AZ147" i="6"/>
  <c r="AZ154" i="6"/>
  <c r="AZ9" i="6"/>
  <c r="AX16" i="6"/>
  <c r="AX22" i="6"/>
  <c r="AX26" i="6"/>
  <c r="AX31" i="6"/>
  <c r="AX38" i="6"/>
  <c r="AX56" i="6"/>
  <c r="AX63" i="6"/>
  <c r="AX82" i="6"/>
  <c r="AX92" i="6"/>
  <c r="AX113" i="6"/>
  <c r="AX125" i="6"/>
  <c r="AX134" i="6"/>
  <c r="AX136" i="6"/>
  <c r="AX140" i="6"/>
  <c r="AX9" i="6"/>
  <c r="AX15" i="6"/>
  <c r="AV6" i="6"/>
  <c r="AV11" i="6"/>
  <c r="AV15" i="6"/>
  <c r="AV17" i="6"/>
  <c r="AV19" i="6"/>
  <c r="AV21" i="6"/>
  <c r="AV25" i="6"/>
  <c r="AV27" i="6"/>
  <c r="AV35" i="6"/>
  <c r="AV38" i="6"/>
  <c r="AV49" i="6"/>
  <c r="AV53" i="6"/>
  <c r="AV55" i="6"/>
  <c r="AV58" i="6"/>
  <c r="AV68" i="6"/>
  <c r="AV72" i="6"/>
  <c r="AV73" i="6"/>
  <c r="AV74" i="6"/>
  <c r="AV75" i="6"/>
  <c r="AV76" i="6"/>
  <c r="AV82" i="6"/>
  <c r="AV85" i="6"/>
  <c r="AV87" i="6"/>
  <c r="AV98" i="6"/>
  <c r="AV101" i="6"/>
  <c r="AV111" i="6"/>
  <c r="AV113" i="6"/>
  <c r="AV114" i="6"/>
  <c r="AV117" i="6"/>
  <c r="AV121" i="6"/>
  <c r="AV131" i="6"/>
  <c r="AV142" i="6"/>
  <c r="AV154" i="6"/>
  <c r="AT6" i="6"/>
  <c r="AT11" i="6"/>
  <c r="AT15" i="6"/>
  <c r="AT17" i="6"/>
  <c r="AT19" i="6"/>
  <c r="AT21" i="6"/>
  <c r="AT25" i="6"/>
  <c r="AT27" i="6"/>
  <c r="AT35" i="6"/>
  <c r="AT49" i="6"/>
  <c r="AT53" i="6"/>
  <c r="AT55" i="6"/>
  <c r="AT58" i="6"/>
  <c r="AT68" i="6"/>
  <c r="AT72" i="6"/>
  <c r="AT73" i="6"/>
  <c r="AT74" i="6"/>
  <c r="AT75" i="6"/>
  <c r="AT76" i="6"/>
  <c r="AT82" i="6"/>
  <c r="AT85" i="6"/>
  <c r="AT87" i="6"/>
  <c r="AT98" i="6"/>
  <c r="AT101" i="6"/>
  <c r="AT113" i="6"/>
  <c r="AT114" i="6"/>
  <c r="AT117" i="6"/>
  <c r="AT121" i="6"/>
  <c r="AT131" i="6"/>
  <c r="AT142" i="6"/>
  <c r="AT154" i="6"/>
  <c r="AR11" i="6"/>
  <c r="AR17" i="6"/>
  <c r="AR19" i="6"/>
  <c r="AR21" i="6"/>
  <c r="AR25" i="6"/>
  <c r="AR27" i="6"/>
  <c r="AR35" i="6"/>
  <c r="AR49" i="6"/>
  <c r="AR53" i="6"/>
  <c r="AR55" i="6"/>
  <c r="AR58" i="6"/>
  <c r="AR68" i="6"/>
  <c r="AR72" i="6"/>
  <c r="AR73" i="6"/>
  <c r="AR74" i="6"/>
  <c r="AR75" i="6"/>
  <c r="AR76" i="6"/>
  <c r="AR82" i="6"/>
  <c r="AR85" i="6"/>
  <c r="AR87" i="6"/>
  <c r="AR98" i="6"/>
  <c r="AR101" i="6"/>
  <c r="AR113" i="6"/>
  <c r="AR114" i="6"/>
  <c r="AR117" i="6"/>
  <c r="AR121" i="6"/>
  <c r="AR142" i="6"/>
  <c r="AR154" i="6"/>
  <c r="AR6" i="6"/>
  <c r="AP14" i="6"/>
  <c r="AP55" i="6"/>
  <c r="AP6" i="6"/>
  <c r="AP11" i="6"/>
  <c r="AP17" i="6"/>
  <c r="AP19" i="6"/>
  <c r="AP21" i="6"/>
  <c r="AP25" i="6"/>
  <c r="AP30" i="6"/>
  <c r="AP35" i="6"/>
  <c r="AP49" i="6"/>
  <c r="AP53" i="6"/>
  <c r="AP68" i="6"/>
  <c r="AP72" i="6"/>
  <c r="AP73" i="6"/>
  <c r="AP74" i="6"/>
  <c r="AP75" i="6"/>
  <c r="AP76" i="6"/>
  <c r="AP82" i="6"/>
  <c r="AP85" i="6"/>
  <c r="AP87" i="6"/>
  <c r="AP98" i="6"/>
  <c r="AP101" i="6"/>
  <c r="AP113" i="6"/>
  <c r="AP114" i="6"/>
  <c r="AP117" i="6"/>
  <c r="AP118" i="6"/>
  <c r="AP131" i="6"/>
  <c r="AP142" i="6"/>
  <c r="AP154" i="6"/>
  <c r="AN6" i="6"/>
  <c r="AN10" i="6"/>
  <c r="AN11" i="6"/>
  <c r="AN17" i="6"/>
  <c r="AN19" i="6"/>
  <c r="AN21" i="6"/>
  <c r="AN25" i="6"/>
  <c r="AN27" i="6"/>
  <c r="AN30" i="6"/>
  <c r="AN35" i="6"/>
  <c r="AN49" i="6"/>
  <c r="AN53" i="6"/>
  <c r="AN55" i="6"/>
  <c r="AN58" i="6"/>
  <c r="AN68" i="6"/>
  <c r="AN72" i="6"/>
  <c r="AN73" i="6"/>
  <c r="AN74" i="6"/>
  <c r="AN75" i="6"/>
  <c r="AN76" i="6"/>
  <c r="AN82" i="6"/>
  <c r="AN85" i="6"/>
  <c r="AN90" i="6"/>
  <c r="AN98" i="6"/>
  <c r="AN101" i="6"/>
  <c r="AN113" i="6"/>
  <c r="AN114" i="6"/>
  <c r="AN117" i="6"/>
  <c r="AN118" i="6"/>
  <c r="AN121" i="6"/>
  <c r="AN131" i="6"/>
  <c r="AN142" i="6"/>
  <c r="AN154" i="6"/>
  <c r="AL12" i="6"/>
  <c r="AL17" i="6"/>
  <c r="AL19" i="6"/>
  <c r="AL20" i="6"/>
  <c r="AL23" i="6"/>
  <c r="AL35" i="6"/>
  <c r="AL38" i="6"/>
  <c r="AL49" i="6"/>
  <c r="AL54" i="6"/>
  <c r="AL82" i="6"/>
  <c r="AL85" i="6"/>
  <c r="AL89" i="6"/>
  <c r="AL114" i="6"/>
  <c r="AL123" i="6"/>
  <c r="AL135" i="6"/>
  <c r="AL147" i="6"/>
  <c r="AL6" i="6"/>
  <c r="AJ5" i="6"/>
  <c r="AJ13" i="6"/>
  <c r="AJ17" i="6"/>
  <c r="AJ24" i="6"/>
  <c r="AJ38" i="6"/>
  <c r="AJ49" i="6"/>
  <c r="AJ63" i="6"/>
  <c r="AJ82" i="6"/>
  <c r="AJ86" i="6"/>
  <c r="AJ88" i="6"/>
  <c r="AJ104" i="6"/>
  <c r="AJ123" i="6"/>
  <c r="AJ134" i="6"/>
  <c r="AJ145" i="6"/>
  <c r="AI5" i="6"/>
  <c r="AI13" i="6"/>
  <c r="AI17" i="6"/>
  <c r="AI24" i="6"/>
  <c r="AI38" i="6"/>
  <c r="AI49" i="6"/>
  <c r="AI63" i="6"/>
  <c r="AI82" i="6"/>
  <c r="AI86" i="6"/>
  <c r="AI88" i="6"/>
  <c r="AI104" i="6"/>
  <c r="AI123" i="6"/>
  <c r="AI134" i="6"/>
  <c r="AI145" i="6"/>
  <c r="AG17" i="6"/>
  <c r="AG23" i="6"/>
  <c r="AG38" i="6"/>
  <c r="AG49" i="6"/>
  <c r="AG82" i="6"/>
  <c r="AG86" i="6"/>
  <c r="AG88" i="6"/>
  <c r="AG104" i="6"/>
  <c r="AG134" i="6"/>
  <c r="AG145" i="6"/>
  <c r="AG5" i="6"/>
  <c r="AF5" i="6"/>
  <c r="AF17" i="6"/>
  <c r="AF23" i="6"/>
  <c r="AF38" i="6"/>
  <c r="AF49" i="6"/>
  <c r="AF82" i="6"/>
  <c r="AF86" i="6"/>
  <c r="AF88" i="6"/>
  <c r="AF104" i="6"/>
  <c r="AF134" i="6"/>
  <c r="AF145" i="6"/>
  <c r="AE5" i="6"/>
  <c r="AE17" i="6"/>
  <c r="AE23" i="6"/>
  <c r="AE38" i="6"/>
  <c r="AE49" i="6"/>
  <c r="AE82" i="6"/>
  <c r="AE86" i="6"/>
  <c r="AE88" i="6"/>
  <c r="AE104" i="6"/>
  <c r="AE134" i="6"/>
  <c r="AE145" i="6"/>
  <c r="AC6" i="6"/>
  <c r="AC17" i="6"/>
  <c r="AC18" i="6"/>
  <c r="AC19" i="6"/>
  <c r="AC21" i="6"/>
  <c r="AC23" i="6"/>
  <c r="AC35" i="6"/>
  <c r="AC38" i="6"/>
  <c r="AC39" i="6"/>
  <c r="AC49" i="6"/>
  <c r="AC58" i="6"/>
  <c r="AC67" i="6"/>
  <c r="AC69" i="6"/>
  <c r="AC75" i="6"/>
  <c r="AC86" i="6"/>
  <c r="AC95" i="6"/>
  <c r="AC96" i="6"/>
  <c r="AC108" i="6"/>
  <c r="AC109" i="6"/>
  <c r="AC123" i="6"/>
  <c r="AC127" i="6"/>
  <c r="AC131" i="6"/>
  <c r="AC133" i="6"/>
  <c r="AC137" i="6"/>
  <c r="AC144" i="6"/>
  <c r="AA23" i="6"/>
  <c r="AB23" i="6"/>
  <c r="AB6" i="6"/>
  <c r="AB17" i="6"/>
  <c r="AB18" i="6"/>
  <c r="AB19" i="6"/>
  <c r="AB21" i="6"/>
  <c r="AB35" i="6"/>
  <c r="AB38" i="6"/>
  <c r="AB39" i="6"/>
  <c r="AB49" i="6"/>
  <c r="AB58" i="6"/>
  <c r="AB67" i="6"/>
  <c r="AB69" i="6"/>
  <c r="AB75" i="6"/>
  <c r="AB86" i="6"/>
  <c r="AB95" i="6"/>
  <c r="AB96" i="6"/>
  <c r="AB108" i="6"/>
  <c r="AB109" i="6"/>
  <c r="AB123" i="6"/>
  <c r="AB127" i="6"/>
  <c r="AB131" i="6"/>
  <c r="AB133" i="6"/>
  <c r="AB137" i="6"/>
  <c r="AB144" i="6"/>
  <c r="AA6" i="6"/>
  <c r="AA17" i="6"/>
  <c r="AA18" i="6"/>
  <c r="AA19" i="6"/>
  <c r="AA21" i="6"/>
  <c r="AA35" i="6"/>
  <c r="AA38" i="6"/>
  <c r="AA39" i="6"/>
  <c r="AA49" i="6"/>
  <c r="AA58" i="6"/>
  <c r="AA67" i="6"/>
  <c r="AA69" i="6"/>
  <c r="AA75" i="6"/>
  <c r="AA86" i="6"/>
  <c r="AA95" i="6"/>
  <c r="AA96" i="6"/>
  <c r="AA108" i="6"/>
  <c r="AA109" i="6"/>
  <c r="AA123" i="6"/>
  <c r="AA127" i="6"/>
  <c r="AA131" i="6"/>
  <c r="AA133" i="6"/>
  <c r="AA137" i="6"/>
  <c r="AA144" i="6"/>
  <c r="Z6" i="6"/>
  <c r="Z17" i="6"/>
  <c r="Z18" i="6"/>
  <c r="Z19" i="6"/>
  <c r="Z21" i="6"/>
  <c r="Z35" i="6"/>
  <c r="Z38" i="6"/>
  <c r="Z39" i="6"/>
  <c r="Z49" i="6"/>
  <c r="Z58" i="6"/>
  <c r="Z67" i="6"/>
  <c r="Z69" i="6"/>
  <c r="Z75" i="6"/>
  <c r="Z86" i="6"/>
  <c r="Z95" i="6"/>
  <c r="Z96" i="6"/>
  <c r="Z109" i="6"/>
  <c r="Z123" i="6"/>
  <c r="Z127" i="6"/>
  <c r="Z131" i="6"/>
  <c r="Z137" i="6"/>
  <c r="Z144" i="6"/>
  <c r="X17" i="6"/>
  <c r="X18" i="6"/>
  <c r="X19" i="6"/>
  <c r="X21" i="6"/>
  <c r="X35" i="6"/>
  <c r="X38" i="6"/>
  <c r="X39" i="6"/>
  <c r="X49" i="6"/>
  <c r="X58" i="6"/>
  <c r="X69" i="6"/>
  <c r="X75" i="6"/>
  <c r="X86" i="6"/>
  <c r="X96" i="6"/>
  <c r="X108" i="6"/>
  <c r="X109" i="6"/>
  <c r="X123" i="6"/>
  <c r="X127" i="6"/>
  <c r="X131" i="6"/>
  <c r="X137" i="6"/>
  <c r="X144" i="6"/>
  <c r="X6" i="6"/>
  <c r="V12" i="6"/>
  <c r="V50" i="6"/>
  <c r="V115" i="6"/>
  <c r="V123" i="6"/>
  <c r="V130" i="6"/>
  <c r="V131" i="6"/>
  <c r="V148" i="6"/>
  <c r="V149" i="6"/>
  <c r="V150" i="6"/>
  <c r="V151" i="6"/>
  <c r="V152" i="6"/>
  <c r="V153" i="6"/>
  <c r="T12" i="6"/>
  <c r="T50" i="6"/>
  <c r="T115" i="6"/>
  <c r="T123" i="6"/>
  <c r="T130" i="6"/>
  <c r="T131" i="6"/>
  <c r="T148" i="6"/>
  <c r="T149" i="6"/>
  <c r="T150" i="6"/>
  <c r="T151" i="6"/>
  <c r="T152" i="6"/>
  <c r="T153" i="6"/>
  <c r="R12" i="6"/>
  <c r="R50" i="6"/>
  <c r="R115" i="6"/>
  <c r="R123" i="6"/>
  <c r="R130" i="6"/>
  <c r="R131" i="6"/>
  <c r="R148" i="6"/>
  <c r="R149" i="6"/>
  <c r="R150" i="6"/>
  <c r="R151" i="6"/>
  <c r="R152" i="6"/>
  <c r="R153" i="6"/>
  <c r="P12" i="6"/>
  <c r="P50" i="6"/>
  <c r="P115" i="6"/>
  <c r="P123" i="6"/>
  <c r="P130" i="6"/>
  <c r="P131" i="6"/>
  <c r="P148" i="6"/>
  <c r="P149" i="6"/>
  <c r="P150" i="6"/>
  <c r="P151" i="6"/>
  <c r="P152" i="6"/>
  <c r="P153" i="6"/>
  <c r="N12" i="6"/>
  <c r="N49" i="6"/>
  <c r="N115" i="6"/>
  <c r="N123" i="6"/>
  <c r="N130" i="6"/>
  <c r="N131" i="6"/>
  <c r="N148" i="6"/>
  <c r="N149" i="6"/>
  <c r="N150" i="6"/>
  <c r="N151" i="6"/>
  <c r="N152" i="6"/>
  <c r="N153" i="6"/>
  <c r="L12" i="6"/>
  <c r="L49" i="6"/>
  <c r="L115" i="6"/>
  <c r="L123" i="6"/>
  <c r="L130" i="6"/>
  <c r="L131" i="6"/>
  <c r="L148" i="6"/>
  <c r="L149" i="6"/>
  <c r="L150" i="6"/>
  <c r="L151" i="6"/>
  <c r="L152" i="6"/>
  <c r="L153" i="6"/>
  <c r="J13" i="6"/>
  <c r="J49" i="6"/>
  <c r="J62" i="6"/>
  <c r="J66" i="6"/>
  <c r="J80" i="6"/>
  <c r="J115" i="6"/>
  <c r="J128" i="6"/>
  <c r="J130" i="6"/>
  <c r="J138" i="6"/>
  <c r="J139" i="6"/>
  <c r="J143" i="6"/>
  <c r="H13" i="6"/>
  <c r="H49" i="6"/>
  <c r="H62" i="6"/>
  <c r="H66" i="6"/>
  <c r="H80" i="6"/>
  <c r="H115" i="6"/>
  <c r="H129" i="6"/>
  <c r="H130" i="6"/>
  <c r="H138" i="6"/>
  <c r="H139" i="6"/>
  <c r="H143" i="6"/>
  <c r="F13" i="6"/>
  <c r="F49" i="6"/>
  <c r="F62" i="6"/>
  <c r="F66" i="6"/>
  <c r="F80" i="6"/>
  <c r="F115" i="6"/>
  <c r="F129" i="6"/>
  <c r="F130" i="6"/>
  <c r="F139" i="6"/>
  <c r="F143" i="6"/>
  <c r="D13" i="6"/>
  <c r="D49" i="6"/>
  <c r="D60" i="6"/>
  <c r="D61" i="6"/>
  <c r="D62" i="6"/>
  <c r="D66" i="6"/>
  <c r="D77" i="6"/>
  <c r="D115" i="6"/>
  <c r="D128" i="6"/>
  <c r="D130" i="6"/>
  <c r="D139" i="6"/>
  <c r="D143" i="6"/>
  <c r="D273" i="6" l="1"/>
  <c r="AR147" i="6"/>
  <c r="AP147" i="6"/>
  <c r="AN147" i="6"/>
  <c r="AT147" i="6"/>
  <c r="D274" i="6"/>
  <c r="D270" i="6"/>
  <c r="AV109" i="6" s="1"/>
  <c r="D267" i="6"/>
  <c r="P62" i="6" s="1"/>
  <c r="AP70" i="6"/>
  <c r="AR70" i="6"/>
  <c r="AT70" i="6"/>
  <c r="AN70" i="6"/>
  <c r="AV70" i="6"/>
  <c r="AT57" i="6"/>
  <c r="AL57" i="6"/>
  <c r="AF57" i="6"/>
  <c r="AR57" i="6"/>
  <c r="AJ57" i="6"/>
  <c r="AE57" i="6"/>
  <c r="AP57" i="6"/>
  <c r="AI57" i="6"/>
  <c r="AN57" i="6"/>
  <c r="AG57" i="6"/>
  <c r="AV57" i="6"/>
  <c r="D260" i="6"/>
  <c r="D256" i="6"/>
  <c r="AP4" i="6" s="1"/>
  <c r="D264" i="6"/>
  <c r="D259" i="6"/>
  <c r="D262" i="6"/>
  <c r="D263" i="6"/>
  <c r="D258" i="6"/>
  <c r="D261" i="6"/>
  <c r="D257" i="6"/>
  <c r="AR109" i="6" l="1"/>
  <c r="AT109" i="6"/>
  <c r="R62" i="6"/>
  <c r="V62" i="6"/>
  <c r="T62" i="6"/>
  <c r="AN109" i="6"/>
  <c r="N62" i="6"/>
  <c r="L62" i="6"/>
  <c r="AP109" i="6"/>
  <c r="AT4" i="6"/>
  <c r="AV4" i="6"/>
  <c r="AR4" i="6"/>
  <c r="AN4" i="6"/>
  <c r="AL4" i="6"/>
  <c r="D268" i="6" l="1"/>
  <c r="AL67" i="6" s="1"/>
  <c r="D271" i="6"/>
  <c r="AR110" i="6" s="1"/>
  <c r="X110" i="6" l="1"/>
  <c r="AB110" i="6"/>
  <c r="Z110" i="6"/>
  <c r="AT110" i="6"/>
  <c r="AC110" i="6"/>
  <c r="AA110" i="6"/>
  <c r="AN110" i="6"/>
  <c r="AV110" i="6"/>
  <c r="AP110" i="6"/>
  <c r="D255" i="13"/>
  <c r="BF132" i="13" l="1"/>
  <c r="AO134" i="13"/>
  <c r="D134" i="13"/>
  <c r="AM134" i="13"/>
  <c r="AI133" i="13"/>
  <c r="AS134" i="13"/>
  <c r="AK134" i="13"/>
  <c r="AQ134" i="13"/>
  <c r="H134" i="13"/>
  <c r="W132" i="13"/>
  <c r="X132" i="13"/>
  <c r="BD132" i="13"/>
  <c r="Y132" i="13"/>
  <c r="BJ132" i="13"/>
  <c r="BH132" i="13"/>
  <c r="V132" i="13"/>
  <c r="Z132" i="13"/>
</calcChain>
</file>

<file path=xl/comments1.xml><?xml version="1.0" encoding="utf-8"?>
<comments xmlns="http://schemas.openxmlformats.org/spreadsheetml/2006/main">
  <authors>
    <author>Rai Ghulam Mustafa</author>
  </authors>
  <commentList>
    <comment ref="AS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Cotton, manufactured in 1910 in the reports.</t>
        </r>
      </text>
    </comment>
    <comment ref="AT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Cotton, twist from 1869 till 1876, Cotton, twist and yarn from 1889 till 1894, Cotton, thread and yarn in 1910, in the reports.</t>
        </r>
      </text>
    </comment>
    <comment ref="DV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Silks from 1882 till 1884 and Silk, manufactured from 1865 till 1868, in the reports.</t>
        </r>
      </text>
    </comment>
    <comment ref="EZ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Manufactures in the reports.</t>
        </r>
      </text>
    </comment>
  </commentList>
</comments>
</file>

<file path=xl/comments2.xml><?xml version="1.0" encoding="utf-8"?>
<comments xmlns="http://schemas.openxmlformats.org/spreadsheetml/2006/main">
  <authors>
    <author>Rai Ghulam Mustafa</author>
  </authors>
  <commentList>
    <comment ref="CA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Oil in the reports.</t>
        </r>
      </text>
    </comment>
    <comment ref="EE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Wine from 1876 till 1881 and Wine and Wines and liquors in 1888, in the reports.</t>
        </r>
      </text>
    </comment>
    <comment ref="EF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Wine from 1876 till 1881 and 1900 till 1910 and Wine and Wines and liquors in 1888, in the reports.</t>
        </r>
      </text>
    </comment>
  </commentList>
</comments>
</file>

<file path=xl/comments3.xml><?xml version="1.0" encoding="utf-8"?>
<comments xmlns="http://schemas.openxmlformats.org/spreadsheetml/2006/main">
  <authors>
    <author>Rai Ghulam Mustafa</author>
  </authors>
  <commentList>
    <comment ref="AY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Quoted as Twist, cotton in the reports.</t>
        </r>
      </text>
    </comment>
  </commentList>
</comments>
</file>

<file path=xl/comments4.xml><?xml version="1.0" encoding="utf-8"?>
<comments xmlns="http://schemas.openxmlformats.org/spreadsheetml/2006/main">
  <authors>
    <author>Rai Ghulam Mustafa</author>
  </authors>
  <commentList>
    <comment ref="CN133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Corrected by adding two suspectedly missing zeros.</t>
        </r>
      </text>
    </comment>
  </commentList>
</comments>
</file>

<file path=xl/comments5.xml><?xml version="1.0" encoding="utf-8"?>
<comments xmlns="http://schemas.openxmlformats.org/spreadsheetml/2006/main">
  <authors>
    <author>Rai Ghulam Mustafa</author>
    <author>Author</author>
  </authors>
  <commentList>
    <comment ref="Y6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sacks from tons due to comparative values, and then converted to Cwts</t>
        </r>
      </text>
    </comment>
    <comment ref="W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Tons from Case due to comparative values.</t>
        </r>
      </text>
    </comment>
    <comment ref="W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Tons from Case due to comparative values.</t>
        </r>
      </text>
    </comment>
    <comment ref="W7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Tons from Case due to comparative values.</t>
        </r>
      </text>
    </comment>
    <comment ref="W8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Tons from Case due to comparative values.</t>
        </r>
      </text>
    </comment>
    <comment ref="W9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to Tons from Case due to comparative values.</t>
        </r>
      </text>
    </comment>
    <comment ref="D235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36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3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3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D26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There are also instances of 1 bag equalling 200 or 150 lbs.</t>
        </r>
      </text>
    </comment>
    <comment ref="A267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6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7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7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7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7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</commentList>
</comments>
</file>

<file path=xl/comments6.xml><?xml version="1.0" encoding="utf-8"?>
<comments xmlns="http://schemas.openxmlformats.org/spreadsheetml/2006/main">
  <authors>
    <author>Rai Ghulam Mustafa</author>
  </authors>
  <commentList>
    <comment ref="M2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removing one zero.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removing one zero.</t>
        </r>
      </text>
    </comment>
    <comment ref="BM67" authorId="0" shapeId="0">
      <text>
        <r>
          <rPr>
            <b/>
            <sz val="9"/>
            <color indexed="81"/>
            <rFont val="Tahoma"/>
            <family val="2"/>
          </rPr>
          <t xml:space="preserve">Rai Ghulam Mustafa:
</t>
        </r>
        <r>
          <rPr>
            <sz val="9"/>
            <color indexed="81"/>
            <rFont val="Tahoma"/>
            <family val="2"/>
          </rPr>
          <t>Missing zero added by looking at preceding and following values.</t>
        </r>
      </text>
    </comment>
    <comment ref="V9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Added a zero as it was suspected to be missing based on historic and future values.</t>
        </r>
      </text>
    </comment>
    <comment ref="G11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adding a zero based on historic and future values.</t>
        </r>
      </text>
    </comment>
    <comment ref="CV126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adding a zero based on historic and future values.</t>
        </r>
      </text>
    </comment>
    <comment ref="DA13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Corrected by adding a 0, based on historic and future values.</t>
        </r>
      </text>
    </comment>
  </commentList>
</comments>
</file>

<file path=xl/comments7.xml><?xml version="1.0" encoding="utf-8"?>
<comments xmlns="http://schemas.openxmlformats.org/spreadsheetml/2006/main">
  <authors>
    <author>Rai Ghulam Mustafa</author>
    <author>Author</author>
  </authors>
  <commentList>
    <comment ref="AL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from bags to bales based on previous trends.</t>
        </r>
      </text>
    </comment>
    <comment ref="AN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from bags to bales based on previous trends.</t>
        </r>
      </text>
    </comment>
    <comment ref="AP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from bags to bales based on previous trends.</t>
        </r>
      </text>
    </comment>
    <comment ref="AR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Changed from bags to bales based on previous trends.</t>
        </r>
      </text>
    </comment>
    <comment ref="S10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Converted from bales to tons based on historic and future values and their corresponding units.</t>
        </r>
      </text>
    </comment>
    <comment ref="D227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28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29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D230" authorId="1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Sourced from 1912-13 where both units and equivalent cwts. are listed.</t>
        </r>
      </text>
    </comment>
    <comment ref="A248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49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0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1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2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3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4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  <comment ref="A255" authorId="0" shapeId="0">
      <text>
        <r>
          <rPr>
            <b/>
            <sz val="9"/>
            <color indexed="81"/>
            <rFont val="Tahoma"/>
            <family val="2"/>
          </rPr>
          <t>Rai Ghulam Mustafa:</t>
        </r>
        <r>
          <rPr>
            <sz val="9"/>
            <color indexed="81"/>
            <rFont val="Tahoma"/>
            <family val="2"/>
          </rPr>
          <t xml:space="preserve">
From this report.</t>
        </r>
      </text>
    </comment>
  </commentList>
</comments>
</file>

<file path=xl/sharedStrings.xml><?xml version="1.0" encoding="utf-8"?>
<sst xmlns="http://schemas.openxmlformats.org/spreadsheetml/2006/main" count="7037" uniqueCount="642">
  <si>
    <t>Trade of Izmir</t>
  </si>
  <si>
    <t>Articles</t>
  </si>
  <si>
    <t>Tons</t>
  </si>
  <si>
    <t>Value (Francs)</t>
  </si>
  <si>
    <t>Value (Sterling)</t>
  </si>
  <si>
    <t xml:space="preserve">Bicycles  </t>
  </si>
  <si>
    <t>Boots and shoes</t>
  </si>
  <si>
    <t xml:space="preserve">Brandy </t>
  </si>
  <si>
    <t xml:space="preserve">Candles  </t>
  </si>
  <si>
    <t xml:space="preserve">Canvas  </t>
  </si>
  <si>
    <t xml:space="preserve">Cheese </t>
  </si>
  <si>
    <t xml:space="preserve">Cigars </t>
  </si>
  <si>
    <t>Copper</t>
  </si>
  <si>
    <t>Coffee</t>
  </si>
  <si>
    <t>Flour</t>
  </si>
  <si>
    <t xml:space="preserve">Glassware </t>
  </si>
  <si>
    <t xml:space="preserve">Hardware </t>
  </si>
  <si>
    <t>Indigo</t>
  </si>
  <si>
    <t xml:space="preserve">Iron </t>
  </si>
  <si>
    <t>Lead</t>
  </si>
  <si>
    <t xml:space="preserve">Leather </t>
  </si>
  <si>
    <t xml:space="preserve">Matches </t>
  </si>
  <si>
    <t xml:space="preserve">Pepper  </t>
  </si>
  <si>
    <t xml:space="preserve">Perfumery </t>
  </si>
  <si>
    <t xml:space="preserve">Petroleum </t>
  </si>
  <si>
    <t>Petroleum</t>
  </si>
  <si>
    <t xml:space="preserve">Potash </t>
  </si>
  <si>
    <t>Potatoes</t>
  </si>
  <si>
    <t>Rice</t>
  </si>
  <si>
    <t>Ropes</t>
  </si>
  <si>
    <t>Rum</t>
  </si>
  <si>
    <t xml:space="preserve">Safes    </t>
  </si>
  <si>
    <t xml:space="preserve">Sewing machines </t>
  </si>
  <si>
    <t>Soap</t>
  </si>
  <si>
    <t>Spices</t>
  </si>
  <si>
    <t xml:space="preserve">Steel </t>
  </si>
  <si>
    <t>Sugar</t>
  </si>
  <si>
    <t xml:space="preserve">Tea  </t>
  </si>
  <si>
    <t xml:space="preserve">Tin </t>
  </si>
  <si>
    <t>Timber</t>
  </si>
  <si>
    <t>Typewriters</t>
  </si>
  <si>
    <t>Zinc</t>
  </si>
  <si>
    <t>Sundries</t>
  </si>
  <si>
    <t>Cereals and wheat</t>
  </si>
  <si>
    <t>Nails</t>
  </si>
  <si>
    <t>Cochineal</t>
  </si>
  <si>
    <t>Groceries</t>
  </si>
  <si>
    <t>Rope</t>
  </si>
  <si>
    <t xml:space="preserve">Sulphur </t>
  </si>
  <si>
    <t xml:space="preserve">Carpets </t>
  </si>
  <si>
    <t xml:space="preserve">Crockery </t>
  </si>
  <si>
    <t>Caps and fezes</t>
  </si>
  <si>
    <t>Linseed oil</t>
  </si>
  <si>
    <t>Cordage</t>
  </si>
  <si>
    <t>Units</t>
  </si>
  <si>
    <t>Aniseed</t>
  </si>
  <si>
    <t>Cattle</t>
  </si>
  <si>
    <t>bags</t>
  </si>
  <si>
    <t>s. (shillings)</t>
  </si>
  <si>
    <t>d. (pennies)</t>
  </si>
  <si>
    <t>s.</t>
  </si>
  <si>
    <t>d.</t>
  </si>
  <si>
    <t>Cwt</t>
  </si>
  <si>
    <t>cwt.</t>
  </si>
  <si>
    <t>cwt</t>
  </si>
  <si>
    <t>Alum</t>
  </si>
  <si>
    <t>Arsenic</t>
  </si>
  <si>
    <t>Bagging</t>
  </si>
  <si>
    <t>Beer</t>
  </si>
  <si>
    <t>Dozen</t>
  </si>
  <si>
    <t>Brandy</t>
  </si>
  <si>
    <t>Gallon</t>
  </si>
  <si>
    <t>gallon</t>
  </si>
  <si>
    <t>Blacking</t>
  </si>
  <si>
    <t>Butter</t>
  </si>
  <si>
    <t>28 lbs</t>
  </si>
  <si>
    <t>Canvas</t>
  </si>
  <si>
    <t>Yard</t>
  </si>
  <si>
    <t>Cassia</t>
  </si>
  <si>
    <t>Cloves</t>
  </si>
  <si>
    <t>Copperas</t>
  </si>
  <si>
    <t>Coals</t>
  </si>
  <si>
    <t>Ton</t>
  </si>
  <si>
    <t>Cheese</t>
  </si>
  <si>
    <t>Earthenware</t>
  </si>
  <si>
    <t>Crates</t>
  </si>
  <si>
    <t>Piece</t>
  </si>
  <si>
    <t>piece</t>
  </si>
  <si>
    <t>Gin</t>
  </si>
  <si>
    <t>Ginger</t>
  </si>
  <si>
    <t>Grease</t>
  </si>
  <si>
    <t>Gunpowder</t>
  </si>
  <si>
    <t>barrel</t>
  </si>
  <si>
    <t>Herrings</t>
  </si>
  <si>
    <t>Barrel</t>
  </si>
  <si>
    <t>1/4 barrel</t>
  </si>
  <si>
    <t>Iron</t>
  </si>
  <si>
    <t>Nutmegs</t>
  </si>
  <si>
    <t>Paint</t>
  </si>
  <si>
    <t>Can</t>
  </si>
  <si>
    <t>cantar</t>
  </si>
  <si>
    <t>Pepper</t>
  </si>
  <si>
    <t>Pimento</t>
  </si>
  <si>
    <t>Pitch</t>
  </si>
  <si>
    <t>Saltpetre</t>
  </si>
  <si>
    <t>Steel</t>
  </si>
  <si>
    <t>Tea</t>
  </si>
  <si>
    <t>Tin plates</t>
  </si>
  <si>
    <t>Box</t>
  </si>
  <si>
    <t>box</t>
  </si>
  <si>
    <t>Bundle</t>
  </si>
  <si>
    <t>bundle</t>
  </si>
  <si>
    <t>Wine, sherry</t>
  </si>
  <si>
    <t>Wine, port</t>
  </si>
  <si>
    <t>Wax</t>
  </si>
  <si>
    <t>Wire</t>
  </si>
  <si>
    <t>pieces</t>
  </si>
  <si>
    <t>Quantity</t>
  </si>
  <si>
    <t>Unit</t>
  </si>
  <si>
    <t>packages</t>
  </si>
  <si>
    <t>tons</t>
  </si>
  <si>
    <t>boxes</t>
  </si>
  <si>
    <t>bales</t>
  </si>
  <si>
    <t>Tobacco, snuff</t>
  </si>
  <si>
    <t>Wood and timber</t>
  </si>
  <si>
    <t>barrels</t>
  </si>
  <si>
    <t>Firearms</t>
  </si>
  <si>
    <t>Drugs and medicines</t>
  </si>
  <si>
    <t xml:space="preserve">Coal </t>
  </si>
  <si>
    <t>Butter and cheese</t>
  </si>
  <si>
    <t>£</t>
  </si>
  <si>
    <t>£ (pounds)</t>
  </si>
  <si>
    <t>cases</t>
  </si>
  <si>
    <t>Skins</t>
  </si>
  <si>
    <t>Coal, charcoal</t>
  </si>
  <si>
    <t>sacks</t>
  </si>
  <si>
    <t>Salammoniac</t>
  </si>
  <si>
    <t>Caviar</t>
  </si>
  <si>
    <t>Fish, salted</t>
  </si>
  <si>
    <t>Silk and velvets</t>
  </si>
  <si>
    <t>Cloth</t>
  </si>
  <si>
    <t>Clocks, watches and jewellery</t>
  </si>
  <si>
    <t>Glass</t>
  </si>
  <si>
    <t>Furniture</t>
  </si>
  <si>
    <t>Lucifer matches and amadou</t>
  </si>
  <si>
    <t>Canvas and sacks</t>
  </si>
  <si>
    <t>Planks</t>
  </si>
  <si>
    <t>Stone and marble</t>
  </si>
  <si>
    <t>blocks</t>
  </si>
  <si>
    <t>Cereals</t>
  </si>
  <si>
    <t>Timber and planks</t>
  </si>
  <si>
    <t>Silks</t>
  </si>
  <si>
    <t>Alcohol and rum</t>
  </si>
  <si>
    <t>Paper and pasteboard</t>
  </si>
  <si>
    <t>Cereals and flour</t>
  </si>
  <si>
    <t>Smyrna, 1888</t>
  </si>
  <si>
    <t>Alcohol</t>
  </si>
  <si>
    <t>Ironware</t>
  </si>
  <si>
    <t>heads</t>
  </si>
  <si>
    <t>Smyrna, 1890</t>
  </si>
  <si>
    <t>parcels</t>
  </si>
  <si>
    <t>Hats and bonnets</t>
  </si>
  <si>
    <t>Cement and hydraulic lime</t>
  </si>
  <si>
    <t>Cork</t>
  </si>
  <si>
    <t>Marble and stone</t>
  </si>
  <si>
    <t>Haberdashery</t>
  </si>
  <si>
    <t>Furniture and pianos</t>
  </si>
  <si>
    <t>Lead and pewter</t>
  </si>
  <si>
    <t>Clothing</t>
  </si>
  <si>
    <t>Smyrna, 1891</t>
  </si>
  <si>
    <t>Butter and margarine</t>
  </si>
  <si>
    <t>Smyrna, 1892</t>
  </si>
  <si>
    <t>Smyrna, 1893</t>
  </si>
  <si>
    <t>Smyrna, 1895</t>
  </si>
  <si>
    <t>Railway material</t>
  </si>
  <si>
    <t>Smyrna, 1907</t>
  </si>
  <si>
    <t>Other unit</t>
  </si>
  <si>
    <t>China and earthenware</t>
  </si>
  <si>
    <t>China</t>
  </si>
  <si>
    <t>Cement</t>
  </si>
  <si>
    <t>bundles</t>
  </si>
  <si>
    <t>Marble</t>
  </si>
  <si>
    <t>Meat, salted</t>
  </si>
  <si>
    <t>Smyrna, 1909</t>
  </si>
  <si>
    <t>number</t>
  </si>
  <si>
    <t>Smyrna, 1913</t>
  </si>
  <si>
    <t>Fish, salted and smoked</t>
  </si>
  <si>
    <t xml:space="preserve">Books, account </t>
  </si>
  <si>
    <t>Matches</t>
  </si>
  <si>
    <t xml:space="preserve">Barley </t>
  </si>
  <si>
    <t>Imp. qr.</t>
  </si>
  <si>
    <t>Barley</t>
  </si>
  <si>
    <t>imp. quarter</t>
  </si>
  <si>
    <t xml:space="preserve">Beans </t>
  </si>
  <si>
    <t>Beans</t>
  </si>
  <si>
    <t xml:space="preserve">Bones </t>
  </si>
  <si>
    <t>Boxwood</t>
  </si>
  <si>
    <t>Sq. pieces</t>
  </si>
  <si>
    <t>Carpets</t>
  </si>
  <si>
    <t>Chrome, ore</t>
  </si>
  <si>
    <t>Cocoons</t>
  </si>
  <si>
    <t>Cwt.</t>
  </si>
  <si>
    <t xml:space="preserve">Figs </t>
  </si>
  <si>
    <t>Figs</t>
  </si>
  <si>
    <t>Gall nuts</t>
  </si>
  <si>
    <t xml:space="preserve">Gums </t>
  </si>
  <si>
    <t>Gum</t>
  </si>
  <si>
    <t>Liquorice paste</t>
  </si>
  <si>
    <t>Case</t>
  </si>
  <si>
    <t>case</t>
  </si>
  <si>
    <t>Liquorice</t>
  </si>
  <si>
    <t xml:space="preserve">Opium </t>
  </si>
  <si>
    <t>Lb.</t>
  </si>
  <si>
    <t>Opium</t>
  </si>
  <si>
    <t xml:space="preserve">Otto of roses </t>
  </si>
  <si>
    <t>Ounce</t>
  </si>
  <si>
    <t>Otto of Roses</t>
  </si>
  <si>
    <t xml:space="preserve">Resin </t>
  </si>
  <si>
    <t>Raisins, red</t>
  </si>
  <si>
    <t xml:space="preserve">Raisins, black </t>
  </si>
  <si>
    <t>Raisins, black</t>
  </si>
  <si>
    <t>Raisins, sultanas</t>
  </si>
  <si>
    <t xml:space="preserve">Rags </t>
  </si>
  <si>
    <t xml:space="preserve">Rugs </t>
  </si>
  <si>
    <t>Scammony</t>
  </si>
  <si>
    <t>Scamony</t>
  </si>
  <si>
    <t>Silk, waste</t>
  </si>
  <si>
    <t>Bale</t>
  </si>
  <si>
    <t>bale</t>
  </si>
  <si>
    <t>Sponges</t>
  </si>
  <si>
    <t>Storax</t>
  </si>
  <si>
    <t xml:space="preserve">Stones, emery </t>
  </si>
  <si>
    <t xml:space="preserve">Stones, white </t>
  </si>
  <si>
    <t xml:space="preserve">Tobacco </t>
  </si>
  <si>
    <t>Tobacco</t>
  </si>
  <si>
    <t>Valonea</t>
  </si>
  <si>
    <t>Wine</t>
  </si>
  <si>
    <t>40 gallons</t>
  </si>
  <si>
    <t xml:space="preserve">Wine </t>
  </si>
  <si>
    <t>Smyrna, 1899</t>
  </si>
  <si>
    <t>Smyrna, 1902-03</t>
  </si>
  <si>
    <t>Smyrna, 1904</t>
  </si>
  <si>
    <t>Smyrna, 1905</t>
  </si>
  <si>
    <t>Almonds</t>
  </si>
  <si>
    <t>Antimony</t>
  </si>
  <si>
    <t>quintals</t>
  </si>
  <si>
    <t>quarters</t>
  </si>
  <si>
    <t>Barley and pulse</t>
  </si>
  <si>
    <t xml:space="preserve">Beeswax </t>
  </si>
  <si>
    <t xml:space="preserve">Bran </t>
  </si>
  <si>
    <t>Chick-peas</t>
  </si>
  <si>
    <t>Chrome</t>
  </si>
  <si>
    <t>cwts</t>
  </si>
  <si>
    <t>Cotton</t>
  </si>
  <si>
    <t>Cotton, raw</t>
  </si>
  <si>
    <t xml:space="preserve">Eggs </t>
  </si>
  <si>
    <t xml:space="preserve">  </t>
  </si>
  <si>
    <t>skeleton cases</t>
  </si>
  <si>
    <t xml:space="preserve">Figs   </t>
  </si>
  <si>
    <t xml:space="preserve">Flour  </t>
  </si>
  <si>
    <t>Fruit, fresh and dried</t>
  </si>
  <si>
    <t>Fruit, dried</t>
  </si>
  <si>
    <t>head</t>
  </si>
  <si>
    <t>Guts</t>
  </si>
  <si>
    <t>Halva</t>
  </si>
  <si>
    <t>Halva and loucoums</t>
  </si>
  <si>
    <t>Hazelnuts and filberts</t>
  </si>
  <si>
    <t>Hemp</t>
  </si>
  <si>
    <t>Hides</t>
  </si>
  <si>
    <t>Iron, scrap and waste</t>
  </si>
  <si>
    <t>barrels and cases</t>
  </si>
  <si>
    <t>Loucooms (Turkish delight)</t>
  </si>
  <si>
    <t>Maize</t>
  </si>
  <si>
    <t>imp. qrts</t>
  </si>
  <si>
    <t>Manganese</t>
  </si>
  <si>
    <t>Millet</t>
  </si>
  <si>
    <t xml:space="preserve">Mohair </t>
  </si>
  <si>
    <t xml:space="preserve">Oats </t>
  </si>
  <si>
    <t>ingots</t>
  </si>
  <si>
    <t>gallons</t>
  </si>
  <si>
    <t xml:space="preserve">Olive stones  </t>
  </si>
  <si>
    <t>Oil</t>
  </si>
  <si>
    <t>Onions</t>
  </si>
  <si>
    <t>lbs</t>
  </si>
  <si>
    <t>Oranges</t>
  </si>
  <si>
    <t>Other cereals</t>
  </si>
  <si>
    <t xml:space="preserve">Pomegranates </t>
  </si>
  <si>
    <t>baskets</t>
  </si>
  <si>
    <t>Raisins</t>
  </si>
  <si>
    <t>small bags</t>
  </si>
  <si>
    <t>Raisins, figs</t>
  </si>
  <si>
    <t>Rye</t>
  </si>
  <si>
    <t>Salt</t>
  </si>
  <si>
    <t>Stone</t>
  </si>
  <si>
    <t>Sumac</t>
  </si>
  <si>
    <t>Tallow</t>
  </si>
  <si>
    <t>Teftik</t>
  </si>
  <si>
    <t xml:space="preserve">Wheat </t>
  </si>
  <si>
    <t>imp.qrts</t>
  </si>
  <si>
    <t>Wines and spirits</t>
  </si>
  <si>
    <t>Wool</t>
  </si>
  <si>
    <t xml:space="preserve">Sundries </t>
  </si>
  <si>
    <t>Wheat</t>
  </si>
  <si>
    <t>Smyrna, 1866</t>
  </si>
  <si>
    <t>Smyrna, 1867</t>
  </si>
  <si>
    <t>Smyrna, 1867-68</t>
  </si>
  <si>
    <t xml:space="preserve"> Smyrna, 1869</t>
  </si>
  <si>
    <t xml:space="preserve"> Smyrna, 1869-70</t>
  </si>
  <si>
    <t>Smyrna, 1871</t>
  </si>
  <si>
    <t>Smyrna, 1872</t>
  </si>
  <si>
    <t>Smyrna, 1874</t>
  </si>
  <si>
    <t>Smyrna, 1875</t>
  </si>
  <si>
    <t>Smyrna, 1876</t>
  </si>
  <si>
    <t>Smyrna, 1882</t>
  </si>
  <si>
    <t>Smyrna, 1886</t>
  </si>
  <si>
    <t>Smyrna, 1885</t>
  </si>
  <si>
    <t>Middle East, Imports and Exports, 1824-1913</t>
  </si>
  <si>
    <t>This spreadsheet was put together by Robert Allen in April, 2018.</t>
  </si>
  <si>
    <r>
      <t xml:space="preserve">Prices and values are in </t>
    </r>
    <r>
      <rPr>
        <b/>
        <i/>
        <sz val="10"/>
        <rFont val="Arial"/>
        <family val="2"/>
      </rPr>
      <t>pounds sterling</t>
    </r>
    <r>
      <rPr>
        <sz val="10"/>
        <rFont val="Arial"/>
        <family val="2"/>
      </rPr>
      <t>.</t>
    </r>
  </si>
  <si>
    <t>There are important issues regarding the accuracy of the returns in view of their provencance and the incentives to underreport values and evade taxation.</t>
  </si>
  <si>
    <t>Some errors were detected in the process and corrected. Please note that observations not recorded for some of the years listed above were not available in the source reports.</t>
  </si>
  <si>
    <t>Sheets:</t>
  </si>
  <si>
    <t>- reduces the adjusted data on imports to prices in single series for each commodity.</t>
  </si>
  <si>
    <t>- reduces the adjusted data on exports to prices in single series for each commodity.</t>
  </si>
  <si>
    <t>Imports - Data (Raw)</t>
  </si>
  <si>
    <t>Exports - Data (Raw)</t>
  </si>
  <si>
    <t>Imports - Data (Adjusted)</t>
  </si>
  <si>
    <t>Exports - Data (Adjusted)</t>
  </si>
  <si>
    <t>Color Legend</t>
  </si>
  <si>
    <t>- mentions reason for colors of highlighted cells.</t>
  </si>
  <si>
    <t>Sources:</t>
  </si>
  <si>
    <t>Reports of British consuls published in: the British House of Commons papers in the diplomatic &amp; consular reports on trade and finance.</t>
  </si>
  <si>
    <t>Robert White Stevens, On the Stowage of Ships and their Cargoes, London, Longmans, Green, &amp; Co., 7th edition, 1894.</t>
  </si>
  <si>
    <t xml:space="preserve"> </t>
  </si>
  <si>
    <t>Prices and Wages in London &amp; Southern England, 1259-1914</t>
  </si>
  <si>
    <t>A1) Original Prices</t>
  </si>
  <si>
    <t>Source</t>
  </si>
  <si>
    <t>Currency/units</t>
  </si>
  <si>
    <t>£/Cwts</t>
  </si>
  <si>
    <t>£/Bundle</t>
  </si>
  <si>
    <t>£/Lbs</t>
  </si>
  <si>
    <t>£/Piece</t>
  </si>
  <si>
    <t>£/Dozen</t>
  </si>
  <si>
    <t>£/Bale</t>
  </si>
  <si>
    <t>£/Case</t>
  </si>
  <si>
    <t>£/Gallon</t>
  </si>
  <si>
    <t>£/Ton</t>
  </si>
  <si>
    <t>£/Cwt</t>
  </si>
  <si>
    <t>£/Barrel</t>
  </si>
  <si>
    <t>£/Package</t>
  </si>
  <si>
    <t>£/Box</t>
  </si>
  <si>
    <t>£/Sack</t>
  </si>
  <si>
    <t>£/Bag</t>
  </si>
  <si>
    <t>Comment</t>
  </si>
  <si>
    <t>Place of Origin</t>
  </si>
  <si>
    <t>Good</t>
  </si>
  <si>
    <t>Tin, in bars</t>
  </si>
  <si>
    <t>Tin, in plates</t>
  </si>
  <si>
    <t>Leather</t>
  </si>
  <si>
    <t>Glassware</t>
  </si>
  <si>
    <t>Drugs</t>
  </si>
  <si>
    <t>Paper</t>
  </si>
  <si>
    <t>Sacks</t>
  </si>
  <si>
    <t>Candles</t>
  </si>
  <si>
    <t>Year</t>
  </si>
  <si>
    <t>Copper, old</t>
  </si>
  <si>
    <t>Ghee</t>
  </si>
  <si>
    <t>Wheat and barley</t>
  </si>
  <si>
    <t xml:space="preserve">Izmir - Prices (Imports) </t>
  </si>
  <si>
    <t xml:space="preserve">Izmir - Prices (Exports) </t>
  </si>
  <si>
    <t>Report</t>
  </si>
  <si>
    <t>Izmir, 1865</t>
  </si>
  <si>
    <t>Izmir, 1866</t>
  </si>
  <si>
    <t>Izmir, 1868</t>
  </si>
  <si>
    <t>Izmir, 1869</t>
  </si>
  <si>
    <t>Izmir, 1871</t>
  </si>
  <si>
    <t>Izmir, 1872</t>
  </si>
  <si>
    <t>Izmir, 1874</t>
  </si>
  <si>
    <t>Izmir, 1875</t>
  </si>
  <si>
    <t>Izmir, 1876</t>
  </si>
  <si>
    <t>Izmir, 1877</t>
  </si>
  <si>
    <t>Izmir, 1878</t>
  </si>
  <si>
    <t>Izmir, 1879</t>
  </si>
  <si>
    <t>Izmir, 1880</t>
  </si>
  <si>
    <t>Izmir, 1881</t>
  </si>
  <si>
    <t>Izmir, 1882</t>
  </si>
  <si>
    <t>Izmir, 1883</t>
  </si>
  <si>
    <t>Izmir, 1884</t>
  </si>
  <si>
    <t>Izmir, 1885</t>
  </si>
  <si>
    <t>Izmir, 1886</t>
  </si>
  <si>
    <t>Izmir, 1888</t>
  </si>
  <si>
    <t>Izmir, 1889</t>
  </si>
  <si>
    <t>Izmir, 1890</t>
  </si>
  <si>
    <t>Izmir, 1891</t>
  </si>
  <si>
    <t>Izmir, 1892</t>
  </si>
  <si>
    <t>Izmir, 1894</t>
  </si>
  <si>
    <t>Izmir, 1898</t>
  </si>
  <si>
    <t>Izmir, 1899</t>
  </si>
  <si>
    <t>Izmir, 1900</t>
  </si>
  <si>
    <t>Izmir, 1901</t>
  </si>
  <si>
    <t>Izmir, 1902</t>
  </si>
  <si>
    <t>Izmir, 1903</t>
  </si>
  <si>
    <t>Izmir, 1904</t>
  </si>
  <si>
    <t>Izmir, 1905</t>
  </si>
  <si>
    <t>Izmir, 1906</t>
  </si>
  <si>
    <t>Izmir, 1907</t>
  </si>
  <si>
    <t>Izmir, 1908</t>
  </si>
  <si>
    <t>Izmir, 1910</t>
  </si>
  <si>
    <t>Units (tons)</t>
  </si>
  <si>
    <t>Price (Sterling)</t>
  </si>
  <si>
    <t>Izmir, 1864</t>
  </si>
  <si>
    <t xml:space="preserve">Smyrna, 1869 </t>
  </si>
  <si>
    <t>Smyrna, 1869-70</t>
  </si>
  <si>
    <t>Timber, building</t>
  </si>
  <si>
    <t>Caviar, black</t>
  </si>
  <si>
    <t>Clocks and watches</t>
  </si>
  <si>
    <t>Cochineal, indigo and paint</t>
  </si>
  <si>
    <t>Cotton, manufactured</t>
  </si>
  <si>
    <t>Cloth, cotton, stuff and linen</t>
  </si>
  <si>
    <t>Cotton, goods</t>
  </si>
  <si>
    <t>Cotton, twist</t>
  </si>
  <si>
    <t>Cotton, twist and yarn</t>
  </si>
  <si>
    <t>Cotton, thread and yarn</t>
  </si>
  <si>
    <t>Cotton and linen, goods</t>
  </si>
  <si>
    <t>Dye, woods</t>
  </si>
  <si>
    <t>Goods, fancy</t>
  </si>
  <si>
    <t>Fish, dried</t>
  </si>
  <si>
    <t>Glass, window</t>
  </si>
  <si>
    <t>Hides, raw</t>
  </si>
  <si>
    <t xml:space="preserve">Hides, dressed  </t>
  </si>
  <si>
    <t xml:space="preserve">Iron, in sheets </t>
  </si>
  <si>
    <t>Iron and steel, manufactured</t>
  </si>
  <si>
    <t>Lead and tin, in bars</t>
  </si>
  <si>
    <t>Lead and tin, in blocks</t>
  </si>
  <si>
    <t>Lead, piping</t>
  </si>
  <si>
    <t>Leather and hides, dressed</t>
  </si>
  <si>
    <t>Leather, raw and wares</t>
  </si>
  <si>
    <t>Naphtha, essence</t>
  </si>
  <si>
    <t xml:space="preserve">Oil, cloth  </t>
  </si>
  <si>
    <t>Rum, brandy and spirits</t>
  </si>
  <si>
    <t>Iron and tin, in sheets</t>
  </si>
  <si>
    <t>Silk, raw and goods</t>
  </si>
  <si>
    <t>Silk, goods</t>
  </si>
  <si>
    <t>Stoneware, glass and porcelain</t>
  </si>
  <si>
    <t>Stoneware, glass</t>
  </si>
  <si>
    <t xml:space="preserve">Tin, in bars </t>
  </si>
  <si>
    <t>Tin, in sheets</t>
  </si>
  <si>
    <t>Velvets</t>
  </si>
  <si>
    <t>Wire and watches, gold</t>
  </si>
  <si>
    <t>Candles, wax</t>
  </si>
  <si>
    <t>Wines and liquors</t>
  </si>
  <si>
    <t xml:space="preserve">Wool, goods </t>
  </si>
  <si>
    <t>Cochineal and indigo</t>
  </si>
  <si>
    <t>Copper, steel and zinc</t>
  </si>
  <si>
    <t>Rice and coffee</t>
  </si>
  <si>
    <t>Hempseed (America)</t>
  </si>
  <si>
    <t>Carpets, cloth and caps</t>
  </si>
  <si>
    <t>Silk, in cocoons</t>
  </si>
  <si>
    <t>Thread, cotton</t>
  </si>
  <si>
    <t>Corn and dari (Indian)</t>
  </si>
  <si>
    <t>Emery, stones</t>
  </si>
  <si>
    <t xml:space="preserve">Figs, refuse   </t>
  </si>
  <si>
    <t>Figs, hurdas</t>
  </si>
  <si>
    <t xml:space="preserve">Gall, nuts  </t>
  </si>
  <si>
    <t>Gum, mastic</t>
  </si>
  <si>
    <t xml:space="preserve">Gum, tragacanth </t>
  </si>
  <si>
    <t>Iron, ore</t>
  </si>
  <si>
    <t>Laurel, leaves</t>
  </si>
  <si>
    <t>Root</t>
  </si>
  <si>
    <t xml:space="preserve">Paste </t>
  </si>
  <si>
    <t>Maize and barley</t>
  </si>
  <si>
    <t>Madder, root</t>
  </si>
  <si>
    <t>Millet seed, dari</t>
  </si>
  <si>
    <t>Oak, bark</t>
  </si>
  <si>
    <t>Oak and pine, bark</t>
  </si>
  <si>
    <t>Zinc, old</t>
  </si>
  <si>
    <t>Copper and zinc, old</t>
  </si>
  <si>
    <t>Opium, drugs and medicines</t>
  </si>
  <si>
    <t>Raisins, beylerdje</t>
  </si>
  <si>
    <t>Raisins, rosaki</t>
  </si>
  <si>
    <t>Raisins, currants</t>
  </si>
  <si>
    <t>Raisins, mixed</t>
  </si>
  <si>
    <t>Iron, scrap</t>
  </si>
  <si>
    <t>Seeds and grain, unclassed</t>
  </si>
  <si>
    <t>Seeds</t>
  </si>
  <si>
    <t xml:space="preserve">Seeds, cotton </t>
  </si>
  <si>
    <t>Other seeds</t>
  </si>
  <si>
    <t>Soap, roots</t>
  </si>
  <si>
    <t>Roots, various</t>
  </si>
  <si>
    <t>Roots, walnut</t>
  </si>
  <si>
    <t>Walnut tree, trunk and bark</t>
  </si>
  <si>
    <t>Wax and others</t>
  </si>
  <si>
    <t>Wax, gums and galls</t>
  </si>
  <si>
    <t>Wheat, barley and flour</t>
  </si>
  <si>
    <t>Wool and hair</t>
  </si>
  <si>
    <t>Berries, yellow</t>
  </si>
  <si>
    <t>Price (Units)</t>
  </si>
  <si>
    <t>£/</t>
  </si>
  <si>
    <t>Barrels</t>
  </si>
  <si>
    <t>Units of conversion</t>
  </si>
  <si>
    <t>lbs.</t>
  </si>
  <si>
    <t>tin</t>
  </si>
  <si>
    <t>man</t>
  </si>
  <si>
    <t>box, bale, halfload</t>
  </si>
  <si>
    <t>load</t>
  </si>
  <si>
    <t>cwts.</t>
  </si>
  <si>
    <t>long ton</t>
  </si>
  <si>
    <t>rotols</t>
  </si>
  <si>
    <t>kilos</t>
  </si>
  <si>
    <t>kilo</t>
  </si>
  <si>
    <t>rotol</t>
  </si>
  <si>
    <t>Arms and ammunition</t>
  </si>
  <si>
    <t>bag</t>
  </si>
  <si>
    <t>Date</t>
  </si>
  <si>
    <t>bahr</t>
  </si>
  <si>
    <t>Box/Dubba/Tin</t>
  </si>
  <si>
    <t>Oil of all kinds</t>
  </si>
  <si>
    <t>Box/Dubba</t>
  </si>
  <si>
    <t>Maund</t>
  </si>
  <si>
    <t>Grain, Flour</t>
  </si>
  <si>
    <t>Oil seeds</t>
  </si>
  <si>
    <t>Case/Cask</t>
  </si>
  <si>
    <t>Twist and yarn</t>
  </si>
  <si>
    <t>Package</t>
  </si>
  <si>
    <t>chest</t>
  </si>
  <si>
    <t>Silk (all relevant)</t>
  </si>
  <si>
    <t>package</t>
  </si>
  <si>
    <t>Glass and wares</t>
  </si>
  <si>
    <t>Cotton, piece-goods</t>
  </si>
  <si>
    <r>
      <rPr>
        <sz val="11"/>
        <rFont val="Calibri"/>
        <family val="2"/>
        <scheme val="minor"/>
      </rPr>
      <t xml:space="preserve">Kerosene oil </t>
    </r>
  </si>
  <si>
    <t>drum / tin</t>
  </si>
  <si>
    <t>Wool. cloth</t>
  </si>
  <si>
    <t>bag/sack</t>
  </si>
  <si>
    <t>Gunny bag</t>
  </si>
  <si>
    <t>Piece-goods</t>
  </si>
  <si>
    <t>Currency</t>
  </si>
  <si>
    <t>sterling</t>
  </si>
  <si>
    <t>shillings</t>
  </si>
  <si>
    <t>Cases</t>
  </si>
  <si>
    <t>Bicycle</t>
  </si>
  <si>
    <t>Packages</t>
  </si>
  <si>
    <t>Bales</t>
  </si>
  <si>
    <t>Head</t>
  </si>
  <si>
    <t>Animals, Cattle</t>
  </si>
  <si>
    <t>Cigar</t>
  </si>
  <si>
    <t>Cwts</t>
  </si>
  <si>
    <t>Bags</t>
  </si>
  <si>
    <t>Fish</t>
  </si>
  <si>
    <t>Pieces</t>
  </si>
  <si>
    <t>Potash</t>
  </si>
  <si>
    <t>Blocks</t>
  </si>
  <si>
    <t>Boxes</t>
  </si>
  <si>
    <r>
      <rPr>
        <b/>
        <sz val="11"/>
        <rFont val="Calibri"/>
        <family val="2"/>
      </rPr>
      <t>B</t>
    </r>
    <r>
      <rPr>
        <sz val="11"/>
        <rFont val="Calibri"/>
        <family val="2"/>
        <charset val="204"/>
      </rPr>
      <t>arrels</t>
    </r>
  </si>
  <si>
    <t>`</t>
  </si>
  <si>
    <t>Gall, nuts</t>
  </si>
  <si>
    <t>Hazelnuts</t>
  </si>
  <si>
    <t>Paste</t>
  </si>
  <si>
    <t>quarts</t>
  </si>
  <si>
    <t>quintal</t>
  </si>
  <si>
    <t>kgs</t>
  </si>
  <si>
    <t>long tons</t>
  </si>
  <si>
    <t>Millet, seed</t>
  </si>
  <si>
    <t>Mohair</t>
  </si>
  <si>
    <t>balr</t>
  </si>
  <si>
    <t>Oat</t>
  </si>
  <si>
    <t>Ingot</t>
  </si>
  <si>
    <t>Rag</t>
  </si>
  <si>
    <t>Seeds, hemp (America)</t>
  </si>
  <si>
    <t>Suspected data entries or invalid / unavailable conversion units</t>
  </si>
  <si>
    <t>Imports - Prices (Raw&amp;Adj)</t>
  </si>
  <si>
    <t>Exports - Prices (Raw&amp;Adj)</t>
  </si>
  <si>
    <t>- contains the raw units for commodities and currencies of prices, quantities and values of imports taken from the sources described below.</t>
  </si>
  <si>
    <t>- contains the raw units for commodities and currencies of prices, quantities and values of exports taken from the sources described below.</t>
  </si>
  <si>
    <t>- contains the adjusted units for commodities and currencies of prices, quantities and values of imports taken from the sources described below.</t>
  </si>
  <si>
    <t>- contains the adjusted units for commodities and currencies of prices, quantities and values of exports taken from the sources described below.</t>
  </si>
  <si>
    <t>- contains the raw and adjusted prices of imports for commodities taken from the sources described below.</t>
  </si>
  <si>
    <t>- contains the raw and adjusted prices of exports for commodities taken from the sources described below.</t>
  </si>
  <si>
    <t>Sterling Calculations:</t>
  </si>
  <si>
    <t>Smyrna, 1869</t>
  </si>
  <si>
    <t xml:space="preserve">Madder, roots </t>
  </si>
  <si>
    <t>£/Imp. qr.</t>
  </si>
  <si>
    <t>£/Sq. pieces</t>
  </si>
  <si>
    <t>£/Cwt.</t>
  </si>
  <si>
    <t>£/Lb.</t>
  </si>
  <si>
    <t>£/40 gallons</t>
  </si>
  <si>
    <t>£/Ounce</t>
  </si>
  <si>
    <t>£/28 lbs</t>
  </si>
  <si>
    <t>£/Yard</t>
  </si>
  <si>
    <t>£/Crates</t>
  </si>
  <si>
    <t>£/1/4 barrel</t>
  </si>
  <si>
    <t>£/Can</t>
  </si>
  <si>
    <t>£/Keg of 28 lbs</t>
  </si>
  <si>
    <t>Keg of 28 lbs</t>
  </si>
  <si>
    <t>Lbs</t>
  </si>
  <si>
    <t>£/Bales</t>
  </si>
  <si>
    <t>£/Head</t>
  </si>
  <si>
    <t>£/Ingot</t>
  </si>
  <si>
    <t>£/Block</t>
  </si>
  <si>
    <t>£/Parcel</t>
  </si>
  <si>
    <t>America</t>
  </si>
  <si>
    <t>Turkey</t>
  </si>
  <si>
    <t xml:space="preserve">Loucooms </t>
  </si>
  <si>
    <t>- reduces the adjusted data on in-text imports prices to a single series for each commodity.</t>
  </si>
  <si>
    <t>- reduces the adjusted data on in-text exports prices to a single series for each commodity.</t>
  </si>
  <si>
    <r>
      <t xml:space="preserve">This spreadsheet lists the </t>
    </r>
    <r>
      <rPr>
        <b/>
        <i/>
        <sz val="10"/>
        <rFont val="Arial"/>
        <family val="2"/>
      </rPr>
      <t>prices, quantities</t>
    </r>
    <r>
      <rPr>
        <sz val="10"/>
        <rFont val="Arial"/>
        <family val="2"/>
      </rPr>
      <t xml:space="preserve"> and </t>
    </r>
    <r>
      <rPr>
        <b/>
        <i/>
        <sz val="10"/>
        <rFont val="Arial"/>
        <family val="2"/>
      </rPr>
      <t>values</t>
    </r>
    <r>
      <rPr>
        <sz val="10"/>
        <rFont val="Arial"/>
        <family val="2"/>
      </rPr>
      <t xml:space="preserve"> of </t>
    </r>
    <r>
      <rPr>
        <b/>
        <i/>
        <sz val="10"/>
        <rFont val="Arial"/>
        <family val="2"/>
      </rPr>
      <t xml:space="preserve">imports </t>
    </r>
    <r>
      <rPr>
        <sz val="10"/>
        <rFont val="Arial"/>
        <family val="2"/>
      </rPr>
      <t xml:space="preserve">and </t>
    </r>
    <r>
      <rPr>
        <b/>
        <i/>
        <sz val="10"/>
        <rFont val="Arial"/>
        <family val="2"/>
      </rPr>
      <t xml:space="preserve">exports </t>
    </r>
    <r>
      <rPr>
        <sz val="10"/>
        <rFont val="Arial"/>
        <family val="2"/>
      </rPr>
      <t>in the city of</t>
    </r>
    <r>
      <rPr>
        <b/>
        <i/>
        <sz val="10"/>
        <rFont val="Arial"/>
        <family val="2"/>
      </rPr>
      <t xml:space="preserve"> Izmir </t>
    </r>
    <r>
      <rPr>
        <sz val="10"/>
        <rFont val="Arial"/>
        <family val="2"/>
      </rPr>
      <t>from</t>
    </r>
    <r>
      <rPr>
        <b/>
        <i/>
        <sz val="10"/>
        <rFont val="Arial"/>
        <family val="2"/>
      </rPr>
      <t xml:space="preserve"> 1864 to 1910</t>
    </r>
    <r>
      <rPr>
        <sz val="10"/>
        <rFont val="Arial"/>
        <family val="2"/>
      </rPr>
      <t>.  The data were compiled by British consuls.</t>
    </r>
  </si>
  <si>
    <t>Izmir - InText Prices (Imports)</t>
  </si>
  <si>
    <t>Izmir - InText Prices (Exports)</t>
  </si>
  <si>
    <t>Arms and ammunitions</t>
  </si>
  <si>
    <t>Cotton, yarns</t>
  </si>
  <si>
    <t>Worsted, yarns</t>
  </si>
  <si>
    <t>Colours, dyes and varnishes</t>
  </si>
  <si>
    <t>Fez, goods</t>
  </si>
  <si>
    <t>Wheat and rice, flour</t>
  </si>
  <si>
    <t>Gold, thread</t>
  </si>
  <si>
    <t>Tobacco, Tumbeki</t>
  </si>
  <si>
    <t>Stationary and firearms</t>
  </si>
  <si>
    <t>Hemp seeds</t>
  </si>
  <si>
    <t>India</t>
  </si>
  <si>
    <t>Corn and dari</t>
  </si>
  <si>
    <t>Skins and hides</t>
  </si>
  <si>
    <t>Olive oil</t>
  </si>
  <si>
    <t>Kerosene oil</t>
  </si>
  <si>
    <t>Linseed seeds</t>
  </si>
  <si>
    <t>Poppy seeds</t>
  </si>
  <si>
    <t>Sesame seeds</t>
  </si>
  <si>
    <t>Canary seeds</t>
  </si>
  <si>
    <t>Skins, Lamb</t>
  </si>
  <si>
    <t>Skins, Lambs</t>
  </si>
  <si>
    <t>Tobacco and Tumbeki</t>
  </si>
  <si>
    <t>Cotton, gins</t>
  </si>
  <si>
    <t>Cotton seeds</t>
  </si>
  <si>
    <t>Crome, ore</t>
  </si>
  <si>
    <t>Animals, Goat</t>
  </si>
  <si>
    <t>Wool, Goat</t>
  </si>
  <si>
    <t xml:space="preserve">Goat   </t>
  </si>
  <si>
    <t>Wool, Sheep</t>
  </si>
  <si>
    <t>Cotton and wool, goods</t>
  </si>
  <si>
    <t>Glass and hardware</t>
  </si>
  <si>
    <t>Wool mixed with cotton, raw</t>
  </si>
  <si>
    <t>Yarns, twine</t>
  </si>
  <si>
    <t>half load</t>
  </si>
  <si>
    <t>£/ton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</si>
</sst>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#,##0.0000"/>
    <numFmt numFmtId="166" formatCode="_(* #,##0_);_(* \(#,##0\);_(* &quot;-&quot;??_);_(@_)"/>
    <numFmt numFmtId="167" formatCode="_ * #,##0_ ;_ * \-#,##0_ ;_ * &quot;-&quot;_ ;_ @_ "/>
  </numFmts>
  <fonts count="49" x14ac:knownFonts="1">
    <font>
      <sz val="11"/>
      <name val="Calibri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36"/>
      <name val="Calibri"/>
      <family val="2"/>
      <charset val="204"/>
    </font>
    <font>
      <b/>
      <sz val="11"/>
      <color indexed="34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32"/>
      <name val="Calibri"/>
      <family val="2"/>
      <charset val="204"/>
    </font>
    <font>
      <b/>
      <sz val="13"/>
      <color indexed="32"/>
      <name val="Calibri"/>
      <family val="2"/>
      <charset val="204"/>
    </font>
    <font>
      <b/>
      <sz val="11"/>
      <color indexed="32"/>
      <name val="Calibri"/>
      <family val="2"/>
      <charset val="204"/>
    </font>
    <font>
      <sz val="11"/>
      <color indexed="32"/>
      <name val="Calibri"/>
      <family val="2"/>
      <charset val="204"/>
    </font>
    <font>
      <sz val="11"/>
      <color indexed="34"/>
      <name val="Calibri"/>
      <family val="2"/>
      <charset val="204"/>
    </font>
    <font>
      <sz val="11"/>
      <color indexed="37"/>
      <name val="Calibri"/>
      <family val="2"/>
      <charset val="204"/>
    </font>
    <font>
      <b/>
      <sz val="11"/>
      <color indexed="22"/>
      <name val="Calibri"/>
      <family val="2"/>
      <charset val="204"/>
    </font>
    <font>
      <b/>
      <sz val="18"/>
      <color indexed="32"/>
      <name val="Cambria"/>
      <family val="1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Courier"/>
    </font>
    <font>
      <b/>
      <u/>
      <sz val="10"/>
      <color indexed="9"/>
      <name val="Arial"/>
      <family val="2"/>
    </font>
    <font>
      <sz val="10"/>
      <color indexed="9"/>
      <name val="Courier"/>
    </font>
    <font>
      <b/>
      <u/>
      <sz val="8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1"/>
      <name val="Calibri"/>
      <family val="2"/>
    </font>
    <font>
      <sz val="11"/>
      <name val="Arial"/>
      <family val="2"/>
      <charset val="204"/>
    </font>
    <font>
      <b/>
      <sz val="11"/>
      <name val="Calibri"/>
      <family val="2"/>
    </font>
    <font>
      <b/>
      <i/>
      <sz val="11"/>
      <name val="Calibri"/>
      <family val="2"/>
      <charset val="204"/>
    </font>
    <font>
      <vertAlign val="subscript"/>
      <sz val="11"/>
      <name val="Calibri"/>
      <family val="2"/>
      <charset val="204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2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58"/>
      </patternFill>
    </fill>
    <fill>
      <patternFill patternType="solid">
        <fgColor indexed="17"/>
        <bgColor indexed="17"/>
      </patternFill>
    </fill>
    <fill>
      <patternFill patternType="solid">
        <fgColor indexed="8"/>
        <bgColor indexed="8"/>
      </patternFill>
    </fill>
    <fill>
      <patternFill patternType="solid">
        <fgColor indexed="11"/>
        <bgColor indexed="11"/>
      </patternFill>
    </fill>
    <fill>
      <patternFill patternType="solid">
        <fgColor indexed="63"/>
      </patternFill>
    </fill>
    <fill>
      <patternFill patternType="solid">
        <fgColor indexed="37"/>
        <bgColor indexed="37"/>
      </patternFill>
    </fill>
    <fill>
      <patternFill patternType="solid">
        <fgColor indexed="23"/>
        <bgColor indexed="23"/>
      </patternFill>
    </fill>
    <fill>
      <patternFill patternType="solid">
        <fgColor indexed="19"/>
        <bgColor indexed="19"/>
      </patternFill>
    </fill>
    <fill>
      <patternFill patternType="solid">
        <fgColor indexed="32"/>
        <bgColor indexed="32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0"/>
      </bottom>
      <diagonal/>
    </border>
    <border>
      <left/>
      <right/>
      <top/>
      <bottom style="thick">
        <color indexed="17"/>
      </bottom>
      <diagonal/>
    </border>
    <border>
      <left/>
      <right/>
      <top/>
      <bottom style="double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thin">
        <color indexed="0"/>
      </left>
      <right/>
      <top/>
      <bottom/>
      <diagonal/>
    </border>
  </borders>
  <cellStyleXfs count="51">
    <xf numFmtId="0" fontId="0" fillId="0" borderId="0">
      <alignment vertical="top"/>
    </xf>
    <xf numFmtId="0" fontId="22" fillId="2" borderId="0" applyNumberFormat="0" applyFont="0" applyFill="0" applyProtection="0"/>
    <xf numFmtId="0" fontId="22" fillId="2" borderId="0" applyNumberFormat="0" applyFont="0" applyFill="0" applyProtection="0"/>
    <xf numFmtId="0" fontId="22" fillId="2" borderId="0" applyNumberFormat="0" applyFont="0" applyFill="0" applyProtection="0"/>
    <xf numFmtId="0" fontId="22" fillId="2" borderId="0" applyNumberFormat="0" applyFont="0" applyFill="0" applyProtection="0"/>
    <xf numFmtId="0" fontId="22" fillId="3" borderId="0" applyNumberFormat="0" applyFont="0" applyFill="0" applyProtection="0"/>
    <xf numFmtId="0" fontId="22" fillId="4" borderId="0" applyNumberFormat="0" applyFont="0" applyFill="0" applyProtection="0"/>
    <xf numFmtId="0" fontId="22" fillId="2" borderId="0" applyNumberFormat="0" applyFont="0" applyFill="0" applyProtection="0"/>
    <xf numFmtId="0" fontId="22" fillId="2" borderId="0" applyNumberFormat="0" applyFont="0" applyFill="0" applyProtection="0"/>
    <xf numFmtId="0" fontId="22" fillId="5" borderId="0" applyNumberFormat="0" applyFont="0" applyFill="0" applyProtection="0"/>
    <xf numFmtId="0" fontId="22" fillId="2" borderId="0" applyNumberFormat="0" applyFont="0" applyFill="0" applyProtection="0"/>
    <xf numFmtId="0" fontId="22" fillId="2" borderId="0" applyNumberFormat="0" applyFont="0" applyFill="0" applyProtection="0"/>
    <xf numFmtId="0" fontId="22" fillId="6" borderId="0" applyNumberFormat="0" applyFont="0" applyFill="0" applyProtection="0"/>
    <xf numFmtId="0" fontId="7" fillId="2" borderId="0" applyNumberFormat="0" applyFont="0" applyFill="0" applyProtection="0"/>
    <xf numFmtId="0" fontId="7" fillId="2" borderId="0" applyNumberFormat="0" applyFont="0" applyFill="0" applyProtection="0"/>
    <xf numFmtId="0" fontId="7" fillId="5" borderId="0" applyNumberFormat="0" applyFont="0" applyFill="0" applyProtection="0"/>
    <xf numFmtId="0" fontId="7" fillId="3" borderId="0" applyNumberFormat="0" applyFont="0" applyFill="0" applyProtection="0"/>
    <xf numFmtId="0" fontId="7" fillId="7" borderId="0" applyNumberFormat="0" applyFont="0" applyFill="0" applyProtection="0"/>
    <xf numFmtId="0" fontId="7" fillId="8" borderId="0" applyNumberFormat="0" applyFont="0" applyFill="0" applyProtection="0"/>
    <xf numFmtId="0" fontId="7" fillId="8" borderId="0" applyNumberFormat="0" applyFont="0" applyFill="0" applyProtection="0"/>
    <xf numFmtId="0" fontId="7" fillId="4" borderId="0" applyNumberFormat="0" applyFont="0" applyFill="0" applyProtection="0"/>
    <xf numFmtId="0" fontId="7" fillId="9" borderId="0" applyNumberFormat="0" applyFont="0" applyFill="0" applyProtection="0"/>
    <xf numFmtId="0" fontId="7" fillId="3" borderId="0" applyNumberFormat="0" applyFont="0" applyFill="0" applyProtection="0"/>
    <xf numFmtId="0" fontId="7" fillId="7" borderId="0" applyNumberFormat="0" applyFont="0" applyFill="0" applyProtection="0"/>
    <xf numFmtId="0" fontId="7" fillId="4" borderId="0" applyNumberFormat="0" applyFont="0" applyFill="0" applyProtection="0"/>
    <xf numFmtId="0" fontId="8" fillId="2" borderId="0" applyNumberFormat="0" applyFont="0" applyFill="0" applyProtection="0"/>
    <xf numFmtId="0" fontId="9" fillId="4" borderId="1" applyNumberFormat="0" applyFill="0" applyProtection="0"/>
    <xf numFmtId="0" fontId="10" fillId="10" borderId="2" applyNumberFormat="0" applyFill="0" applyProtection="0"/>
    <xf numFmtId="4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11" fillId="0" borderId="0" applyNumberFormat="0" applyFont="0" applyFill="0" applyBorder="0" applyProtection="0"/>
    <xf numFmtId="0" fontId="12" fillId="2" borderId="0" applyNumberFormat="0" applyFont="0" applyFill="0" applyProtection="0"/>
    <xf numFmtId="0" fontId="13" fillId="0" borderId="3" applyNumberFormat="0" applyFill="0" applyBorder="0" applyProtection="0"/>
    <xf numFmtId="0" fontId="14" fillId="0" borderId="4" applyNumberFormat="0" applyFill="0" applyBorder="0" applyProtection="0"/>
    <xf numFmtId="0" fontId="15" fillId="0" borderId="5" applyNumberFormat="0" applyFill="0" applyBorder="0" applyProtection="0"/>
    <xf numFmtId="0" fontId="15" fillId="0" borderId="0" applyNumberFormat="0" applyFont="0" applyFill="0" applyBorder="0" applyProtection="0"/>
    <xf numFmtId="0" fontId="16" fillId="4" borderId="1" applyNumberFormat="0" applyFill="0" applyProtection="0"/>
    <xf numFmtId="0" fontId="17" fillId="0" borderId="6" applyNumberFormat="0" applyFill="0" applyBorder="0" applyProtection="0"/>
    <xf numFmtId="0" fontId="18" fillId="2" borderId="0" applyNumberFormat="0" applyFont="0" applyFill="0" applyProtection="0"/>
    <xf numFmtId="0" fontId="5" fillId="0" borderId="0" applyNumberFormat="0" applyFont="0" applyFill="0" applyBorder="0" applyAlignment="0" applyProtection="0">
      <alignment vertical="top"/>
    </xf>
    <xf numFmtId="0" fontId="22" fillId="4" borderId="7" applyNumberFormat="0" applyFill="0" applyAlignment="0" applyProtection="0"/>
    <xf numFmtId="0" fontId="19" fillId="4" borderId="8" applyNumberFormat="0" applyFill="0" applyProtection="0"/>
    <xf numFmtId="0" fontId="20" fillId="0" borderId="0" applyNumberFormat="0" applyFont="0" applyFill="0" applyBorder="0" applyProtection="0"/>
    <xf numFmtId="0" fontId="6" fillId="0" borderId="9" applyNumberFormat="0" applyFill="0" applyBorder="0" applyProtection="0"/>
    <xf numFmtId="0" fontId="21" fillId="0" borderId="0" applyNumberFormat="0" applyFont="0" applyFill="0" applyBorder="0" applyProtection="0"/>
    <xf numFmtId="0" fontId="22" fillId="0" borderId="0">
      <alignment vertical="top"/>
    </xf>
    <xf numFmtId="0" fontId="3" fillId="0" borderId="0"/>
    <xf numFmtId="0" fontId="26" fillId="0" borderId="0">
      <alignment vertical="top"/>
    </xf>
    <xf numFmtId="0" fontId="29" fillId="0" borderId="0">
      <alignment vertical="top"/>
    </xf>
    <xf numFmtId="0" fontId="2" fillId="0" borderId="0"/>
  </cellStyleXfs>
  <cellXfs count="221">
    <xf numFmtId="0" fontId="0" fillId="0" borderId="0" xfId="0" applyAlignment="1"/>
    <xf numFmtId="0" fontId="0" fillId="0" borderId="0" xfId="0" applyFont="1" applyBorder="1" applyAlignment="1"/>
    <xf numFmtId="0" fontId="4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4" fillId="0" borderId="0" xfId="0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applyProtection="1">
      <alignment horizontal="right"/>
    </xf>
    <xf numFmtId="0" fontId="22" fillId="0" borderId="0" xfId="0" applyFont="1" applyAlignment="1"/>
    <xf numFmtId="0" fontId="22" fillId="0" borderId="0" xfId="46" applyAlignment="1"/>
    <xf numFmtId="0" fontId="4" fillId="0" borderId="0" xfId="46" applyFont="1" applyFill="1" applyBorder="1" applyAlignment="1"/>
    <xf numFmtId="0" fontId="4" fillId="0" borderId="0" xfId="46" applyNumberFormat="1" applyFont="1" applyFill="1" applyBorder="1" applyAlignment="1">
      <alignment horizontal="right"/>
    </xf>
    <xf numFmtId="0" fontId="4" fillId="0" borderId="0" xfId="46" applyNumberFormat="1" applyFont="1" applyFill="1" applyBorder="1" applyAlignment="1" applyProtection="1"/>
    <xf numFmtId="0" fontId="22" fillId="0" borderId="0" xfId="46" applyNumberFormat="1" applyFont="1" applyFill="1" applyBorder="1" applyAlignment="1" applyProtection="1"/>
    <xf numFmtId="0" fontId="4" fillId="0" borderId="0" xfId="46" applyNumberFormat="1" applyFont="1" applyFill="1" applyBorder="1" applyAlignment="1" applyProtection="1">
      <alignment horizontal="right" vertical="top"/>
    </xf>
    <xf numFmtId="0" fontId="4" fillId="0" borderId="0" xfId="46" applyNumberFormat="1" applyFont="1" applyFill="1" applyBorder="1" applyAlignment="1"/>
    <xf numFmtId="0" fontId="22" fillId="0" borderId="0" xfId="46" applyFont="1" applyBorder="1" applyAlignment="1"/>
    <xf numFmtId="0" fontId="4" fillId="0" borderId="0" xfId="46" applyFont="1" applyFill="1" applyBorder="1" applyAlignment="1">
      <alignment horizontal="right"/>
    </xf>
    <xf numFmtId="0" fontId="22" fillId="0" borderId="0" xfId="46" applyFont="1" applyAlignment="1"/>
    <xf numFmtId="0" fontId="26" fillId="0" borderId="0" xfId="48" applyFont="1" applyAlignment="1"/>
    <xf numFmtId="0" fontId="26" fillId="0" borderId="0" xfId="48" applyAlignment="1"/>
    <xf numFmtId="0" fontId="26" fillId="0" borderId="0" xfId="48" applyFont="1" applyBorder="1" applyAlignment="1"/>
    <xf numFmtId="0" fontId="26" fillId="0" borderId="0" xfId="48" applyBorder="1" applyAlignment="1"/>
    <xf numFmtId="0" fontId="28" fillId="0" borderId="0" xfId="48" applyFont="1" applyAlignment="1"/>
    <xf numFmtId="0" fontId="26" fillId="0" borderId="0" xfId="48" quotePrefix="1" applyFont="1" applyAlignment="1"/>
    <xf numFmtId="0" fontId="26" fillId="0" borderId="0" xfId="48" applyFont="1" applyAlignment="1">
      <alignment horizontal="left"/>
    </xf>
    <xf numFmtId="0" fontId="30" fillId="0" borderId="0" xfId="49" applyFont="1" applyBorder="1" applyAlignment="1">
      <alignment horizontal="left" vertical="center"/>
    </xf>
    <xf numFmtId="0" fontId="29" fillId="0" borderId="0" xfId="49" applyAlignment="1"/>
    <xf numFmtId="0" fontId="31" fillId="0" borderId="0" xfId="49" applyFont="1" applyAlignment="1"/>
    <xf numFmtId="0" fontId="32" fillId="0" borderId="0" xfId="49" applyFont="1" applyFill="1" applyBorder="1" applyAlignment="1">
      <alignment horizontal="left" vertical="center"/>
    </xf>
    <xf numFmtId="0" fontId="33" fillId="0" borderId="0" xfId="49" applyFont="1" applyBorder="1" applyAlignment="1">
      <alignment horizontal="right"/>
    </xf>
    <xf numFmtId="0" fontId="34" fillId="2" borderId="0" xfId="49" applyFont="1" applyFill="1" applyBorder="1" applyAlignment="1">
      <alignment horizontal="left"/>
    </xf>
    <xf numFmtId="0" fontId="33" fillId="2" borderId="0" xfId="49" applyFont="1" applyFill="1" applyBorder="1" applyAlignment="1">
      <alignment horizontal="center"/>
    </xf>
    <xf numFmtId="0" fontId="34" fillId="2" borderId="0" xfId="49" applyFont="1" applyFill="1" applyBorder="1" applyAlignment="1">
      <alignment horizontal="left" wrapText="1"/>
    </xf>
    <xf numFmtId="0" fontId="33" fillId="0" borderId="0" xfId="49" applyFont="1" applyBorder="1" applyAlignment="1">
      <alignment horizontal="left"/>
    </xf>
    <xf numFmtId="0" fontId="33" fillId="2" borderId="0" xfId="49" applyFont="1" applyFill="1" applyBorder="1" applyAlignment="1">
      <alignment horizontal="left"/>
    </xf>
    <xf numFmtId="0" fontId="31" fillId="0" borderId="0" xfId="49" applyFont="1" applyAlignment="1">
      <alignment horizontal="left"/>
    </xf>
    <xf numFmtId="0" fontId="34" fillId="0" borderId="0" xfId="49" applyFont="1" applyBorder="1" applyAlignment="1">
      <alignment horizontal="right" vertical="center" wrapText="1"/>
    </xf>
    <xf numFmtId="0" fontId="34" fillId="2" borderId="0" xfId="49" applyFont="1" applyFill="1" applyBorder="1" applyAlignment="1">
      <alignment horizontal="left" vertical="center" wrapText="1"/>
    </xf>
    <xf numFmtId="0" fontId="34" fillId="0" borderId="0" xfId="49" applyFont="1" applyAlignment="1">
      <alignment vertical="center" wrapText="1"/>
    </xf>
    <xf numFmtId="0" fontId="34" fillId="2" borderId="0" xfId="49" applyFont="1" applyFill="1" applyBorder="1" applyAlignment="1">
      <alignment horizontal="right"/>
    </xf>
    <xf numFmtId="0" fontId="35" fillId="0" borderId="0" xfId="49" applyFont="1" applyBorder="1" applyAlignment="1">
      <alignment horizontal="right"/>
    </xf>
    <xf numFmtId="0" fontId="33" fillId="2" borderId="0" xfId="49" applyFont="1" applyFill="1" applyBorder="1" applyAlignment="1" applyProtection="1">
      <alignment horizontal="right"/>
    </xf>
    <xf numFmtId="164" fontId="36" fillId="0" borderId="0" xfId="49" applyNumberFormat="1" applyFont="1" applyBorder="1" applyAlignment="1" applyProtection="1">
      <alignment horizontal="center"/>
    </xf>
    <xf numFmtId="0" fontId="34" fillId="0" borderId="0" xfId="49" applyFont="1" applyBorder="1" applyAlignment="1">
      <alignment horizontal="right"/>
    </xf>
    <xf numFmtId="0" fontId="34" fillId="0" borderId="0" xfId="49" applyFont="1" applyAlignment="1"/>
    <xf numFmtId="0" fontId="36" fillId="0" borderId="0" xfId="49" applyFont="1" applyBorder="1" applyAlignment="1">
      <alignment horizontal="center"/>
    </xf>
    <xf numFmtId="0" fontId="24" fillId="0" borderId="0" xfId="46" applyFont="1" applyFill="1" applyBorder="1" applyAlignment="1">
      <alignment horizontal="center" wrapText="1"/>
    </xf>
    <xf numFmtId="165" fontId="22" fillId="0" borderId="0" xfId="28" applyNumberFormat="1" applyFont="1" applyAlignment="1"/>
    <xf numFmtId="0" fontId="37" fillId="0" borderId="0" xfId="46" applyFont="1" applyFill="1" applyBorder="1" applyAlignment="1"/>
    <xf numFmtId="0" fontId="6" fillId="0" borderId="0" xfId="46" applyFont="1" applyFill="1" applyBorder="1" applyAlignment="1"/>
    <xf numFmtId="0" fontId="22" fillId="0" borderId="0" xfId="46" applyFont="1" applyFill="1" applyBorder="1" applyAlignment="1">
      <alignment horizontal="right"/>
    </xf>
    <xf numFmtId="0" fontId="22" fillId="0" borderId="0" xfId="46" applyFont="1" applyAlignment="1">
      <alignment horizontal="left"/>
    </xf>
    <xf numFmtId="0" fontId="22" fillId="0" borderId="0" xfId="46" applyFont="1" applyFill="1" applyAlignment="1"/>
    <xf numFmtId="0" fontId="22" fillId="0" borderId="0" xfId="46" applyFont="1" applyBorder="1" applyAlignment="1">
      <alignment horizontal="center"/>
    </xf>
    <xf numFmtId="0" fontId="22" fillId="0" borderId="0" xfId="46" applyFont="1" applyAlignment="1">
      <alignment horizontal="center"/>
    </xf>
    <xf numFmtId="0" fontId="25" fillId="0" borderId="0" xfId="46" applyFont="1" applyFill="1" applyBorder="1" applyAlignment="1">
      <alignment horizontal="left"/>
    </xf>
    <xf numFmtId="0" fontId="25" fillId="0" borderId="0" xfId="46" applyFont="1" applyFill="1" applyBorder="1" applyAlignment="1">
      <alignment horizontal="center" wrapText="1"/>
    </xf>
    <xf numFmtId="0" fontId="25" fillId="0" borderId="0" xfId="46" applyFont="1" applyAlignment="1">
      <alignment horizontal="center" wrapText="1"/>
    </xf>
    <xf numFmtId="0" fontId="22" fillId="0" borderId="0" xfId="46" applyFont="1" applyFill="1" applyBorder="1" applyAlignment="1"/>
    <xf numFmtId="165" fontId="22" fillId="0" borderId="0" xfId="28" applyNumberFormat="1" applyFont="1" applyFill="1" applyBorder="1" applyAlignment="1"/>
    <xf numFmtId="165" fontId="22" fillId="0" borderId="0" xfId="28" applyNumberFormat="1" applyFont="1" applyBorder="1" applyAlignment="1"/>
    <xf numFmtId="165" fontId="22" fillId="0" borderId="0" xfId="28" applyNumberFormat="1" applyFont="1" applyFill="1" applyBorder="1" applyAlignment="1">
      <alignment horizontal="right"/>
    </xf>
    <xf numFmtId="165" fontId="22" fillId="0" borderId="0" xfId="28" applyNumberFormat="1" applyFont="1" applyBorder="1" applyAlignment="1">
      <alignment horizontal="left"/>
    </xf>
    <xf numFmtId="3" fontId="22" fillId="0" borderId="0" xfId="46" applyNumberFormat="1" applyFont="1" applyFill="1" applyBorder="1" applyAlignment="1" applyProtection="1">
      <alignment horizontal="right" vertical="top"/>
    </xf>
    <xf numFmtId="165" fontId="22" fillId="0" borderId="0" xfId="28" applyNumberFormat="1" applyFont="1" applyFill="1" applyAlignment="1"/>
    <xf numFmtId="0" fontId="22" fillId="0" borderId="10" xfId="46" applyNumberFormat="1" applyFont="1" applyFill="1" applyBorder="1" applyAlignment="1" applyProtection="1">
      <alignment horizontal="left" vertical="top"/>
    </xf>
    <xf numFmtId="165" fontId="22" fillId="0" borderId="0" xfId="28" applyNumberFormat="1" applyFont="1" applyAlignment="1">
      <alignment horizontal="left"/>
    </xf>
    <xf numFmtId="165" fontId="22" fillId="0" borderId="0" xfId="28" applyNumberFormat="1" applyFont="1" applyFill="1" applyBorder="1" applyAlignment="1" applyProtection="1">
      <alignment horizontal="left" vertical="top"/>
    </xf>
    <xf numFmtId="165" fontId="22" fillId="0" borderId="0" xfId="28" applyNumberFormat="1" applyFont="1" applyFill="1" applyBorder="1" applyAlignment="1">
      <alignment horizontal="left"/>
    </xf>
    <xf numFmtId="0" fontId="22" fillId="0" borderId="0" xfId="46" applyFont="1" applyFill="1" applyBorder="1" applyAlignment="1">
      <alignment horizontal="left"/>
    </xf>
    <xf numFmtId="0" fontId="22" fillId="0" borderId="0" xfId="46" applyNumberFormat="1" applyFont="1" applyFill="1" applyBorder="1" applyAlignment="1" applyProtection="1">
      <alignment horizontal="left" vertical="top"/>
    </xf>
    <xf numFmtId="165" fontId="38" fillId="0" borderId="0" xfId="28" applyNumberFormat="1" applyFont="1" applyFill="1" applyBorder="1" applyAlignment="1" applyProtection="1">
      <alignment horizontal="left" vertical="top"/>
    </xf>
    <xf numFmtId="0" fontId="22" fillId="0" borderId="0" xfId="46" applyNumberFormat="1" applyFont="1" applyFill="1" applyBorder="1" applyAlignment="1"/>
    <xf numFmtId="0" fontId="25" fillId="0" borderId="0" xfId="46" applyFont="1" applyFill="1" applyBorder="1" applyAlignment="1">
      <alignment horizontal="center"/>
    </xf>
    <xf numFmtId="0" fontId="25" fillId="0" borderId="0" xfId="46" applyFont="1" applyAlignment="1">
      <alignment horizontal="center"/>
    </xf>
    <xf numFmtId="0" fontId="39" fillId="0" borderId="0" xfId="46" applyFont="1" applyFill="1" applyBorder="1" applyAlignment="1"/>
    <xf numFmtId="0" fontId="25" fillId="0" borderId="0" xfId="0" applyFont="1" applyFill="1" applyBorder="1" applyAlignment="1"/>
    <xf numFmtId="165" fontId="25" fillId="0" borderId="0" xfId="28" applyNumberFormat="1" applyFont="1" applyFill="1" applyBorder="1" applyAlignment="1"/>
    <xf numFmtId="165" fontId="25" fillId="0" borderId="0" xfId="28" applyNumberFormat="1" applyFont="1" applyFill="1" applyBorder="1" applyAlignment="1">
      <alignment horizontal="right"/>
    </xf>
    <xf numFmtId="165" fontId="25" fillId="0" borderId="0" xfId="28" applyNumberFormat="1" applyFont="1" applyFill="1" applyBorder="1" applyAlignment="1">
      <alignment horizontal="left" vertical="top"/>
    </xf>
    <xf numFmtId="165" fontId="25" fillId="0" borderId="0" xfId="28" applyNumberFormat="1" applyFont="1" applyFill="1" applyBorder="1" applyAlignment="1">
      <alignment horizontal="left"/>
    </xf>
    <xf numFmtId="165" fontId="25" fillId="0" borderId="0" xfId="28" applyNumberFormat="1" applyFont="1" applyAlignment="1"/>
    <xf numFmtId="0" fontId="25" fillId="0" borderId="0" xfId="0" applyFont="1" applyAlignment="1"/>
    <xf numFmtId="0" fontId="25" fillId="0" borderId="10" xfId="0" applyNumberFormat="1" applyFont="1" applyFill="1" applyBorder="1" applyAlignment="1" applyProtection="1">
      <alignment vertical="top"/>
    </xf>
    <xf numFmtId="165" fontId="25" fillId="0" borderId="0" xfId="28" applyNumberFormat="1" applyFont="1" applyFill="1" applyBorder="1" applyAlignment="1" applyProtection="1">
      <alignment horizontal="left" vertical="top"/>
    </xf>
    <xf numFmtId="0" fontId="25" fillId="0" borderId="10" xfId="0" applyNumberFormat="1" applyFont="1" applyFill="1" applyBorder="1" applyAlignment="1" applyProtection="1">
      <alignment horizontal="left" vertical="top"/>
    </xf>
    <xf numFmtId="165" fontId="25" fillId="0" borderId="0" xfId="28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165" fontId="25" fillId="0" borderId="0" xfId="28" applyNumberFormat="1" applyFont="1" applyFill="1" applyBorder="1" applyAlignment="1" applyProtection="1">
      <alignment horizontal="right" vertical="top"/>
    </xf>
    <xf numFmtId="0" fontId="25" fillId="0" borderId="10" xfId="0" applyNumberFormat="1" applyFont="1" applyFill="1" applyBorder="1" applyAlignment="1" applyProtection="1">
      <alignment vertical="top" wrapText="1"/>
    </xf>
    <xf numFmtId="0" fontId="25" fillId="0" borderId="10" xfId="0" applyFont="1" applyFill="1" applyBorder="1" applyAlignment="1"/>
    <xf numFmtId="3" fontId="25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top"/>
    </xf>
    <xf numFmtId="0" fontId="37" fillId="0" borderId="0" xfId="0" applyFont="1" applyFill="1" applyBorder="1" applyAlignment="1"/>
    <xf numFmtId="0" fontId="6" fillId="0" borderId="0" xfId="46" applyFont="1" applyFill="1" applyBorder="1" applyAlignment="1">
      <alignment wrapText="1"/>
    </xf>
    <xf numFmtId="0" fontId="22" fillId="0" borderId="0" xfId="46" applyFont="1" applyFill="1" applyBorder="1" applyAlignment="1">
      <alignment wrapText="1"/>
    </xf>
    <xf numFmtId="0" fontId="22" fillId="11" borderId="0" xfId="46" applyFont="1" applyFill="1" applyBorder="1" applyAlignment="1">
      <alignment wrapText="1"/>
    </xf>
    <xf numFmtId="0" fontId="22" fillId="0" borderId="0" xfId="46" applyFont="1" applyAlignment="1">
      <alignment wrapText="1"/>
    </xf>
    <xf numFmtId="0" fontId="22" fillId="0" borderId="0" xfId="46" applyFont="1" applyBorder="1" applyAlignment="1">
      <alignment wrapText="1"/>
    </xf>
    <xf numFmtId="0" fontId="22" fillId="0" borderId="0" xfId="46" applyFont="1" applyFill="1" applyBorder="1" applyAlignment="1">
      <alignment horizontal="left" wrapText="1"/>
    </xf>
    <xf numFmtId="3" fontId="22" fillId="0" borderId="0" xfId="46" applyNumberFormat="1" applyFont="1" applyFill="1" applyBorder="1" applyAlignment="1"/>
    <xf numFmtId="3" fontId="22" fillId="0" borderId="0" xfId="46" applyNumberFormat="1" applyFont="1" applyFill="1" applyBorder="1" applyAlignment="1">
      <alignment horizontal="right"/>
    </xf>
    <xf numFmtId="0" fontId="22" fillId="0" borderId="0" xfId="46" applyFont="1" applyBorder="1" applyAlignment="1">
      <alignment horizontal="left"/>
    </xf>
    <xf numFmtId="0" fontId="22" fillId="0" borderId="0" xfId="46" applyNumberFormat="1" applyFont="1" applyFill="1" applyBorder="1" applyAlignment="1" applyProtection="1">
      <alignment horizontal="right" vertical="top"/>
    </xf>
    <xf numFmtId="3" fontId="22" fillId="0" borderId="0" xfId="46" applyNumberFormat="1" applyFont="1" applyFill="1" applyBorder="1" applyAlignment="1" applyProtection="1">
      <alignment horizontal="left" vertical="top"/>
    </xf>
    <xf numFmtId="3" fontId="22" fillId="0" borderId="0" xfId="46" applyNumberFormat="1" applyFont="1" applyFill="1" applyBorder="1" applyAlignment="1" applyProtection="1">
      <alignment vertical="center"/>
    </xf>
    <xf numFmtId="3" fontId="22" fillId="0" borderId="0" xfId="46" applyNumberFormat="1" applyFont="1" applyFill="1" applyBorder="1" applyAlignment="1">
      <alignment horizontal="right" vertical="top"/>
    </xf>
    <xf numFmtId="0" fontId="22" fillId="0" borderId="0" xfId="46" applyNumberFormat="1" applyFont="1" applyFill="1" applyBorder="1" applyAlignment="1">
      <alignment horizontal="right" vertical="top"/>
    </xf>
    <xf numFmtId="3" fontId="22" fillId="0" borderId="0" xfId="46" applyNumberFormat="1" applyFont="1" applyFill="1" applyBorder="1" applyAlignment="1" applyProtection="1">
      <alignment horizontal="right" vertical="top" wrapText="1"/>
    </xf>
    <xf numFmtId="3" fontId="22" fillId="0" borderId="0" xfId="46" applyNumberFormat="1" applyFont="1" applyFill="1" applyBorder="1" applyAlignment="1">
      <alignment vertical="center"/>
    </xf>
    <xf numFmtId="0" fontId="22" fillId="0" borderId="0" xfId="46" applyNumberFormat="1" applyFont="1" applyFill="1" applyBorder="1" applyAlignment="1">
      <alignment horizontal="right"/>
    </xf>
    <xf numFmtId="3" fontId="22" fillId="12" borderId="0" xfId="46" applyNumberFormat="1" applyFont="1" applyFill="1" applyBorder="1" applyAlignment="1">
      <alignment horizontal="right"/>
    </xf>
    <xf numFmtId="3" fontId="22" fillId="0" borderId="0" xfId="46" applyNumberFormat="1" applyFont="1" applyFill="1" applyBorder="1" applyAlignment="1" applyProtection="1">
      <alignment horizontal="right"/>
    </xf>
    <xf numFmtId="0" fontId="22" fillId="0" borderId="0" xfId="46" applyNumberFormat="1" applyFont="1" applyFill="1" applyBorder="1" applyAlignment="1" applyProtection="1">
      <alignment vertical="top"/>
    </xf>
    <xf numFmtId="3" fontId="22" fillId="0" borderId="0" xfId="46" applyNumberFormat="1" applyFont="1" applyFill="1" applyBorder="1" applyAlignment="1" applyProtection="1">
      <alignment vertical="top"/>
    </xf>
    <xf numFmtId="0" fontId="22" fillId="0" borderId="0" xfId="46" applyFont="1" applyFill="1" applyBorder="1" applyAlignment="1">
      <alignment horizontal="right" vertical="top"/>
    </xf>
    <xf numFmtId="3" fontId="22" fillId="0" borderId="0" xfId="46" applyNumberFormat="1" applyFont="1" applyFill="1" applyBorder="1" applyAlignment="1">
      <alignment horizontal="right" vertical="top" wrapText="1"/>
    </xf>
    <xf numFmtId="3" fontId="22" fillId="0" borderId="0" xfId="46" applyNumberFormat="1" applyFont="1" applyBorder="1" applyAlignment="1"/>
    <xf numFmtId="0" fontId="38" fillId="0" borderId="0" xfId="46" applyNumberFormat="1" applyFont="1" applyFill="1" applyBorder="1" applyAlignment="1" applyProtection="1">
      <alignment horizontal="left" vertical="top"/>
    </xf>
    <xf numFmtId="0" fontId="22" fillId="0" borderId="0" xfId="46" applyNumberFormat="1" applyFont="1" applyFill="1" applyBorder="1" applyAlignment="1" applyProtection="1">
      <alignment vertical="center"/>
    </xf>
    <xf numFmtId="0" fontId="22" fillId="0" borderId="0" xfId="0" applyFont="1" applyFill="1" applyBorder="1" applyAlignment="1"/>
    <xf numFmtId="0" fontId="40" fillId="0" borderId="0" xfId="0" applyFont="1" applyFill="1" applyBorder="1" applyAlignment="1"/>
    <xf numFmtId="3" fontId="22" fillId="0" borderId="0" xfId="0" applyNumberFormat="1" applyFont="1" applyFill="1" applyBorder="1" applyAlignment="1"/>
    <xf numFmtId="3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Border="1" applyAlignment="1" applyProtection="1">
      <alignment horizontal="right" vertical="top"/>
    </xf>
    <xf numFmtId="0" fontId="22" fillId="0" borderId="0" xfId="0" applyFont="1" applyFill="1" applyAlignment="1">
      <alignment vertical="top"/>
    </xf>
    <xf numFmtId="3" fontId="22" fillId="0" borderId="0" xfId="4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/>
    </xf>
    <xf numFmtId="0" fontId="22" fillId="0" borderId="0" xfId="0" applyFont="1" applyFill="1" applyBorder="1" applyAlignment="1">
      <alignment horizontal="right"/>
    </xf>
    <xf numFmtId="0" fontId="22" fillId="0" borderId="0" xfId="0" applyNumberFormat="1" applyFont="1" applyFill="1" applyBorder="1" applyAlignment="1" applyProtection="1">
      <alignment horizontal="right" vertical="top"/>
    </xf>
    <xf numFmtId="0" fontId="22" fillId="0" borderId="0" xfId="40" applyNumberFormat="1" applyFont="1" applyFill="1" applyBorder="1" applyAlignment="1" applyProtection="1">
      <alignment horizontal="right" vertical="top"/>
    </xf>
    <xf numFmtId="0" fontId="22" fillId="0" borderId="0" xfId="0" applyNumberFormat="1" applyFont="1" applyFill="1" applyBorder="1" applyAlignment="1" applyProtection="1">
      <alignment horizontal="right" vertical="top" wrapText="1"/>
    </xf>
    <xf numFmtId="3" fontId="22" fillId="0" borderId="0" xfId="0" applyNumberFormat="1" applyFont="1" applyFill="1" applyBorder="1" applyAlignment="1" applyProtection="1">
      <alignment horizontal="right" vertical="top" wrapText="1"/>
    </xf>
    <xf numFmtId="3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right" vertical="top"/>
    </xf>
    <xf numFmtId="3" fontId="22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top"/>
    </xf>
    <xf numFmtId="0" fontId="22" fillId="0" borderId="0" xfId="0" applyNumberFormat="1" applyFont="1" applyFill="1" applyBorder="1" applyAlignment="1">
      <alignment horizontal="right" vertical="top"/>
    </xf>
    <xf numFmtId="0" fontId="22" fillId="0" borderId="0" xfId="0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41" fillId="0" borderId="0" xfId="0" applyNumberFormat="1" applyFont="1" applyFill="1" applyBorder="1" applyAlignment="1" applyProtection="1">
      <alignment horizontal="right"/>
    </xf>
    <xf numFmtId="3" fontId="22" fillId="0" borderId="0" xfId="0" applyNumberFormat="1" applyFont="1" applyFill="1" applyBorder="1" applyAlignment="1" applyProtection="1">
      <alignment horizontal="right" wrapText="1"/>
    </xf>
    <xf numFmtId="0" fontId="22" fillId="13" borderId="0" xfId="46" applyFont="1" applyFill="1" applyBorder="1" applyAlignment="1"/>
    <xf numFmtId="0" fontId="25" fillId="0" borderId="0" xfId="0" applyNumberFormat="1" applyFont="1" applyFill="1" applyBorder="1" applyAlignment="1" applyProtection="1">
      <alignment vertical="top"/>
    </xf>
    <xf numFmtId="0" fontId="25" fillId="0" borderId="0" xfId="46" applyFont="1" applyFill="1" applyBorder="1" applyAlignment="1"/>
    <xf numFmtId="0" fontId="39" fillId="0" borderId="0" xfId="46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2" fillId="11" borderId="0" xfId="0" applyFont="1" applyFill="1" applyBorder="1" applyAlignment="1">
      <alignment wrapText="1"/>
    </xf>
    <xf numFmtId="0" fontId="22" fillId="0" borderId="0" xfId="0" applyFont="1" applyAlignment="1">
      <alignment wrapText="1"/>
    </xf>
    <xf numFmtId="166" fontId="42" fillId="0" borderId="0" xfId="28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Alignment="1"/>
    <xf numFmtId="0" fontId="43" fillId="0" borderId="0" xfId="0" applyFont="1" applyAlignment="1"/>
    <xf numFmtId="2" fontId="2" fillId="0" borderId="0" xfId="0" applyNumberFormat="1" applyFont="1" applyAlignment="1"/>
    <xf numFmtId="1" fontId="44" fillId="0" borderId="0" xfId="0" applyNumberFormat="1" applyFont="1" applyBorder="1" applyAlignment="1">
      <alignment horizontal="left" vertical="top"/>
    </xf>
    <xf numFmtId="0" fontId="44" fillId="0" borderId="0" xfId="0" applyFont="1" applyBorder="1" applyAlignment="1">
      <alignment horizontal="left" vertical="top"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/>
    <xf numFmtId="166" fontId="45" fillId="0" borderId="0" xfId="28" applyNumberFormat="1" applyFont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0" fontId="2" fillId="0" borderId="0" xfId="0" applyFont="1" applyFill="1" applyBorder="1" applyAlignment="1"/>
    <xf numFmtId="2" fontId="2" fillId="0" borderId="0" xfId="0" applyNumberFormat="1" applyFont="1" applyFill="1" applyAlignment="1"/>
    <xf numFmtId="0" fontId="43" fillId="0" borderId="0" xfId="0" applyFont="1" applyFill="1" applyAlignment="1">
      <alignment horizontal="left"/>
    </xf>
    <xf numFmtId="164" fontId="2" fillId="0" borderId="0" xfId="0" applyNumberFormat="1" applyFont="1" applyAlignment="1"/>
    <xf numFmtId="164" fontId="2" fillId="0" borderId="0" xfId="0" applyNumberFormat="1" applyFont="1" applyFill="1" applyAlignment="1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/>
    <xf numFmtId="4" fontId="2" fillId="0" borderId="0" xfId="0" applyNumberFormat="1" applyFont="1" applyFill="1" applyAlignment="1"/>
    <xf numFmtId="164" fontId="2" fillId="0" borderId="0" xfId="0" applyNumberFormat="1" applyFont="1" applyBorder="1" applyAlignment="1"/>
    <xf numFmtId="167" fontId="2" fillId="0" borderId="0" xfId="0" applyNumberFormat="1" applyFont="1" applyBorder="1" applyAlignment="1">
      <alignment horizontal="left"/>
    </xf>
    <xf numFmtId="167" fontId="2" fillId="0" borderId="0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>
      <alignment horizontal="left" vertical="center"/>
    </xf>
    <xf numFmtId="3" fontId="43" fillId="0" borderId="0" xfId="0" applyNumberFormat="1" applyFont="1" applyFill="1" applyAlignment="1"/>
    <xf numFmtId="165" fontId="25" fillId="13" borderId="0" xfId="28" applyNumberFormat="1" applyFont="1" applyFill="1" applyBorder="1" applyAlignment="1"/>
    <xf numFmtId="0" fontId="2" fillId="0" borderId="0" xfId="0" applyFont="1" applyFill="1" applyAlignment="1">
      <alignment horizontal="left" vertical="center"/>
    </xf>
    <xf numFmtId="165" fontId="22" fillId="13" borderId="0" xfId="28" applyNumberFormat="1" applyFont="1" applyFill="1" applyAlignment="1"/>
    <xf numFmtId="3" fontId="22" fillId="13" borderId="0" xfId="46" applyNumberFormat="1" applyFont="1" applyFill="1" applyBorder="1" applyAlignment="1">
      <alignment horizontal="right"/>
    </xf>
    <xf numFmtId="3" fontId="22" fillId="13" borderId="0" xfId="46" applyNumberFormat="1" applyFont="1" applyFill="1" applyBorder="1" applyAlignment="1" applyProtection="1">
      <alignment horizontal="right" vertical="top"/>
    </xf>
    <xf numFmtId="0" fontId="43" fillId="0" borderId="0" xfId="50" applyFont="1"/>
    <xf numFmtId="0" fontId="2" fillId="0" borderId="0" xfId="50"/>
    <xf numFmtId="0" fontId="45" fillId="13" borderId="0" xfId="50" applyFont="1" applyFill="1" applyBorder="1" applyAlignment="1">
      <alignment horizontal="left" vertical="top"/>
    </xf>
    <xf numFmtId="2" fontId="4" fillId="0" borderId="0" xfId="0" applyNumberFormat="1" applyFont="1" applyFill="1" applyBorder="1" applyAlignment="1">
      <alignment horizontal="right"/>
    </xf>
    <xf numFmtId="2" fontId="4" fillId="0" borderId="0" xfId="46" applyNumberFormat="1" applyFont="1" applyFill="1" applyBorder="1" applyAlignment="1"/>
    <xf numFmtId="0" fontId="37" fillId="0" borderId="0" xfId="46" applyFont="1" applyAlignment="1"/>
    <xf numFmtId="0" fontId="48" fillId="0" borderId="0" xfId="46" applyFont="1" applyFill="1" applyBorder="1" applyAlignment="1">
      <alignment horizontal="center" wrapText="1"/>
    </xf>
    <xf numFmtId="0" fontId="25" fillId="0" borderId="0" xfId="46" applyFont="1" applyBorder="1" applyAlignment="1">
      <alignment horizontal="center" wrapText="1"/>
    </xf>
    <xf numFmtId="0" fontId="23" fillId="0" borderId="0" xfId="46" applyFont="1" applyFill="1" applyBorder="1" applyAlignment="1">
      <alignment horizontal="left" wrapText="1"/>
    </xf>
    <xf numFmtId="0" fontId="25" fillId="0" borderId="0" xfId="46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26" fillId="0" borderId="0" xfId="48" applyFont="1" applyAlignment="1">
      <alignment horizontal="left" vertical="top" wrapText="1"/>
    </xf>
    <xf numFmtId="0" fontId="26" fillId="0" borderId="0" xfId="48" applyFont="1" applyAlignment="1">
      <alignment horizontal="left"/>
    </xf>
    <xf numFmtId="0" fontId="6" fillId="0" borderId="0" xfId="0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6" fillId="0" borderId="0" xfId="28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horizontal="right" vertical="center"/>
    </xf>
    <xf numFmtId="0" fontId="43" fillId="0" borderId="0" xfId="0" applyFont="1" applyFill="1" applyAlignment="1">
      <alignment horizontal="left" vertical="center"/>
    </xf>
    <xf numFmtId="0" fontId="25" fillId="0" borderId="0" xfId="46" applyFont="1" applyFill="1" applyBorder="1" applyAlignment="1">
      <alignment horizontal="center"/>
    </xf>
    <xf numFmtId="0" fontId="25" fillId="0" borderId="0" xfId="46" applyFont="1" applyBorder="1" applyAlignment="1">
      <alignment horizontal="center"/>
    </xf>
    <xf numFmtId="3" fontId="25" fillId="0" borderId="0" xfId="46" applyNumberFormat="1" applyFont="1" applyFill="1" applyBorder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2" fillId="0" borderId="0" xfId="46" applyFont="1" applyBorder="1" applyAlignment="1">
      <alignment horizontal="center"/>
    </xf>
    <xf numFmtId="0" fontId="22" fillId="0" borderId="0" xfId="46" applyFont="1" applyAlignment="1">
      <alignment horizontal="center"/>
    </xf>
    <xf numFmtId="3" fontId="22" fillId="0" borderId="0" xfId="46" applyNumberFormat="1" applyFont="1" applyFill="1" applyBorder="1" applyAlignment="1">
      <alignment horizontal="center"/>
    </xf>
    <xf numFmtId="0" fontId="6" fillId="0" borderId="0" xfId="46" applyFont="1" applyFill="1" applyBorder="1" applyAlignment="1">
      <alignment horizontal="center"/>
    </xf>
    <xf numFmtId="0" fontId="6" fillId="0" borderId="0" xfId="46" applyFont="1" applyAlignment="1">
      <alignment horizontal="center"/>
    </xf>
    <xf numFmtId="3" fontId="22" fillId="0" borderId="0" xfId="46" applyNumberFormat="1" applyFont="1" applyFill="1" applyBorder="1" applyAlignment="1" applyProtection="1">
      <alignment horizontal="center" vertical="center"/>
    </xf>
    <xf numFmtId="0" fontId="22" fillId="0" borderId="0" xfId="46" applyFont="1" applyFill="1" applyBorder="1" applyAlignment="1">
      <alignment horizontal="center"/>
    </xf>
    <xf numFmtId="0" fontId="4" fillId="0" borderId="0" xfId="46" applyFont="1" applyFill="1" applyBorder="1" applyAlignment="1">
      <alignment horizontal="center"/>
    </xf>
  </cellXfs>
  <cellStyles count="5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0" xfId="29"/>
    <cellStyle name="Currency0" xfId="30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46"/>
    <cellStyle name="Normal 3" xfId="47"/>
    <cellStyle name="Normal 3 2" xfId="49"/>
    <cellStyle name="Normal 4" xfId="48"/>
    <cellStyle name="Normal 5" xfId="50"/>
    <cellStyle name="Note" xfId="41" builtinId="10" customBuiltin="1"/>
    <cellStyle name="Output" xfId="42" builtinId="21" customBuiltin="1"/>
    <cellStyle name="Title" xfId="43" builtinId="15" customBuiltin="1"/>
    <cellStyle name="Total" xfId="44" builtinId="25" customBuiltin="1"/>
    <cellStyle name="Warning Text" xfId="45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workbookViewId="0"/>
  </sheetViews>
  <sheetFormatPr defaultRowHeight="13.2" x14ac:dyDescent="0.25"/>
  <cols>
    <col min="1" max="2" width="8.88671875" style="22"/>
    <col min="3" max="3" width="11.77734375" style="22" customWidth="1"/>
    <col min="4" max="16384" width="8.88671875" style="22"/>
  </cols>
  <sheetData>
    <row r="1" spans="1:4" x14ac:dyDescent="0.25">
      <c r="A1" s="21" t="s">
        <v>316</v>
      </c>
    </row>
    <row r="2" spans="1:4" x14ac:dyDescent="0.25">
      <c r="A2" s="21" t="s">
        <v>317</v>
      </c>
    </row>
    <row r="4" spans="1:4" x14ac:dyDescent="0.25">
      <c r="A4" s="21" t="s">
        <v>604</v>
      </c>
    </row>
    <row r="5" spans="1:4" x14ac:dyDescent="0.25">
      <c r="A5" s="21" t="s">
        <v>318</v>
      </c>
    </row>
    <row r="6" spans="1:4" s="24" customFormat="1" x14ac:dyDescent="0.25">
      <c r="A6" s="23"/>
    </row>
    <row r="7" spans="1:4" x14ac:dyDescent="0.25">
      <c r="A7" s="21" t="s">
        <v>319</v>
      </c>
    </row>
    <row r="8" spans="1:4" x14ac:dyDescent="0.25">
      <c r="A8" s="21" t="s">
        <v>320</v>
      </c>
    </row>
    <row r="9" spans="1:4" x14ac:dyDescent="0.25">
      <c r="A9" s="21"/>
    </row>
    <row r="10" spans="1:4" x14ac:dyDescent="0.25">
      <c r="A10" s="25" t="s">
        <v>321</v>
      </c>
    </row>
    <row r="11" spans="1:4" x14ac:dyDescent="0.25">
      <c r="A11" s="198" t="s">
        <v>368</v>
      </c>
      <c r="B11" s="198"/>
      <c r="C11" s="198"/>
      <c r="D11" s="26" t="s">
        <v>322</v>
      </c>
    </row>
    <row r="12" spans="1:4" x14ac:dyDescent="0.25">
      <c r="A12" s="198" t="s">
        <v>369</v>
      </c>
      <c r="B12" s="198"/>
      <c r="C12" s="198"/>
      <c r="D12" s="26" t="s">
        <v>323</v>
      </c>
    </row>
    <row r="13" spans="1:4" x14ac:dyDescent="0.25">
      <c r="A13" s="27" t="s">
        <v>605</v>
      </c>
      <c r="B13" s="27"/>
      <c r="C13" s="27"/>
      <c r="D13" s="26" t="s">
        <v>602</v>
      </c>
    </row>
    <row r="14" spans="1:4" x14ac:dyDescent="0.25">
      <c r="A14" s="27" t="s">
        <v>606</v>
      </c>
      <c r="B14" s="27"/>
      <c r="C14" s="27"/>
      <c r="D14" s="26" t="s">
        <v>603</v>
      </c>
    </row>
    <row r="15" spans="1:4" x14ac:dyDescent="0.25">
      <c r="A15" s="198" t="s">
        <v>324</v>
      </c>
      <c r="B15" s="198"/>
      <c r="C15" s="198"/>
      <c r="D15" s="26" t="s">
        <v>571</v>
      </c>
    </row>
    <row r="16" spans="1:4" x14ac:dyDescent="0.25">
      <c r="A16" s="198" t="s">
        <v>325</v>
      </c>
      <c r="B16" s="198"/>
      <c r="C16" s="198"/>
      <c r="D16" s="26" t="s">
        <v>572</v>
      </c>
    </row>
    <row r="17" spans="1:16" x14ac:dyDescent="0.25">
      <c r="A17" s="198" t="s">
        <v>326</v>
      </c>
      <c r="B17" s="198"/>
      <c r="C17" s="198"/>
      <c r="D17" s="26" t="s">
        <v>573</v>
      </c>
    </row>
    <row r="18" spans="1:16" x14ac:dyDescent="0.25">
      <c r="A18" s="198" t="s">
        <v>327</v>
      </c>
      <c r="B18" s="198"/>
      <c r="C18" s="198"/>
      <c r="D18" s="26" t="s">
        <v>574</v>
      </c>
    </row>
    <row r="19" spans="1:16" x14ac:dyDescent="0.25">
      <c r="A19" s="27" t="s">
        <v>569</v>
      </c>
      <c r="B19" s="27"/>
      <c r="C19" s="27"/>
      <c r="D19" s="26" t="s">
        <v>575</v>
      </c>
    </row>
    <row r="20" spans="1:16" x14ac:dyDescent="0.25">
      <c r="A20" s="27" t="s">
        <v>570</v>
      </c>
      <c r="B20" s="27"/>
      <c r="C20" s="27"/>
      <c r="D20" s="26" t="s">
        <v>576</v>
      </c>
    </row>
    <row r="21" spans="1:16" x14ac:dyDescent="0.25">
      <c r="A21" s="27" t="s">
        <v>328</v>
      </c>
      <c r="B21" s="27"/>
      <c r="C21" s="27"/>
      <c r="D21" s="26" t="s">
        <v>329</v>
      </c>
    </row>
    <row r="23" spans="1:16" x14ac:dyDescent="0.25">
      <c r="A23" s="25" t="s">
        <v>330</v>
      </c>
    </row>
    <row r="24" spans="1:16" x14ac:dyDescent="0.25">
      <c r="A24" s="197" t="s">
        <v>331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</row>
    <row r="25" spans="1:16" x14ac:dyDescent="0.25">
      <c r="A25" s="22" t="s">
        <v>332</v>
      </c>
    </row>
    <row r="26" spans="1:16" x14ac:dyDescent="0.25">
      <c r="C26" s="21" t="s">
        <v>333</v>
      </c>
    </row>
  </sheetData>
  <mergeCells count="7">
    <mergeCell ref="A24:P24"/>
    <mergeCell ref="A11:C11"/>
    <mergeCell ref="A12:C12"/>
    <mergeCell ref="A15:C15"/>
    <mergeCell ref="A16:C16"/>
    <mergeCell ref="A17:C17"/>
    <mergeCell ref="A18:C18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65"/>
  <sheetViews>
    <sheetView zoomScale="60" zoomScaleNormal="60" workbookViewId="0">
      <selection activeCell="C2" sqref="C2"/>
    </sheetView>
  </sheetViews>
  <sheetFormatPr defaultColWidth="10.88671875" defaultRowHeight="14.4" x14ac:dyDescent="0.3"/>
  <cols>
    <col min="1" max="1" width="27" style="1" customWidth="1"/>
    <col min="2" max="2" width="10.88671875" style="1" customWidth="1"/>
    <col min="3" max="3" width="11.21875" style="1" customWidth="1"/>
    <col min="4" max="4" width="10.5546875" style="1" customWidth="1"/>
    <col min="5" max="5" width="12.109375" style="1" customWidth="1"/>
    <col min="6" max="42" width="11.21875" style="1" customWidth="1"/>
    <col min="43" max="43" width="11.6640625" style="1" customWidth="1"/>
    <col min="44" max="16384" width="10.88671875" style="1"/>
  </cols>
  <sheetData>
    <row r="1" spans="1:43" s="11" customFormat="1" ht="15.6" x14ac:dyDescent="0.3">
      <c r="A1" s="191" t="s">
        <v>370</v>
      </c>
      <c r="B1" s="191"/>
      <c r="C1" s="12"/>
      <c r="D1" s="220" t="s">
        <v>312</v>
      </c>
      <c r="E1" s="220"/>
      <c r="F1" s="220"/>
      <c r="G1" s="220"/>
      <c r="H1" s="220" t="s">
        <v>311</v>
      </c>
      <c r="I1" s="220"/>
      <c r="J1" s="220"/>
      <c r="K1" s="220"/>
      <c r="L1" s="220" t="s">
        <v>310</v>
      </c>
      <c r="M1" s="220"/>
      <c r="N1" s="220"/>
      <c r="O1" s="220"/>
      <c r="P1" s="220" t="s">
        <v>309</v>
      </c>
      <c r="Q1" s="220"/>
      <c r="R1" s="220"/>
      <c r="S1" s="220"/>
      <c r="T1" s="220" t="s">
        <v>308</v>
      </c>
      <c r="U1" s="220"/>
      <c r="V1" s="220"/>
      <c r="W1" s="220"/>
      <c r="X1" s="220" t="s">
        <v>412</v>
      </c>
      <c r="Y1" s="220"/>
      <c r="Z1" s="220"/>
      <c r="AA1" s="220"/>
      <c r="AB1" s="220" t="s">
        <v>578</v>
      </c>
      <c r="AC1" s="220"/>
      <c r="AD1" s="220"/>
      <c r="AE1" s="220"/>
      <c r="AF1" s="220" t="s">
        <v>305</v>
      </c>
      <c r="AG1" s="220"/>
      <c r="AH1" s="220"/>
      <c r="AI1" s="220"/>
      <c r="AJ1" s="220" t="s">
        <v>304</v>
      </c>
      <c r="AK1" s="220"/>
      <c r="AL1" s="220"/>
      <c r="AM1" s="220"/>
      <c r="AN1" s="220" t="s">
        <v>303</v>
      </c>
      <c r="AO1" s="220"/>
      <c r="AP1" s="220"/>
      <c r="AQ1" s="220"/>
    </row>
    <row r="2" spans="1:43" s="11" customFormat="1" ht="15.6" x14ac:dyDescent="0.3">
      <c r="B2" s="149"/>
      <c r="C2" s="12"/>
      <c r="D2" s="220" t="s">
        <v>379</v>
      </c>
      <c r="E2" s="220"/>
      <c r="F2" s="220"/>
      <c r="G2" s="220"/>
      <c r="H2" s="220" t="s">
        <v>378</v>
      </c>
      <c r="I2" s="220"/>
      <c r="J2" s="220"/>
      <c r="K2" s="220"/>
      <c r="L2" s="220" t="s">
        <v>377</v>
      </c>
      <c r="M2" s="220"/>
      <c r="N2" s="220"/>
      <c r="O2" s="220"/>
      <c r="P2" s="220" t="s">
        <v>376</v>
      </c>
      <c r="Q2" s="220"/>
      <c r="R2" s="220"/>
      <c r="S2" s="220"/>
      <c r="T2" s="220" t="s">
        <v>375</v>
      </c>
      <c r="U2" s="220"/>
      <c r="V2" s="220"/>
      <c r="W2" s="220"/>
      <c r="X2" s="220" t="s">
        <v>374</v>
      </c>
      <c r="Y2" s="220"/>
      <c r="Z2" s="220"/>
      <c r="AA2" s="220"/>
      <c r="AB2" s="220" t="s">
        <v>373</v>
      </c>
      <c r="AC2" s="220"/>
      <c r="AD2" s="220"/>
      <c r="AE2" s="220"/>
      <c r="AF2" s="220" t="s">
        <v>372</v>
      </c>
      <c r="AG2" s="220"/>
      <c r="AH2" s="220"/>
      <c r="AI2" s="220"/>
      <c r="AJ2" s="220" t="s">
        <v>371</v>
      </c>
      <c r="AK2" s="220"/>
      <c r="AL2" s="220"/>
      <c r="AM2" s="220"/>
      <c r="AN2" s="220" t="s">
        <v>410</v>
      </c>
      <c r="AO2" s="220"/>
      <c r="AP2" s="220"/>
      <c r="AQ2" s="220"/>
    </row>
    <row r="3" spans="1:43" s="193" customFormat="1" ht="33" customHeight="1" x14ac:dyDescent="0.3">
      <c r="A3" s="194" t="s">
        <v>1</v>
      </c>
      <c r="B3" s="195" t="s">
        <v>496</v>
      </c>
      <c r="C3" s="49" t="s">
        <v>54</v>
      </c>
      <c r="D3" s="49" t="s">
        <v>131</v>
      </c>
      <c r="E3" s="192" t="s">
        <v>58</v>
      </c>
      <c r="F3" s="192" t="s">
        <v>59</v>
      </c>
      <c r="G3" s="192" t="s">
        <v>409</v>
      </c>
      <c r="H3" s="192" t="s">
        <v>130</v>
      </c>
      <c r="I3" s="192" t="s">
        <v>60</v>
      </c>
      <c r="J3" s="192" t="s">
        <v>61</v>
      </c>
      <c r="K3" s="192" t="s">
        <v>409</v>
      </c>
      <c r="L3" s="192" t="s">
        <v>130</v>
      </c>
      <c r="M3" s="192" t="s">
        <v>60</v>
      </c>
      <c r="N3" s="192" t="s">
        <v>61</v>
      </c>
      <c r="O3" s="192" t="s">
        <v>409</v>
      </c>
      <c r="P3" s="192" t="s">
        <v>130</v>
      </c>
      <c r="Q3" s="192" t="s">
        <v>60</v>
      </c>
      <c r="R3" s="192" t="s">
        <v>61</v>
      </c>
      <c r="S3" s="192" t="s">
        <v>409</v>
      </c>
      <c r="T3" s="192" t="s">
        <v>130</v>
      </c>
      <c r="U3" s="192" t="s">
        <v>60</v>
      </c>
      <c r="V3" s="192" t="s">
        <v>61</v>
      </c>
      <c r="W3" s="192" t="s">
        <v>409</v>
      </c>
      <c r="X3" s="192" t="s">
        <v>130</v>
      </c>
      <c r="Y3" s="192" t="s">
        <v>60</v>
      </c>
      <c r="Z3" s="192" t="s">
        <v>61</v>
      </c>
      <c r="AA3" s="192" t="s">
        <v>409</v>
      </c>
      <c r="AB3" s="192" t="s">
        <v>130</v>
      </c>
      <c r="AC3" s="192" t="s">
        <v>60</v>
      </c>
      <c r="AD3" s="192" t="s">
        <v>61</v>
      </c>
      <c r="AE3" s="192" t="s">
        <v>409</v>
      </c>
      <c r="AF3" s="192" t="s">
        <v>130</v>
      </c>
      <c r="AG3" s="192" t="s">
        <v>60</v>
      </c>
      <c r="AH3" s="192" t="s">
        <v>61</v>
      </c>
      <c r="AI3" s="192" t="s">
        <v>409</v>
      </c>
      <c r="AJ3" s="192" t="s">
        <v>130</v>
      </c>
      <c r="AK3" s="192" t="s">
        <v>60</v>
      </c>
      <c r="AL3" s="192" t="s">
        <v>61</v>
      </c>
      <c r="AM3" s="192" t="s">
        <v>409</v>
      </c>
      <c r="AN3" s="192" t="s">
        <v>130</v>
      </c>
      <c r="AO3" s="192" t="s">
        <v>60</v>
      </c>
      <c r="AP3" s="192" t="s">
        <v>61</v>
      </c>
      <c r="AQ3" s="192" t="s">
        <v>409</v>
      </c>
    </row>
    <row r="4" spans="1:43" ht="15.6" x14ac:dyDescent="0.3">
      <c r="A4" s="6" t="s">
        <v>55</v>
      </c>
      <c r="B4" s="148" t="s">
        <v>347</v>
      </c>
      <c r="C4" s="6" t="s">
        <v>62</v>
      </c>
      <c r="D4" s="8">
        <v>3</v>
      </c>
      <c r="E4" s="8">
        <v>0</v>
      </c>
      <c r="F4" s="8">
        <v>0</v>
      </c>
      <c r="G4" s="189">
        <f t="shared" ref="G4:G35" si="0">D4+(E4/$D$65)+(F4/$F$65)</f>
        <v>3</v>
      </c>
      <c r="H4" s="8">
        <v>2</v>
      </c>
      <c r="I4" s="8">
        <v>5</v>
      </c>
      <c r="J4" s="8">
        <v>0</v>
      </c>
      <c r="K4" s="189">
        <f t="shared" ref="K4:K35" si="1">H4+(I4/$D$65)+(J4/$F$65)</f>
        <v>2.25</v>
      </c>
      <c r="L4" s="8">
        <v>3</v>
      </c>
      <c r="M4" s="8">
        <v>5</v>
      </c>
      <c r="N4" s="8">
        <v>0</v>
      </c>
      <c r="O4" s="189">
        <f t="shared" ref="O4:O35" si="2">L4+(M4/$D$65)+(N4/$F$65)</f>
        <v>3.25</v>
      </c>
      <c r="P4" s="9">
        <v>3</v>
      </c>
      <c r="Q4" s="2">
        <v>0</v>
      </c>
      <c r="R4" s="2">
        <v>0</v>
      </c>
      <c r="S4" s="189">
        <f t="shared" ref="S4:S35" si="3">P4+(Q4/$D$65)+(R4/$F$65)</f>
        <v>3</v>
      </c>
      <c r="T4" s="3">
        <v>3</v>
      </c>
      <c r="U4" s="3">
        <v>15</v>
      </c>
      <c r="V4" s="3">
        <v>0</v>
      </c>
      <c r="W4" s="189">
        <f t="shared" ref="W4:W35" si="4">T4+(U4/$D$65)+(V4/$F$65)</f>
        <v>3.75</v>
      </c>
      <c r="X4" s="4">
        <v>3</v>
      </c>
      <c r="Y4" s="4">
        <v>10</v>
      </c>
      <c r="Z4" s="7">
        <v>0</v>
      </c>
      <c r="AA4" s="189">
        <f t="shared" ref="AA4:AA35" si="5">X4+(Y4/$D$65)+(Z4/$F$65)</f>
        <v>3.5</v>
      </c>
      <c r="AB4" s="3">
        <v>2</v>
      </c>
      <c r="AC4" s="3">
        <v>12</v>
      </c>
      <c r="AD4" s="3">
        <v>6</v>
      </c>
      <c r="AE4" s="189">
        <f t="shared" ref="AE4:AE35" si="6">AB4+(AC4/$D$65)+(AD4/$F$65)</f>
        <v>2.625</v>
      </c>
      <c r="AF4" s="5">
        <v>4</v>
      </c>
      <c r="AG4" s="5">
        <v>0</v>
      </c>
      <c r="AH4" s="5">
        <v>0</v>
      </c>
      <c r="AI4" s="189">
        <f t="shared" ref="AI4:AI35" si="7">AF4+(AG4/$D$65)+(AH4/$F$65)</f>
        <v>4</v>
      </c>
      <c r="AJ4" s="4">
        <v>2</v>
      </c>
      <c r="AK4" s="4">
        <v>0</v>
      </c>
      <c r="AL4" s="4">
        <v>0</v>
      </c>
      <c r="AM4" s="189">
        <f t="shared" ref="AM4:AM35" si="8">AJ4+(AK4/$D$65)+(AL4/$F$65)</f>
        <v>2</v>
      </c>
      <c r="AN4" s="4">
        <v>1</v>
      </c>
      <c r="AO4" s="4">
        <v>10</v>
      </c>
      <c r="AP4" s="4">
        <v>0</v>
      </c>
      <c r="AQ4" s="189">
        <f t="shared" ref="AQ4:AQ35" si="9">AN4+(AO4/$D$65)+(AP4/$F$65)</f>
        <v>1.5</v>
      </c>
    </row>
    <row r="5" spans="1:43" ht="15.6" x14ac:dyDescent="0.3">
      <c r="A5" s="6" t="s">
        <v>65</v>
      </c>
      <c r="B5" s="148" t="s">
        <v>347</v>
      </c>
      <c r="C5" s="6" t="s">
        <v>62</v>
      </c>
      <c r="D5" s="8">
        <v>2</v>
      </c>
      <c r="E5" s="8">
        <v>0</v>
      </c>
      <c r="F5" s="8">
        <v>0</v>
      </c>
      <c r="G5" s="189">
        <f t="shared" si="0"/>
        <v>2</v>
      </c>
      <c r="H5" s="8">
        <v>1</v>
      </c>
      <c r="I5" s="8">
        <v>5</v>
      </c>
      <c r="J5" s="8">
        <v>0</v>
      </c>
      <c r="K5" s="189">
        <f t="shared" si="1"/>
        <v>1.25</v>
      </c>
      <c r="L5" s="8">
        <v>0</v>
      </c>
      <c r="M5" s="8">
        <v>18</v>
      </c>
      <c r="N5" s="8">
        <v>0</v>
      </c>
      <c r="O5" s="189">
        <f t="shared" si="2"/>
        <v>0.9</v>
      </c>
      <c r="P5" s="3">
        <v>0</v>
      </c>
      <c r="Q5" s="2">
        <v>14</v>
      </c>
      <c r="R5" s="2">
        <v>0</v>
      </c>
      <c r="S5" s="189">
        <f t="shared" si="3"/>
        <v>0.7</v>
      </c>
      <c r="T5" s="3">
        <v>0</v>
      </c>
      <c r="U5" s="3">
        <v>18</v>
      </c>
      <c r="V5" s="3">
        <v>0</v>
      </c>
      <c r="W5" s="189">
        <f t="shared" si="4"/>
        <v>0.9</v>
      </c>
      <c r="X5" s="4">
        <v>0</v>
      </c>
      <c r="Y5" s="4">
        <v>12</v>
      </c>
      <c r="Z5" s="7">
        <v>0</v>
      </c>
      <c r="AA5" s="189">
        <f t="shared" si="5"/>
        <v>0.6</v>
      </c>
      <c r="AB5" s="3">
        <v>0</v>
      </c>
      <c r="AC5" s="3">
        <v>15</v>
      </c>
      <c r="AD5" s="3">
        <v>0</v>
      </c>
      <c r="AE5" s="189">
        <f t="shared" si="6"/>
        <v>0.75</v>
      </c>
      <c r="AF5" s="5">
        <v>0</v>
      </c>
      <c r="AG5" s="5">
        <v>16</v>
      </c>
      <c r="AH5" s="5">
        <v>0</v>
      </c>
      <c r="AI5" s="189">
        <f t="shared" si="7"/>
        <v>0.8</v>
      </c>
      <c r="AJ5" s="4">
        <v>0</v>
      </c>
      <c r="AK5" s="4">
        <v>12</v>
      </c>
      <c r="AL5" s="4">
        <v>0</v>
      </c>
      <c r="AM5" s="189">
        <f t="shared" si="8"/>
        <v>0.6</v>
      </c>
      <c r="AN5" s="4">
        <v>0</v>
      </c>
      <c r="AO5" s="4">
        <v>10</v>
      </c>
      <c r="AP5" s="4">
        <v>0</v>
      </c>
      <c r="AQ5" s="189">
        <f t="shared" si="9"/>
        <v>0.5</v>
      </c>
    </row>
    <row r="6" spans="1:43" ht="15.6" x14ac:dyDescent="0.3">
      <c r="A6" s="6" t="s">
        <v>66</v>
      </c>
      <c r="B6" s="148" t="s">
        <v>347</v>
      </c>
      <c r="C6" s="6" t="s">
        <v>62</v>
      </c>
      <c r="D6" s="8">
        <v>2</v>
      </c>
      <c r="E6" s="8">
        <v>5</v>
      </c>
      <c r="F6" s="8">
        <v>0</v>
      </c>
      <c r="G6" s="189">
        <f t="shared" si="0"/>
        <v>2.25</v>
      </c>
      <c r="H6" s="8">
        <v>2</v>
      </c>
      <c r="I6" s="8">
        <v>0</v>
      </c>
      <c r="J6" s="8">
        <v>0</v>
      </c>
      <c r="K6" s="189">
        <f t="shared" si="1"/>
        <v>2</v>
      </c>
      <c r="L6" s="8">
        <v>1</v>
      </c>
      <c r="M6" s="8">
        <v>15</v>
      </c>
      <c r="N6" s="8">
        <v>0</v>
      </c>
      <c r="O6" s="189">
        <f t="shared" si="2"/>
        <v>1.75</v>
      </c>
      <c r="P6" s="3">
        <v>2</v>
      </c>
      <c r="Q6" s="2">
        <v>5</v>
      </c>
      <c r="R6" s="2">
        <v>0</v>
      </c>
      <c r="S6" s="189">
        <f t="shared" si="3"/>
        <v>2.25</v>
      </c>
      <c r="T6" s="3">
        <v>2</v>
      </c>
      <c r="U6" s="3">
        <v>0</v>
      </c>
      <c r="V6" s="3">
        <v>0</v>
      </c>
      <c r="W6" s="189">
        <f t="shared" si="4"/>
        <v>2</v>
      </c>
      <c r="X6" s="4">
        <v>1</v>
      </c>
      <c r="Y6" s="4">
        <v>10</v>
      </c>
      <c r="Z6" s="7">
        <v>0</v>
      </c>
      <c r="AA6" s="189">
        <f t="shared" si="5"/>
        <v>1.5</v>
      </c>
      <c r="AB6" s="3">
        <v>1</v>
      </c>
      <c r="AC6" s="3">
        <v>8</v>
      </c>
      <c r="AD6" s="3">
        <v>0</v>
      </c>
      <c r="AE6" s="189">
        <f t="shared" si="6"/>
        <v>1.4</v>
      </c>
      <c r="AF6" s="5">
        <v>1</v>
      </c>
      <c r="AG6" s="5">
        <v>15</v>
      </c>
      <c r="AH6" s="5">
        <v>0</v>
      </c>
      <c r="AI6" s="189">
        <f t="shared" si="7"/>
        <v>1.75</v>
      </c>
      <c r="AJ6" s="4">
        <v>1</v>
      </c>
      <c r="AK6" s="4">
        <v>10</v>
      </c>
      <c r="AL6" s="4">
        <v>0</v>
      </c>
      <c r="AM6" s="189">
        <f t="shared" si="8"/>
        <v>1.5</v>
      </c>
      <c r="AN6" s="4">
        <v>1</v>
      </c>
      <c r="AO6" s="4">
        <v>1</v>
      </c>
      <c r="AP6" s="4">
        <v>0</v>
      </c>
      <c r="AQ6" s="189">
        <f t="shared" si="9"/>
        <v>1.05</v>
      </c>
    </row>
    <row r="7" spans="1:43" ht="15.6" x14ac:dyDescent="0.3">
      <c r="A7" s="6" t="s">
        <v>67</v>
      </c>
      <c r="B7" s="148" t="s">
        <v>343</v>
      </c>
      <c r="C7" s="6" t="s">
        <v>227</v>
      </c>
      <c r="D7" s="8">
        <v>23</v>
      </c>
      <c r="E7" s="8">
        <v>0</v>
      </c>
      <c r="F7" s="8">
        <v>0</v>
      </c>
      <c r="G7" s="189">
        <f t="shared" si="0"/>
        <v>23</v>
      </c>
      <c r="H7" s="8">
        <v>24</v>
      </c>
      <c r="I7" s="8">
        <v>0</v>
      </c>
      <c r="J7" s="8">
        <v>0</v>
      </c>
      <c r="K7" s="189">
        <f t="shared" si="1"/>
        <v>24</v>
      </c>
      <c r="L7" s="8">
        <v>28</v>
      </c>
      <c r="M7" s="8">
        <v>0</v>
      </c>
      <c r="N7" s="8">
        <v>0</v>
      </c>
      <c r="O7" s="189">
        <f t="shared" si="2"/>
        <v>28</v>
      </c>
      <c r="P7" s="3">
        <v>30</v>
      </c>
      <c r="Q7" s="2">
        <v>0</v>
      </c>
      <c r="R7" s="2">
        <v>0</v>
      </c>
      <c r="S7" s="189">
        <f t="shared" si="3"/>
        <v>30</v>
      </c>
      <c r="T7" s="3">
        <v>28</v>
      </c>
      <c r="U7" s="3">
        <v>0</v>
      </c>
      <c r="V7" s="3">
        <v>0</v>
      </c>
      <c r="W7" s="189">
        <f t="shared" si="4"/>
        <v>28</v>
      </c>
      <c r="X7" s="4">
        <v>22</v>
      </c>
      <c r="Y7" s="4">
        <v>10</v>
      </c>
      <c r="Z7" s="7">
        <v>0</v>
      </c>
      <c r="AA7" s="189">
        <f t="shared" si="5"/>
        <v>22.5</v>
      </c>
      <c r="AB7" s="3">
        <v>25</v>
      </c>
      <c r="AC7" s="3">
        <v>0</v>
      </c>
      <c r="AD7" s="3">
        <v>0</v>
      </c>
      <c r="AE7" s="189">
        <f t="shared" si="6"/>
        <v>25</v>
      </c>
      <c r="AF7" s="5">
        <v>25</v>
      </c>
      <c r="AG7" s="5">
        <v>0</v>
      </c>
      <c r="AH7" s="5">
        <v>0</v>
      </c>
      <c r="AI7" s="189">
        <f t="shared" si="7"/>
        <v>25</v>
      </c>
      <c r="AJ7" s="4">
        <v>30</v>
      </c>
      <c r="AK7" s="4">
        <v>0</v>
      </c>
      <c r="AL7" s="4">
        <v>0</v>
      </c>
      <c r="AM7" s="189">
        <f t="shared" si="8"/>
        <v>30</v>
      </c>
      <c r="AN7" s="4">
        <v>30</v>
      </c>
      <c r="AO7" s="4">
        <v>0</v>
      </c>
      <c r="AP7" s="4">
        <v>0</v>
      </c>
      <c r="AQ7" s="189">
        <f t="shared" si="9"/>
        <v>30</v>
      </c>
    </row>
    <row r="8" spans="1:43" ht="15.6" x14ac:dyDescent="0.3">
      <c r="A8" s="6" t="s">
        <v>68</v>
      </c>
      <c r="B8" s="148" t="s">
        <v>342</v>
      </c>
      <c r="C8" s="6" t="s">
        <v>69</v>
      </c>
      <c r="D8" s="8">
        <v>0</v>
      </c>
      <c r="E8" s="8">
        <v>12</v>
      </c>
      <c r="F8" s="8">
        <v>0</v>
      </c>
      <c r="G8" s="189">
        <f t="shared" si="0"/>
        <v>0.6</v>
      </c>
      <c r="H8" s="8">
        <v>0</v>
      </c>
      <c r="I8" s="8">
        <v>10</v>
      </c>
      <c r="J8" s="8">
        <v>0</v>
      </c>
      <c r="K8" s="189">
        <f t="shared" si="1"/>
        <v>0.5</v>
      </c>
      <c r="L8" s="8">
        <v>0</v>
      </c>
      <c r="M8" s="8">
        <v>12</v>
      </c>
      <c r="N8" s="8">
        <v>0</v>
      </c>
      <c r="O8" s="189">
        <f t="shared" si="2"/>
        <v>0.6</v>
      </c>
      <c r="P8" s="3">
        <v>0</v>
      </c>
      <c r="Q8" s="2">
        <v>12</v>
      </c>
      <c r="R8" s="2">
        <v>0</v>
      </c>
      <c r="S8" s="189">
        <f t="shared" si="3"/>
        <v>0.6</v>
      </c>
      <c r="T8" s="3">
        <v>0</v>
      </c>
      <c r="U8" s="3">
        <v>12</v>
      </c>
      <c r="V8" s="3">
        <v>0</v>
      </c>
      <c r="W8" s="189">
        <f t="shared" si="4"/>
        <v>0.6</v>
      </c>
      <c r="X8" s="4">
        <v>0</v>
      </c>
      <c r="Y8" s="4">
        <v>12</v>
      </c>
      <c r="Z8" s="7">
        <v>0</v>
      </c>
      <c r="AA8" s="189">
        <f t="shared" si="5"/>
        <v>0.6</v>
      </c>
      <c r="AB8" s="3">
        <v>0</v>
      </c>
      <c r="AC8" s="3">
        <v>12</v>
      </c>
      <c r="AD8" s="3">
        <v>0</v>
      </c>
      <c r="AE8" s="189">
        <f t="shared" si="6"/>
        <v>0.6</v>
      </c>
      <c r="AF8" s="5">
        <v>0</v>
      </c>
      <c r="AG8" s="5">
        <v>12</v>
      </c>
      <c r="AH8" s="5">
        <v>0</v>
      </c>
      <c r="AI8" s="189">
        <f t="shared" si="7"/>
        <v>0.6</v>
      </c>
      <c r="AJ8" s="4">
        <v>0</v>
      </c>
      <c r="AK8" s="4">
        <v>12</v>
      </c>
      <c r="AL8" s="4">
        <v>0</v>
      </c>
      <c r="AM8" s="189">
        <f t="shared" si="8"/>
        <v>0.6</v>
      </c>
      <c r="AN8" s="4">
        <v>0</v>
      </c>
      <c r="AO8" s="4">
        <v>11</v>
      </c>
      <c r="AP8" s="4">
        <v>0</v>
      </c>
      <c r="AQ8" s="189">
        <f t="shared" si="9"/>
        <v>0.55000000000000004</v>
      </c>
    </row>
    <row r="9" spans="1:43" ht="15.6" x14ac:dyDescent="0.3">
      <c r="A9" s="6" t="s">
        <v>70</v>
      </c>
      <c r="B9" s="148" t="s">
        <v>345</v>
      </c>
      <c r="C9" s="6" t="s">
        <v>71</v>
      </c>
      <c r="D9" s="7">
        <v>0</v>
      </c>
      <c r="E9" s="7">
        <v>16</v>
      </c>
      <c r="F9" s="7">
        <v>0</v>
      </c>
      <c r="G9" s="189">
        <f t="shared" si="0"/>
        <v>0.8</v>
      </c>
      <c r="H9" s="7">
        <v>0</v>
      </c>
      <c r="I9" s="7">
        <v>16</v>
      </c>
      <c r="J9" s="7">
        <v>0</v>
      </c>
      <c r="K9" s="189">
        <f t="shared" si="1"/>
        <v>0.8</v>
      </c>
      <c r="L9" s="7">
        <v>0</v>
      </c>
      <c r="M9" s="7">
        <v>15</v>
      </c>
      <c r="N9" s="7">
        <v>0</v>
      </c>
      <c r="O9" s="189">
        <f t="shared" si="2"/>
        <v>0.75</v>
      </c>
      <c r="P9" s="3">
        <v>0</v>
      </c>
      <c r="Q9" s="2">
        <v>9</v>
      </c>
      <c r="R9" s="2">
        <v>0</v>
      </c>
      <c r="S9" s="189">
        <f t="shared" si="3"/>
        <v>0.45</v>
      </c>
      <c r="T9" s="3">
        <v>0</v>
      </c>
      <c r="U9" s="3">
        <v>10</v>
      </c>
      <c r="V9" s="3">
        <v>0</v>
      </c>
      <c r="W9" s="189">
        <f t="shared" si="4"/>
        <v>0.5</v>
      </c>
      <c r="X9" s="4">
        <v>0</v>
      </c>
      <c r="Y9" s="4">
        <v>6</v>
      </c>
      <c r="Z9" s="7">
        <v>0</v>
      </c>
      <c r="AA9" s="189">
        <f t="shared" si="5"/>
        <v>0.3</v>
      </c>
      <c r="AB9" s="3">
        <v>0</v>
      </c>
      <c r="AC9" s="3">
        <v>5</v>
      </c>
      <c r="AD9" s="3">
        <v>0</v>
      </c>
      <c r="AE9" s="189">
        <f t="shared" si="6"/>
        <v>0.25</v>
      </c>
      <c r="AF9" s="5">
        <v>0</v>
      </c>
      <c r="AG9" s="5">
        <v>5</v>
      </c>
      <c r="AH9" s="5">
        <v>0</v>
      </c>
      <c r="AI9" s="189">
        <f t="shared" si="7"/>
        <v>0.25</v>
      </c>
      <c r="AJ9" s="4">
        <v>0</v>
      </c>
      <c r="AK9" s="4">
        <v>4</v>
      </c>
      <c r="AL9" s="4">
        <v>0</v>
      </c>
      <c r="AM9" s="189">
        <f t="shared" si="8"/>
        <v>0.2</v>
      </c>
      <c r="AN9" s="4">
        <v>0</v>
      </c>
      <c r="AO9" s="4">
        <v>4</v>
      </c>
      <c r="AP9" s="4">
        <v>0</v>
      </c>
      <c r="AQ9" s="189">
        <f t="shared" si="9"/>
        <v>0.2</v>
      </c>
    </row>
    <row r="10" spans="1:43" ht="15.6" x14ac:dyDescent="0.3">
      <c r="A10" s="6" t="s">
        <v>73</v>
      </c>
      <c r="B10" s="148" t="s">
        <v>342</v>
      </c>
      <c r="C10" s="6" t="s">
        <v>69</v>
      </c>
      <c r="D10" s="7">
        <v>0</v>
      </c>
      <c r="E10" s="7">
        <v>10</v>
      </c>
      <c r="F10" s="7">
        <v>0</v>
      </c>
      <c r="G10" s="189">
        <f t="shared" si="0"/>
        <v>0.5</v>
      </c>
      <c r="H10" s="7">
        <v>0</v>
      </c>
      <c r="I10" s="7">
        <v>10</v>
      </c>
      <c r="J10" s="7">
        <v>0</v>
      </c>
      <c r="K10" s="189">
        <f t="shared" si="1"/>
        <v>0.5</v>
      </c>
      <c r="L10" s="7">
        <v>0</v>
      </c>
      <c r="M10" s="7">
        <v>10</v>
      </c>
      <c r="N10" s="7">
        <v>0</v>
      </c>
      <c r="O10" s="189">
        <f t="shared" si="2"/>
        <v>0.5</v>
      </c>
      <c r="P10" s="3">
        <v>0</v>
      </c>
      <c r="Q10" s="2">
        <v>10</v>
      </c>
      <c r="R10" s="2">
        <v>0</v>
      </c>
      <c r="S10" s="189">
        <f t="shared" si="3"/>
        <v>0.5</v>
      </c>
      <c r="T10" s="3">
        <v>0</v>
      </c>
      <c r="U10" s="3">
        <v>9</v>
      </c>
      <c r="V10" s="3">
        <v>0</v>
      </c>
      <c r="W10" s="189">
        <f t="shared" si="4"/>
        <v>0.45</v>
      </c>
      <c r="X10" s="4">
        <v>0</v>
      </c>
      <c r="Y10" s="4">
        <v>8</v>
      </c>
      <c r="Z10" s="7">
        <v>0</v>
      </c>
      <c r="AA10" s="189">
        <f t="shared" si="5"/>
        <v>0.4</v>
      </c>
      <c r="AB10" s="3">
        <v>0</v>
      </c>
      <c r="AC10" s="3">
        <v>7</v>
      </c>
      <c r="AD10" s="3">
        <v>0</v>
      </c>
      <c r="AE10" s="189">
        <f t="shared" si="6"/>
        <v>0.35</v>
      </c>
      <c r="AF10" s="5">
        <v>0</v>
      </c>
      <c r="AG10" s="5">
        <v>12</v>
      </c>
      <c r="AH10" s="5">
        <v>0</v>
      </c>
      <c r="AI10" s="189">
        <f t="shared" si="7"/>
        <v>0.6</v>
      </c>
      <c r="AJ10" s="4">
        <v>0</v>
      </c>
      <c r="AK10" s="4">
        <v>16</v>
      </c>
      <c r="AL10" s="4">
        <v>0</v>
      </c>
      <c r="AM10" s="189">
        <f t="shared" si="8"/>
        <v>0.8</v>
      </c>
      <c r="AN10" s="4">
        <v>0</v>
      </c>
      <c r="AO10" s="4">
        <v>14</v>
      </c>
      <c r="AP10" s="4">
        <v>0</v>
      </c>
      <c r="AQ10" s="189">
        <f t="shared" si="9"/>
        <v>0.7</v>
      </c>
    </row>
    <row r="11" spans="1:43" ht="15.6" x14ac:dyDescent="0.3">
      <c r="A11" s="6" t="s">
        <v>74</v>
      </c>
      <c r="B11" s="148" t="s">
        <v>591</v>
      </c>
      <c r="C11" s="6" t="s">
        <v>592</v>
      </c>
      <c r="D11" s="8">
        <v>2</v>
      </c>
      <c r="E11" s="8">
        <v>10</v>
      </c>
      <c r="F11" s="8">
        <v>0</v>
      </c>
      <c r="G11" s="189">
        <f t="shared" si="0"/>
        <v>2.5</v>
      </c>
      <c r="H11" s="8">
        <v>2</v>
      </c>
      <c r="I11" s="8">
        <v>0</v>
      </c>
      <c r="J11" s="8">
        <v>0</v>
      </c>
      <c r="K11" s="189">
        <f t="shared" si="1"/>
        <v>2</v>
      </c>
      <c r="L11" s="8">
        <v>8</v>
      </c>
      <c r="M11" s="8">
        <v>0</v>
      </c>
      <c r="N11" s="8">
        <v>0</v>
      </c>
      <c r="O11" s="189">
        <f t="shared" si="2"/>
        <v>8</v>
      </c>
      <c r="P11" s="3">
        <v>3</v>
      </c>
      <c r="Q11" s="2">
        <v>0</v>
      </c>
      <c r="R11" s="2">
        <v>0</v>
      </c>
      <c r="S11" s="189">
        <f t="shared" si="3"/>
        <v>3</v>
      </c>
      <c r="T11" s="3">
        <v>2</v>
      </c>
      <c r="U11" s="3">
        <v>16</v>
      </c>
      <c r="V11" s="3">
        <v>0</v>
      </c>
      <c r="W11" s="189">
        <f t="shared" si="4"/>
        <v>2.8</v>
      </c>
      <c r="X11" s="4">
        <v>2</v>
      </c>
      <c r="Y11" s="4">
        <v>12</v>
      </c>
      <c r="Z11" s="7">
        <v>0</v>
      </c>
      <c r="AA11" s="189">
        <f t="shared" si="5"/>
        <v>2.6</v>
      </c>
      <c r="AB11" s="3">
        <v>2</v>
      </c>
      <c r="AC11" s="3">
        <v>5</v>
      </c>
      <c r="AD11" s="3">
        <v>0</v>
      </c>
      <c r="AE11" s="189">
        <f t="shared" si="6"/>
        <v>2.25</v>
      </c>
      <c r="AF11" s="5">
        <v>2</v>
      </c>
      <c r="AG11" s="5">
        <v>0</v>
      </c>
      <c r="AH11" s="5">
        <v>0</v>
      </c>
      <c r="AI11" s="189">
        <f t="shared" si="7"/>
        <v>2</v>
      </c>
      <c r="AJ11" s="4">
        <v>2</v>
      </c>
      <c r="AK11" s="4">
        <v>0</v>
      </c>
      <c r="AL11" s="4">
        <v>0</v>
      </c>
      <c r="AM11" s="189">
        <f t="shared" si="8"/>
        <v>2</v>
      </c>
      <c r="AN11" s="4">
        <v>1</v>
      </c>
      <c r="AO11" s="4">
        <v>15</v>
      </c>
      <c r="AP11" s="4">
        <v>0</v>
      </c>
      <c r="AQ11" s="189">
        <f t="shared" si="9"/>
        <v>1.75</v>
      </c>
    </row>
    <row r="12" spans="1:43" ht="15.6" x14ac:dyDescent="0.3">
      <c r="A12" s="6" t="s">
        <v>76</v>
      </c>
      <c r="B12" s="148" t="s">
        <v>587</v>
      </c>
      <c r="C12" s="6" t="s">
        <v>77</v>
      </c>
      <c r="D12" s="8">
        <v>0</v>
      </c>
      <c r="E12" s="8">
        <v>0</v>
      </c>
      <c r="F12" s="8">
        <v>5</v>
      </c>
      <c r="G12" s="189">
        <f t="shared" si="0"/>
        <v>2.0833333333333332E-2</v>
      </c>
      <c r="H12" s="8">
        <v>0</v>
      </c>
      <c r="I12" s="8">
        <v>0</v>
      </c>
      <c r="J12" s="8">
        <v>5</v>
      </c>
      <c r="K12" s="189">
        <f t="shared" si="1"/>
        <v>2.0833333333333332E-2</v>
      </c>
      <c r="L12" s="8">
        <v>0</v>
      </c>
      <c r="M12" s="8">
        <v>0</v>
      </c>
      <c r="N12" s="8">
        <v>6</v>
      </c>
      <c r="O12" s="189">
        <f t="shared" si="2"/>
        <v>2.5000000000000001E-2</v>
      </c>
      <c r="P12" s="3">
        <v>0</v>
      </c>
      <c r="Q12" s="2">
        <v>0</v>
      </c>
      <c r="R12" s="2">
        <v>7</v>
      </c>
      <c r="S12" s="189">
        <f t="shared" si="3"/>
        <v>2.9166666666666667E-2</v>
      </c>
      <c r="T12" s="3">
        <v>0</v>
      </c>
      <c r="U12" s="3">
        <v>0</v>
      </c>
      <c r="V12" s="3">
        <v>6</v>
      </c>
      <c r="W12" s="189">
        <f t="shared" si="4"/>
        <v>2.5000000000000001E-2</v>
      </c>
      <c r="X12" s="4">
        <v>0</v>
      </c>
      <c r="Y12" s="4">
        <v>0</v>
      </c>
      <c r="Z12" s="7">
        <v>6</v>
      </c>
      <c r="AA12" s="189">
        <f t="shared" si="5"/>
        <v>2.5000000000000001E-2</v>
      </c>
      <c r="AB12" s="3">
        <v>0</v>
      </c>
      <c r="AC12" s="3">
        <v>0</v>
      </c>
      <c r="AD12" s="3">
        <v>8</v>
      </c>
      <c r="AE12" s="189">
        <f t="shared" si="6"/>
        <v>3.3333333333333333E-2</v>
      </c>
      <c r="AF12" s="5">
        <v>0</v>
      </c>
      <c r="AG12" s="5">
        <v>0</v>
      </c>
      <c r="AH12" s="5">
        <v>6</v>
      </c>
      <c r="AI12" s="189">
        <f t="shared" si="7"/>
        <v>2.5000000000000001E-2</v>
      </c>
      <c r="AJ12" s="4">
        <v>0</v>
      </c>
      <c r="AK12" s="4">
        <v>0</v>
      </c>
      <c r="AL12" s="4">
        <v>7</v>
      </c>
      <c r="AM12" s="189">
        <f t="shared" si="8"/>
        <v>2.9166666666666667E-2</v>
      </c>
      <c r="AN12" s="4">
        <v>0</v>
      </c>
      <c r="AO12" s="4">
        <v>0</v>
      </c>
      <c r="AP12" s="4">
        <v>6</v>
      </c>
      <c r="AQ12" s="189">
        <f t="shared" si="9"/>
        <v>2.5000000000000001E-2</v>
      </c>
    </row>
    <row r="13" spans="1:43" ht="15.6" x14ac:dyDescent="0.3">
      <c r="A13" s="6" t="s">
        <v>78</v>
      </c>
      <c r="B13" s="148" t="s">
        <v>347</v>
      </c>
      <c r="C13" s="6" t="s">
        <v>62</v>
      </c>
      <c r="D13" s="7">
        <v>6</v>
      </c>
      <c r="E13" s="8">
        <v>15</v>
      </c>
      <c r="F13" s="8">
        <v>0</v>
      </c>
      <c r="G13" s="189">
        <f t="shared" si="0"/>
        <v>6.75</v>
      </c>
      <c r="H13" s="7">
        <v>7</v>
      </c>
      <c r="I13" s="8">
        <v>10</v>
      </c>
      <c r="J13" s="8">
        <v>0</v>
      </c>
      <c r="K13" s="189">
        <f t="shared" si="1"/>
        <v>7.5</v>
      </c>
      <c r="L13" s="7">
        <v>6</v>
      </c>
      <c r="M13" s="8">
        <v>10</v>
      </c>
      <c r="N13" s="8">
        <v>0</v>
      </c>
      <c r="O13" s="189">
        <f t="shared" si="2"/>
        <v>6.5</v>
      </c>
      <c r="P13" s="3">
        <v>4</v>
      </c>
      <c r="Q13" s="2">
        <v>10</v>
      </c>
      <c r="R13" s="2">
        <v>0</v>
      </c>
      <c r="S13" s="189">
        <f t="shared" si="3"/>
        <v>4.5</v>
      </c>
      <c r="T13" s="3">
        <v>4</v>
      </c>
      <c r="U13" s="3">
        <v>0</v>
      </c>
      <c r="V13" s="3">
        <v>0</v>
      </c>
      <c r="W13" s="189">
        <f t="shared" si="4"/>
        <v>4</v>
      </c>
      <c r="X13" s="4">
        <v>3</v>
      </c>
      <c r="Y13" s="4">
        <v>0</v>
      </c>
      <c r="Z13" s="7">
        <v>0</v>
      </c>
      <c r="AA13" s="189">
        <f t="shared" si="5"/>
        <v>3</v>
      </c>
      <c r="AB13" s="3">
        <v>3</v>
      </c>
      <c r="AC13" s="3">
        <v>15</v>
      </c>
      <c r="AD13" s="3">
        <v>0</v>
      </c>
      <c r="AE13" s="189">
        <f t="shared" si="6"/>
        <v>3.75</v>
      </c>
      <c r="AF13" s="5">
        <v>4</v>
      </c>
      <c r="AG13" s="5">
        <v>0</v>
      </c>
      <c r="AH13" s="5">
        <v>0</v>
      </c>
      <c r="AI13" s="189">
        <f t="shared" si="7"/>
        <v>4</v>
      </c>
      <c r="AJ13" s="4">
        <v>4</v>
      </c>
      <c r="AK13" s="4">
        <v>0</v>
      </c>
      <c r="AL13" s="4">
        <v>0</v>
      </c>
      <c r="AM13" s="189">
        <f t="shared" si="8"/>
        <v>4</v>
      </c>
      <c r="AN13" s="4">
        <v>5</v>
      </c>
      <c r="AO13" s="4">
        <v>10</v>
      </c>
      <c r="AP13" s="4">
        <v>0</v>
      </c>
      <c r="AQ13" s="189">
        <f t="shared" si="9"/>
        <v>5.5</v>
      </c>
    </row>
    <row r="14" spans="1:43" ht="15.6" x14ac:dyDescent="0.3">
      <c r="A14" s="6" t="s">
        <v>79</v>
      </c>
      <c r="B14" s="148" t="s">
        <v>347</v>
      </c>
      <c r="C14" s="6" t="s">
        <v>62</v>
      </c>
      <c r="D14" s="8">
        <v>4</v>
      </c>
      <c r="E14" s="8">
        <v>0</v>
      </c>
      <c r="F14" s="8">
        <v>0</v>
      </c>
      <c r="G14" s="189">
        <f t="shared" si="0"/>
        <v>4</v>
      </c>
      <c r="H14" s="8">
        <v>6</v>
      </c>
      <c r="I14" s="8">
        <v>10</v>
      </c>
      <c r="J14" s="8">
        <v>0</v>
      </c>
      <c r="K14" s="189">
        <f t="shared" si="1"/>
        <v>6.5</v>
      </c>
      <c r="L14" s="8">
        <v>9</v>
      </c>
      <c r="M14" s="8">
        <v>0</v>
      </c>
      <c r="N14" s="8">
        <v>0</v>
      </c>
      <c r="O14" s="189">
        <f t="shared" si="2"/>
        <v>9</v>
      </c>
      <c r="P14" s="3">
        <v>3</v>
      </c>
      <c r="Q14" s="2">
        <v>0</v>
      </c>
      <c r="R14" s="2">
        <v>0</v>
      </c>
      <c r="S14" s="189">
        <f t="shared" si="3"/>
        <v>3</v>
      </c>
      <c r="T14" s="3">
        <v>4</v>
      </c>
      <c r="U14" s="3">
        <v>10</v>
      </c>
      <c r="V14" s="3">
        <v>0</v>
      </c>
      <c r="W14" s="189">
        <f t="shared" si="4"/>
        <v>4.5</v>
      </c>
      <c r="X14" s="4">
        <v>2</v>
      </c>
      <c r="Y14" s="4">
        <v>15</v>
      </c>
      <c r="Z14" s="7">
        <v>0</v>
      </c>
      <c r="AA14" s="189">
        <f t="shared" si="5"/>
        <v>2.75</v>
      </c>
      <c r="AB14" s="3">
        <v>3</v>
      </c>
      <c r="AC14" s="3">
        <v>10</v>
      </c>
      <c r="AD14" s="3">
        <v>0</v>
      </c>
      <c r="AE14" s="189">
        <f t="shared" si="6"/>
        <v>3.5</v>
      </c>
      <c r="AF14" s="5">
        <v>4</v>
      </c>
      <c r="AG14" s="5">
        <v>0</v>
      </c>
      <c r="AH14" s="5">
        <v>0</v>
      </c>
      <c r="AI14" s="189">
        <f t="shared" si="7"/>
        <v>4</v>
      </c>
      <c r="AJ14" s="4">
        <v>3</v>
      </c>
      <c r="AK14" s="4">
        <v>0</v>
      </c>
      <c r="AL14" s="4">
        <v>0</v>
      </c>
      <c r="AM14" s="189">
        <f t="shared" si="8"/>
        <v>3</v>
      </c>
      <c r="AN14" s="4">
        <v>2</v>
      </c>
      <c r="AO14" s="4">
        <v>0</v>
      </c>
      <c r="AP14" s="4">
        <v>0</v>
      </c>
      <c r="AQ14" s="189">
        <f t="shared" si="9"/>
        <v>2</v>
      </c>
    </row>
    <row r="15" spans="1:43" ht="15.6" x14ac:dyDescent="0.3">
      <c r="A15" s="6" t="s">
        <v>45</v>
      </c>
      <c r="B15" s="148" t="s">
        <v>340</v>
      </c>
      <c r="C15" s="6" t="s">
        <v>593</v>
      </c>
      <c r="D15" s="8">
        <v>0</v>
      </c>
      <c r="E15" s="8">
        <v>5</v>
      </c>
      <c r="F15" s="8">
        <v>0</v>
      </c>
      <c r="G15" s="189">
        <f t="shared" si="0"/>
        <v>0.25</v>
      </c>
      <c r="H15" s="8">
        <v>0</v>
      </c>
      <c r="I15" s="8">
        <v>4</v>
      </c>
      <c r="J15" s="8">
        <v>0</v>
      </c>
      <c r="K15" s="189">
        <f t="shared" si="1"/>
        <v>0.2</v>
      </c>
      <c r="L15" s="8">
        <v>0</v>
      </c>
      <c r="M15" s="8">
        <v>4</v>
      </c>
      <c r="N15" s="8">
        <v>0</v>
      </c>
      <c r="O15" s="189">
        <f t="shared" si="2"/>
        <v>0.2</v>
      </c>
      <c r="P15" s="3">
        <v>0</v>
      </c>
      <c r="Q15" s="2">
        <v>4</v>
      </c>
      <c r="R15" s="2">
        <v>0</v>
      </c>
      <c r="S15" s="189">
        <f t="shared" si="3"/>
        <v>0.2</v>
      </c>
      <c r="T15" s="3">
        <v>0</v>
      </c>
      <c r="U15" s="3">
        <v>5</v>
      </c>
      <c r="V15" s="3">
        <v>0</v>
      </c>
      <c r="W15" s="189">
        <f t="shared" si="4"/>
        <v>0.25</v>
      </c>
      <c r="X15" s="4">
        <v>0</v>
      </c>
      <c r="Y15" s="4">
        <v>3</v>
      </c>
      <c r="Z15" s="7">
        <v>6</v>
      </c>
      <c r="AA15" s="189">
        <f t="shared" si="5"/>
        <v>0.17499999999999999</v>
      </c>
      <c r="AB15" s="3">
        <v>0</v>
      </c>
      <c r="AC15" s="3">
        <v>5</v>
      </c>
      <c r="AD15" s="3">
        <v>0</v>
      </c>
      <c r="AE15" s="189">
        <f t="shared" si="6"/>
        <v>0.25</v>
      </c>
      <c r="AF15" s="5">
        <v>0</v>
      </c>
      <c r="AG15" s="5">
        <v>5</v>
      </c>
      <c r="AH15" s="5">
        <v>0</v>
      </c>
      <c r="AI15" s="189">
        <f t="shared" si="7"/>
        <v>0.25</v>
      </c>
      <c r="AJ15" s="4">
        <v>0</v>
      </c>
      <c r="AK15" s="4">
        <v>6</v>
      </c>
      <c r="AL15" s="4">
        <v>0</v>
      </c>
      <c r="AM15" s="189">
        <f t="shared" si="8"/>
        <v>0.3</v>
      </c>
      <c r="AN15" s="4">
        <v>0</v>
      </c>
      <c r="AO15" s="4">
        <v>5</v>
      </c>
      <c r="AP15" s="4">
        <v>0</v>
      </c>
      <c r="AQ15" s="189">
        <f t="shared" si="9"/>
        <v>0.25</v>
      </c>
    </row>
    <row r="16" spans="1:43" ht="15.6" x14ac:dyDescent="0.3">
      <c r="A16" s="6" t="s">
        <v>13</v>
      </c>
      <c r="B16" s="148" t="s">
        <v>347</v>
      </c>
      <c r="C16" s="6" t="s">
        <v>62</v>
      </c>
      <c r="D16" s="8">
        <v>4</v>
      </c>
      <c r="E16" s="8">
        <v>10</v>
      </c>
      <c r="F16" s="8">
        <v>0</v>
      </c>
      <c r="G16" s="189">
        <f t="shared" si="0"/>
        <v>4.5</v>
      </c>
      <c r="H16" s="8">
        <v>5</v>
      </c>
      <c r="I16" s="8">
        <v>0</v>
      </c>
      <c r="J16" s="8">
        <v>0</v>
      </c>
      <c r="K16" s="189">
        <f t="shared" si="1"/>
        <v>5</v>
      </c>
      <c r="L16" s="8">
        <v>6</v>
      </c>
      <c r="M16" s="8">
        <v>0</v>
      </c>
      <c r="N16" s="8">
        <v>0</v>
      </c>
      <c r="O16" s="189">
        <f t="shared" si="2"/>
        <v>6</v>
      </c>
      <c r="P16" s="3">
        <v>5</v>
      </c>
      <c r="Q16" s="2">
        <v>0</v>
      </c>
      <c r="R16" s="2">
        <v>0</v>
      </c>
      <c r="S16" s="189">
        <f t="shared" si="3"/>
        <v>5</v>
      </c>
      <c r="T16" s="3">
        <v>5</v>
      </c>
      <c r="U16" s="3">
        <v>0</v>
      </c>
      <c r="V16" s="3">
        <v>0</v>
      </c>
      <c r="W16" s="189">
        <f t="shared" si="4"/>
        <v>5</v>
      </c>
      <c r="X16" s="4">
        <v>3</v>
      </c>
      <c r="Y16" s="4">
        <v>12</v>
      </c>
      <c r="Z16" s="7">
        <v>0</v>
      </c>
      <c r="AA16" s="189">
        <f t="shared" si="5"/>
        <v>3.6</v>
      </c>
      <c r="AB16" s="3">
        <v>3</v>
      </c>
      <c r="AC16" s="3">
        <v>10</v>
      </c>
      <c r="AD16" s="3">
        <v>0</v>
      </c>
      <c r="AE16" s="189">
        <f t="shared" si="6"/>
        <v>3.5</v>
      </c>
      <c r="AF16" s="5">
        <v>4</v>
      </c>
      <c r="AG16" s="5">
        <v>0</v>
      </c>
      <c r="AH16" s="5">
        <v>0</v>
      </c>
      <c r="AI16" s="189">
        <f t="shared" si="7"/>
        <v>4</v>
      </c>
      <c r="AJ16" s="4">
        <v>4</v>
      </c>
      <c r="AK16" s="4">
        <v>5</v>
      </c>
      <c r="AL16" s="4">
        <v>0</v>
      </c>
      <c r="AM16" s="189">
        <f t="shared" si="8"/>
        <v>4.25</v>
      </c>
      <c r="AN16" s="4">
        <v>3</v>
      </c>
      <c r="AO16" s="4">
        <v>18</v>
      </c>
      <c r="AP16" s="4">
        <v>0</v>
      </c>
      <c r="AQ16" s="189">
        <f t="shared" si="9"/>
        <v>3.9</v>
      </c>
    </row>
    <row r="17" spans="1:43" ht="15.6" x14ac:dyDescent="0.3">
      <c r="A17" s="6" t="s">
        <v>12</v>
      </c>
      <c r="B17" s="148" t="s">
        <v>340</v>
      </c>
      <c r="C17" s="6" t="s">
        <v>593</v>
      </c>
      <c r="D17" s="8">
        <v>0</v>
      </c>
      <c r="E17" s="8">
        <v>0</v>
      </c>
      <c r="F17" s="8">
        <v>10</v>
      </c>
      <c r="G17" s="189">
        <f t="shared" si="0"/>
        <v>4.1666666666666664E-2</v>
      </c>
      <c r="H17" s="8">
        <v>0</v>
      </c>
      <c r="I17" s="8">
        <v>1</v>
      </c>
      <c r="J17" s="8">
        <v>4</v>
      </c>
      <c r="K17" s="189">
        <f t="shared" si="1"/>
        <v>6.6666666666666666E-2</v>
      </c>
      <c r="L17" s="8">
        <v>0</v>
      </c>
      <c r="M17" s="8">
        <v>1</v>
      </c>
      <c r="N17" s="8">
        <v>8</v>
      </c>
      <c r="O17" s="189">
        <f t="shared" si="2"/>
        <v>8.3333333333333343E-2</v>
      </c>
      <c r="P17" s="3">
        <v>0</v>
      </c>
      <c r="Q17" s="2">
        <v>1</v>
      </c>
      <c r="R17" s="2">
        <v>0</v>
      </c>
      <c r="S17" s="189">
        <f t="shared" si="3"/>
        <v>0.05</v>
      </c>
      <c r="T17" s="3">
        <v>0</v>
      </c>
      <c r="U17" s="3">
        <v>1</v>
      </c>
      <c r="V17" s="3">
        <v>3</v>
      </c>
      <c r="W17" s="189">
        <f t="shared" si="4"/>
        <v>6.25E-2</v>
      </c>
      <c r="X17" s="4">
        <v>0</v>
      </c>
      <c r="Y17" s="4">
        <v>0</v>
      </c>
      <c r="Z17" s="7">
        <v>6</v>
      </c>
      <c r="AA17" s="189">
        <f t="shared" si="5"/>
        <v>2.5000000000000001E-2</v>
      </c>
      <c r="AB17" s="3">
        <v>0</v>
      </c>
      <c r="AC17" s="3">
        <v>0</v>
      </c>
      <c r="AD17" s="3">
        <v>7</v>
      </c>
      <c r="AE17" s="189">
        <f t="shared" si="6"/>
        <v>2.9166666666666667E-2</v>
      </c>
      <c r="AF17" s="5">
        <v>0</v>
      </c>
      <c r="AG17" s="5">
        <v>0</v>
      </c>
      <c r="AH17" s="5">
        <v>8</v>
      </c>
      <c r="AI17" s="189">
        <f t="shared" si="7"/>
        <v>3.3333333333333333E-2</v>
      </c>
      <c r="AJ17" s="4">
        <v>0</v>
      </c>
      <c r="AK17" s="4">
        <v>1</v>
      </c>
      <c r="AL17" s="4">
        <v>2</v>
      </c>
      <c r="AM17" s="189">
        <f t="shared" si="8"/>
        <v>5.8333333333333334E-2</v>
      </c>
      <c r="AN17" s="4">
        <v>0</v>
      </c>
      <c r="AO17" s="4">
        <v>1</v>
      </c>
      <c r="AP17" s="4">
        <v>2</v>
      </c>
      <c r="AQ17" s="189">
        <f t="shared" si="9"/>
        <v>5.8333333333333334E-2</v>
      </c>
    </row>
    <row r="18" spans="1:43" ht="15.6" x14ac:dyDescent="0.3">
      <c r="A18" s="6" t="s">
        <v>80</v>
      </c>
      <c r="B18" s="148" t="s">
        <v>347</v>
      </c>
      <c r="C18" s="6" t="s">
        <v>62</v>
      </c>
      <c r="D18" s="8">
        <v>0</v>
      </c>
      <c r="E18" s="8">
        <v>14</v>
      </c>
      <c r="F18" s="8">
        <v>0</v>
      </c>
      <c r="G18" s="189">
        <f t="shared" si="0"/>
        <v>0.7</v>
      </c>
      <c r="H18" s="8">
        <v>0</v>
      </c>
      <c r="I18" s="8">
        <v>15</v>
      </c>
      <c r="J18" s="8">
        <v>0</v>
      </c>
      <c r="K18" s="189">
        <f t="shared" si="1"/>
        <v>0.75</v>
      </c>
      <c r="L18" s="8">
        <v>0</v>
      </c>
      <c r="M18" s="8">
        <v>14</v>
      </c>
      <c r="N18" s="8">
        <v>0</v>
      </c>
      <c r="O18" s="189">
        <f t="shared" si="2"/>
        <v>0.7</v>
      </c>
      <c r="P18" s="3">
        <v>0</v>
      </c>
      <c r="Q18" s="2">
        <v>9</v>
      </c>
      <c r="R18" s="2">
        <v>0</v>
      </c>
      <c r="S18" s="189">
        <f t="shared" si="3"/>
        <v>0.45</v>
      </c>
      <c r="T18" s="3">
        <v>0</v>
      </c>
      <c r="U18" s="3">
        <v>13</v>
      </c>
      <c r="V18" s="3">
        <v>0</v>
      </c>
      <c r="W18" s="189">
        <f t="shared" si="4"/>
        <v>0.65</v>
      </c>
      <c r="X18" s="4">
        <v>0</v>
      </c>
      <c r="Y18" s="4">
        <v>8</v>
      </c>
      <c r="Z18" s="7">
        <v>0</v>
      </c>
      <c r="AA18" s="189">
        <f t="shared" si="5"/>
        <v>0.4</v>
      </c>
      <c r="AB18" s="3">
        <v>0</v>
      </c>
      <c r="AC18" s="3">
        <v>12</v>
      </c>
      <c r="AD18" s="3">
        <v>0</v>
      </c>
      <c r="AE18" s="189">
        <f t="shared" si="6"/>
        <v>0.6</v>
      </c>
      <c r="AF18" s="5">
        <v>0</v>
      </c>
      <c r="AG18" s="5">
        <v>10</v>
      </c>
      <c r="AH18" s="5">
        <v>0</v>
      </c>
      <c r="AI18" s="189">
        <f t="shared" si="7"/>
        <v>0.5</v>
      </c>
      <c r="AJ18" s="4">
        <v>0</v>
      </c>
      <c r="AK18" s="4">
        <v>7</v>
      </c>
      <c r="AL18" s="4">
        <v>0</v>
      </c>
      <c r="AM18" s="189">
        <f t="shared" si="8"/>
        <v>0.35</v>
      </c>
      <c r="AN18" s="4">
        <v>0</v>
      </c>
      <c r="AO18" s="4">
        <v>5</v>
      </c>
      <c r="AP18" s="4">
        <v>0</v>
      </c>
      <c r="AQ18" s="189">
        <f t="shared" si="9"/>
        <v>0.25</v>
      </c>
    </row>
    <row r="19" spans="1:43" ht="15.6" x14ac:dyDescent="0.3">
      <c r="A19" s="6" t="s">
        <v>81</v>
      </c>
      <c r="B19" s="148" t="s">
        <v>346</v>
      </c>
      <c r="C19" s="6" t="s">
        <v>82</v>
      </c>
      <c r="D19" s="8">
        <v>2</v>
      </c>
      <c r="E19" s="8">
        <v>2</v>
      </c>
      <c r="F19" s="8">
        <v>0</v>
      </c>
      <c r="G19" s="189">
        <f t="shared" si="0"/>
        <v>2.1</v>
      </c>
      <c r="H19" s="8">
        <v>1</v>
      </c>
      <c r="I19" s="8">
        <v>14</v>
      </c>
      <c r="J19" s="8">
        <v>0</v>
      </c>
      <c r="K19" s="189">
        <f t="shared" si="1"/>
        <v>1.7</v>
      </c>
      <c r="L19" s="8">
        <v>2</v>
      </c>
      <c r="M19" s="8">
        <v>10</v>
      </c>
      <c r="N19" s="8">
        <v>0</v>
      </c>
      <c r="O19" s="189">
        <f t="shared" si="2"/>
        <v>2.5</v>
      </c>
      <c r="P19" s="3">
        <v>2</v>
      </c>
      <c r="Q19" s="2">
        <v>12</v>
      </c>
      <c r="R19" s="2">
        <v>0</v>
      </c>
      <c r="S19" s="189">
        <f t="shared" si="3"/>
        <v>2.6</v>
      </c>
      <c r="T19" s="3">
        <v>1</v>
      </c>
      <c r="U19" s="3">
        <v>14</v>
      </c>
      <c r="V19" s="3">
        <v>0</v>
      </c>
      <c r="W19" s="189">
        <f t="shared" si="4"/>
        <v>1.7</v>
      </c>
      <c r="X19" s="4">
        <v>1</v>
      </c>
      <c r="Y19" s="4">
        <v>15</v>
      </c>
      <c r="Z19" s="7">
        <v>0</v>
      </c>
      <c r="AA19" s="189">
        <f t="shared" si="5"/>
        <v>1.75</v>
      </c>
      <c r="AB19" s="3">
        <v>1</v>
      </c>
      <c r="AC19" s="3">
        <v>15</v>
      </c>
      <c r="AD19" s="3">
        <v>0</v>
      </c>
      <c r="AE19" s="189">
        <f t="shared" si="6"/>
        <v>1.75</v>
      </c>
      <c r="AF19" s="5">
        <v>1</v>
      </c>
      <c r="AG19" s="5">
        <v>10</v>
      </c>
      <c r="AH19" s="5">
        <v>0</v>
      </c>
      <c r="AI19" s="189">
        <f t="shared" si="7"/>
        <v>1.5</v>
      </c>
      <c r="AJ19" s="4">
        <v>1</v>
      </c>
      <c r="AK19" s="4">
        <v>15</v>
      </c>
      <c r="AL19" s="4">
        <v>0</v>
      </c>
      <c r="AM19" s="189">
        <f t="shared" si="8"/>
        <v>1.75</v>
      </c>
      <c r="AN19" s="4">
        <v>2</v>
      </c>
      <c r="AO19" s="4">
        <v>2</v>
      </c>
      <c r="AP19" s="4">
        <v>0</v>
      </c>
      <c r="AQ19" s="189">
        <f t="shared" si="9"/>
        <v>2.1</v>
      </c>
    </row>
    <row r="20" spans="1:43" ht="15.6" x14ac:dyDescent="0.3">
      <c r="A20" s="6" t="s">
        <v>83</v>
      </c>
      <c r="B20" s="148" t="s">
        <v>347</v>
      </c>
      <c r="C20" s="6" t="s">
        <v>62</v>
      </c>
      <c r="D20" s="8">
        <v>8</v>
      </c>
      <c r="E20" s="8">
        <v>0</v>
      </c>
      <c r="F20" s="8">
        <v>0</v>
      </c>
      <c r="G20" s="189">
        <f t="shared" si="0"/>
        <v>8</v>
      </c>
      <c r="H20" s="8">
        <v>7</v>
      </c>
      <c r="I20" s="8">
        <v>0</v>
      </c>
      <c r="J20" s="8">
        <v>0</v>
      </c>
      <c r="K20" s="189">
        <f t="shared" si="1"/>
        <v>7</v>
      </c>
      <c r="L20" s="8">
        <v>8</v>
      </c>
      <c r="M20" s="8">
        <v>0</v>
      </c>
      <c r="N20" s="8">
        <v>0</v>
      </c>
      <c r="O20" s="189">
        <f t="shared" si="2"/>
        <v>8</v>
      </c>
      <c r="P20" s="3">
        <v>6</v>
      </c>
      <c r="Q20" s="2">
        <v>10</v>
      </c>
      <c r="R20" s="2">
        <v>0</v>
      </c>
      <c r="S20" s="189">
        <f t="shared" si="3"/>
        <v>6.5</v>
      </c>
      <c r="T20" s="3">
        <v>7</v>
      </c>
      <c r="U20" s="3">
        <v>0</v>
      </c>
      <c r="V20" s="3">
        <v>0</v>
      </c>
      <c r="W20" s="189">
        <f t="shared" si="4"/>
        <v>7</v>
      </c>
      <c r="X20" s="4">
        <v>4</v>
      </c>
      <c r="Y20" s="4">
        <v>10</v>
      </c>
      <c r="Z20" s="7">
        <v>0</v>
      </c>
      <c r="AA20" s="189">
        <f t="shared" si="5"/>
        <v>4.5</v>
      </c>
      <c r="AB20" s="3">
        <v>0</v>
      </c>
      <c r="AC20" s="3">
        <v>1</v>
      </c>
      <c r="AD20" s="3">
        <v>2</v>
      </c>
      <c r="AE20" s="189">
        <f t="shared" si="6"/>
        <v>5.8333333333333334E-2</v>
      </c>
      <c r="AF20" s="5">
        <v>0</v>
      </c>
      <c r="AG20" s="5">
        <v>1</v>
      </c>
      <c r="AH20" s="5">
        <v>0</v>
      </c>
      <c r="AI20" s="189">
        <f t="shared" si="7"/>
        <v>0.05</v>
      </c>
      <c r="AJ20" s="4">
        <v>0</v>
      </c>
      <c r="AK20" s="4">
        <v>1</v>
      </c>
      <c r="AL20" s="4">
        <v>0</v>
      </c>
      <c r="AM20" s="189">
        <f t="shared" si="8"/>
        <v>0.05</v>
      </c>
      <c r="AN20" s="4">
        <v>0</v>
      </c>
      <c r="AO20" s="4">
        <v>1</v>
      </c>
      <c r="AP20" s="4">
        <v>0</v>
      </c>
      <c r="AQ20" s="189">
        <f t="shared" si="9"/>
        <v>0.05</v>
      </c>
    </row>
    <row r="21" spans="1:43" ht="15.6" x14ac:dyDescent="0.3">
      <c r="A21" s="6" t="s">
        <v>84</v>
      </c>
      <c r="B21" s="148" t="s">
        <v>588</v>
      </c>
      <c r="C21" s="6" t="s">
        <v>85</v>
      </c>
      <c r="D21" s="8">
        <v>14</v>
      </c>
      <c r="E21" s="8">
        <v>0</v>
      </c>
      <c r="F21" s="8">
        <v>0</v>
      </c>
      <c r="G21" s="189">
        <f t="shared" si="0"/>
        <v>14</v>
      </c>
      <c r="H21" s="8">
        <v>12</v>
      </c>
      <c r="I21" s="8">
        <v>10</v>
      </c>
      <c r="J21" s="8">
        <v>0</v>
      </c>
      <c r="K21" s="189">
        <f t="shared" si="1"/>
        <v>12.5</v>
      </c>
      <c r="L21" s="8">
        <v>13</v>
      </c>
      <c r="M21" s="8">
        <v>0</v>
      </c>
      <c r="N21" s="8">
        <v>0</v>
      </c>
      <c r="O21" s="189">
        <f t="shared" si="2"/>
        <v>13</v>
      </c>
      <c r="P21" s="3">
        <v>12</v>
      </c>
      <c r="Q21" s="2">
        <v>0</v>
      </c>
      <c r="R21" s="2">
        <v>0</v>
      </c>
      <c r="S21" s="189">
        <f t="shared" si="3"/>
        <v>12</v>
      </c>
      <c r="T21" s="3">
        <v>10</v>
      </c>
      <c r="U21" s="3">
        <v>0</v>
      </c>
      <c r="V21" s="3">
        <v>0</v>
      </c>
      <c r="W21" s="189">
        <f t="shared" si="4"/>
        <v>10</v>
      </c>
      <c r="X21" s="4">
        <v>12</v>
      </c>
      <c r="Y21" s="4">
        <v>0</v>
      </c>
      <c r="Z21" s="7">
        <v>0</v>
      </c>
      <c r="AA21" s="189">
        <f t="shared" si="5"/>
        <v>12</v>
      </c>
      <c r="AB21" s="3">
        <v>10</v>
      </c>
      <c r="AC21" s="3">
        <v>0</v>
      </c>
      <c r="AD21" s="3">
        <v>0</v>
      </c>
      <c r="AE21" s="189">
        <f t="shared" si="6"/>
        <v>10</v>
      </c>
      <c r="AF21" s="5">
        <v>8</v>
      </c>
      <c r="AG21" s="5">
        <v>0</v>
      </c>
      <c r="AH21" s="5">
        <v>0</v>
      </c>
      <c r="AI21" s="189">
        <f t="shared" si="7"/>
        <v>8</v>
      </c>
      <c r="AJ21" s="4">
        <v>6</v>
      </c>
      <c r="AK21" s="4">
        <v>10</v>
      </c>
      <c r="AL21" s="4">
        <v>0</v>
      </c>
      <c r="AM21" s="189">
        <f t="shared" si="8"/>
        <v>6.5</v>
      </c>
      <c r="AN21" s="4">
        <v>6</v>
      </c>
      <c r="AO21" s="4">
        <v>0</v>
      </c>
      <c r="AP21" s="4">
        <v>0</v>
      </c>
      <c r="AQ21" s="189">
        <f t="shared" si="9"/>
        <v>6</v>
      </c>
    </row>
    <row r="22" spans="1:43" ht="15.6" x14ac:dyDescent="0.3">
      <c r="A22" s="6" t="s">
        <v>629</v>
      </c>
      <c r="B22" s="148" t="s">
        <v>341</v>
      </c>
      <c r="C22" s="6" t="s">
        <v>86</v>
      </c>
      <c r="D22" s="8">
        <v>7</v>
      </c>
      <c r="E22" s="8">
        <v>0</v>
      </c>
      <c r="F22" s="8">
        <v>0</v>
      </c>
      <c r="G22" s="189">
        <f t="shared" si="0"/>
        <v>7</v>
      </c>
      <c r="H22" s="8">
        <v>8</v>
      </c>
      <c r="I22" s="8">
        <v>0</v>
      </c>
      <c r="J22" s="8">
        <v>0</v>
      </c>
      <c r="K22" s="189">
        <f t="shared" si="1"/>
        <v>8</v>
      </c>
      <c r="L22" s="8">
        <v>12</v>
      </c>
      <c r="M22" s="8">
        <v>0</v>
      </c>
      <c r="N22" s="8">
        <v>0</v>
      </c>
      <c r="O22" s="189">
        <f t="shared" si="2"/>
        <v>12</v>
      </c>
      <c r="P22" s="3">
        <v>8</v>
      </c>
      <c r="Q22" s="2">
        <v>0</v>
      </c>
      <c r="R22" s="2">
        <v>0</v>
      </c>
      <c r="S22" s="189">
        <f t="shared" si="3"/>
        <v>8</v>
      </c>
      <c r="T22" s="3">
        <v>6</v>
      </c>
      <c r="U22" s="3">
        <v>0</v>
      </c>
      <c r="V22" s="3">
        <v>0</v>
      </c>
      <c r="W22" s="189">
        <f t="shared" si="4"/>
        <v>6</v>
      </c>
      <c r="X22" s="4">
        <v>2</v>
      </c>
      <c r="Y22" s="4">
        <v>0</v>
      </c>
      <c r="Z22" s="7">
        <v>0</v>
      </c>
      <c r="AA22" s="189">
        <f t="shared" si="5"/>
        <v>2</v>
      </c>
      <c r="AB22" s="3">
        <v>1</v>
      </c>
      <c r="AC22" s="3">
        <v>10</v>
      </c>
      <c r="AD22" s="3">
        <v>0</v>
      </c>
      <c r="AE22" s="189">
        <f t="shared" si="6"/>
        <v>1.5</v>
      </c>
      <c r="AF22" s="5">
        <v>5</v>
      </c>
      <c r="AG22" s="5">
        <v>0</v>
      </c>
      <c r="AH22" s="5">
        <v>0</v>
      </c>
      <c r="AI22" s="189">
        <f t="shared" si="7"/>
        <v>5</v>
      </c>
      <c r="AJ22" s="4">
        <v>22</v>
      </c>
      <c r="AK22" s="4">
        <v>0</v>
      </c>
      <c r="AL22" s="4">
        <v>0</v>
      </c>
      <c r="AM22" s="189">
        <f t="shared" si="8"/>
        <v>22</v>
      </c>
      <c r="AN22" s="4">
        <v>32</v>
      </c>
      <c r="AO22" s="4">
        <v>0</v>
      </c>
      <c r="AP22" s="4">
        <v>0</v>
      </c>
      <c r="AQ22" s="189">
        <f t="shared" si="9"/>
        <v>32</v>
      </c>
    </row>
    <row r="23" spans="1:43" ht="15.6" x14ac:dyDescent="0.3">
      <c r="A23" s="6" t="s">
        <v>88</v>
      </c>
      <c r="B23" s="148" t="s">
        <v>342</v>
      </c>
      <c r="C23" s="6" t="s">
        <v>69</v>
      </c>
      <c r="D23" s="8">
        <v>0</v>
      </c>
      <c r="E23" s="8">
        <v>9</v>
      </c>
      <c r="F23" s="8">
        <v>0</v>
      </c>
      <c r="G23" s="189">
        <f t="shared" si="0"/>
        <v>0.45</v>
      </c>
      <c r="H23" s="8">
        <v>0</v>
      </c>
      <c r="I23" s="8">
        <v>10</v>
      </c>
      <c r="J23" s="8">
        <v>0</v>
      </c>
      <c r="K23" s="189">
        <f t="shared" si="1"/>
        <v>0.5</v>
      </c>
      <c r="L23" s="8">
        <v>0</v>
      </c>
      <c r="M23" s="8">
        <v>10</v>
      </c>
      <c r="N23" s="8">
        <v>0</v>
      </c>
      <c r="O23" s="189">
        <f t="shared" si="2"/>
        <v>0.5</v>
      </c>
      <c r="P23" s="3">
        <v>0</v>
      </c>
      <c r="Q23" s="2">
        <v>10</v>
      </c>
      <c r="R23" s="2">
        <v>0</v>
      </c>
      <c r="S23" s="189">
        <f t="shared" si="3"/>
        <v>0.5</v>
      </c>
      <c r="T23" s="3">
        <v>0</v>
      </c>
      <c r="U23" s="3">
        <v>10</v>
      </c>
      <c r="V23" s="3">
        <v>0</v>
      </c>
      <c r="W23" s="189">
        <f t="shared" si="4"/>
        <v>0.5</v>
      </c>
      <c r="X23" s="4">
        <v>0</v>
      </c>
      <c r="Y23" s="4">
        <v>9</v>
      </c>
      <c r="Z23" s="7">
        <v>0</v>
      </c>
      <c r="AA23" s="189">
        <f t="shared" si="5"/>
        <v>0.45</v>
      </c>
      <c r="AB23" s="3">
        <v>0</v>
      </c>
      <c r="AC23" s="3">
        <v>10</v>
      </c>
      <c r="AD23" s="3">
        <v>0</v>
      </c>
      <c r="AE23" s="189">
        <f t="shared" si="6"/>
        <v>0.5</v>
      </c>
      <c r="AF23" s="5">
        <v>0</v>
      </c>
      <c r="AG23" s="5">
        <v>12</v>
      </c>
      <c r="AH23" s="5">
        <v>0</v>
      </c>
      <c r="AI23" s="189">
        <f t="shared" si="7"/>
        <v>0.6</v>
      </c>
      <c r="AJ23" s="4">
        <v>0</v>
      </c>
      <c r="AK23" s="4">
        <v>12</v>
      </c>
      <c r="AL23" s="4">
        <v>0</v>
      </c>
      <c r="AM23" s="189">
        <f t="shared" si="8"/>
        <v>0.6</v>
      </c>
      <c r="AN23" s="4">
        <v>0</v>
      </c>
      <c r="AO23" s="4">
        <v>10</v>
      </c>
      <c r="AP23" s="4">
        <v>0</v>
      </c>
      <c r="AQ23" s="189">
        <f t="shared" si="9"/>
        <v>0.5</v>
      </c>
    </row>
    <row r="24" spans="1:43" ht="15.6" x14ac:dyDescent="0.3">
      <c r="A24" s="6" t="s">
        <v>89</v>
      </c>
      <c r="B24" s="148" t="s">
        <v>347</v>
      </c>
      <c r="C24" s="6" t="s">
        <v>62</v>
      </c>
      <c r="D24" s="8">
        <v>4</v>
      </c>
      <c r="E24" s="8">
        <v>0</v>
      </c>
      <c r="F24" s="8">
        <v>0</v>
      </c>
      <c r="G24" s="189">
        <f t="shared" si="0"/>
        <v>4</v>
      </c>
      <c r="H24" s="8">
        <v>2</v>
      </c>
      <c r="I24" s="8">
        <v>10</v>
      </c>
      <c r="J24" s="8">
        <v>0</v>
      </c>
      <c r="K24" s="189">
        <f t="shared" si="1"/>
        <v>2.5</v>
      </c>
      <c r="L24" s="8">
        <v>3</v>
      </c>
      <c r="M24" s="8">
        <v>0</v>
      </c>
      <c r="N24" s="8">
        <v>0</v>
      </c>
      <c r="O24" s="189">
        <f t="shared" si="2"/>
        <v>3</v>
      </c>
      <c r="P24" s="3">
        <v>2</v>
      </c>
      <c r="Q24" s="2">
        <v>10</v>
      </c>
      <c r="R24" s="2">
        <v>0</v>
      </c>
      <c r="S24" s="189">
        <f t="shared" si="3"/>
        <v>2.5</v>
      </c>
      <c r="T24" s="3">
        <v>3</v>
      </c>
      <c r="U24" s="3">
        <v>0</v>
      </c>
      <c r="V24" s="3">
        <v>0</v>
      </c>
      <c r="W24" s="189">
        <f t="shared" si="4"/>
        <v>3</v>
      </c>
      <c r="X24" s="4">
        <v>1</v>
      </c>
      <c r="Y24" s="4">
        <v>10</v>
      </c>
      <c r="Z24" s="7">
        <v>0</v>
      </c>
      <c r="AA24" s="189">
        <f t="shared" si="5"/>
        <v>1.5</v>
      </c>
      <c r="AB24" s="3">
        <v>2</v>
      </c>
      <c r="AC24" s="3">
        <v>10</v>
      </c>
      <c r="AD24" s="3">
        <v>0</v>
      </c>
      <c r="AE24" s="189">
        <f t="shared" si="6"/>
        <v>2.5</v>
      </c>
      <c r="AF24" s="5">
        <v>3</v>
      </c>
      <c r="AG24" s="5">
        <v>0</v>
      </c>
      <c r="AH24" s="5">
        <v>0</v>
      </c>
      <c r="AI24" s="189">
        <f t="shared" si="7"/>
        <v>3</v>
      </c>
      <c r="AJ24" s="4">
        <v>2</v>
      </c>
      <c r="AK24" s="4">
        <v>2</v>
      </c>
      <c r="AL24" s="4">
        <v>0</v>
      </c>
      <c r="AM24" s="189">
        <f t="shared" si="8"/>
        <v>2.1</v>
      </c>
      <c r="AN24" s="4">
        <v>2</v>
      </c>
      <c r="AO24" s="4">
        <v>0</v>
      </c>
      <c r="AP24" s="4">
        <v>0</v>
      </c>
      <c r="AQ24" s="189">
        <f t="shared" si="9"/>
        <v>2</v>
      </c>
    </row>
    <row r="25" spans="1:43" ht="15.6" x14ac:dyDescent="0.3">
      <c r="A25" s="6" t="s">
        <v>90</v>
      </c>
      <c r="B25" s="148" t="s">
        <v>347</v>
      </c>
      <c r="C25" s="6" t="s">
        <v>62</v>
      </c>
      <c r="D25" s="8">
        <v>1</v>
      </c>
      <c r="E25" s="8">
        <v>12</v>
      </c>
      <c r="F25" s="8">
        <v>0</v>
      </c>
      <c r="G25" s="189">
        <f t="shared" si="0"/>
        <v>1.6</v>
      </c>
      <c r="H25" s="8">
        <v>2</v>
      </c>
      <c r="I25" s="8">
        <v>0</v>
      </c>
      <c r="J25" s="8">
        <v>0</v>
      </c>
      <c r="K25" s="189">
        <f t="shared" si="1"/>
        <v>2</v>
      </c>
      <c r="L25" s="8">
        <v>2</v>
      </c>
      <c r="M25" s="8">
        <v>10</v>
      </c>
      <c r="N25" s="8">
        <v>0</v>
      </c>
      <c r="O25" s="189">
        <f t="shared" si="2"/>
        <v>2.5</v>
      </c>
      <c r="P25" s="3">
        <v>2</v>
      </c>
      <c r="Q25" s="2">
        <v>15</v>
      </c>
      <c r="R25" s="2">
        <v>0</v>
      </c>
      <c r="S25" s="189">
        <f t="shared" si="3"/>
        <v>2.75</v>
      </c>
      <c r="T25" s="3">
        <v>3</v>
      </c>
      <c r="U25" s="3">
        <v>0</v>
      </c>
      <c r="V25" s="3">
        <v>0</v>
      </c>
      <c r="W25" s="189">
        <f t="shared" si="4"/>
        <v>3</v>
      </c>
      <c r="X25" s="4">
        <v>3</v>
      </c>
      <c r="Y25" s="4">
        <v>0</v>
      </c>
      <c r="Z25" s="7">
        <v>0</v>
      </c>
      <c r="AA25" s="189">
        <f t="shared" si="5"/>
        <v>3</v>
      </c>
      <c r="AB25" s="3">
        <v>2</v>
      </c>
      <c r="AC25" s="3">
        <v>10</v>
      </c>
      <c r="AD25" s="3">
        <v>0</v>
      </c>
      <c r="AE25" s="189">
        <f t="shared" si="6"/>
        <v>2.5</v>
      </c>
      <c r="AF25" s="5">
        <v>3</v>
      </c>
      <c r="AG25" s="5">
        <v>0</v>
      </c>
      <c r="AH25" s="5">
        <v>0</v>
      </c>
      <c r="AI25" s="189">
        <f t="shared" si="7"/>
        <v>3</v>
      </c>
      <c r="AJ25" s="4">
        <v>2</v>
      </c>
      <c r="AK25" s="4">
        <v>10</v>
      </c>
      <c r="AL25" s="4">
        <v>0</v>
      </c>
      <c r="AM25" s="189">
        <f t="shared" si="8"/>
        <v>2.5</v>
      </c>
      <c r="AN25" s="4">
        <v>2</v>
      </c>
      <c r="AO25" s="4">
        <v>6</v>
      </c>
      <c r="AP25" s="4">
        <v>0</v>
      </c>
      <c r="AQ25" s="189">
        <f t="shared" si="9"/>
        <v>2.2999999999999998</v>
      </c>
    </row>
    <row r="26" spans="1:43" ht="15.6" x14ac:dyDescent="0.3">
      <c r="A26" s="6" t="s">
        <v>91</v>
      </c>
      <c r="B26" s="148" t="s">
        <v>589</v>
      </c>
      <c r="C26" s="2" t="s">
        <v>95</v>
      </c>
      <c r="D26" s="8">
        <v>0</v>
      </c>
      <c r="E26" s="8">
        <v>18</v>
      </c>
      <c r="F26" s="8">
        <v>0</v>
      </c>
      <c r="G26" s="189">
        <f t="shared" si="0"/>
        <v>0.9</v>
      </c>
      <c r="H26" s="8">
        <v>0</v>
      </c>
      <c r="I26" s="8">
        <v>16</v>
      </c>
      <c r="J26" s="8">
        <v>0</v>
      </c>
      <c r="K26" s="189">
        <f t="shared" si="1"/>
        <v>0.8</v>
      </c>
      <c r="L26" s="8">
        <v>0</v>
      </c>
      <c r="M26" s="8">
        <v>18</v>
      </c>
      <c r="N26" s="8">
        <v>0</v>
      </c>
      <c r="O26" s="189">
        <f t="shared" si="2"/>
        <v>0.9</v>
      </c>
      <c r="P26" s="3">
        <v>1</v>
      </c>
      <c r="Q26" s="2">
        <v>5</v>
      </c>
      <c r="R26" s="2">
        <v>0</v>
      </c>
      <c r="S26" s="189">
        <f t="shared" si="3"/>
        <v>1.25</v>
      </c>
      <c r="T26" s="3">
        <v>1</v>
      </c>
      <c r="U26" s="3">
        <v>10</v>
      </c>
      <c r="V26" s="3">
        <v>0</v>
      </c>
      <c r="W26" s="189">
        <f t="shared" si="4"/>
        <v>1.5</v>
      </c>
      <c r="X26" s="4">
        <v>1</v>
      </c>
      <c r="Y26" s="4">
        <v>5</v>
      </c>
      <c r="Z26" s="7">
        <v>0</v>
      </c>
      <c r="AA26" s="189">
        <f t="shared" si="5"/>
        <v>1.25</v>
      </c>
      <c r="AB26" s="3">
        <v>0</v>
      </c>
      <c r="AC26" s="3">
        <v>17</v>
      </c>
      <c r="AD26" s="3">
        <v>0</v>
      </c>
      <c r="AE26" s="189">
        <f t="shared" si="6"/>
        <v>0.85</v>
      </c>
      <c r="AF26" s="5">
        <v>1</v>
      </c>
      <c r="AG26" s="5">
        <v>10</v>
      </c>
      <c r="AH26" s="5">
        <v>0</v>
      </c>
      <c r="AI26" s="189">
        <f t="shared" si="7"/>
        <v>1.5</v>
      </c>
      <c r="AJ26" s="4">
        <v>0</v>
      </c>
      <c r="AK26" s="4">
        <v>18</v>
      </c>
      <c r="AL26" s="4">
        <v>0</v>
      </c>
      <c r="AM26" s="189">
        <f t="shared" si="8"/>
        <v>0.9</v>
      </c>
      <c r="AN26" s="4">
        <v>0</v>
      </c>
      <c r="AO26" s="4">
        <v>16</v>
      </c>
      <c r="AP26" s="4">
        <v>0</v>
      </c>
      <c r="AQ26" s="189">
        <f t="shared" si="9"/>
        <v>0.8</v>
      </c>
    </row>
    <row r="27" spans="1:43" ht="15.6" x14ac:dyDescent="0.3">
      <c r="A27" s="6" t="s">
        <v>93</v>
      </c>
      <c r="B27" s="148" t="s">
        <v>348</v>
      </c>
      <c r="C27" s="6" t="s">
        <v>94</v>
      </c>
      <c r="D27" s="8">
        <v>1</v>
      </c>
      <c r="E27" s="8">
        <v>15</v>
      </c>
      <c r="F27" s="8">
        <v>0</v>
      </c>
      <c r="G27" s="189">
        <f t="shared" si="0"/>
        <v>1.75</v>
      </c>
      <c r="H27" s="8">
        <v>1</v>
      </c>
      <c r="I27" s="8">
        <v>10</v>
      </c>
      <c r="J27" s="8">
        <v>0</v>
      </c>
      <c r="K27" s="189">
        <f t="shared" si="1"/>
        <v>1.5</v>
      </c>
      <c r="L27" s="8">
        <v>1</v>
      </c>
      <c r="M27" s="8">
        <v>4</v>
      </c>
      <c r="N27" s="8">
        <v>0</v>
      </c>
      <c r="O27" s="189">
        <f t="shared" si="2"/>
        <v>1.2</v>
      </c>
      <c r="P27" s="3">
        <v>1</v>
      </c>
      <c r="Q27" s="2">
        <v>6</v>
      </c>
      <c r="R27" s="2">
        <v>0</v>
      </c>
      <c r="S27" s="189">
        <f t="shared" si="3"/>
        <v>1.3</v>
      </c>
      <c r="T27" s="3">
        <v>1</v>
      </c>
      <c r="U27" s="3">
        <v>2</v>
      </c>
      <c r="V27" s="3">
        <v>0</v>
      </c>
      <c r="W27" s="189">
        <f t="shared" si="4"/>
        <v>1.1000000000000001</v>
      </c>
      <c r="X27" s="4">
        <v>1</v>
      </c>
      <c r="Y27" s="4">
        <v>8</v>
      </c>
      <c r="Z27" s="7">
        <v>0</v>
      </c>
      <c r="AA27" s="189">
        <f t="shared" si="5"/>
        <v>1.4</v>
      </c>
      <c r="AB27" s="3">
        <v>1</v>
      </c>
      <c r="AC27" s="3">
        <v>6</v>
      </c>
      <c r="AD27" s="3">
        <v>0</v>
      </c>
      <c r="AE27" s="189">
        <f t="shared" si="6"/>
        <v>1.3</v>
      </c>
      <c r="AF27" s="5">
        <v>1</v>
      </c>
      <c r="AG27" s="5">
        <v>2</v>
      </c>
      <c r="AH27" s="5">
        <v>0</v>
      </c>
      <c r="AI27" s="189">
        <f t="shared" si="7"/>
        <v>1.1000000000000001</v>
      </c>
      <c r="AJ27" s="4">
        <v>1</v>
      </c>
      <c r="AK27" s="4">
        <v>5</v>
      </c>
      <c r="AL27" s="4">
        <v>0</v>
      </c>
      <c r="AM27" s="189">
        <f t="shared" si="8"/>
        <v>1.25</v>
      </c>
      <c r="AN27" s="4">
        <v>1</v>
      </c>
      <c r="AO27" s="4">
        <v>10</v>
      </c>
      <c r="AP27" s="4">
        <v>0</v>
      </c>
      <c r="AQ27" s="189">
        <f t="shared" si="9"/>
        <v>1.5</v>
      </c>
    </row>
    <row r="28" spans="1:43" ht="15.6" x14ac:dyDescent="0.3">
      <c r="A28" s="6" t="s">
        <v>17</v>
      </c>
      <c r="B28" s="148" t="s">
        <v>340</v>
      </c>
      <c r="C28" s="6" t="s">
        <v>593</v>
      </c>
      <c r="D28" s="8">
        <v>0</v>
      </c>
      <c r="E28" s="8">
        <v>7</v>
      </c>
      <c r="F28" s="8">
        <v>0</v>
      </c>
      <c r="G28" s="189">
        <f t="shared" si="0"/>
        <v>0.35</v>
      </c>
      <c r="H28" s="8">
        <v>0</v>
      </c>
      <c r="I28" s="8">
        <v>10</v>
      </c>
      <c r="J28" s="8">
        <v>0</v>
      </c>
      <c r="K28" s="189">
        <f t="shared" si="1"/>
        <v>0.5</v>
      </c>
      <c r="L28" s="8">
        <v>0</v>
      </c>
      <c r="M28" s="8">
        <v>14</v>
      </c>
      <c r="N28" s="8">
        <v>0</v>
      </c>
      <c r="O28" s="189">
        <f t="shared" si="2"/>
        <v>0.7</v>
      </c>
      <c r="P28" s="3">
        <v>0</v>
      </c>
      <c r="Q28" s="2">
        <v>10</v>
      </c>
      <c r="R28" s="2">
        <v>0</v>
      </c>
      <c r="S28" s="189">
        <f t="shared" si="3"/>
        <v>0.5</v>
      </c>
      <c r="T28" s="3">
        <v>0</v>
      </c>
      <c r="U28" s="3">
        <v>11</v>
      </c>
      <c r="V28" s="3">
        <v>0</v>
      </c>
      <c r="W28" s="189">
        <f t="shared" si="4"/>
        <v>0.55000000000000004</v>
      </c>
      <c r="X28" s="4">
        <v>0</v>
      </c>
      <c r="Y28" s="4">
        <v>11</v>
      </c>
      <c r="Z28" s="7">
        <v>0</v>
      </c>
      <c r="AA28" s="189">
        <f t="shared" si="5"/>
        <v>0.55000000000000004</v>
      </c>
      <c r="AB28" s="3">
        <v>0</v>
      </c>
      <c r="AC28" s="3">
        <v>10</v>
      </c>
      <c r="AD28" s="3">
        <v>0</v>
      </c>
      <c r="AE28" s="189">
        <f t="shared" si="6"/>
        <v>0.5</v>
      </c>
      <c r="AF28" s="5">
        <v>0</v>
      </c>
      <c r="AG28" s="5">
        <v>11</v>
      </c>
      <c r="AH28" s="5">
        <v>0</v>
      </c>
      <c r="AI28" s="189">
        <f t="shared" si="7"/>
        <v>0.55000000000000004</v>
      </c>
      <c r="AJ28" s="4">
        <v>0</v>
      </c>
      <c r="AK28" s="4">
        <v>10</v>
      </c>
      <c r="AL28" s="4">
        <v>0</v>
      </c>
      <c r="AM28" s="189">
        <f t="shared" si="8"/>
        <v>0.5</v>
      </c>
      <c r="AN28" s="4">
        <v>0</v>
      </c>
      <c r="AO28" s="4">
        <v>9</v>
      </c>
      <c r="AP28" s="4">
        <v>0</v>
      </c>
      <c r="AQ28" s="189">
        <f t="shared" si="9"/>
        <v>0.45</v>
      </c>
    </row>
    <row r="29" spans="1:43" ht="15.6" x14ac:dyDescent="0.3">
      <c r="A29" s="6" t="s">
        <v>96</v>
      </c>
      <c r="B29" s="148" t="s">
        <v>346</v>
      </c>
      <c r="C29" s="6" t="s">
        <v>82</v>
      </c>
      <c r="D29" s="8">
        <v>8</v>
      </c>
      <c r="E29" s="8">
        <v>10</v>
      </c>
      <c r="F29" s="8">
        <v>0</v>
      </c>
      <c r="G29" s="189">
        <f t="shared" si="0"/>
        <v>8.5</v>
      </c>
      <c r="H29" s="8">
        <v>8</v>
      </c>
      <c r="I29" s="8">
        <v>0</v>
      </c>
      <c r="J29" s="8">
        <v>0</v>
      </c>
      <c r="K29" s="189">
        <f t="shared" si="1"/>
        <v>8</v>
      </c>
      <c r="L29" s="8">
        <v>10</v>
      </c>
      <c r="M29" s="8">
        <v>0</v>
      </c>
      <c r="N29" s="8">
        <v>0</v>
      </c>
      <c r="O29" s="189">
        <f t="shared" si="2"/>
        <v>10</v>
      </c>
      <c r="P29" s="3">
        <v>9</v>
      </c>
      <c r="Q29" s="2">
        <v>0</v>
      </c>
      <c r="R29" s="2">
        <v>0</v>
      </c>
      <c r="S29" s="189">
        <f t="shared" si="3"/>
        <v>9</v>
      </c>
      <c r="T29" s="3">
        <v>8</v>
      </c>
      <c r="U29" s="3">
        <v>10</v>
      </c>
      <c r="V29" s="3">
        <v>0</v>
      </c>
      <c r="W29" s="189">
        <f t="shared" si="4"/>
        <v>8.5</v>
      </c>
      <c r="X29" s="4">
        <v>7</v>
      </c>
      <c r="Y29" s="4">
        <v>10</v>
      </c>
      <c r="Z29" s="7">
        <v>0</v>
      </c>
      <c r="AA29" s="189">
        <f t="shared" si="5"/>
        <v>7.5</v>
      </c>
      <c r="AB29" s="3">
        <v>9</v>
      </c>
      <c r="AC29" s="3">
        <v>5</v>
      </c>
      <c r="AD29" s="3">
        <v>0</v>
      </c>
      <c r="AE29" s="189">
        <f t="shared" si="6"/>
        <v>9.25</v>
      </c>
      <c r="AF29" s="5">
        <v>8</v>
      </c>
      <c r="AG29" s="5">
        <v>0</v>
      </c>
      <c r="AH29" s="5">
        <v>0</v>
      </c>
      <c r="AI29" s="189">
        <f t="shared" si="7"/>
        <v>8</v>
      </c>
      <c r="AJ29" s="4">
        <v>7</v>
      </c>
      <c r="AK29" s="4">
        <v>10</v>
      </c>
      <c r="AL29" s="4">
        <v>0</v>
      </c>
      <c r="AM29" s="189">
        <f t="shared" si="8"/>
        <v>7.5</v>
      </c>
      <c r="AQ29" s="189">
        <f t="shared" si="9"/>
        <v>0</v>
      </c>
    </row>
    <row r="30" spans="1:43" ht="15.6" x14ac:dyDescent="0.3">
      <c r="A30" s="6" t="s">
        <v>19</v>
      </c>
      <c r="B30" s="148" t="s">
        <v>347</v>
      </c>
      <c r="C30" s="6" t="s">
        <v>62</v>
      </c>
      <c r="D30" s="8">
        <v>1</v>
      </c>
      <c r="E30" s="8">
        <v>6</v>
      </c>
      <c r="F30" s="8">
        <v>0</v>
      </c>
      <c r="G30" s="189">
        <f t="shared" si="0"/>
        <v>1.3</v>
      </c>
      <c r="H30" s="8">
        <v>1</v>
      </c>
      <c r="I30" s="8">
        <v>10</v>
      </c>
      <c r="J30" s="8">
        <v>0</v>
      </c>
      <c r="K30" s="189">
        <f t="shared" si="1"/>
        <v>1.5</v>
      </c>
      <c r="L30" s="8">
        <v>1</v>
      </c>
      <c r="M30" s="8">
        <v>12</v>
      </c>
      <c r="N30" s="8">
        <v>0</v>
      </c>
      <c r="O30" s="189">
        <f t="shared" si="2"/>
        <v>1.6</v>
      </c>
      <c r="P30" s="3">
        <v>1</v>
      </c>
      <c r="Q30" s="2">
        <v>5</v>
      </c>
      <c r="R30" s="2">
        <v>0</v>
      </c>
      <c r="S30" s="189">
        <f t="shared" si="3"/>
        <v>1.25</v>
      </c>
      <c r="T30" s="3">
        <v>1</v>
      </c>
      <c r="U30" s="3">
        <v>10</v>
      </c>
      <c r="V30" s="3">
        <v>0</v>
      </c>
      <c r="W30" s="189">
        <f t="shared" si="4"/>
        <v>1.5</v>
      </c>
      <c r="X30" s="4">
        <v>1</v>
      </c>
      <c r="Y30" s="4">
        <v>10</v>
      </c>
      <c r="Z30" s="7">
        <v>0</v>
      </c>
      <c r="AA30" s="189">
        <f t="shared" si="5"/>
        <v>1.5</v>
      </c>
      <c r="AB30" s="3">
        <v>2</v>
      </c>
      <c r="AC30" s="3">
        <v>2</v>
      </c>
      <c r="AD30" s="3">
        <v>0</v>
      </c>
      <c r="AE30" s="189">
        <f t="shared" si="6"/>
        <v>2.1</v>
      </c>
      <c r="AF30" s="5">
        <v>2</v>
      </c>
      <c r="AG30" s="5">
        <v>5</v>
      </c>
      <c r="AH30" s="5">
        <v>0</v>
      </c>
      <c r="AI30" s="189">
        <f t="shared" si="7"/>
        <v>2.25</v>
      </c>
      <c r="AJ30" s="4">
        <v>2</v>
      </c>
      <c r="AK30" s="4">
        <v>0</v>
      </c>
      <c r="AL30" s="4">
        <v>0</v>
      </c>
      <c r="AM30" s="189">
        <f t="shared" si="8"/>
        <v>2</v>
      </c>
      <c r="AN30" s="4">
        <v>1</v>
      </c>
      <c r="AO30" s="4">
        <v>10</v>
      </c>
      <c r="AP30" s="4">
        <v>0</v>
      </c>
      <c r="AQ30" s="189">
        <f t="shared" si="9"/>
        <v>1.5</v>
      </c>
    </row>
    <row r="31" spans="1:43" ht="15.6" x14ac:dyDescent="0.3">
      <c r="A31" s="6" t="s">
        <v>44</v>
      </c>
      <c r="B31" s="148" t="s">
        <v>347</v>
      </c>
      <c r="C31" s="6" t="s">
        <v>62</v>
      </c>
      <c r="D31" s="8">
        <v>0</v>
      </c>
      <c r="E31" s="8">
        <v>19</v>
      </c>
      <c r="F31" s="8">
        <v>0</v>
      </c>
      <c r="G31" s="189">
        <f t="shared" si="0"/>
        <v>0.95</v>
      </c>
      <c r="H31" s="8">
        <v>1</v>
      </c>
      <c r="I31" s="8">
        <v>2</v>
      </c>
      <c r="J31" s="8">
        <v>0</v>
      </c>
      <c r="K31" s="189">
        <f t="shared" si="1"/>
        <v>1.1000000000000001</v>
      </c>
      <c r="L31" s="8">
        <v>2</v>
      </c>
      <c r="M31" s="8">
        <v>4</v>
      </c>
      <c r="N31" s="8">
        <v>0</v>
      </c>
      <c r="O31" s="189">
        <f t="shared" si="2"/>
        <v>2.2000000000000002</v>
      </c>
      <c r="P31" s="3">
        <v>3</v>
      </c>
      <c r="Q31" s="2">
        <v>0</v>
      </c>
      <c r="R31" s="2">
        <v>0</v>
      </c>
      <c r="S31" s="189">
        <f t="shared" si="3"/>
        <v>3</v>
      </c>
      <c r="T31" s="3">
        <v>2</v>
      </c>
      <c r="U31" s="3">
        <v>0</v>
      </c>
      <c r="V31" s="3">
        <v>0</v>
      </c>
      <c r="W31" s="189">
        <f t="shared" si="4"/>
        <v>2</v>
      </c>
      <c r="X31" s="4">
        <v>2</v>
      </c>
      <c r="Y31" s="4">
        <v>10</v>
      </c>
      <c r="Z31" s="4">
        <v>0</v>
      </c>
      <c r="AA31" s="189">
        <f t="shared" si="5"/>
        <v>2.5</v>
      </c>
      <c r="AB31" s="3">
        <v>2</v>
      </c>
      <c r="AC31" s="3">
        <v>5</v>
      </c>
      <c r="AD31" s="3">
        <v>0</v>
      </c>
      <c r="AE31" s="189">
        <f t="shared" si="6"/>
        <v>2.25</v>
      </c>
      <c r="AF31" s="5">
        <v>1</v>
      </c>
      <c r="AG31" s="5">
        <v>5</v>
      </c>
      <c r="AH31" s="5">
        <v>0</v>
      </c>
      <c r="AI31" s="189">
        <f t="shared" si="7"/>
        <v>1.25</v>
      </c>
      <c r="AJ31" s="4">
        <v>1</v>
      </c>
      <c r="AK31" s="4">
        <v>6</v>
      </c>
      <c r="AL31" s="4">
        <v>0</v>
      </c>
      <c r="AM31" s="189">
        <f t="shared" si="8"/>
        <v>1.3</v>
      </c>
      <c r="AN31" s="4">
        <v>1</v>
      </c>
      <c r="AO31" s="4">
        <v>4</v>
      </c>
      <c r="AP31" s="4">
        <v>0</v>
      </c>
      <c r="AQ31" s="189">
        <f t="shared" si="9"/>
        <v>1.2</v>
      </c>
    </row>
    <row r="32" spans="1:43" ht="15.6" x14ac:dyDescent="0.3">
      <c r="A32" s="6" t="s">
        <v>97</v>
      </c>
      <c r="B32" s="148" t="s">
        <v>347</v>
      </c>
      <c r="C32" s="6" t="s">
        <v>62</v>
      </c>
      <c r="D32" s="8">
        <v>9</v>
      </c>
      <c r="E32" s="8">
        <v>0</v>
      </c>
      <c r="F32" s="8">
        <v>0</v>
      </c>
      <c r="G32" s="189">
        <f t="shared" si="0"/>
        <v>9</v>
      </c>
      <c r="H32" s="8">
        <v>8</v>
      </c>
      <c r="I32" s="8">
        <v>0</v>
      </c>
      <c r="J32" s="8">
        <v>0</v>
      </c>
      <c r="K32" s="189">
        <f t="shared" si="1"/>
        <v>8</v>
      </c>
      <c r="L32" s="8">
        <v>14</v>
      </c>
      <c r="M32" s="8">
        <v>0</v>
      </c>
      <c r="N32" s="8">
        <v>0</v>
      </c>
      <c r="O32" s="189">
        <f t="shared" si="2"/>
        <v>14</v>
      </c>
      <c r="P32" s="3">
        <v>13</v>
      </c>
      <c r="Q32" s="2">
        <v>0</v>
      </c>
      <c r="R32" s="2">
        <v>0</v>
      </c>
      <c r="S32" s="189">
        <f t="shared" si="3"/>
        <v>13</v>
      </c>
      <c r="T32" s="3">
        <v>7</v>
      </c>
      <c r="U32" s="3">
        <v>0</v>
      </c>
      <c r="V32" s="3">
        <v>0</v>
      </c>
      <c r="W32" s="189">
        <f t="shared" si="4"/>
        <v>7</v>
      </c>
      <c r="X32" s="4">
        <v>12</v>
      </c>
      <c r="Y32" s="4">
        <v>10</v>
      </c>
      <c r="Z32" s="4">
        <v>0</v>
      </c>
      <c r="AA32" s="189">
        <f t="shared" si="5"/>
        <v>12.5</v>
      </c>
      <c r="AB32" s="3">
        <v>4</v>
      </c>
      <c r="AC32" s="3">
        <v>2</v>
      </c>
      <c r="AD32" s="3">
        <v>0</v>
      </c>
      <c r="AE32" s="189">
        <f t="shared" si="6"/>
        <v>4.0999999999999996</v>
      </c>
      <c r="AF32" s="5">
        <v>4</v>
      </c>
      <c r="AG32" s="5">
        <v>10</v>
      </c>
      <c r="AH32" s="5">
        <v>0</v>
      </c>
      <c r="AI32" s="189">
        <f t="shared" si="7"/>
        <v>4.5</v>
      </c>
      <c r="AJ32" s="4">
        <v>6</v>
      </c>
      <c r="AK32" s="4">
        <v>6</v>
      </c>
      <c r="AL32" s="4">
        <v>0</v>
      </c>
      <c r="AM32" s="189">
        <f t="shared" si="8"/>
        <v>6.3</v>
      </c>
      <c r="AN32" s="4">
        <v>8</v>
      </c>
      <c r="AO32" s="4">
        <v>10</v>
      </c>
      <c r="AP32" s="4">
        <v>0</v>
      </c>
      <c r="AQ32" s="189">
        <f t="shared" si="9"/>
        <v>8.5</v>
      </c>
    </row>
    <row r="33" spans="1:43" ht="15.6" x14ac:dyDescent="0.3">
      <c r="A33" s="6" t="s">
        <v>52</v>
      </c>
      <c r="B33" s="148" t="s">
        <v>345</v>
      </c>
      <c r="C33" s="6" t="s">
        <v>71</v>
      </c>
      <c r="D33" s="8">
        <v>0</v>
      </c>
      <c r="E33" s="8">
        <v>3</v>
      </c>
      <c r="F33" s="8">
        <v>0</v>
      </c>
      <c r="G33" s="189">
        <f t="shared" si="0"/>
        <v>0.15</v>
      </c>
      <c r="H33" s="8">
        <v>0</v>
      </c>
      <c r="I33" s="8">
        <v>4</v>
      </c>
      <c r="J33" s="8">
        <v>0</v>
      </c>
      <c r="K33" s="189">
        <f t="shared" si="1"/>
        <v>0.2</v>
      </c>
      <c r="L33" s="8">
        <v>0</v>
      </c>
      <c r="M33" s="8">
        <v>6</v>
      </c>
      <c r="N33" s="8">
        <v>0</v>
      </c>
      <c r="O33" s="189">
        <f t="shared" si="2"/>
        <v>0.3</v>
      </c>
      <c r="P33" s="3">
        <v>0</v>
      </c>
      <c r="Q33" s="2">
        <v>6</v>
      </c>
      <c r="R33" s="2">
        <v>0</v>
      </c>
      <c r="S33" s="189">
        <f t="shared" si="3"/>
        <v>0.3</v>
      </c>
      <c r="T33" s="3">
        <v>0</v>
      </c>
      <c r="U33" s="3">
        <v>5</v>
      </c>
      <c r="V33" s="3">
        <v>6</v>
      </c>
      <c r="W33" s="189">
        <f t="shared" si="4"/>
        <v>0.27500000000000002</v>
      </c>
      <c r="X33" s="4">
        <v>0</v>
      </c>
      <c r="Y33" s="4">
        <v>4</v>
      </c>
      <c r="Z33" s="4">
        <v>0</v>
      </c>
      <c r="AA33" s="189">
        <f t="shared" si="5"/>
        <v>0.2</v>
      </c>
      <c r="AB33" s="3">
        <v>0</v>
      </c>
      <c r="AC33" s="3">
        <v>3</v>
      </c>
      <c r="AD33" s="3">
        <v>6</v>
      </c>
      <c r="AE33" s="189">
        <f t="shared" si="6"/>
        <v>0.17499999999999999</v>
      </c>
      <c r="AF33" s="5">
        <v>0</v>
      </c>
      <c r="AG33" s="5">
        <v>2</v>
      </c>
      <c r="AH33" s="5">
        <v>6</v>
      </c>
      <c r="AI33" s="189">
        <f t="shared" si="7"/>
        <v>0.125</v>
      </c>
      <c r="AJ33" s="4">
        <v>0</v>
      </c>
      <c r="AK33" s="4">
        <v>3</v>
      </c>
      <c r="AL33" s="4">
        <v>0</v>
      </c>
      <c r="AM33" s="189">
        <f t="shared" si="8"/>
        <v>0.15</v>
      </c>
      <c r="AN33" s="4">
        <v>0</v>
      </c>
      <c r="AO33" s="4">
        <v>3</v>
      </c>
      <c r="AP33" s="4">
        <v>0</v>
      </c>
      <c r="AQ33" s="189">
        <f t="shared" si="9"/>
        <v>0.15</v>
      </c>
    </row>
    <row r="34" spans="1:43" ht="15.6" x14ac:dyDescent="0.3">
      <c r="A34" s="6" t="s">
        <v>98</v>
      </c>
      <c r="B34" s="148" t="s">
        <v>586</v>
      </c>
      <c r="C34" s="6" t="s">
        <v>75</v>
      </c>
      <c r="D34" s="8">
        <v>0</v>
      </c>
      <c r="E34" s="8">
        <v>8</v>
      </c>
      <c r="F34" s="8">
        <v>0</v>
      </c>
      <c r="G34" s="189">
        <f t="shared" si="0"/>
        <v>0.4</v>
      </c>
      <c r="H34" s="8">
        <v>0</v>
      </c>
      <c r="I34" s="8">
        <v>10</v>
      </c>
      <c r="J34" s="8">
        <v>0</v>
      </c>
      <c r="K34" s="189">
        <f t="shared" si="1"/>
        <v>0.5</v>
      </c>
      <c r="L34" s="8">
        <v>0</v>
      </c>
      <c r="M34" s="8">
        <v>8</v>
      </c>
      <c r="N34" s="8">
        <v>0</v>
      </c>
      <c r="O34" s="189">
        <f t="shared" si="2"/>
        <v>0.4</v>
      </c>
      <c r="P34" s="3">
        <v>0</v>
      </c>
      <c r="Q34" s="2">
        <v>8</v>
      </c>
      <c r="R34" s="2">
        <v>0</v>
      </c>
      <c r="S34" s="189">
        <f t="shared" si="3"/>
        <v>0.4</v>
      </c>
      <c r="T34" s="3">
        <v>0</v>
      </c>
      <c r="U34" s="3">
        <v>8</v>
      </c>
      <c r="V34" s="3">
        <v>0</v>
      </c>
      <c r="W34" s="189">
        <f t="shared" si="4"/>
        <v>0.4</v>
      </c>
      <c r="X34" s="4">
        <v>0</v>
      </c>
      <c r="Y34" s="4">
        <v>6</v>
      </c>
      <c r="Z34" s="4">
        <v>0</v>
      </c>
      <c r="AA34" s="189">
        <f t="shared" si="5"/>
        <v>0.3</v>
      </c>
      <c r="AB34" s="3">
        <v>0</v>
      </c>
      <c r="AC34" s="3">
        <v>5</v>
      </c>
      <c r="AD34" s="3">
        <v>0</v>
      </c>
      <c r="AE34" s="189">
        <f t="shared" si="6"/>
        <v>0.25</v>
      </c>
      <c r="AF34" s="5">
        <v>0</v>
      </c>
      <c r="AG34" s="5">
        <v>5</v>
      </c>
      <c r="AH34" s="5">
        <v>6</v>
      </c>
      <c r="AI34" s="189">
        <f t="shared" si="7"/>
        <v>0.27500000000000002</v>
      </c>
      <c r="AJ34" s="4">
        <v>0</v>
      </c>
      <c r="AK34" s="4">
        <v>6</v>
      </c>
      <c r="AL34" s="4">
        <v>0</v>
      </c>
      <c r="AM34" s="189">
        <f t="shared" si="8"/>
        <v>0.3</v>
      </c>
      <c r="AN34" s="4">
        <v>0</v>
      </c>
      <c r="AO34" s="4">
        <v>5</v>
      </c>
      <c r="AP34" s="4">
        <v>6</v>
      </c>
      <c r="AQ34" s="189">
        <f t="shared" si="9"/>
        <v>0.27500000000000002</v>
      </c>
    </row>
    <row r="35" spans="1:43" ht="15.6" x14ac:dyDescent="0.3">
      <c r="A35" s="6" t="s">
        <v>25</v>
      </c>
      <c r="B35" s="148" t="s">
        <v>590</v>
      </c>
      <c r="C35" s="6" t="s">
        <v>99</v>
      </c>
      <c r="D35" s="8">
        <v>0</v>
      </c>
      <c r="E35" s="8">
        <v>8</v>
      </c>
      <c r="F35" s="8">
        <v>0</v>
      </c>
      <c r="G35" s="189">
        <f t="shared" si="0"/>
        <v>0.4</v>
      </c>
      <c r="H35" s="8">
        <v>0</v>
      </c>
      <c r="I35" s="8">
        <v>6</v>
      </c>
      <c r="J35" s="8">
        <v>0</v>
      </c>
      <c r="K35" s="189">
        <f t="shared" si="1"/>
        <v>0.3</v>
      </c>
      <c r="L35" s="8">
        <v>0</v>
      </c>
      <c r="M35" s="8">
        <v>5</v>
      </c>
      <c r="N35" s="8">
        <v>0</v>
      </c>
      <c r="O35" s="189">
        <f t="shared" si="2"/>
        <v>0.25</v>
      </c>
      <c r="P35" s="3">
        <v>0</v>
      </c>
      <c r="Q35" s="2">
        <v>10</v>
      </c>
      <c r="R35" s="2">
        <v>0</v>
      </c>
      <c r="S35" s="189">
        <f t="shared" si="3"/>
        <v>0.5</v>
      </c>
      <c r="T35" s="3">
        <v>0</v>
      </c>
      <c r="U35" s="3">
        <v>7</v>
      </c>
      <c r="V35" s="3">
        <v>0</v>
      </c>
      <c r="W35" s="189">
        <f t="shared" si="4"/>
        <v>0.35</v>
      </c>
      <c r="X35" s="4">
        <v>0</v>
      </c>
      <c r="Y35" s="4">
        <v>19</v>
      </c>
      <c r="Z35" s="4">
        <v>0</v>
      </c>
      <c r="AA35" s="189">
        <f t="shared" si="5"/>
        <v>0.95</v>
      </c>
      <c r="AB35" s="3">
        <v>0</v>
      </c>
      <c r="AC35" s="3">
        <v>8</v>
      </c>
      <c r="AD35" s="3">
        <v>0</v>
      </c>
      <c r="AE35" s="189">
        <f t="shared" si="6"/>
        <v>0.4</v>
      </c>
      <c r="AF35" s="5">
        <v>1</v>
      </c>
      <c r="AG35" s="5">
        <v>0</v>
      </c>
      <c r="AH35" s="5">
        <v>0</v>
      </c>
      <c r="AI35" s="189">
        <f t="shared" si="7"/>
        <v>1</v>
      </c>
      <c r="AJ35" s="4">
        <v>0</v>
      </c>
      <c r="AK35" s="4">
        <v>19</v>
      </c>
      <c r="AL35" s="4">
        <v>0</v>
      </c>
      <c r="AM35" s="189">
        <f t="shared" si="8"/>
        <v>0.95</v>
      </c>
      <c r="AN35" s="4">
        <v>0</v>
      </c>
      <c r="AO35" s="4">
        <v>18</v>
      </c>
      <c r="AP35" s="4">
        <v>0</v>
      </c>
      <c r="AQ35" s="189">
        <f t="shared" si="9"/>
        <v>0.9</v>
      </c>
    </row>
    <row r="36" spans="1:43" ht="15.6" x14ac:dyDescent="0.3">
      <c r="A36" s="6" t="s">
        <v>101</v>
      </c>
      <c r="B36" s="148" t="s">
        <v>347</v>
      </c>
      <c r="C36" s="6" t="s">
        <v>62</v>
      </c>
      <c r="D36" s="8">
        <v>2</v>
      </c>
      <c r="E36" s="8">
        <v>5</v>
      </c>
      <c r="F36" s="8">
        <v>0</v>
      </c>
      <c r="G36" s="189">
        <f t="shared" ref="G36:G57" si="10">D36+(E36/$D$65)+(F36/$F$65)</f>
        <v>2.25</v>
      </c>
      <c r="H36" s="8">
        <v>4</v>
      </c>
      <c r="I36" s="8">
        <v>0</v>
      </c>
      <c r="J36" s="8">
        <v>0</v>
      </c>
      <c r="K36" s="189">
        <f t="shared" ref="K36:K57" si="11">H36+(I36/$D$65)+(J36/$F$65)</f>
        <v>4</v>
      </c>
      <c r="L36" s="8">
        <v>6</v>
      </c>
      <c r="M36" s="8">
        <v>0</v>
      </c>
      <c r="N36" s="8">
        <v>0</v>
      </c>
      <c r="O36" s="189">
        <f t="shared" ref="O36:O57" si="12">L36+(M36/$D$65)+(N36/$F$65)</f>
        <v>6</v>
      </c>
      <c r="P36" s="3">
        <v>4</v>
      </c>
      <c r="Q36" s="2">
        <v>10</v>
      </c>
      <c r="R36" s="2">
        <v>0</v>
      </c>
      <c r="S36" s="189">
        <f t="shared" ref="S36:S57" si="13">P36+(Q36/$D$65)+(R36/$F$65)</f>
        <v>4.5</v>
      </c>
      <c r="T36" s="3">
        <v>4</v>
      </c>
      <c r="U36" s="3">
        <v>5</v>
      </c>
      <c r="V36" s="3">
        <v>0</v>
      </c>
      <c r="W36" s="189">
        <f t="shared" ref="W36:W57" si="14">T36+(U36/$D$65)+(V36/$F$65)</f>
        <v>4.25</v>
      </c>
      <c r="X36" s="4">
        <v>3</v>
      </c>
      <c r="Y36" s="4">
        <v>0</v>
      </c>
      <c r="Z36" s="4">
        <v>0</v>
      </c>
      <c r="AA36" s="189">
        <f t="shared" ref="AA36:AA57" si="15">X36+(Y36/$D$65)+(Z36/$F$65)</f>
        <v>3</v>
      </c>
      <c r="AB36" s="3">
        <v>3</v>
      </c>
      <c r="AC36" s="3">
        <v>10</v>
      </c>
      <c r="AD36" s="3">
        <v>0</v>
      </c>
      <c r="AE36" s="189">
        <f t="shared" ref="AE36:AE57" si="16">AB36+(AC36/$D$65)+(AD36/$F$65)</f>
        <v>3.5</v>
      </c>
      <c r="AF36" s="5">
        <v>4</v>
      </c>
      <c r="AG36" s="5">
        <v>0</v>
      </c>
      <c r="AH36" s="5">
        <v>0</v>
      </c>
      <c r="AI36" s="189">
        <f t="shared" ref="AI36:AI57" si="17">AF36+(AG36/$D$65)+(AH36/$F$65)</f>
        <v>4</v>
      </c>
      <c r="AJ36" s="4">
        <v>3</v>
      </c>
      <c r="AK36" s="4">
        <v>10</v>
      </c>
      <c r="AL36" s="4">
        <v>0</v>
      </c>
      <c r="AM36" s="189">
        <f t="shared" ref="AM36:AM57" si="18">AJ36+(AK36/$D$65)+(AL36/$F$65)</f>
        <v>3.5</v>
      </c>
      <c r="AN36" s="4">
        <v>2</v>
      </c>
      <c r="AO36" s="4">
        <v>6</v>
      </c>
      <c r="AP36" s="4">
        <v>0</v>
      </c>
      <c r="AQ36" s="189">
        <f t="shared" ref="AQ36:AQ57" si="19">AN36+(AO36/$D$65)+(AP36/$F$65)</f>
        <v>2.2999999999999998</v>
      </c>
    </row>
    <row r="37" spans="1:43" ht="15.6" x14ac:dyDescent="0.3">
      <c r="A37" s="6" t="s">
        <v>102</v>
      </c>
      <c r="B37" s="148" t="s">
        <v>347</v>
      </c>
      <c r="C37" s="6" t="s">
        <v>62</v>
      </c>
      <c r="D37" s="8">
        <v>2</v>
      </c>
      <c r="E37" s="8">
        <v>0</v>
      </c>
      <c r="F37" s="8">
        <v>0</v>
      </c>
      <c r="G37" s="189">
        <f t="shared" si="10"/>
        <v>2</v>
      </c>
      <c r="H37" s="8">
        <v>2</v>
      </c>
      <c r="I37" s="8">
        <v>0</v>
      </c>
      <c r="J37" s="8">
        <v>0</v>
      </c>
      <c r="K37" s="189">
        <f t="shared" si="11"/>
        <v>2</v>
      </c>
      <c r="L37" s="8">
        <v>4</v>
      </c>
      <c r="M37" s="8">
        <v>10</v>
      </c>
      <c r="N37" s="8">
        <v>0</v>
      </c>
      <c r="O37" s="189">
        <f t="shared" si="12"/>
        <v>4.5</v>
      </c>
      <c r="P37" s="3">
        <v>4</v>
      </c>
      <c r="Q37" s="2">
        <v>10</v>
      </c>
      <c r="R37" s="2">
        <v>0</v>
      </c>
      <c r="S37" s="189">
        <f t="shared" si="13"/>
        <v>4.5</v>
      </c>
      <c r="T37" s="3">
        <v>4</v>
      </c>
      <c r="U37" s="3">
        <v>0</v>
      </c>
      <c r="V37" s="3">
        <v>0</v>
      </c>
      <c r="W37" s="189">
        <f t="shared" si="14"/>
        <v>4</v>
      </c>
      <c r="X37" s="4">
        <v>2</v>
      </c>
      <c r="Y37" s="4">
        <v>15</v>
      </c>
      <c r="Z37" s="4">
        <v>0</v>
      </c>
      <c r="AA37" s="189">
        <f t="shared" si="15"/>
        <v>2.75</v>
      </c>
      <c r="AB37" s="3">
        <v>3</v>
      </c>
      <c r="AC37" s="3">
        <v>5</v>
      </c>
      <c r="AD37" s="3">
        <v>0</v>
      </c>
      <c r="AE37" s="189">
        <f t="shared" si="16"/>
        <v>3.25</v>
      </c>
      <c r="AF37" s="5">
        <v>3</v>
      </c>
      <c r="AG37" s="5">
        <v>0</v>
      </c>
      <c r="AH37" s="5">
        <v>0</v>
      </c>
      <c r="AI37" s="189">
        <f t="shared" si="17"/>
        <v>3</v>
      </c>
      <c r="AJ37" s="4">
        <v>3</v>
      </c>
      <c r="AK37" s="4">
        <v>0</v>
      </c>
      <c r="AL37" s="4">
        <v>0</v>
      </c>
      <c r="AM37" s="189">
        <f t="shared" si="18"/>
        <v>3</v>
      </c>
      <c r="AN37" s="4">
        <v>1</v>
      </c>
      <c r="AO37" s="4">
        <v>18</v>
      </c>
      <c r="AP37" s="4">
        <v>0</v>
      </c>
      <c r="AQ37" s="189">
        <f t="shared" si="19"/>
        <v>1.9</v>
      </c>
    </row>
    <row r="38" spans="1:43" ht="15.6" x14ac:dyDescent="0.3">
      <c r="A38" s="6" t="s">
        <v>103</v>
      </c>
      <c r="B38" s="148" t="s">
        <v>348</v>
      </c>
      <c r="C38" s="6" t="s">
        <v>94</v>
      </c>
      <c r="D38" s="8">
        <v>1</v>
      </c>
      <c r="E38" s="8">
        <v>10</v>
      </c>
      <c r="F38" s="8">
        <v>0</v>
      </c>
      <c r="G38" s="189">
        <f t="shared" si="10"/>
        <v>1.5</v>
      </c>
      <c r="H38" s="8">
        <v>1</v>
      </c>
      <c r="I38" s="8">
        <v>15</v>
      </c>
      <c r="J38" s="8">
        <v>0</v>
      </c>
      <c r="K38" s="189">
        <f t="shared" si="11"/>
        <v>1.75</v>
      </c>
      <c r="L38" s="8">
        <v>2</v>
      </c>
      <c r="M38" s="8">
        <v>0</v>
      </c>
      <c r="N38" s="8">
        <v>0</v>
      </c>
      <c r="O38" s="189">
        <f t="shared" si="12"/>
        <v>2</v>
      </c>
      <c r="P38" s="3">
        <v>1</v>
      </c>
      <c r="Q38" s="2">
        <v>15</v>
      </c>
      <c r="R38" s="2">
        <v>0</v>
      </c>
      <c r="S38" s="189">
        <f t="shared" si="13"/>
        <v>1.75</v>
      </c>
      <c r="T38" s="3">
        <v>2</v>
      </c>
      <c r="U38" s="3">
        <v>0</v>
      </c>
      <c r="V38" s="3">
        <v>0</v>
      </c>
      <c r="W38" s="189">
        <f t="shared" si="14"/>
        <v>2</v>
      </c>
      <c r="X38" s="4">
        <v>2</v>
      </c>
      <c r="Y38" s="4">
        <v>10</v>
      </c>
      <c r="Z38" s="4">
        <v>0</v>
      </c>
      <c r="AA38" s="189">
        <f t="shared" si="15"/>
        <v>2.5</v>
      </c>
      <c r="AB38" s="3">
        <v>2</v>
      </c>
      <c r="AC38" s="3">
        <v>0</v>
      </c>
      <c r="AD38" s="3">
        <v>0</v>
      </c>
      <c r="AE38" s="189">
        <f t="shared" si="16"/>
        <v>2</v>
      </c>
      <c r="AF38" s="5">
        <v>2</v>
      </c>
      <c r="AG38" s="5">
        <v>10</v>
      </c>
      <c r="AH38" s="5">
        <v>0</v>
      </c>
      <c r="AI38" s="189">
        <f t="shared" si="17"/>
        <v>2.5</v>
      </c>
      <c r="AJ38" s="4">
        <v>2</v>
      </c>
      <c r="AK38" s="4">
        <v>0</v>
      </c>
      <c r="AL38" s="4">
        <v>0</v>
      </c>
      <c r="AM38" s="189">
        <f t="shared" si="18"/>
        <v>2</v>
      </c>
      <c r="AN38" s="4">
        <v>1</v>
      </c>
      <c r="AO38" s="4">
        <v>10</v>
      </c>
      <c r="AP38" s="4">
        <v>0</v>
      </c>
      <c r="AQ38" s="189">
        <f t="shared" si="19"/>
        <v>1.5</v>
      </c>
    </row>
    <row r="39" spans="1:43" ht="15.6" x14ac:dyDescent="0.3">
      <c r="A39" s="6" t="s">
        <v>28</v>
      </c>
      <c r="B39" s="148" t="s">
        <v>347</v>
      </c>
      <c r="C39" s="6" t="s">
        <v>62</v>
      </c>
      <c r="D39" s="8">
        <v>0</v>
      </c>
      <c r="E39" s="8">
        <v>14</v>
      </c>
      <c r="F39" s="8">
        <v>0</v>
      </c>
      <c r="G39" s="189">
        <f t="shared" si="10"/>
        <v>0.7</v>
      </c>
      <c r="H39" s="8">
        <v>0</v>
      </c>
      <c r="I39" s="8">
        <v>16</v>
      </c>
      <c r="J39" s="8">
        <v>0</v>
      </c>
      <c r="K39" s="189">
        <f t="shared" si="11"/>
        <v>0.8</v>
      </c>
      <c r="L39" s="8">
        <v>1</v>
      </c>
      <c r="M39" s="8">
        <v>6</v>
      </c>
      <c r="N39" s="8">
        <v>0</v>
      </c>
      <c r="O39" s="189">
        <f t="shared" si="12"/>
        <v>1.3</v>
      </c>
      <c r="P39" s="3">
        <v>1</v>
      </c>
      <c r="Q39" s="2">
        <v>5</v>
      </c>
      <c r="R39" s="2">
        <v>0</v>
      </c>
      <c r="S39" s="189">
        <f t="shared" si="13"/>
        <v>1.25</v>
      </c>
      <c r="T39" s="3">
        <v>1</v>
      </c>
      <c r="U39" s="3">
        <v>8</v>
      </c>
      <c r="V39" s="3">
        <v>0</v>
      </c>
      <c r="W39" s="189">
        <f t="shared" si="14"/>
        <v>1.4</v>
      </c>
      <c r="X39" s="4">
        <v>1</v>
      </c>
      <c r="Y39" s="4">
        <v>2</v>
      </c>
      <c r="Z39" s="4">
        <v>0</v>
      </c>
      <c r="AA39" s="189">
        <f t="shared" si="15"/>
        <v>1.1000000000000001</v>
      </c>
      <c r="AB39" s="3">
        <v>1</v>
      </c>
      <c r="AC39" s="3">
        <v>5</v>
      </c>
      <c r="AD39" s="3">
        <v>0</v>
      </c>
      <c r="AE39" s="189">
        <f t="shared" si="16"/>
        <v>1.25</v>
      </c>
      <c r="AF39" s="5">
        <v>1</v>
      </c>
      <c r="AG39" s="5">
        <v>1</v>
      </c>
      <c r="AH39" s="5">
        <v>0</v>
      </c>
      <c r="AI39" s="189">
        <f t="shared" si="17"/>
        <v>1.05</v>
      </c>
      <c r="AJ39" s="4">
        <v>1</v>
      </c>
      <c r="AK39" s="4">
        <v>5</v>
      </c>
      <c r="AL39" s="4">
        <v>0</v>
      </c>
      <c r="AM39" s="189">
        <f t="shared" si="18"/>
        <v>1.25</v>
      </c>
      <c r="AN39" s="4">
        <v>1</v>
      </c>
      <c r="AO39" s="4">
        <v>4</v>
      </c>
      <c r="AP39" s="4">
        <v>0</v>
      </c>
      <c r="AQ39" s="189">
        <f t="shared" si="19"/>
        <v>1.2</v>
      </c>
    </row>
    <row r="40" spans="1:43" ht="15.6" x14ac:dyDescent="0.3">
      <c r="A40" s="6" t="s">
        <v>29</v>
      </c>
      <c r="B40" s="148" t="s">
        <v>347</v>
      </c>
      <c r="C40" s="6" t="s">
        <v>62</v>
      </c>
      <c r="D40" s="8">
        <v>7</v>
      </c>
      <c r="E40" s="8">
        <v>0</v>
      </c>
      <c r="F40" s="8">
        <v>0</v>
      </c>
      <c r="G40" s="189">
        <f t="shared" si="10"/>
        <v>7</v>
      </c>
      <c r="H40" s="8">
        <v>6</v>
      </c>
      <c r="I40" s="8">
        <v>0</v>
      </c>
      <c r="J40" s="8">
        <v>0</v>
      </c>
      <c r="K40" s="189">
        <f t="shared" si="11"/>
        <v>6</v>
      </c>
      <c r="L40" s="8">
        <v>9</v>
      </c>
      <c r="M40" s="8">
        <v>0</v>
      </c>
      <c r="N40" s="8">
        <v>0</v>
      </c>
      <c r="O40" s="189">
        <f t="shared" si="12"/>
        <v>9</v>
      </c>
      <c r="P40" s="3">
        <v>7</v>
      </c>
      <c r="Q40" s="2">
        <v>0</v>
      </c>
      <c r="R40" s="2">
        <v>0</v>
      </c>
      <c r="S40" s="189">
        <f t="shared" si="13"/>
        <v>7</v>
      </c>
      <c r="T40" s="3">
        <v>9</v>
      </c>
      <c r="U40" s="3">
        <v>0</v>
      </c>
      <c r="V40" s="3">
        <v>0</v>
      </c>
      <c r="W40" s="189">
        <f t="shared" si="14"/>
        <v>9</v>
      </c>
      <c r="X40" s="4">
        <v>6</v>
      </c>
      <c r="Y40" s="4">
        <v>0</v>
      </c>
      <c r="Z40" s="4">
        <v>0</v>
      </c>
      <c r="AA40" s="189">
        <f t="shared" si="15"/>
        <v>6</v>
      </c>
      <c r="AB40" s="3">
        <v>5</v>
      </c>
      <c r="AC40" s="3">
        <v>0</v>
      </c>
      <c r="AD40" s="3">
        <v>0</v>
      </c>
      <c r="AE40" s="189">
        <f t="shared" si="16"/>
        <v>5</v>
      </c>
      <c r="AF40" s="5">
        <v>4</v>
      </c>
      <c r="AG40" s="5">
        <v>0</v>
      </c>
      <c r="AH40" s="5">
        <v>0</v>
      </c>
      <c r="AI40" s="189">
        <f t="shared" si="17"/>
        <v>4</v>
      </c>
      <c r="AJ40" s="4">
        <v>3</v>
      </c>
      <c r="AK40" s="4">
        <v>10</v>
      </c>
      <c r="AL40" s="4">
        <v>0</v>
      </c>
      <c r="AM40" s="189">
        <f t="shared" si="18"/>
        <v>3.5</v>
      </c>
      <c r="AN40" s="4">
        <v>3</v>
      </c>
      <c r="AO40" s="4">
        <v>2</v>
      </c>
      <c r="AP40" s="4">
        <v>0</v>
      </c>
      <c r="AQ40" s="189">
        <f t="shared" si="19"/>
        <v>3.1</v>
      </c>
    </row>
    <row r="41" spans="1:43" ht="15.6" x14ac:dyDescent="0.3">
      <c r="A41" s="6" t="s">
        <v>30</v>
      </c>
      <c r="B41" s="148" t="s">
        <v>345</v>
      </c>
      <c r="C41" s="6" t="s">
        <v>71</v>
      </c>
      <c r="D41" s="8">
        <v>0</v>
      </c>
      <c r="E41" s="8">
        <v>1</v>
      </c>
      <c r="F41" s="8">
        <v>9</v>
      </c>
      <c r="G41" s="189">
        <f t="shared" si="10"/>
        <v>8.7499999999999994E-2</v>
      </c>
      <c r="H41" s="8">
        <v>0</v>
      </c>
      <c r="I41" s="8">
        <v>2</v>
      </c>
      <c r="J41" s="8">
        <v>0</v>
      </c>
      <c r="K41" s="189">
        <f t="shared" si="11"/>
        <v>0.1</v>
      </c>
      <c r="L41" s="8">
        <v>0</v>
      </c>
      <c r="M41" s="8">
        <v>2</v>
      </c>
      <c r="N41" s="8">
        <v>0</v>
      </c>
      <c r="O41" s="189">
        <f t="shared" si="12"/>
        <v>0.1</v>
      </c>
      <c r="P41" s="3">
        <v>0</v>
      </c>
      <c r="Q41" s="2">
        <v>2</v>
      </c>
      <c r="R41" s="2">
        <v>0</v>
      </c>
      <c r="S41" s="189">
        <f t="shared" si="13"/>
        <v>0.1</v>
      </c>
      <c r="T41" s="3">
        <v>0</v>
      </c>
      <c r="U41" s="3">
        <v>2</v>
      </c>
      <c r="V41" s="3">
        <v>6</v>
      </c>
      <c r="W41" s="189">
        <f t="shared" si="14"/>
        <v>0.125</v>
      </c>
      <c r="X41" s="4">
        <v>0</v>
      </c>
      <c r="Y41" s="4">
        <v>2</v>
      </c>
      <c r="Z41" s="4">
        <v>0</v>
      </c>
      <c r="AA41" s="189">
        <f t="shared" si="15"/>
        <v>0.1</v>
      </c>
      <c r="AB41" s="3">
        <v>0</v>
      </c>
      <c r="AC41" s="3">
        <v>2</v>
      </c>
      <c r="AD41" s="3">
        <v>6</v>
      </c>
      <c r="AE41" s="189">
        <f t="shared" si="16"/>
        <v>0.125</v>
      </c>
      <c r="AF41" s="5">
        <v>0</v>
      </c>
      <c r="AG41" s="5">
        <v>1</v>
      </c>
      <c r="AH41" s="5">
        <v>5</v>
      </c>
      <c r="AI41" s="189">
        <f t="shared" si="17"/>
        <v>7.0833333333333331E-2</v>
      </c>
      <c r="AJ41" s="4">
        <v>0</v>
      </c>
      <c r="AK41" s="4">
        <v>1</v>
      </c>
      <c r="AL41" s="4">
        <v>8</v>
      </c>
      <c r="AM41" s="189">
        <f t="shared" si="18"/>
        <v>8.3333333333333343E-2</v>
      </c>
      <c r="AN41" s="4">
        <v>0</v>
      </c>
      <c r="AO41" s="4">
        <v>1</v>
      </c>
      <c r="AP41" s="4">
        <v>6</v>
      </c>
      <c r="AQ41" s="189">
        <f t="shared" si="19"/>
        <v>7.5000000000000011E-2</v>
      </c>
    </row>
    <row r="42" spans="1:43" ht="15.6" x14ac:dyDescent="0.3">
      <c r="A42" s="6" t="s">
        <v>136</v>
      </c>
      <c r="B42" s="148" t="s">
        <v>347</v>
      </c>
      <c r="C42" s="6" t="s">
        <v>62</v>
      </c>
      <c r="D42" s="8">
        <v>2</v>
      </c>
      <c r="E42" s="8">
        <v>0</v>
      </c>
      <c r="F42" s="8">
        <v>0</v>
      </c>
      <c r="G42" s="189">
        <f t="shared" si="10"/>
        <v>2</v>
      </c>
      <c r="H42" s="8">
        <v>2</v>
      </c>
      <c r="I42" s="8">
        <v>10</v>
      </c>
      <c r="J42" s="8">
        <v>0</v>
      </c>
      <c r="K42" s="189">
        <f t="shared" si="11"/>
        <v>2.5</v>
      </c>
      <c r="L42" s="8">
        <v>2</v>
      </c>
      <c r="M42" s="8">
        <v>10</v>
      </c>
      <c r="N42" s="8">
        <v>0</v>
      </c>
      <c r="O42" s="189">
        <f t="shared" si="12"/>
        <v>2.5</v>
      </c>
      <c r="P42" s="3">
        <v>2</v>
      </c>
      <c r="Q42" s="2">
        <v>15</v>
      </c>
      <c r="R42" s="2">
        <v>0</v>
      </c>
      <c r="S42" s="189">
        <f t="shared" si="13"/>
        <v>2.75</v>
      </c>
      <c r="T42" s="3">
        <v>4</v>
      </c>
      <c r="U42" s="3">
        <v>0</v>
      </c>
      <c r="V42" s="3">
        <v>0</v>
      </c>
      <c r="W42" s="189">
        <f t="shared" si="14"/>
        <v>4</v>
      </c>
      <c r="X42" s="4">
        <v>2</v>
      </c>
      <c r="Y42" s="4">
        <v>4</v>
      </c>
      <c r="Z42" s="4">
        <v>0</v>
      </c>
      <c r="AA42" s="189">
        <f t="shared" si="15"/>
        <v>2.2000000000000002</v>
      </c>
      <c r="AB42" s="3">
        <v>2</v>
      </c>
      <c r="AC42" s="3">
        <v>15</v>
      </c>
      <c r="AD42" s="3">
        <v>0</v>
      </c>
      <c r="AE42" s="189">
        <f t="shared" si="16"/>
        <v>2.75</v>
      </c>
      <c r="AF42" s="5">
        <v>2</v>
      </c>
      <c r="AG42" s="5">
        <v>10</v>
      </c>
      <c r="AH42" s="5">
        <v>0</v>
      </c>
      <c r="AI42" s="189">
        <f t="shared" si="17"/>
        <v>2.5</v>
      </c>
      <c r="AJ42" s="4">
        <v>3</v>
      </c>
      <c r="AK42" s="4">
        <v>0</v>
      </c>
      <c r="AL42" s="4">
        <v>0</v>
      </c>
      <c r="AM42" s="189">
        <f t="shared" si="18"/>
        <v>3</v>
      </c>
      <c r="AN42" s="4">
        <v>2</v>
      </c>
      <c r="AO42" s="4">
        <v>12</v>
      </c>
      <c r="AP42" s="4">
        <v>0</v>
      </c>
      <c r="AQ42" s="189">
        <f t="shared" si="19"/>
        <v>2.6</v>
      </c>
    </row>
    <row r="43" spans="1:43" ht="15.6" x14ac:dyDescent="0.3">
      <c r="A43" s="6" t="s">
        <v>104</v>
      </c>
      <c r="B43" s="148" t="s">
        <v>347</v>
      </c>
      <c r="C43" s="6" t="s">
        <v>62</v>
      </c>
      <c r="D43" s="8">
        <v>3</v>
      </c>
      <c r="E43" s="8">
        <v>0</v>
      </c>
      <c r="F43" s="8">
        <v>0</v>
      </c>
      <c r="G43" s="189">
        <f t="shared" si="10"/>
        <v>3</v>
      </c>
      <c r="H43" s="8">
        <v>2</v>
      </c>
      <c r="I43" s="8">
        <v>10</v>
      </c>
      <c r="J43" s="8">
        <v>0</v>
      </c>
      <c r="K43" s="189">
        <f t="shared" si="11"/>
        <v>2.5</v>
      </c>
      <c r="L43" s="8">
        <v>2</v>
      </c>
      <c r="M43" s="8">
        <v>8</v>
      </c>
      <c r="N43" s="8">
        <v>0</v>
      </c>
      <c r="O43" s="189">
        <f t="shared" si="12"/>
        <v>2.4</v>
      </c>
      <c r="P43" s="3">
        <v>2</v>
      </c>
      <c r="Q43" s="2">
        <v>10</v>
      </c>
      <c r="R43" s="2">
        <v>0</v>
      </c>
      <c r="S43" s="189">
        <f t="shared" si="13"/>
        <v>2.5</v>
      </c>
      <c r="T43" s="3">
        <v>3</v>
      </c>
      <c r="U43" s="3">
        <v>0</v>
      </c>
      <c r="V43" s="3">
        <v>0</v>
      </c>
      <c r="W43" s="189">
        <f t="shared" si="14"/>
        <v>3</v>
      </c>
      <c r="X43" s="4">
        <v>2</v>
      </c>
      <c r="Y43" s="4">
        <v>10</v>
      </c>
      <c r="Z43" s="4">
        <v>0</v>
      </c>
      <c r="AA43" s="189">
        <f t="shared" si="15"/>
        <v>2.5</v>
      </c>
      <c r="AB43" s="3">
        <v>2</v>
      </c>
      <c r="AC43" s="3">
        <v>10</v>
      </c>
      <c r="AD43" s="3">
        <v>0</v>
      </c>
      <c r="AE43" s="189">
        <f t="shared" si="16"/>
        <v>2.5</v>
      </c>
      <c r="AF43" s="5">
        <v>2</v>
      </c>
      <c r="AG43" s="5">
        <v>5</v>
      </c>
      <c r="AH43" s="5">
        <v>0</v>
      </c>
      <c r="AI43" s="189">
        <f t="shared" si="17"/>
        <v>2.25</v>
      </c>
      <c r="AJ43" s="4">
        <v>2</v>
      </c>
      <c r="AK43" s="4">
        <v>0</v>
      </c>
      <c r="AL43" s="4">
        <v>0</v>
      </c>
      <c r="AM43" s="189">
        <f t="shared" si="18"/>
        <v>2</v>
      </c>
      <c r="AN43" s="4">
        <v>1</v>
      </c>
      <c r="AO43" s="4">
        <v>18</v>
      </c>
      <c r="AP43" s="4">
        <v>0</v>
      </c>
      <c r="AQ43" s="189">
        <f t="shared" si="19"/>
        <v>1.9</v>
      </c>
    </row>
    <row r="44" spans="1:43" ht="15.6" x14ac:dyDescent="0.3">
      <c r="A44" s="6" t="s">
        <v>630</v>
      </c>
      <c r="B44" s="148" t="s">
        <v>347</v>
      </c>
      <c r="C44" s="6" t="s">
        <v>62</v>
      </c>
      <c r="D44" s="8">
        <v>0</v>
      </c>
      <c r="E44" s="8">
        <v>18</v>
      </c>
      <c r="F44" s="8">
        <v>0</v>
      </c>
      <c r="G44" s="189">
        <f t="shared" si="10"/>
        <v>0.9</v>
      </c>
      <c r="H44" s="8">
        <v>0</v>
      </c>
      <c r="I44" s="8">
        <v>18</v>
      </c>
      <c r="J44" s="8">
        <v>0</v>
      </c>
      <c r="K44" s="189">
        <f t="shared" si="11"/>
        <v>0.9</v>
      </c>
      <c r="L44" s="8">
        <v>0</v>
      </c>
      <c r="M44" s="8">
        <v>16</v>
      </c>
      <c r="N44" s="8">
        <v>0</v>
      </c>
      <c r="O44" s="189">
        <f t="shared" si="12"/>
        <v>0.8</v>
      </c>
      <c r="P44" s="3">
        <v>0</v>
      </c>
      <c r="Q44" s="2">
        <v>15</v>
      </c>
      <c r="R44" s="2">
        <v>0</v>
      </c>
      <c r="S44" s="189">
        <f t="shared" si="13"/>
        <v>0.75</v>
      </c>
      <c r="T44" s="3">
        <v>1</v>
      </c>
      <c r="U44" s="3">
        <v>10</v>
      </c>
      <c r="V44" s="3">
        <v>0</v>
      </c>
      <c r="W44" s="189">
        <f t="shared" si="14"/>
        <v>1.5</v>
      </c>
      <c r="X44" s="4">
        <v>1</v>
      </c>
      <c r="Y44" s="4">
        <v>10</v>
      </c>
      <c r="Z44" s="4">
        <v>0</v>
      </c>
      <c r="AA44" s="189">
        <f t="shared" si="15"/>
        <v>1.5</v>
      </c>
      <c r="AB44" s="3">
        <v>0</v>
      </c>
      <c r="AC44" s="3">
        <v>14</v>
      </c>
      <c r="AD44" s="3">
        <v>0</v>
      </c>
      <c r="AE44" s="189">
        <f t="shared" si="16"/>
        <v>0.7</v>
      </c>
      <c r="AF44" s="5">
        <v>0</v>
      </c>
      <c r="AG44" s="5">
        <v>12</v>
      </c>
      <c r="AH44" s="5">
        <v>6</v>
      </c>
      <c r="AI44" s="189">
        <f t="shared" si="17"/>
        <v>0.625</v>
      </c>
      <c r="AJ44" s="4">
        <v>0</v>
      </c>
      <c r="AK44" s="4">
        <v>4</v>
      </c>
      <c r="AL44" s="4">
        <v>0</v>
      </c>
      <c r="AM44" s="189">
        <f t="shared" si="18"/>
        <v>0.2</v>
      </c>
      <c r="AN44" s="4">
        <v>0</v>
      </c>
      <c r="AO44" s="4">
        <v>5</v>
      </c>
      <c r="AP44" s="4">
        <v>0</v>
      </c>
      <c r="AQ44" s="189">
        <f t="shared" si="19"/>
        <v>0.25</v>
      </c>
    </row>
    <row r="45" spans="1:43" ht="15.6" x14ac:dyDescent="0.3">
      <c r="A45" s="6" t="s">
        <v>33</v>
      </c>
      <c r="B45" s="148" t="s">
        <v>347</v>
      </c>
      <c r="C45" s="6" t="s">
        <v>62</v>
      </c>
      <c r="D45" s="8">
        <v>1</v>
      </c>
      <c r="E45" s="8">
        <v>8</v>
      </c>
      <c r="F45" s="8">
        <v>0</v>
      </c>
      <c r="G45" s="189">
        <f t="shared" si="10"/>
        <v>1.4</v>
      </c>
      <c r="H45" s="8">
        <v>1</v>
      </c>
      <c r="I45" s="8">
        <v>10</v>
      </c>
      <c r="J45" s="8">
        <v>0</v>
      </c>
      <c r="K45" s="189">
        <f t="shared" si="11"/>
        <v>1.5</v>
      </c>
      <c r="L45" s="8">
        <v>1</v>
      </c>
      <c r="M45" s="8">
        <v>18</v>
      </c>
      <c r="N45" s="8">
        <v>0</v>
      </c>
      <c r="O45" s="189">
        <f t="shared" si="12"/>
        <v>1.9</v>
      </c>
      <c r="P45" s="3">
        <v>2</v>
      </c>
      <c r="Q45" s="2">
        <v>0</v>
      </c>
      <c r="R45" s="2">
        <v>0</v>
      </c>
      <c r="S45" s="189">
        <f t="shared" si="13"/>
        <v>2</v>
      </c>
      <c r="T45" s="3">
        <v>2</v>
      </c>
      <c r="U45" s="3">
        <v>8</v>
      </c>
      <c r="V45" s="3">
        <v>0</v>
      </c>
      <c r="W45" s="189">
        <f t="shared" si="14"/>
        <v>2.4</v>
      </c>
      <c r="X45" s="4">
        <v>2</v>
      </c>
      <c r="Y45" s="4">
        <v>0</v>
      </c>
      <c r="Z45" s="4">
        <v>0</v>
      </c>
      <c r="AA45" s="189">
        <f t="shared" si="15"/>
        <v>2</v>
      </c>
      <c r="AB45" s="3">
        <v>2</v>
      </c>
      <c r="AC45" s="3">
        <v>5</v>
      </c>
      <c r="AD45" s="3">
        <v>0</v>
      </c>
      <c r="AE45" s="189">
        <f t="shared" si="16"/>
        <v>2.25</v>
      </c>
      <c r="AF45" s="5">
        <v>2</v>
      </c>
      <c r="AG45" s="5">
        <v>8</v>
      </c>
      <c r="AH45" s="5">
        <v>0</v>
      </c>
      <c r="AI45" s="189">
        <f t="shared" si="17"/>
        <v>2.4</v>
      </c>
      <c r="AJ45" s="4">
        <v>2</v>
      </c>
      <c r="AK45" s="4">
        <v>10</v>
      </c>
      <c r="AL45" s="4">
        <v>0</v>
      </c>
      <c r="AM45" s="189">
        <f t="shared" si="18"/>
        <v>2.5</v>
      </c>
      <c r="AN45" s="4">
        <v>2</v>
      </c>
      <c r="AO45" s="4">
        <v>2</v>
      </c>
      <c r="AP45" s="4">
        <v>0</v>
      </c>
      <c r="AQ45" s="189">
        <f t="shared" si="19"/>
        <v>2.1</v>
      </c>
    </row>
    <row r="46" spans="1:43" ht="15.6" x14ac:dyDescent="0.3">
      <c r="A46" s="6" t="s">
        <v>105</v>
      </c>
      <c r="B46" s="148" t="s">
        <v>347</v>
      </c>
      <c r="C46" s="6" t="s">
        <v>62</v>
      </c>
      <c r="D46" s="8">
        <v>1</v>
      </c>
      <c r="E46" s="8">
        <v>0</v>
      </c>
      <c r="F46" s="8">
        <v>0</v>
      </c>
      <c r="G46" s="189">
        <f t="shared" si="10"/>
        <v>1</v>
      </c>
      <c r="H46" s="8">
        <v>1</v>
      </c>
      <c r="I46" s="8">
        <v>10</v>
      </c>
      <c r="J46" s="8">
        <v>0</v>
      </c>
      <c r="K46" s="189">
        <f t="shared" si="11"/>
        <v>1.5</v>
      </c>
      <c r="L46" s="8">
        <v>2</v>
      </c>
      <c r="M46" s="8">
        <v>5</v>
      </c>
      <c r="N46" s="8">
        <v>0</v>
      </c>
      <c r="O46" s="189">
        <f t="shared" si="12"/>
        <v>2.25</v>
      </c>
      <c r="P46" s="3">
        <v>2</v>
      </c>
      <c r="Q46" s="2">
        <v>10</v>
      </c>
      <c r="R46" s="2">
        <v>0</v>
      </c>
      <c r="S46" s="189">
        <f t="shared" si="13"/>
        <v>2.5</v>
      </c>
      <c r="T46" s="3">
        <v>1</v>
      </c>
      <c r="U46" s="3">
        <v>15</v>
      </c>
      <c r="V46" s="3">
        <v>0</v>
      </c>
      <c r="W46" s="189">
        <f t="shared" si="14"/>
        <v>1.75</v>
      </c>
      <c r="X46" s="4">
        <v>1</v>
      </c>
      <c r="Y46" s="4">
        <v>14</v>
      </c>
      <c r="Z46" s="4">
        <v>0</v>
      </c>
      <c r="AA46" s="189">
        <f t="shared" si="15"/>
        <v>1.7</v>
      </c>
      <c r="AB46" s="3">
        <v>1</v>
      </c>
      <c r="AC46" s="3">
        <v>10</v>
      </c>
      <c r="AD46" s="3">
        <v>0</v>
      </c>
      <c r="AE46" s="189">
        <f t="shared" si="16"/>
        <v>1.5</v>
      </c>
      <c r="AF46" s="5">
        <v>1</v>
      </c>
      <c r="AG46" s="5">
        <v>10</v>
      </c>
      <c r="AH46" s="5">
        <v>0</v>
      </c>
      <c r="AI46" s="189">
        <f t="shared" si="17"/>
        <v>1.5</v>
      </c>
      <c r="AJ46" s="4">
        <v>2</v>
      </c>
      <c r="AK46" s="4">
        <v>0</v>
      </c>
      <c r="AL46" s="4">
        <v>0</v>
      </c>
      <c r="AM46" s="189">
        <f t="shared" si="18"/>
        <v>2</v>
      </c>
      <c r="AN46" s="4">
        <v>2</v>
      </c>
      <c r="AO46" s="4">
        <v>0</v>
      </c>
      <c r="AP46" s="4">
        <v>0</v>
      </c>
      <c r="AQ46" s="189">
        <f t="shared" si="19"/>
        <v>2</v>
      </c>
    </row>
    <row r="47" spans="1:43" ht="15.6" x14ac:dyDescent="0.3">
      <c r="A47" s="6" t="s">
        <v>36</v>
      </c>
      <c r="B47" s="148" t="s">
        <v>347</v>
      </c>
      <c r="C47" s="6" t="s">
        <v>62</v>
      </c>
      <c r="D47" s="8">
        <v>2</v>
      </c>
      <c r="E47" s="8">
        <v>10</v>
      </c>
      <c r="F47" s="8">
        <v>0</v>
      </c>
      <c r="G47" s="189">
        <f t="shared" si="10"/>
        <v>2.5</v>
      </c>
      <c r="H47" s="8">
        <v>1</v>
      </c>
      <c r="I47" s="8">
        <v>17</v>
      </c>
      <c r="J47" s="8">
        <v>0</v>
      </c>
      <c r="K47" s="189">
        <f t="shared" si="11"/>
        <v>1.85</v>
      </c>
      <c r="L47" s="8">
        <v>2</v>
      </c>
      <c r="M47" s="8">
        <v>3</v>
      </c>
      <c r="N47" s="8">
        <v>0</v>
      </c>
      <c r="O47" s="189">
        <f t="shared" si="12"/>
        <v>2.15</v>
      </c>
      <c r="P47" s="3">
        <v>2</v>
      </c>
      <c r="Q47" s="2">
        <v>8</v>
      </c>
      <c r="R47" s="2">
        <v>0</v>
      </c>
      <c r="S47" s="189">
        <f t="shared" si="13"/>
        <v>2.4</v>
      </c>
      <c r="T47" s="3">
        <v>2</v>
      </c>
      <c r="U47" s="3">
        <v>16</v>
      </c>
      <c r="V47" s="3">
        <v>0</v>
      </c>
      <c r="W47" s="189">
        <f t="shared" si="14"/>
        <v>2.8</v>
      </c>
      <c r="X47" s="4">
        <v>2</v>
      </c>
      <c r="Y47" s="4">
        <v>8</v>
      </c>
      <c r="Z47" s="4">
        <v>0</v>
      </c>
      <c r="AA47" s="189">
        <f t="shared" si="15"/>
        <v>2.4</v>
      </c>
      <c r="AB47" s="3">
        <v>2</v>
      </c>
      <c r="AC47" s="3">
        <v>0</v>
      </c>
      <c r="AD47" s="3">
        <v>0</v>
      </c>
      <c r="AE47" s="189">
        <f t="shared" si="16"/>
        <v>2</v>
      </c>
      <c r="AF47" s="5">
        <v>2</v>
      </c>
      <c r="AG47" s="5">
        <v>0</v>
      </c>
      <c r="AH47" s="5">
        <v>0</v>
      </c>
      <c r="AI47" s="189">
        <f t="shared" si="17"/>
        <v>2</v>
      </c>
      <c r="AJ47" s="4">
        <v>2</v>
      </c>
      <c r="AK47" s="4">
        <v>0</v>
      </c>
      <c r="AL47" s="4">
        <v>0</v>
      </c>
      <c r="AM47" s="189">
        <f t="shared" si="18"/>
        <v>2</v>
      </c>
      <c r="AN47" s="4">
        <v>2</v>
      </c>
      <c r="AO47" s="4">
        <v>2</v>
      </c>
      <c r="AP47" s="4">
        <v>0</v>
      </c>
      <c r="AQ47" s="189">
        <f t="shared" si="19"/>
        <v>2.1</v>
      </c>
    </row>
    <row r="48" spans="1:43" ht="15.6" x14ac:dyDescent="0.3">
      <c r="A48" s="6" t="s">
        <v>106</v>
      </c>
      <c r="B48" s="148" t="s">
        <v>340</v>
      </c>
      <c r="C48" s="6" t="s">
        <v>593</v>
      </c>
      <c r="D48" s="8">
        <v>0</v>
      </c>
      <c r="E48" s="8">
        <v>3</v>
      </c>
      <c r="F48" s="8">
        <v>0</v>
      </c>
      <c r="G48" s="189">
        <f t="shared" si="10"/>
        <v>0.15</v>
      </c>
      <c r="H48" s="8">
        <v>0</v>
      </c>
      <c r="I48" s="8">
        <v>3</v>
      </c>
      <c r="J48" s="8">
        <v>0</v>
      </c>
      <c r="K48" s="189">
        <f t="shared" si="11"/>
        <v>0.15</v>
      </c>
      <c r="L48" s="8">
        <v>0</v>
      </c>
      <c r="M48" s="8">
        <v>4</v>
      </c>
      <c r="N48" s="8">
        <v>0</v>
      </c>
      <c r="O48" s="189">
        <f t="shared" si="12"/>
        <v>0.2</v>
      </c>
      <c r="P48" s="3">
        <v>0</v>
      </c>
      <c r="Q48" s="2">
        <v>3</v>
      </c>
      <c r="R48" s="2">
        <v>10</v>
      </c>
      <c r="S48" s="189">
        <f t="shared" si="13"/>
        <v>0.19166666666666665</v>
      </c>
      <c r="T48" s="3">
        <v>0</v>
      </c>
      <c r="U48" s="3">
        <v>4</v>
      </c>
      <c r="V48" s="3">
        <v>0</v>
      </c>
      <c r="W48" s="189">
        <f t="shared" si="14"/>
        <v>0.2</v>
      </c>
      <c r="X48" s="4">
        <v>0</v>
      </c>
      <c r="Y48" s="4">
        <v>3</v>
      </c>
      <c r="Z48" s="4">
        <v>6</v>
      </c>
      <c r="AA48" s="189">
        <f t="shared" si="15"/>
        <v>0.17499999999999999</v>
      </c>
      <c r="AB48" s="3">
        <v>0</v>
      </c>
      <c r="AC48" s="3">
        <v>3</v>
      </c>
      <c r="AD48" s="3">
        <v>6</v>
      </c>
      <c r="AE48" s="189">
        <f t="shared" si="16"/>
        <v>0.17499999999999999</v>
      </c>
      <c r="AF48" s="5">
        <v>0</v>
      </c>
      <c r="AG48" s="5">
        <v>4</v>
      </c>
      <c r="AH48" s="5">
        <v>0</v>
      </c>
      <c r="AI48" s="189">
        <f t="shared" si="17"/>
        <v>0.2</v>
      </c>
      <c r="AJ48" s="4">
        <v>0</v>
      </c>
      <c r="AK48" s="4">
        <v>4</v>
      </c>
      <c r="AL48" s="4">
        <v>0</v>
      </c>
      <c r="AM48" s="189">
        <f t="shared" si="18"/>
        <v>0.2</v>
      </c>
      <c r="AN48" s="4">
        <v>0</v>
      </c>
      <c r="AO48" s="4">
        <v>3</v>
      </c>
      <c r="AP48" s="4">
        <v>0</v>
      </c>
      <c r="AQ48" s="189">
        <f t="shared" si="19"/>
        <v>0.15</v>
      </c>
    </row>
    <row r="49" spans="1:43" ht="15.6" x14ac:dyDescent="0.3">
      <c r="A49" s="6" t="s">
        <v>357</v>
      </c>
      <c r="B49" s="148" t="s">
        <v>350</v>
      </c>
      <c r="C49" s="6" t="s">
        <v>108</v>
      </c>
      <c r="D49" s="8">
        <v>1</v>
      </c>
      <c r="E49" s="8">
        <v>6</v>
      </c>
      <c r="F49" s="8">
        <v>0</v>
      </c>
      <c r="G49" s="189">
        <f t="shared" si="10"/>
        <v>1.3</v>
      </c>
      <c r="H49" s="8">
        <v>1</v>
      </c>
      <c r="I49" s="8">
        <v>4</v>
      </c>
      <c r="J49" s="8">
        <v>0</v>
      </c>
      <c r="K49" s="189">
        <f t="shared" si="11"/>
        <v>1.2</v>
      </c>
      <c r="L49" s="8">
        <v>2</v>
      </c>
      <c r="M49" s="8">
        <v>0</v>
      </c>
      <c r="N49" s="8">
        <v>0</v>
      </c>
      <c r="O49" s="189">
        <f t="shared" si="12"/>
        <v>2</v>
      </c>
      <c r="P49" s="3">
        <v>2</v>
      </c>
      <c r="Q49" s="2">
        <v>5</v>
      </c>
      <c r="R49" s="2">
        <v>0</v>
      </c>
      <c r="S49" s="189">
        <f t="shared" si="13"/>
        <v>2.25</v>
      </c>
      <c r="T49" s="3">
        <v>1</v>
      </c>
      <c r="U49" s="3">
        <v>10</v>
      </c>
      <c r="V49" s="3">
        <v>0</v>
      </c>
      <c r="W49" s="189">
        <f t="shared" si="14"/>
        <v>1.5</v>
      </c>
      <c r="X49" s="4">
        <v>1</v>
      </c>
      <c r="Y49" s="4">
        <v>4</v>
      </c>
      <c r="Z49" s="4">
        <v>0</v>
      </c>
      <c r="AA49" s="189">
        <f t="shared" si="15"/>
        <v>1.2</v>
      </c>
      <c r="AB49" s="3">
        <v>1</v>
      </c>
      <c r="AC49" s="3">
        <v>10</v>
      </c>
      <c r="AD49" s="3">
        <v>0</v>
      </c>
      <c r="AE49" s="189">
        <f t="shared" si="16"/>
        <v>1.5</v>
      </c>
      <c r="AF49" s="5">
        <v>1</v>
      </c>
      <c r="AG49" s="5">
        <v>10</v>
      </c>
      <c r="AH49" s="5">
        <v>0</v>
      </c>
      <c r="AI49" s="189">
        <f t="shared" si="17"/>
        <v>1.5</v>
      </c>
      <c r="AJ49" s="4">
        <v>1</v>
      </c>
      <c r="AK49" s="4">
        <v>5</v>
      </c>
      <c r="AL49" s="4">
        <v>0</v>
      </c>
      <c r="AM49" s="189">
        <f t="shared" si="18"/>
        <v>1.25</v>
      </c>
      <c r="AN49" s="4">
        <v>1</v>
      </c>
      <c r="AO49" s="4">
        <v>6</v>
      </c>
      <c r="AP49" s="4">
        <v>0</v>
      </c>
      <c r="AQ49" s="189">
        <f t="shared" si="19"/>
        <v>1.3</v>
      </c>
    </row>
    <row r="50" spans="1:43" ht="15.6" x14ac:dyDescent="0.3">
      <c r="A50" s="6" t="s">
        <v>356</v>
      </c>
      <c r="B50" s="148" t="s">
        <v>347</v>
      </c>
      <c r="C50" s="6" t="s">
        <v>62</v>
      </c>
      <c r="D50" s="8">
        <v>5</v>
      </c>
      <c r="E50" s="8">
        <v>5</v>
      </c>
      <c r="F50" s="8">
        <v>0</v>
      </c>
      <c r="G50" s="189">
        <f t="shared" si="10"/>
        <v>5.25</v>
      </c>
      <c r="H50" s="8">
        <v>6</v>
      </c>
      <c r="I50" s="8">
        <v>0</v>
      </c>
      <c r="J50" s="8">
        <v>0</v>
      </c>
      <c r="K50" s="189">
        <f t="shared" si="11"/>
        <v>6</v>
      </c>
      <c r="L50" s="8">
        <v>8</v>
      </c>
      <c r="M50" s="8">
        <v>5</v>
      </c>
      <c r="N50" s="8">
        <v>0</v>
      </c>
      <c r="O50" s="189">
        <f t="shared" si="12"/>
        <v>8.25</v>
      </c>
      <c r="P50" s="3">
        <v>10</v>
      </c>
      <c r="Q50" s="2">
        <v>0</v>
      </c>
      <c r="R50" s="2">
        <v>0</v>
      </c>
      <c r="S50" s="189">
        <f t="shared" si="13"/>
        <v>10</v>
      </c>
      <c r="T50" s="3">
        <v>9</v>
      </c>
      <c r="U50" s="3">
        <v>0</v>
      </c>
      <c r="V50" s="3">
        <v>0</v>
      </c>
      <c r="W50" s="189">
        <f t="shared" si="14"/>
        <v>9</v>
      </c>
      <c r="X50" s="4">
        <v>7</v>
      </c>
      <c r="Y50" s="4">
        <v>10</v>
      </c>
      <c r="Z50" s="4">
        <v>0</v>
      </c>
      <c r="AA50" s="189">
        <f t="shared" si="15"/>
        <v>7.5</v>
      </c>
      <c r="AB50" s="3">
        <v>5</v>
      </c>
      <c r="AC50" s="3">
        <v>15</v>
      </c>
      <c r="AD50" s="3">
        <v>0</v>
      </c>
      <c r="AE50" s="189">
        <f t="shared" si="16"/>
        <v>5.75</v>
      </c>
      <c r="AF50" s="5">
        <v>6</v>
      </c>
      <c r="AG50" s="5">
        <v>0</v>
      </c>
      <c r="AH50" s="5">
        <v>0</v>
      </c>
      <c r="AI50" s="189">
        <f t="shared" si="17"/>
        <v>6</v>
      </c>
      <c r="AJ50" s="4">
        <v>6</v>
      </c>
      <c r="AK50" s="4">
        <v>10</v>
      </c>
      <c r="AL50" s="4">
        <v>0</v>
      </c>
      <c r="AM50" s="189">
        <f t="shared" si="18"/>
        <v>6.5</v>
      </c>
      <c r="AN50" s="4">
        <v>6</v>
      </c>
      <c r="AO50" s="4">
        <v>6</v>
      </c>
      <c r="AP50" s="4">
        <v>0</v>
      </c>
      <c r="AQ50" s="189">
        <f t="shared" si="19"/>
        <v>6.3</v>
      </c>
    </row>
    <row r="51" spans="1:43" ht="15.6" x14ac:dyDescent="0.3">
      <c r="A51" s="6" t="s">
        <v>639</v>
      </c>
      <c r="B51" s="148" t="s">
        <v>347</v>
      </c>
      <c r="C51" s="6" t="s">
        <v>62</v>
      </c>
      <c r="D51" s="8">
        <v>1</v>
      </c>
      <c r="E51" s="8">
        <v>15</v>
      </c>
      <c r="F51" s="8">
        <v>0</v>
      </c>
      <c r="G51" s="189">
        <f t="shared" si="10"/>
        <v>1.75</v>
      </c>
      <c r="H51" s="8">
        <v>2</v>
      </c>
      <c r="I51" s="8">
        <v>0</v>
      </c>
      <c r="J51" s="8">
        <v>0</v>
      </c>
      <c r="K51" s="189">
        <f t="shared" si="11"/>
        <v>2</v>
      </c>
      <c r="L51" s="8">
        <v>2</v>
      </c>
      <c r="M51" s="8">
        <v>10</v>
      </c>
      <c r="N51" s="8">
        <v>0</v>
      </c>
      <c r="O51" s="189">
        <f t="shared" si="12"/>
        <v>2.5</v>
      </c>
      <c r="P51" s="3">
        <v>2</v>
      </c>
      <c r="Q51" s="2">
        <v>0</v>
      </c>
      <c r="R51" s="2">
        <v>0</v>
      </c>
      <c r="S51" s="189">
        <f t="shared" si="13"/>
        <v>2</v>
      </c>
      <c r="T51" s="3">
        <v>1</v>
      </c>
      <c r="U51" s="3">
        <v>5</v>
      </c>
      <c r="V51" s="3">
        <v>0</v>
      </c>
      <c r="W51" s="189">
        <f t="shared" si="14"/>
        <v>1.25</v>
      </c>
      <c r="X51" s="4">
        <v>1</v>
      </c>
      <c r="Y51" s="4">
        <v>10</v>
      </c>
      <c r="Z51" s="4">
        <v>0</v>
      </c>
      <c r="AA51" s="189">
        <f t="shared" si="15"/>
        <v>1.5</v>
      </c>
      <c r="AB51" s="3">
        <v>1</v>
      </c>
      <c r="AC51" s="3">
        <v>12</v>
      </c>
      <c r="AD51" s="3">
        <v>0</v>
      </c>
      <c r="AE51" s="189">
        <f t="shared" si="16"/>
        <v>1.6</v>
      </c>
      <c r="AF51" s="5">
        <v>1</v>
      </c>
      <c r="AG51" s="5">
        <v>10</v>
      </c>
      <c r="AH51" s="5">
        <v>0</v>
      </c>
      <c r="AI51" s="189">
        <f t="shared" si="17"/>
        <v>1.5</v>
      </c>
      <c r="AJ51" s="4">
        <v>1</v>
      </c>
      <c r="AK51" s="4">
        <v>2</v>
      </c>
      <c r="AL51" s="4">
        <v>0</v>
      </c>
      <c r="AM51" s="189">
        <f t="shared" si="18"/>
        <v>1.1000000000000001</v>
      </c>
      <c r="AN51" s="4">
        <v>1</v>
      </c>
      <c r="AO51" s="4">
        <v>15</v>
      </c>
      <c r="AP51" s="4">
        <v>0</v>
      </c>
      <c r="AQ51" s="189">
        <f t="shared" si="19"/>
        <v>1.75</v>
      </c>
    </row>
    <row r="52" spans="1:43" ht="15.6" x14ac:dyDescent="0.3">
      <c r="A52" s="6" t="s">
        <v>608</v>
      </c>
      <c r="B52" s="148" t="s">
        <v>339</v>
      </c>
      <c r="C52" s="6" t="s">
        <v>110</v>
      </c>
      <c r="D52" s="8">
        <v>0</v>
      </c>
      <c r="E52" s="8">
        <v>9</v>
      </c>
      <c r="F52" s="8">
        <v>0</v>
      </c>
      <c r="G52" s="189">
        <f t="shared" si="10"/>
        <v>0.45</v>
      </c>
      <c r="H52" s="8">
        <v>0</v>
      </c>
      <c r="I52" s="8">
        <v>10</v>
      </c>
      <c r="J52" s="8">
        <v>0</v>
      </c>
      <c r="K52" s="189">
        <f t="shared" si="11"/>
        <v>0.5</v>
      </c>
      <c r="L52" s="8">
        <v>0</v>
      </c>
      <c r="M52" s="8">
        <v>12</v>
      </c>
      <c r="N52" s="8">
        <v>0</v>
      </c>
      <c r="O52" s="189">
        <f t="shared" si="12"/>
        <v>0.6</v>
      </c>
      <c r="P52" s="3">
        <v>0</v>
      </c>
      <c r="Q52" s="2">
        <v>15</v>
      </c>
      <c r="R52" s="2">
        <v>0</v>
      </c>
      <c r="S52" s="189">
        <f t="shared" si="13"/>
        <v>0.75</v>
      </c>
      <c r="T52" s="3">
        <v>0</v>
      </c>
      <c r="U52" s="3">
        <v>14</v>
      </c>
      <c r="V52" s="3">
        <v>0</v>
      </c>
      <c r="W52" s="189">
        <f t="shared" si="14"/>
        <v>0.7</v>
      </c>
      <c r="X52" s="4">
        <v>1</v>
      </c>
      <c r="Y52" s="4">
        <v>1</v>
      </c>
      <c r="Z52" s="4">
        <v>0</v>
      </c>
      <c r="AA52" s="189">
        <f t="shared" si="15"/>
        <v>1.05</v>
      </c>
      <c r="AB52" s="3">
        <v>0</v>
      </c>
      <c r="AC52" s="3">
        <v>18</v>
      </c>
      <c r="AD52" s="3">
        <v>0</v>
      </c>
      <c r="AE52" s="189">
        <f t="shared" si="16"/>
        <v>0.9</v>
      </c>
      <c r="AF52" s="5">
        <v>1</v>
      </c>
      <c r="AG52" s="5">
        <v>2</v>
      </c>
      <c r="AH52" s="5">
        <v>0</v>
      </c>
      <c r="AI52" s="189">
        <f t="shared" si="17"/>
        <v>1.1000000000000001</v>
      </c>
      <c r="AJ52" s="4">
        <v>1</v>
      </c>
      <c r="AK52" s="4">
        <v>5</v>
      </c>
      <c r="AL52" s="4">
        <v>0</v>
      </c>
      <c r="AM52" s="189">
        <f t="shared" si="18"/>
        <v>1.25</v>
      </c>
      <c r="AN52" s="4">
        <v>1</v>
      </c>
      <c r="AO52" s="4">
        <v>8</v>
      </c>
      <c r="AP52" s="4">
        <v>0</v>
      </c>
      <c r="AQ52" s="189">
        <f t="shared" si="19"/>
        <v>1.4</v>
      </c>
    </row>
    <row r="53" spans="1:43" ht="15.6" x14ac:dyDescent="0.3">
      <c r="A53" s="6" t="s">
        <v>112</v>
      </c>
      <c r="B53" s="148" t="s">
        <v>342</v>
      </c>
      <c r="C53" s="6" t="s">
        <v>69</v>
      </c>
      <c r="D53" s="8">
        <v>1</v>
      </c>
      <c r="E53" s="8">
        <v>8</v>
      </c>
      <c r="F53" s="8">
        <v>0</v>
      </c>
      <c r="G53" s="189">
        <f t="shared" si="10"/>
        <v>1.4</v>
      </c>
      <c r="H53" s="8">
        <v>1</v>
      </c>
      <c r="I53" s="8">
        <v>16</v>
      </c>
      <c r="J53" s="8">
        <v>0</v>
      </c>
      <c r="K53" s="189">
        <f t="shared" si="11"/>
        <v>1.8</v>
      </c>
      <c r="L53" s="8">
        <v>1</v>
      </c>
      <c r="M53" s="8">
        <v>18</v>
      </c>
      <c r="N53" s="8">
        <v>0</v>
      </c>
      <c r="O53" s="189">
        <f t="shared" si="12"/>
        <v>1.9</v>
      </c>
      <c r="P53" s="3">
        <v>1</v>
      </c>
      <c r="Q53" s="2">
        <v>15</v>
      </c>
      <c r="R53" s="2">
        <v>0</v>
      </c>
      <c r="S53" s="189">
        <f t="shared" si="13"/>
        <v>1.75</v>
      </c>
      <c r="T53" s="3">
        <v>1</v>
      </c>
      <c r="U53" s="3">
        <v>16</v>
      </c>
      <c r="V53" s="3">
        <v>0</v>
      </c>
      <c r="W53" s="189">
        <f t="shared" si="14"/>
        <v>1.8</v>
      </c>
      <c r="X53" s="4">
        <v>1</v>
      </c>
      <c r="Y53" s="4">
        <v>18</v>
      </c>
      <c r="Z53" s="4">
        <v>0</v>
      </c>
      <c r="AA53" s="189">
        <f t="shared" si="15"/>
        <v>1.9</v>
      </c>
      <c r="AB53" s="3">
        <v>1</v>
      </c>
      <c r="AC53" s="3">
        <v>15</v>
      </c>
      <c r="AD53" s="3">
        <v>0</v>
      </c>
      <c r="AE53" s="189">
        <f t="shared" si="16"/>
        <v>1.75</v>
      </c>
      <c r="AF53" s="5">
        <v>1</v>
      </c>
      <c r="AG53" s="5">
        <v>15</v>
      </c>
      <c r="AH53" s="5">
        <v>0</v>
      </c>
      <c r="AI53" s="189">
        <f t="shared" si="17"/>
        <v>1.75</v>
      </c>
      <c r="AJ53" s="4">
        <v>1</v>
      </c>
      <c r="AK53" s="4">
        <v>14</v>
      </c>
      <c r="AL53" s="4">
        <v>0</v>
      </c>
      <c r="AM53" s="189">
        <f t="shared" si="18"/>
        <v>1.7</v>
      </c>
      <c r="AN53" s="4">
        <v>1</v>
      </c>
      <c r="AO53" s="4">
        <v>12</v>
      </c>
      <c r="AP53" s="4">
        <v>0</v>
      </c>
      <c r="AQ53" s="189">
        <f t="shared" si="19"/>
        <v>1.6</v>
      </c>
    </row>
    <row r="54" spans="1:43" ht="15.6" x14ac:dyDescent="0.3">
      <c r="A54" s="6" t="s">
        <v>113</v>
      </c>
      <c r="B54" s="148" t="s">
        <v>342</v>
      </c>
      <c r="C54" s="6" t="s">
        <v>69</v>
      </c>
      <c r="D54" s="8">
        <v>1</v>
      </c>
      <c r="E54" s="8">
        <v>4</v>
      </c>
      <c r="F54" s="8">
        <v>0</v>
      </c>
      <c r="G54" s="189">
        <f t="shared" si="10"/>
        <v>1.2</v>
      </c>
      <c r="H54" s="8">
        <v>1</v>
      </c>
      <c r="I54" s="8">
        <v>16</v>
      </c>
      <c r="J54" s="8">
        <v>0</v>
      </c>
      <c r="K54" s="189">
        <f t="shared" si="11"/>
        <v>1.8</v>
      </c>
      <c r="L54" s="8">
        <v>1</v>
      </c>
      <c r="M54" s="8">
        <v>18</v>
      </c>
      <c r="N54" s="8">
        <v>0</v>
      </c>
      <c r="O54" s="189">
        <f t="shared" si="12"/>
        <v>1.9</v>
      </c>
      <c r="P54" s="3">
        <v>1</v>
      </c>
      <c r="Q54" s="2">
        <v>15</v>
      </c>
      <c r="R54" s="2">
        <v>0</v>
      </c>
      <c r="S54" s="189">
        <f t="shared" si="13"/>
        <v>1.75</v>
      </c>
      <c r="T54" s="3">
        <v>1</v>
      </c>
      <c r="U54" s="3">
        <v>16</v>
      </c>
      <c r="V54" s="3">
        <v>0</v>
      </c>
      <c r="W54" s="189">
        <f t="shared" si="14"/>
        <v>1.8</v>
      </c>
      <c r="X54" s="4">
        <v>1</v>
      </c>
      <c r="Y54" s="4">
        <v>18</v>
      </c>
      <c r="Z54" s="4">
        <v>0</v>
      </c>
      <c r="AA54" s="189">
        <f t="shared" si="15"/>
        <v>1.9</v>
      </c>
      <c r="AB54" s="3">
        <v>1</v>
      </c>
      <c r="AC54" s="3">
        <v>15</v>
      </c>
      <c r="AD54" s="3">
        <v>0</v>
      </c>
      <c r="AE54" s="189">
        <f t="shared" si="16"/>
        <v>1.75</v>
      </c>
      <c r="AF54" s="5">
        <v>2</v>
      </c>
      <c r="AG54" s="5">
        <v>0</v>
      </c>
      <c r="AH54" s="5">
        <v>0</v>
      </c>
      <c r="AI54" s="189">
        <f t="shared" si="17"/>
        <v>2</v>
      </c>
      <c r="AJ54" s="4">
        <v>2</v>
      </c>
      <c r="AK54" s="4">
        <v>0</v>
      </c>
      <c r="AL54" s="4">
        <v>0</v>
      </c>
      <c r="AM54" s="189">
        <f t="shared" si="18"/>
        <v>2</v>
      </c>
      <c r="AN54" s="4">
        <v>2</v>
      </c>
      <c r="AO54" s="4">
        <v>0</v>
      </c>
      <c r="AP54" s="4">
        <v>0</v>
      </c>
      <c r="AQ54" s="189">
        <f t="shared" si="19"/>
        <v>2</v>
      </c>
    </row>
    <row r="55" spans="1:43" ht="15.6" x14ac:dyDescent="0.3">
      <c r="A55" s="6" t="s">
        <v>114</v>
      </c>
      <c r="B55" s="148" t="s">
        <v>340</v>
      </c>
      <c r="C55" s="6" t="s">
        <v>593</v>
      </c>
      <c r="D55" s="8">
        <v>0</v>
      </c>
      <c r="E55" s="8">
        <v>1</v>
      </c>
      <c r="F55" s="8">
        <v>5</v>
      </c>
      <c r="G55" s="189">
        <f t="shared" si="10"/>
        <v>7.0833333333333331E-2</v>
      </c>
      <c r="H55" s="8">
        <v>0</v>
      </c>
      <c r="I55" s="8">
        <v>1</v>
      </c>
      <c r="J55" s="8">
        <v>3</v>
      </c>
      <c r="K55" s="189">
        <f t="shared" si="11"/>
        <v>6.25E-2</v>
      </c>
      <c r="L55" s="8">
        <v>0</v>
      </c>
      <c r="M55" s="8">
        <v>1</v>
      </c>
      <c r="N55" s="8">
        <v>9</v>
      </c>
      <c r="O55" s="189">
        <f t="shared" si="12"/>
        <v>8.7499999999999994E-2</v>
      </c>
      <c r="P55" s="3">
        <v>0</v>
      </c>
      <c r="Q55" s="2">
        <v>2</v>
      </c>
      <c r="R55" s="2">
        <v>0</v>
      </c>
      <c r="S55" s="189">
        <f t="shared" si="13"/>
        <v>0.1</v>
      </c>
      <c r="T55" s="3">
        <v>0</v>
      </c>
      <c r="U55" s="3">
        <v>2</v>
      </c>
      <c r="V55" s="3">
        <v>0</v>
      </c>
      <c r="W55" s="189">
        <f t="shared" si="14"/>
        <v>0.1</v>
      </c>
      <c r="X55" s="4">
        <v>0</v>
      </c>
      <c r="Y55" s="4">
        <v>1</v>
      </c>
      <c r="Z55" s="4">
        <v>9</v>
      </c>
      <c r="AA55" s="189">
        <f t="shared" si="15"/>
        <v>8.7499999999999994E-2</v>
      </c>
      <c r="AB55" s="3">
        <v>0</v>
      </c>
      <c r="AC55" s="3">
        <v>1</v>
      </c>
      <c r="AD55" s="3">
        <v>6</v>
      </c>
      <c r="AE55" s="189">
        <f t="shared" si="16"/>
        <v>7.5000000000000011E-2</v>
      </c>
      <c r="AF55" s="5">
        <v>0</v>
      </c>
      <c r="AG55" s="5">
        <v>1</v>
      </c>
      <c r="AH55" s="5">
        <v>3</v>
      </c>
      <c r="AI55" s="189">
        <f t="shared" si="17"/>
        <v>6.25E-2</v>
      </c>
      <c r="AJ55" s="4">
        <v>0</v>
      </c>
      <c r="AK55" s="4">
        <v>2</v>
      </c>
      <c r="AL55" s="4">
        <v>4</v>
      </c>
      <c r="AM55" s="189">
        <f t="shared" si="18"/>
        <v>0.11666666666666667</v>
      </c>
      <c r="AN55" s="4">
        <v>0</v>
      </c>
      <c r="AO55" s="4">
        <v>1</v>
      </c>
      <c r="AP55" s="4">
        <v>8</v>
      </c>
      <c r="AQ55" s="189">
        <f t="shared" si="19"/>
        <v>8.3333333333333343E-2</v>
      </c>
    </row>
    <row r="56" spans="1:43" ht="15.6" x14ac:dyDescent="0.3">
      <c r="A56" s="6" t="s">
        <v>115</v>
      </c>
      <c r="B56" s="148" t="s">
        <v>347</v>
      </c>
      <c r="C56" s="6" t="s">
        <v>62</v>
      </c>
      <c r="D56" s="8">
        <v>3</v>
      </c>
      <c r="E56" s="8">
        <v>0</v>
      </c>
      <c r="F56" s="8">
        <v>0</v>
      </c>
      <c r="G56" s="189">
        <f t="shared" si="10"/>
        <v>3</v>
      </c>
      <c r="H56" s="8">
        <v>2</v>
      </c>
      <c r="I56" s="8">
        <v>10</v>
      </c>
      <c r="J56" s="8">
        <v>0</v>
      </c>
      <c r="K56" s="189">
        <f t="shared" si="11"/>
        <v>2.5</v>
      </c>
      <c r="L56" s="8">
        <v>2</v>
      </c>
      <c r="M56" s="8">
        <v>10</v>
      </c>
      <c r="N56" s="8">
        <v>0</v>
      </c>
      <c r="O56" s="189">
        <f t="shared" si="12"/>
        <v>2.5</v>
      </c>
      <c r="P56" s="3">
        <v>2</v>
      </c>
      <c r="Q56" s="2">
        <v>15</v>
      </c>
      <c r="R56" s="2">
        <v>0</v>
      </c>
      <c r="S56" s="189">
        <f t="shared" si="13"/>
        <v>2.75</v>
      </c>
      <c r="T56" s="3">
        <v>1</v>
      </c>
      <c r="U56" s="3">
        <v>15</v>
      </c>
      <c r="V56" s="3">
        <v>0</v>
      </c>
      <c r="W56" s="189">
        <f t="shared" si="14"/>
        <v>1.75</v>
      </c>
      <c r="X56" s="4">
        <v>2</v>
      </c>
      <c r="Y56" s="4">
        <v>0</v>
      </c>
      <c r="Z56" s="4">
        <v>0</v>
      </c>
      <c r="AA56" s="189">
        <f t="shared" si="15"/>
        <v>2</v>
      </c>
      <c r="AB56" s="3">
        <v>2</v>
      </c>
      <c r="AC56" s="3">
        <v>10</v>
      </c>
      <c r="AD56" s="3">
        <v>0</v>
      </c>
      <c r="AE56" s="189">
        <f t="shared" si="16"/>
        <v>2.5</v>
      </c>
      <c r="AF56" s="5">
        <v>2</v>
      </c>
      <c r="AG56" s="5">
        <v>5</v>
      </c>
      <c r="AH56" s="5">
        <v>0</v>
      </c>
      <c r="AI56" s="189">
        <f t="shared" si="17"/>
        <v>2.25</v>
      </c>
      <c r="AJ56" s="4">
        <v>2</v>
      </c>
      <c r="AK56" s="4">
        <v>5</v>
      </c>
      <c r="AL56" s="4">
        <v>0</v>
      </c>
      <c r="AM56" s="189">
        <f t="shared" si="18"/>
        <v>2.25</v>
      </c>
      <c r="AN56" s="4">
        <v>1</v>
      </c>
      <c r="AO56" s="4">
        <v>3</v>
      </c>
      <c r="AP56" s="4">
        <v>0</v>
      </c>
      <c r="AQ56" s="189">
        <f t="shared" si="19"/>
        <v>1.1499999999999999</v>
      </c>
    </row>
    <row r="57" spans="1:43" ht="15.6" x14ac:dyDescent="0.3">
      <c r="A57" s="6" t="s">
        <v>41</v>
      </c>
      <c r="B57" s="148" t="s">
        <v>347</v>
      </c>
      <c r="C57" s="6" t="s">
        <v>62</v>
      </c>
      <c r="D57" s="8">
        <v>2</v>
      </c>
      <c r="E57" s="8">
        <v>10</v>
      </c>
      <c r="F57" s="8">
        <v>0</v>
      </c>
      <c r="G57" s="189">
        <f t="shared" si="10"/>
        <v>2.5</v>
      </c>
      <c r="H57" s="8">
        <v>2</v>
      </c>
      <c r="I57" s="8">
        <v>0</v>
      </c>
      <c r="J57" s="8">
        <v>0</v>
      </c>
      <c r="K57" s="189">
        <f t="shared" si="11"/>
        <v>2</v>
      </c>
      <c r="L57" s="8">
        <v>2</v>
      </c>
      <c r="M57" s="8">
        <v>12</v>
      </c>
      <c r="N57" s="8">
        <v>0</v>
      </c>
      <c r="O57" s="189">
        <f t="shared" si="12"/>
        <v>2.6</v>
      </c>
      <c r="P57" s="3">
        <v>2</v>
      </c>
      <c r="Q57" s="2">
        <v>15</v>
      </c>
      <c r="R57" s="2">
        <v>0</v>
      </c>
      <c r="S57" s="189">
        <f t="shared" si="13"/>
        <v>2.75</v>
      </c>
      <c r="T57" s="3">
        <v>2</v>
      </c>
      <c r="U57" s="3">
        <v>18</v>
      </c>
      <c r="V57" s="3">
        <v>0</v>
      </c>
      <c r="W57" s="189">
        <f t="shared" si="14"/>
        <v>2.9</v>
      </c>
      <c r="X57" s="4">
        <v>2</v>
      </c>
      <c r="Y57" s="4">
        <v>10</v>
      </c>
      <c r="Z57" s="4">
        <v>0</v>
      </c>
      <c r="AA57" s="189">
        <f t="shared" si="15"/>
        <v>2.5</v>
      </c>
      <c r="AB57" s="3">
        <v>2</v>
      </c>
      <c r="AC57" s="3">
        <v>5</v>
      </c>
      <c r="AD57" s="3">
        <v>0</v>
      </c>
      <c r="AE57" s="189">
        <f t="shared" si="16"/>
        <v>2.25</v>
      </c>
      <c r="AF57" s="5">
        <v>2</v>
      </c>
      <c r="AG57" s="5">
        <v>3</v>
      </c>
      <c r="AH57" s="5">
        <v>0</v>
      </c>
      <c r="AI57" s="189">
        <f t="shared" si="17"/>
        <v>2.15</v>
      </c>
      <c r="AJ57" s="4">
        <v>2</v>
      </c>
      <c r="AK57" s="4">
        <v>8</v>
      </c>
      <c r="AL57" s="4">
        <v>0</v>
      </c>
      <c r="AM57" s="189">
        <f t="shared" si="18"/>
        <v>2.4</v>
      </c>
      <c r="AN57" s="4">
        <v>1</v>
      </c>
      <c r="AO57" s="4">
        <v>16</v>
      </c>
      <c r="AP57" s="4">
        <v>0</v>
      </c>
      <c r="AQ57" s="189">
        <f t="shared" si="19"/>
        <v>1.8</v>
      </c>
    </row>
    <row r="64" spans="1:43" x14ac:dyDescent="0.3">
      <c r="A64" t="s">
        <v>577</v>
      </c>
      <c r="B64"/>
      <c r="C64"/>
      <c r="D64"/>
      <c r="E64"/>
      <c r="F64"/>
      <c r="G64"/>
    </row>
    <row r="65" spans="1:7" x14ac:dyDescent="0.3">
      <c r="A65"/>
      <c r="B65">
        <v>1</v>
      </c>
      <c r="C65" t="s">
        <v>130</v>
      </c>
      <c r="D65">
        <v>20</v>
      </c>
      <c r="E65" t="s">
        <v>60</v>
      </c>
      <c r="F65">
        <v>240</v>
      </c>
      <c r="G65" t="s">
        <v>61</v>
      </c>
    </row>
  </sheetData>
  <mergeCells count="20">
    <mergeCell ref="D1:G1"/>
    <mergeCell ref="H1:K1"/>
    <mergeCell ref="L1:O1"/>
    <mergeCell ref="P1:S1"/>
    <mergeCell ref="T1:W1"/>
    <mergeCell ref="X1:AA1"/>
    <mergeCell ref="AB1:AE1"/>
    <mergeCell ref="AF1:AI1"/>
    <mergeCell ref="AJ1:AM1"/>
    <mergeCell ref="AN1:AQ1"/>
    <mergeCell ref="D2:G2"/>
    <mergeCell ref="H2:K2"/>
    <mergeCell ref="L2:O2"/>
    <mergeCell ref="P2:S2"/>
    <mergeCell ref="T2:W2"/>
    <mergeCell ref="X2:AA2"/>
    <mergeCell ref="AB2:AE2"/>
    <mergeCell ref="AF2:AI2"/>
    <mergeCell ref="AJ2:AM2"/>
    <mergeCell ref="AN2:AQ2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1"/>
  <sheetViews>
    <sheetView zoomScale="60" zoomScaleNormal="60" workbookViewId="0">
      <selection activeCell="C2" sqref="C2"/>
    </sheetView>
  </sheetViews>
  <sheetFormatPr defaultColWidth="11.44140625" defaultRowHeight="14.4" x14ac:dyDescent="0.3"/>
  <cols>
    <col min="1" max="1" width="20.109375" style="11" bestFit="1" customWidth="1"/>
    <col min="2" max="2" width="11.44140625" style="11" customWidth="1"/>
    <col min="3" max="3" width="9.77734375" style="11" customWidth="1"/>
    <col min="4" max="4" width="12.33203125" style="11" customWidth="1"/>
    <col min="5" max="5" width="12.21875" style="11" customWidth="1"/>
    <col min="6" max="6" width="12" style="11" customWidth="1"/>
    <col min="7" max="42" width="11.44140625" style="11" customWidth="1"/>
    <col min="43" max="16384" width="11.44140625" style="11"/>
  </cols>
  <sheetData>
    <row r="1" spans="1:52" ht="15.6" x14ac:dyDescent="0.3">
      <c r="A1" s="191" t="s">
        <v>370</v>
      </c>
      <c r="B1" s="191"/>
      <c r="C1" s="12"/>
      <c r="D1" s="220" t="s">
        <v>312</v>
      </c>
      <c r="E1" s="220"/>
      <c r="F1" s="220"/>
      <c r="G1" s="220"/>
      <c r="H1" s="220" t="s">
        <v>311</v>
      </c>
      <c r="I1" s="220"/>
      <c r="J1" s="220"/>
      <c r="K1" s="220"/>
      <c r="L1" s="220" t="s">
        <v>310</v>
      </c>
      <c r="M1" s="220"/>
      <c r="N1" s="220"/>
      <c r="O1" s="220"/>
      <c r="P1" s="220" t="s">
        <v>309</v>
      </c>
      <c r="Q1" s="220"/>
      <c r="R1" s="220"/>
      <c r="S1" s="220"/>
      <c r="T1" s="220" t="s">
        <v>308</v>
      </c>
      <c r="U1" s="220"/>
      <c r="V1" s="220"/>
      <c r="W1" s="220"/>
      <c r="X1" s="220" t="s">
        <v>412</v>
      </c>
      <c r="Y1" s="220"/>
      <c r="Z1" s="220"/>
      <c r="AA1" s="220"/>
      <c r="AB1" s="220" t="s">
        <v>578</v>
      </c>
      <c r="AC1" s="220"/>
      <c r="AD1" s="220"/>
      <c r="AE1" s="220"/>
      <c r="AF1" s="220" t="s">
        <v>305</v>
      </c>
      <c r="AG1" s="220"/>
      <c r="AH1" s="220"/>
      <c r="AI1" s="220"/>
      <c r="AJ1" s="220" t="s">
        <v>304</v>
      </c>
      <c r="AK1" s="220"/>
      <c r="AL1" s="220"/>
      <c r="AM1" s="220"/>
      <c r="AN1" s="220" t="s">
        <v>303</v>
      </c>
      <c r="AO1" s="220"/>
      <c r="AP1" s="220"/>
      <c r="AQ1" s="220"/>
    </row>
    <row r="2" spans="1:52" ht="15.6" x14ac:dyDescent="0.3">
      <c r="B2" s="149"/>
      <c r="C2" s="12"/>
      <c r="D2" s="220" t="s">
        <v>379</v>
      </c>
      <c r="E2" s="220"/>
      <c r="F2" s="220"/>
      <c r="G2" s="220"/>
      <c r="H2" s="220" t="s">
        <v>378</v>
      </c>
      <c r="I2" s="220"/>
      <c r="J2" s="220"/>
      <c r="K2" s="220"/>
      <c r="L2" s="220" t="s">
        <v>377</v>
      </c>
      <c r="M2" s="220"/>
      <c r="N2" s="220"/>
      <c r="O2" s="220"/>
      <c r="P2" s="220" t="s">
        <v>376</v>
      </c>
      <c r="Q2" s="220"/>
      <c r="R2" s="220"/>
      <c r="S2" s="220"/>
      <c r="T2" s="220" t="s">
        <v>375</v>
      </c>
      <c r="U2" s="220"/>
      <c r="V2" s="220"/>
      <c r="W2" s="220"/>
      <c r="X2" s="220" t="s">
        <v>374</v>
      </c>
      <c r="Y2" s="220"/>
      <c r="Z2" s="220"/>
      <c r="AA2" s="220"/>
      <c r="AB2" s="220" t="s">
        <v>373</v>
      </c>
      <c r="AC2" s="220"/>
      <c r="AD2" s="220"/>
      <c r="AE2" s="220"/>
      <c r="AF2" s="220" t="s">
        <v>372</v>
      </c>
      <c r="AG2" s="220"/>
      <c r="AH2" s="220"/>
      <c r="AI2" s="220"/>
      <c r="AJ2" s="220" t="s">
        <v>371</v>
      </c>
      <c r="AK2" s="220"/>
      <c r="AL2" s="220"/>
      <c r="AM2" s="220"/>
      <c r="AN2" s="220" t="s">
        <v>410</v>
      </c>
      <c r="AO2" s="220"/>
      <c r="AP2" s="220"/>
      <c r="AQ2" s="220"/>
    </row>
    <row r="3" spans="1:52" s="193" customFormat="1" ht="33" customHeight="1" x14ac:dyDescent="0.3">
      <c r="A3" s="194" t="s">
        <v>1</v>
      </c>
      <c r="B3" s="195" t="s">
        <v>496</v>
      </c>
      <c r="C3" s="49" t="s">
        <v>54</v>
      </c>
      <c r="D3" s="49" t="s">
        <v>131</v>
      </c>
      <c r="E3" s="192" t="s">
        <v>58</v>
      </c>
      <c r="F3" s="192" t="s">
        <v>59</v>
      </c>
      <c r="G3" s="192" t="s">
        <v>409</v>
      </c>
      <c r="H3" s="192" t="s">
        <v>130</v>
      </c>
      <c r="I3" s="192" t="s">
        <v>60</v>
      </c>
      <c r="J3" s="192" t="s">
        <v>61</v>
      </c>
      <c r="K3" s="192" t="s">
        <v>409</v>
      </c>
      <c r="L3" s="192" t="s">
        <v>130</v>
      </c>
      <c r="M3" s="192" t="s">
        <v>60</v>
      </c>
      <c r="N3" s="192" t="s">
        <v>61</v>
      </c>
      <c r="O3" s="192" t="s">
        <v>409</v>
      </c>
      <c r="P3" s="192" t="s">
        <v>130</v>
      </c>
      <c r="Q3" s="192" t="s">
        <v>60</v>
      </c>
      <c r="R3" s="192" t="s">
        <v>61</v>
      </c>
      <c r="S3" s="192" t="s">
        <v>409</v>
      </c>
      <c r="T3" s="192" t="s">
        <v>130</v>
      </c>
      <c r="U3" s="192" t="s">
        <v>60</v>
      </c>
      <c r="V3" s="192" t="s">
        <v>61</v>
      </c>
      <c r="W3" s="192" t="s">
        <v>409</v>
      </c>
      <c r="X3" s="192" t="s">
        <v>130</v>
      </c>
      <c r="Y3" s="192" t="s">
        <v>60</v>
      </c>
      <c r="Z3" s="192" t="s">
        <v>61</v>
      </c>
      <c r="AA3" s="192" t="s">
        <v>409</v>
      </c>
      <c r="AB3" s="192" t="s">
        <v>130</v>
      </c>
      <c r="AC3" s="192" t="s">
        <v>60</v>
      </c>
      <c r="AD3" s="192" t="s">
        <v>61</v>
      </c>
      <c r="AE3" s="192" t="s">
        <v>409</v>
      </c>
      <c r="AF3" s="192" t="s">
        <v>130</v>
      </c>
      <c r="AG3" s="192" t="s">
        <v>60</v>
      </c>
      <c r="AH3" s="192" t="s">
        <v>61</v>
      </c>
      <c r="AI3" s="192" t="s">
        <v>409</v>
      </c>
      <c r="AJ3" s="192" t="s">
        <v>130</v>
      </c>
      <c r="AK3" s="192" t="s">
        <v>60</v>
      </c>
      <c r="AL3" s="192" t="s">
        <v>61</v>
      </c>
      <c r="AM3" s="192" t="s">
        <v>409</v>
      </c>
      <c r="AN3" s="192" t="s">
        <v>130</v>
      </c>
      <c r="AO3" s="192" t="s">
        <v>60</v>
      </c>
      <c r="AP3" s="192" t="s">
        <v>61</v>
      </c>
      <c r="AQ3" s="192" t="s">
        <v>409</v>
      </c>
    </row>
    <row r="4" spans="1:52" ht="15.6" x14ac:dyDescent="0.3">
      <c r="A4" s="12" t="s">
        <v>189</v>
      </c>
      <c r="B4" s="148" t="s">
        <v>580</v>
      </c>
      <c r="C4" s="12" t="s">
        <v>190</v>
      </c>
      <c r="D4" s="12">
        <v>0</v>
      </c>
      <c r="E4" s="12">
        <v>18</v>
      </c>
      <c r="F4" s="12">
        <v>0</v>
      </c>
      <c r="G4" s="190">
        <f t="shared" ref="G4:G40" si="0">D4+(E4/$D$44)+(F4/$F$44)</f>
        <v>0.9</v>
      </c>
      <c r="H4" s="13">
        <v>0</v>
      </c>
      <c r="I4" s="13">
        <v>19</v>
      </c>
      <c r="J4" s="13">
        <v>0</v>
      </c>
      <c r="K4" s="190">
        <f t="shared" ref="K4:K40" si="1">H4+(I4/$D$44)+(J4/$F$44)</f>
        <v>0.95</v>
      </c>
      <c r="L4" s="13">
        <v>1</v>
      </c>
      <c r="M4" s="13">
        <v>1</v>
      </c>
      <c r="N4" s="13">
        <v>0</v>
      </c>
      <c r="O4" s="190">
        <f t="shared" ref="O4:O40" si="2">L4+(M4/$D$44)+(N4/$F$44)</f>
        <v>1.05</v>
      </c>
      <c r="P4" s="14">
        <v>0</v>
      </c>
      <c r="Q4" s="14">
        <v>19</v>
      </c>
      <c r="R4" s="15">
        <v>0</v>
      </c>
      <c r="S4" s="190">
        <f t="shared" ref="S4:S40" si="3">P4+(Q4/$D$44)+(R4/$F$44)</f>
        <v>0.95</v>
      </c>
      <c r="T4" s="16">
        <v>1</v>
      </c>
      <c r="U4" s="16">
        <v>10</v>
      </c>
      <c r="V4" s="16">
        <v>0</v>
      </c>
      <c r="W4" s="190">
        <f t="shared" ref="W4:W40" si="4">T4+(U4/$D$44)+(V4/$F$44)</f>
        <v>1.5</v>
      </c>
      <c r="X4" s="12">
        <v>0</v>
      </c>
      <c r="Y4" s="12">
        <v>16</v>
      </c>
      <c r="Z4" s="12">
        <v>0</v>
      </c>
      <c r="AA4" s="190">
        <f t="shared" ref="AA4:AA40" si="5">X4+(Y4/$D$44)+(Z4/$F$44)</f>
        <v>0.8</v>
      </c>
      <c r="AB4" s="16">
        <v>1</v>
      </c>
      <c r="AC4" s="16">
        <v>6</v>
      </c>
      <c r="AD4" s="16">
        <v>0</v>
      </c>
      <c r="AE4" s="190">
        <f t="shared" ref="AE4:AE40" si="6">AB4+(AC4/$D$44)+(AD4/$F$44)</f>
        <v>1.3</v>
      </c>
      <c r="AF4" s="13">
        <v>1</v>
      </c>
      <c r="AG4" s="13">
        <v>0</v>
      </c>
      <c r="AH4" s="13">
        <v>0</v>
      </c>
      <c r="AI4" s="190">
        <f t="shared" ref="AI4:AI40" si="7">AF4+(AG4/$D$44)+(AH4/$F$44)</f>
        <v>1</v>
      </c>
      <c r="AJ4" s="12">
        <v>0</v>
      </c>
      <c r="AK4" s="12">
        <v>19</v>
      </c>
      <c r="AL4" s="12">
        <v>0</v>
      </c>
      <c r="AM4" s="190">
        <f t="shared" ref="AM4:AM40" si="8">AJ4+(AK4/$D$44)+(AL4/$F$44)</f>
        <v>0.95</v>
      </c>
      <c r="AN4" s="12">
        <v>0</v>
      </c>
      <c r="AO4" s="12">
        <v>13</v>
      </c>
      <c r="AP4" s="12">
        <v>6</v>
      </c>
      <c r="AQ4" s="190">
        <f t="shared" ref="AQ4:AQ40" si="9">AN4+(AO4/$D$44)+(AP4/$F$44)</f>
        <v>0.67500000000000004</v>
      </c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5.6" x14ac:dyDescent="0.3">
      <c r="A5" s="12" t="s">
        <v>193</v>
      </c>
      <c r="B5" s="148" t="s">
        <v>580</v>
      </c>
      <c r="C5" s="12" t="s">
        <v>190</v>
      </c>
      <c r="D5" s="12">
        <v>1</v>
      </c>
      <c r="E5" s="12">
        <v>13</v>
      </c>
      <c r="F5" s="12">
        <v>0</v>
      </c>
      <c r="G5" s="190">
        <f t="shared" si="0"/>
        <v>1.65</v>
      </c>
      <c r="H5" s="13">
        <v>1</v>
      </c>
      <c r="I5" s="13">
        <v>18</v>
      </c>
      <c r="J5" s="13">
        <v>0</v>
      </c>
      <c r="K5" s="190">
        <f t="shared" si="1"/>
        <v>1.9</v>
      </c>
      <c r="L5" s="13">
        <v>1</v>
      </c>
      <c r="M5" s="13">
        <v>15</v>
      </c>
      <c r="N5" s="13">
        <v>0</v>
      </c>
      <c r="O5" s="190">
        <f t="shared" si="2"/>
        <v>1.75</v>
      </c>
      <c r="P5" s="14">
        <v>1</v>
      </c>
      <c r="Q5" s="14">
        <v>7</v>
      </c>
      <c r="R5" s="15">
        <v>0</v>
      </c>
      <c r="S5" s="190">
        <f t="shared" si="3"/>
        <v>1.35</v>
      </c>
      <c r="T5" s="16">
        <v>1</v>
      </c>
      <c r="U5" s="16">
        <v>11</v>
      </c>
      <c r="V5" s="16">
        <v>0</v>
      </c>
      <c r="W5" s="190">
        <f t="shared" si="4"/>
        <v>1.55</v>
      </c>
      <c r="X5" s="12">
        <v>1</v>
      </c>
      <c r="Y5" s="12">
        <v>4</v>
      </c>
      <c r="Z5" s="12">
        <v>0</v>
      </c>
      <c r="AA5" s="190">
        <f t="shared" si="5"/>
        <v>1.2</v>
      </c>
      <c r="AB5" s="16">
        <v>1</v>
      </c>
      <c r="AC5" s="16">
        <v>12</v>
      </c>
      <c r="AD5" s="16">
        <v>0</v>
      </c>
      <c r="AE5" s="190">
        <f t="shared" si="6"/>
        <v>1.6</v>
      </c>
      <c r="AF5" s="13">
        <v>1</v>
      </c>
      <c r="AG5" s="13">
        <v>1</v>
      </c>
      <c r="AH5" s="13">
        <v>0</v>
      </c>
      <c r="AI5" s="190">
        <f t="shared" si="7"/>
        <v>1.05</v>
      </c>
      <c r="AJ5" s="12">
        <v>1</v>
      </c>
      <c r="AK5" s="12">
        <v>2</v>
      </c>
      <c r="AL5" s="12">
        <v>0</v>
      </c>
      <c r="AM5" s="190">
        <f t="shared" si="8"/>
        <v>1.1000000000000001</v>
      </c>
      <c r="AN5" s="12">
        <v>0</v>
      </c>
      <c r="AO5" s="12">
        <v>14</v>
      </c>
      <c r="AP5" s="12">
        <v>6</v>
      </c>
      <c r="AQ5" s="190">
        <f t="shared" si="9"/>
        <v>0.72499999999999998</v>
      </c>
      <c r="AR5" s="18"/>
      <c r="AS5" s="18"/>
      <c r="AT5" s="18"/>
      <c r="AU5" s="18"/>
      <c r="AV5" s="18"/>
      <c r="AW5" s="18"/>
      <c r="AX5" s="18"/>
      <c r="AY5" s="18"/>
      <c r="AZ5" s="18"/>
    </row>
    <row r="6" spans="1:52" ht="15.6" x14ac:dyDescent="0.3">
      <c r="A6" s="12" t="s">
        <v>195</v>
      </c>
      <c r="B6" s="148" t="s">
        <v>346</v>
      </c>
      <c r="C6" s="12" t="s">
        <v>82</v>
      </c>
      <c r="D6" s="12">
        <v>5</v>
      </c>
      <c r="E6" s="12">
        <v>0</v>
      </c>
      <c r="F6" s="12">
        <v>0</v>
      </c>
      <c r="G6" s="190">
        <f t="shared" si="0"/>
        <v>5</v>
      </c>
      <c r="H6" s="13">
        <v>1</v>
      </c>
      <c r="I6" s="13">
        <v>10</v>
      </c>
      <c r="J6" s="13">
        <v>0</v>
      </c>
      <c r="K6" s="190">
        <f t="shared" si="1"/>
        <v>1.5</v>
      </c>
      <c r="L6" s="13">
        <v>5</v>
      </c>
      <c r="M6" s="13">
        <v>5</v>
      </c>
      <c r="N6" s="13">
        <v>0</v>
      </c>
      <c r="O6" s="190">
        <f t="shared" si="2"/>
        <v>5.25</v>
      </c>
      <c r="P6" s="14">
        <v>4</v>
      </c>
      <c r="Q6" s="14">
        <v>10</v>
      </c>
      <c r="R6" s="15">
        <v>0</v>
      </c>
      <c r="S6" s="190">
        <f t="shared" si="3"/>
        <v>4.5</v>
      </c>
      <c r="T6" s="16">
        <v>5</v>
      </c>
      <c r="U6" s="16">
        <v>0</v>
      </c>
      <c r="V6" s="16">
        <v>0</v>
      </c>
      <c r="W6" s="190">
        <f t="shared" si="4"/>
        <v>5</v>
      </c>
      <c r="X6" s="12">
        <v>3</v>
      </c>
      <c r="Y6" s="12">
        <v>0</v>
      </c>
      <c r="Z6" s="12">
        <v>0</v>
      </c>
      <c r="AA6" s="190">
        <f t="shared" si="5"/>
        <v>3</v>
      </c>
      <c r="AB6" s="16">
        <v>3</v>
      </c>
      <c r="AC6" s="16">
        <v>10</v>
      </c>
      <c r="AD6" s="16">
        <v>0</v>
      </c>
      <c r="AE6" s="190">
        <f t="shared" si="6"/>
        <v>3.5</v>
      </c>
      <c r="AF6" s="13">
        <v>3</v>
      </c>
      <c r="AG6" s="13">
        <v>10</v>
      </c>
      <c r="AH6" s="13">
        <v>0</v>
      </c>
      <c r="AI6" s="190">
        <f t="shared" si="7"/>
        <v>3.5</v>
      </c>
      <c r="AJ6" s="12">
        <v>3</v>
      </c>
      <c r="AK6" s="12">
        <v>10</v>
      </c>
      <c r="AL6" s="12">
        <v>0</v>
      </c>
      <c r="AM6" s="190">
        <f t="shared" si="8"/>
        <v>3.5</v>
      </c>
      <c r="AN6" s="12">
        <v>3</v>
      </c>
      <c r="AO6" s="12">
        <v>6</v>
      </c>
      <c r="AP6" s="12">
        <v>0</v>
      </c>
      <c r="AQ6" s="190">
        <f t="shared" si="9"/>
        <v>3.3</v>
      </c>
      <c r="AR6" s="18"/>
      <c r="AS6" s="18"/>
      <c r="AT6" s="18"/>
      <c r="AU6" s="18"/>
      <c r="AV6" s="18"/>
      <c r="AW6" s="18"/>
      <c r="AX6" s="18"/>
      <c r="AY6" s="18"/>
      <c r="AZ6" s="18"/>
    </row>
    <row r="7" spans="1:52" ht="15.6" x14ac:dyDescent="0.3">
      <c r="A7" s="12" t="s">
        <v>196</v>
      </c>
      <c r="B7" s="148" t="s">
        <v>346</v>
      </c>
      <c r="C7" s="12" t="s">
        <v>82</v>
      </c>
      <c r="D7" s="12">
        <v>8</v>
      </c>
      <c r="E7" s="12">
        <v>0</v>
      </c>
      <c r="F7" s="12">
        <v>0</v>
      </c>
      <c r="G7" s="190">
        <f t="shared" si="0"/>
        <v>8</v>
      </c>
      <c r="H7" s="13">
        <v>6</v>
      </c>
      <c r="I7" s="13">
        <v>0</v>
      </c>
      <c r="J7" s="13">
        <v>0</v>
      </c>
      <c r="K7" s="190">
        <f t="shared" si="1"/>
        <v>6</v>
      </c>
      <c r="L7" s="13">
        <v>7</v>
      </c>
      <c r="M7" s="13">
        <v>0</v>
      </c>
      <c r="N7" s="13">
        <v>0</v>
      </c>
      <c r="O7" s="190">
        <f t="shared" si="2"/>
        <v>7</v>
      </c>
      <c r="P7" s="14">
        <v>9</v>
      </c>
      <c r="Q7" s="14">
        <v>0</v>
      </c>
      <c r="R7" s="15">
        <v>0</v>
      </c>
      <c r="S7" s="190">
        <f t="shared" si="3"/>
        <v>9</v>
      </c>
      <c r="T7" s="16">
        <v>10</v>
      </c>
      <c r="U7" s="16">
        <v>0</v>
      </c>
      <c r="V7" s="16">
        <v>0</v>
      </c>
      <c r="W7" s="190">
        <f t="shared" si="4"/>
        <v>10</v>
      </c>
      <c r="X7" s="12">
        <v>4</v>
      </c>
      <c r="Y7" s="12">
        <v>10</v>
      </c>
      <c r="Z7" s="12">
        <v>0</v>
      </c>
      <c r="AA7" s="190">
        <f t="shared" si="5"/>
        <v>4.5</v>
      </c>
      <c r="AB7" s="16">
        <v>8</v>
      </c>
      <c r="AC7" s="16">
        <v>0</v>
      </c>
      <c r="AD7" s="16">
        <v>0</v>
      </c>
      <c r="AE7" s="190">
        <f t="shared" si="6"/>
        <v>8</v>
      </c>
      <c r="AF7" s="13">
        <v>6</v>
      </c>
      <c r="AG7" s="13">
        <v>0</v>
      </c>
      <c r="AH7" s="13">
        <v>0</v>
      </c>
      <c r="AI7" s="190">
        <f t="shared" si="7"/>
        <v>6</v>
      </c>
      <c r="AJ7" s="12">
        <v>6</v>
      </c>
      <c r="AK7" s="12">
        <v>10</v>
      </c>
      <c r="AL7" s="12">
        <v>0</v>
      </c>
      <c r="AM7" s="190">
        <f t="shared" si="8"/>
        <v>6.5</v>
      </c>
      <c r="AN7" s="12">
        <v>4</v>
      </c>
      <c r="AO7" s="12">
        <v>15</v>
      </c>
      <c r="AP7" s="12">
        <v>0</v>
      </c>
      <c r="AQ7" s="190">
        <f t="shared" si="9"/>
        <v>4.75</v>
      </c>
      <c r="AR7" s="18"/>
      <c r="AS7" s="18"/>
      <c r="AT7" s="18"/>
      <c r="AU7" s="18"/>
      <c r="AV7" s="18"/>
      <c r="AW7" s="18"/>
      <c r="AX7" s="18"/>
      <c r="AY7" s="18"/>
      <c r="AZ7" s="18"/>
    </row>
    <row r="8" spans="1:52" ht="15.6" x14ac:dyDescent="0.3">
      <c r="A8" s="12" t="s">
        <v>49</v>
      </c>
      <c r="B8" s="148" t="s">
        <v>581</v>
      </c>
      <c r="C8" s="12" t="s">
        <v>197</v>
      </c>
      <c r="D8" s="12">
        <v>0</v>
      </c>
      <c r="E8" s="12">
        <v>9</v>
      </c>
      <c r="F8" s="12">
        <v>0</v>
      </c>
      <c r="G8" s="190">
        <f t="shared" si="0"/>
        <v>0.45</v>
      </c>
      <c r="H8" s="13">
        <v>0</v>
      </c>
      <c r="I8" s="13">
        <v>10</v>
      </c>
      <c r="J8" s="13">
        <v>0</v>
      </c>
      <c r="K8" s="190">
        <f t="shared" si="1"/>
        <v>0.5</v>
      </c>
      <c r="L8" s="13">
        <v>0</v>
      </c>
      <c r="M8" s="13">
        <v>10</v>
      </c>
      <c r="N8" s="13">
        <v>0</v>
      </c>
      <c r="O8" s="190">
        <f t="shared" si="2"/>
        <v>0.5</v>
      </c>
      <c r="P8" s="14">
        <v>0</v>
      </c>
      <c r="Q8" s="14">
        <v>13</v>
      </c>
      <c r="R8" s="15">
        <v>0</v>
      </c>
      <c r="S8" s="190">
        <f t="shared" si="3"/>
        <v>0.65</v>
      </c>
      <c r="T8" s="16">
        <v>0</v>
      </c>
      <c r="U8" s="16">
        <v>12</v>
      </c>
      <c r="V8" s="16">
        <v>0</v>
      </c>
      <c r="W8" s="190">
        <f t="shared" si="4"/>
        <v>0.6</v>
      </c>
      <c r="X8" s="12">
        <v>0</v>
      </c>
      <c r="Y8" s="12">
        <v>10</v>
      </c>
      <c r="Z8" s="12">
        <v>0</v>
      </c>
      <c r="AA8" s="190">
        <f t="shared" si="5"/>
        <v>0.5</v>
      </c>
      <c r="AB8" s="16">
        <v>0</v>
      </c>
      <c r="AC8" s="16">
        <v>10</v>
      </c>
      <c r="AD8" s="16">
        <v>0</v>
      </c>
      <c r="AE8" s="190">
        <f t="shared" si="6"/>
        <v>0.5</v>
      </c>
      <c r="AF8" s="13">
        <v>0</v>
      </c>
      <c r="AG8" s="13">
        <v>9</v>
      </c>
      <c r="AH8" s="13">
        <v>0</v>
      </c>
      <c r="AI8" s="190">
        <f t="shared" si="7"/>
        <v>0.45</v>
      </c>
      <c r="AJ8" s="12">
        <v>0</v>
      </c>
      <c r="AK8" s="12">
        <v>9</v>
      </c>
      <c r="AL8" s="12">
        <v>6</v>
      </c>
      <c r="AM8" s="190">
        <f t="shared" si="8"/>
        <v>0.47500000000000003</v>
      </c>
      <c r="AN8" s="12">
        <v>0</v>
      </c>
      <c r="AO8" s="12">
        <v>10</v>
      </c>
      <c r="AP8" s="12">
        <v>0</v>
      </c>
      <c r="AQ8" s="190">
        <f t="shared" si="9"/>
        <v>0.5</v>
      </c>
      <c r="AR8" s="18"/>
      <c r="AS8" s="18"/>
      <c r="AT8" s="18"/>
      <c r="AU8" s="18"/>
      <c r="AV8" s="18"/>
      <c r="AW8" s="18"/>
      <c r="AX8" s="18"/>
      <c r="AY8" s="18"/>
      <c r="AZ8" s="18"/>
    </row>
    <row r="9" spans="1:52" ht="15.6" x14ac:dyDescent="0.3">
      <c r="A9" s="12" t="s">
        <v>631</v>
      </c>
      <c r="B9" s="148" t="s">
        <v>346</v>
      </c>
      <c r="C9" s="12" t="s">
        <v>82</v>
      </c>
      <c r="D9" s="12">
        <v>5</v>
      </c>
      <c r="E9" s="12">
        <v>0</v>
      </c>
      <c r="F9" s="12">
        <v>0</v>
      </c>
      <c r="G9" s="190">
        <f t="shared" si="0"/>
        <v>5</v>
      </c>
      <c r="H9" s="13">
        <v>3</v>
      </c>
      <c r="I9" s="13">
        <v>0</v>
      </c>
      <c r="J9" s="13">
        <v>0</v>
      </c>
      <c r="K9" s="190">
        <f t="shared" si="1"/>
        <v>3</v>
      </c>
      <c r="L9" s="13">
        <v>3</v>
      </c>
      <c r="M9" s="13">
        <v>0</v>
      </c>
      <c r="N9" s="13">
        <v>0</v>
      </c>
      <c r="O9" s="190">
        <f t="shared" si="2"/>
        <v>3</v>
      </c>
      <c r="P9" s="14">
        <v>4</v>
      </c>
      <c r="Q9" s="14">
        <v>0</v>
      </c>
      <c r="R9" s="15">
        <v>0</v>
      </c>
      <c r="S9" s="190">
        <f t="shared" si="3"/>
        <v>4</v>
      </c>
      <c r="T9" s="16">
        <v>4</v>
      </c>
      <c r="U9" s="16">
        <v>0</v>
      </c>
      <c r="V9" s="16">
        <v>0</v>
      </c>
      <c r="W9" s="190">
        <f t="shared" si="4"/>
        <v>4</v>
      </c>
      <c r="X9" s="12">
        <v>5</v>
      </c>
      <c r="Y9" s="12">
        <v>10</v>
      </c>
      <c r="Z9" s="12">
        <v>0</v>
      </c>
      <c r="AA9" s="190">
        <f t="shared" si="5"/>
        <v>5.5</v>
      </c>
      <c r="AB9" s="16">
        <v>7</v>
      </c>
      <c r="AC9" s="16">
        <v>15</v>
      </c>
      <c r="AD9" s="16">
        <v>0</v>
      </c>
      <c r="AE9" s="190">
        <f t="shared" si="6"/>
        <v>7.75</v>
      </c>
      <c r="AF9" s="13">
        <v>7</v>
      </c>
      <c r="AG9" s="13">
        <v>0</v>
      </c>
      <c r="AH9" s="13">
        <v>0</v>
      </c>
      <c r="AI9" s="190">
        <f t="shared" si="7"/>
        <v>7</v>
      </c>
      <c r="AJ9" s="12">
        <v>7</v>
      </c>
      <c r="AK9" s="12">
        <v>0</v>
      </c>
      <c r="AL9" s="12">
        <v>0</v>
      </c>
      <c r="AM9" s="190">
        <f t="shared" si="8"/>
        <v>7</v>
      </c>
      <c r="AN9" s="12">
        <v>9</v>
      </c>
      <c r="AO9" s="12">
        <v>0</v>
      </c>
      <c r="AP9" s="12">
        <v>0</v>
      </c>
      <c r="AQ9" s="190">
        <f t="shared" si="9"/>
        <v>9</v>
      </c>
      <c r="AR9" s="18"/>
      <c r="AS9" s="18"/>
      <c r="AT9" s="18"/>
      <c r="AU9" s="18"/>
      <c r="AV9" s="18"/>
      <c r="AW9" s="18"/>
      <c r="AX9" s="18"/>
      <c r="AY9" s="18"/>
      <c r="AZ9" s="18"/>
    </row>
    <row r="10" spans="1:52" ht="15.6" x14ac:dyDescent="0.3">
      <c r="A10" s="12" t="s">
        <v>200</v>
      </c>
      <c r="B10" s="148" t="s">
        <v>582</v>
      </c>
      <c r="C10" s="12" t="s">
        <v>201</v>
      </c>
      <c r="D10" s="12">
        <v>28</v>
      </c>
      <c r="E10" s="12">
        <v>0</v>
      </c>
      <c r="F10" s="12">
        <v>0</v>
      </c>
      <c r="G10" s="190">
        <f t="shared" si="0"/>
        <v>28</v>
      </c>
      <c r="H10" s="13">
        <v>18</v>
      </c>
      <c r="I10" s="13">
        <v>0</v>
      </c>
      <c r="J10" s="13">
        <v>0</v>
      </c>
      <c r="K10" s="190">
        <f t="shared" si="1"/>
        <v>18</v>
      </c>
      <c r="L10" s="13">
        <v>30</v>
      </c>
      <c r="M10" s="13">
        <v>0</v>
      </c>
      <c r="N10" s="13">
        <v>0</v>
      </c>
      <c r="O10" s="190">
        <f t="shared" si="2"/>
        <v>30</v>
      </c>
      <c r="P10" s="14">
        <v>42</v>
      </c>
      <c r="Q10" s="14">
        <v>0</v>
      </c>
      <c r="R10" s="15">
        <v>0</v>
      </c>
      <c r="S10" s="190">
        <f t="shared" si="3"/>
        <v>42</v>
      </c>
      <c r="T10" s="16">
        <v>45</v>
      </c>
      <c r="U10" s="16">
        <v>0</v>
      </c>
      <c r="V10" s="16">
        <v>0</v>
      </c>
      <c r="W10" s="190">
        <f t="shared" si="4"/>
        <v>45</v>
      </c>
      <c r="X10" s="12">
        <v>38</v>
      </c>
      <c r="Y10" s="12">
        <v>10</v>
      </c>
      <c r="Z10" s="12">
        <v>0</v>
      </c>
      <c r="AA10" s="190">
        <f t="shared" si="5"/>
        <v>38.5</v>
      </c>
      <c r="AB10" s="16">
        <v>36</v>
      </c>
      <c r="AC10" s="16">
        <v>0</v>
      </c>
      <c r="AD10" s="16">
        <v>0</v>
      </c>
      <c r="AE10" s="190">
        <f t="shared" si="6"/>
        <v>36</v>
      </c>
      <c r="AF10" s="13">
        <v>14</v>
      </c>
      <c r="AG10" s="13">
        <v>0</v>
      </c>
      <c r="AH10" s="13">
        <v>0</v>
      </c>
      <c r="AI10" s="190">
        <f t="shared" si="7"/>
        <v>14</v>
      </c>
      <c r="AJ10" s="12">
        <v>45</v>
      </c>
      <c r="AK10" s="12">
        <v>0</v>
      </c>
      <c r="AL10" s="12">
        <v>0</v>
      </c>
      <c r="AM10" s="190">
        <f t="shared" si="8"/>
        <v>45</v>
      </c>
      <c r="AN10" s="12">
        <v>32</v>
      </c>
      <c r="AO10" s="12">
        <v>0</v>
      </c>
      <c r="AP10" s="12">
        <v>0</v>
      </c>
      <c r="AQ10" s="190">
        <f t="shared" si="9"/>
        <v>32</v>
      </c>
      <c r="AR10" s="18"/>
      <c r="AS10" s="18"/>
      <c r="AT10" s="18"/>
      <c r="AU10" s="18"/>
      <c r="AV10" s="18"/>
      <c r="AW10" s="18"/>
      <c r="AX10" s="18"/>
      <c r="AY10" s="18"/>
      <c r="AZ10" s="18"/>
    </row>
    <row r="11" spans="1:52" ht="15.6" x14ac:dyDescent="0.3">
      <c r="A11" s="12" t="s">
        <v>202</v>
      </c>
      <c r="B11" s="148" t="s">
        <v>582</v>
      </c>
      <c r="C11" s="12" t="s">
        <v>201</v>
      </c>
      <c r="D11" s="12">
        <v>1</v>
      </c>
      <c r="E11" s="12">
        <v>12</v>
      </c>
      <c r="F11" s="12">
        <v>0</v>
      </c>
      <c r="G11" s="190">
        <f t="shared" si="0"/>
        <v>1.6</v>
      </c>
      <c r="H11" s="13">
        <v>1</v>
      </c>
      <c r="I11" s="13">
        <v>5</v>
      </c>
      <c r="J11" s="13">
        <v>0</v>
      </c>
      <c r="K11" s="190">
        <f t="shared" si="1"/>
        <v>1.25</v>
      </c>
      <c r="L11" s="13">
        <v>1</v>
      </c>
      <c r="M11" s="13">
        <v>15</v>
      </c>
      <c r="N11" s="13">
        <v>0</v>
      </c>
      <c r="O11" s="190">
        <f t="shared" si="2"/>
        <v>1.75</v>
      </c>
      <c r="P11" s="14">
        <v>2</v>
      </c>
      <c r="Q11" s="14">
        <v>5</v>
      </c>
      <c r="R11" s="15">
        <v>0</v>
      </c>
      <c r="S11" s="190">
        <f t="shared" si="3"/>
        <v>2.25</v>
      </c>
      <c r="T11" s="16">
        <v>2</v>
      </c>
      <c r="U11" s="16">
        <v>0</v>
      </c>
      <c r="V11" s="16">
        <v>0</v>
      </c>
      <c r="W11" s="190">
        <f t="shared" si="4"/>
        <v>2</v>
      </c>
      <c r="X11" s="12">
        <v>2</v>
      </c>
      <c r="Y11" s="12">
        <v>0</v>
      </c>
      <c r="Z11" s="12">
        <v>0</v>
      </c>
      <c r="AA11" s="190">
        <f t="shared" si="5"/>
        <v>2</v>
      </c>
      <c r="AB11" s="16">
        <v>1</v>
      </c>
      <c r="AC11" s="16">
        <v>14</v>
      </c>
      <c r="AD11" s="16">
        <v>6</v>
      </c>
      <c r="AE11" s="190">
        <f t="shared" si="6"/>
        <v>1.7249999999999999</v>
      </c>
      <c r="AF11" s="13">
        <v>2</v>
      </c>
      <c r="AG11" s="13">
        <v>0</v>
      </c>
      <c r="AH11" s="13">
        <v>0</v>
      </c>
      <c r="AI11" s="190">
        <f t="shared" si="7"/>
        <v>2</v>
      </c>
      <c r="AJ11" s="12">
        <v>1</v>
      </c>
      <c r="AK11" s="12">
        <v>18</v>
      </c>
      <c r="AL11" s="12">
        <v>0</v>
      </c>
      <c r="AM11" s="190">
        <f t="shared" si="8"/>
        <v>1.9</v>
      </c>
      <c r="AN11" s="12">
        <v>1</v>
      </c>
      <c r="AO11" s="12">
        <v>15</v>
      </c>
      <c r="AP11" s="12">
        <v>0</v>
      </c>
      <c r="AQ11" s="190">
        <f t="shared" si="9"/>
        <v>1.75</v>
      </c>
      <c r="AR11" s="18"/>
      <c r="AS11" s="18"/>
      <c r="AT11" s="18"/>
      <c r="AU11" s="18"/>
      <c r="AV11" s="18"/>
      <c r="AW11" s="18"/>
      <c r="AX11" s="18"/>
      <c r="AY11" s="18"/>
      <c r="AZ11" s="18"/>
    </row>
    <row r="12" spans="1:52" ht="15.6" x14ac:dyDescent="0.3">
      <c r="A12" s="12" t="s">
        <v>204</v>
      </c>
      <c r="B12" s="148" t="s">
        <v>582</v>
      </c>
      <c r="C12" s="12" t="s">
        <v>201</v>
      </c>
      <c r="D12" s="12">
        <v>2</v>
      </c>
      <c r="E12" s="12">
        <v>6</v>
      </c>
      <c r="F12" s="12">
        <v>0</v>
      </c>
      <c r="G12" s="190">
        <f t="shared" si="0"/>
        <v>2.2999999999999998</v>
      </c>
      <c r="H12" s="13">
        <v>2</v>
      </c>
      <c r="I12" s="13">
        <v>0</v>
      </c>
      <c r="J12" s="13">
        <v>0</v>
      </c>
      <c r="K12" s="190">
        <f t="shared" si="1"/>
        <v>2</v>
      </c>
      <c r="L12" s="13">
        <v>2</v>
      </c>
      <c r="M12" s="13">
        <v>5</v>
      </c>
      <c r="N12" s="13">
        <v>0</v>
      </c>
      <c r="O12" s="190">
        <f t="shared" si="2"/>
        <v>2.25</v>
      </c>
      <c r="P12" s="14">
        <v>3</v>
      </c>
      <c r="Q12" s="14">
        <v>0</v>
      </c>
      <c r="R12" s="15">
        <v>0</v>
      </c>
      <c r="S12" s="190">
        <f t="shared" si="3"/>
        <v>3</v>
      </c>
      <c r="T12" s="16">
        <v>3</v>
      </c>
      <c r="U12" s="16">
        <v>10</v>
      </c>
      <c r="V12" s="16">
        <v>0</v>
      </c>
      <c r="W12" s="190">
        <f t="shared" si="4"/>
        <v>3.5</v>
      </c>
      <c r="X12" s="12">
        <v>4</v>
      </c>
      <c r="Y12" s="12">
        <v>10</v>
      </c>
      <c r="Z12" s="12">
        <v>0</v>
      </c>
      <c r="AA12" s="190">
        <f t="shared" si="5"/>
        <v>4.5</v>
      </c>
      <c r="AB12" s="16">
        <v>6</v>
      </c>
      <c r="AC12" s="16">
        <v>10</v>
      </c>
      <c r="AD12" s="16">
        <v>0</v>
      </c>
      <c r="AE12" s="190">
        <f t="shared" si="6"/>
        <v>6.5</v>
      </c>
      <c r="AF12" s="13">
        <v>5</v>
      </c>
      <c r="AG12" s="13">
        <v>10</v>
      </c>
      <c r="AH12" s="13">
        <v>0</v>
      </c>
      <c r="AI12" s="190">
        <f t="shared" si="7"/>
        <v>5.5</v>
      </c>
      <c r="AJ12" s="12">
        <v>7</v>
      </c>
      <c r="AK12" s="12">
        <v>0</v>
      </c>
      <c r="AL12" s="12">
        <v>0</v>
      </c>
      <c r="AM12" s="190">
        <f t="shared" si="8"/>
        <v>7</v>
      </c>
      <c r="AN12" s="12">
        <v>6</v>
      </c>
      <c r="AO12" s="12">
        <v>0</v>
      </c>
      <c r="AP12" s="12">
        <v>0</v>
      </c>
      <c r="AQ12" s="190">
        <f t="shared" si="9"/>
        <v>6</v>
      </c>
      <c r="AR12" s="18"/>
      <c r="AS12" s="18"/>
      <c r="AT12" s="18"/>
      <c r="AU12" s="18"/>
      <c r="AV12" s="18"/>
      <c r="AW12" s="18"/>
      <c r="AX12" s="18"/>
      <c r="AY12" s="18"/>
      <c r="AZ12" s="18"/>
    </row>
    <row r="13" spans="1:52" ht="15.6" x14ac:dyDescent="0.3">
      <c r="A13" s="12" t="s">
        <v>205</v>
      </c>
      <c r="B13" s="148" t="s">
        <v>582</v>
      </c>
      <c r="C13" s="12" t="s">
        <v>201</v>
      </c>
      <c r="D13" s="12">
        <v>15</v>
      </c>
      <c r="E13" s="12">
        <v>0</v>
      </c>
      <c r="F13" s="12">
        <v>0</v>
      </c>
      <c r="G13" s="190">
        <f t="shared" si="0"/>
        <v>15</v>
      </c>
      <c r="H13" s="13">
        <v>14</v>
      </c>
      <c r="I13" s="13">
        <v>0</v>
      </c>
      <c r="J13" s="13">
        <v>0</v>
      </c>
      <c r="K13" s="190">
        <f t="shared" si="1"/>
        <v>14</v>
      </c>
      <c r="L13" s="13">
        <v>18</v>
      </c>
      <c r="M13" s="13">
        <v>10</v>
      </c>
      <c r="N13" s="13">
        <v>0</v>
      </c>
      <c r="O13" s="190">
        <f t="shared" si="2"/>
        <v>18.5</v>
      </c>
      <c r="P13" s="14">
        <v>18</v>
      </c>
      <c r="Q13" s="14">
        <v>0</v>
      </c>
      <c r="R13" s="15">
        <v>0</v>
      </c>
      <c r="S13" s="190">
        <f t="shared" si="3"/>
        <v>18</v>
      </c>
      <c r="T13" s="16">
        <v>15</v>
      </c>
      <c r="U13" s="16">
        <v>0</v>
      </c>
      <c r="V13" s="16">
        <v>0</v>
      </c>
      <c r="W13" s="190">
        <f t="shared" si="4"/>
        <v>15</v>
      </c>
      <c r="X13" s="12">
        <v>11</v>
      </c>
      <c r="Y13" s="12">
        <v>10</v>
      </c>
      <c r="Z13" s="12">
        <v>0</v>
      </c>
      <c r="AA13" s="190">
        <f t="shared" si="5"/>
        <v>11.5</v>
      </c>
      <c r="AB13" s="16">
        <v>15</v>
      </c>
      <c r="AC13" s="16">
        <v>0</v>
      </c>
      <c r="AD13" s="16">
        <v>0</v>
      </c>
      <c r="AE13" s="190">
        <f t="shared" si="6"/>
        <v>15</v>
      </c>
      <c r="AF13" s="13">
        <v>10</v>
      </c>
      <c r="AG13" s="13">
        <v>0</v>
      </c>
      <c r="AH13" s="13">
        <v>0</v>
      </c>
      <c r="AI13" s="190">
        <f t="shared" si="7"/>
        <v>10</v>
      </c>
      <c r="AJ13" s="12">
        <v>11</v>
      </c>
      <c r="AK13" s="12">
        <v>0</v>
      </c>
      <c r="AL13" s="12">
        <v>0</v>
      </c>
      <c r="AM13" s="190">
        <f t="shared" si="8"/>
        <v>11</v>
      </c>
      <c r="AN13" s="12">
        <v>10</v>
      </c>
      <c r="AO13" s="12">
        <v>0</v>
      </c>
      <c r="AP13" s="12">
        <v>0</v>
      </c>
      <c r="AQ13" s="190">
        <f t="shared" si="9"/>
        <v>10</v>
      </c>
      <c r="AR13" s="18"/>
      <c r="AS13" s="18"/>
      <c r="AT13" s="18"/>
      <c r="AU13" s="18"/>
      <c r="AV13" s="18"/>
      <c r="AW13" s="18"/>
      <c r="AX13" s="18"/>
      <c r="AY13" s="18"/>
      <c r="AZ13" s="18"/>
    </row>
    <row r="14" spans="1:52" ht="15.6" x14ac:dyDescent="0.3">
      <c r="A14" s="12" t="s">
        <v>207</v>
      </c>
      <c r="B14" s="148" t="s">
        <v>344</v>
      </c>
      <c r="C14" s="12" t="s">
        <v>208</v>
      </c>
      <c r="D14" s="12">
        <v>3</v>
      </c>
      <c r="E14" s="12">
        <v>0</v>
      </c>
      <c r="F14" s="12">
        <v>0</v>
      </c>
      <c r="G14" s="190">
        <f t="shared" si="0"/>
        <v>3</v>
      </c>
      <c r="H14" s="13">
        <v>2</v>
      </c>
      <c r="I14" s="13">
        <v>15</v>
      </c>
      <c r="J14" s="13">
        <v>0</v>
      </c>
      <c r="K14" s="190">
        <f t="shared" si="1"/>
        <v>2.75</v>
      </c>
      <c r="L14" s="13">
        <v>3</v>
      </c>
      <c r="M14" s="13">
        <v>0</v>
      </c>
      <c r="N14" s="13">
        <v>0</v>
      </c>
      <c r="O14" s="190">
        <f t="shared" si="2"/>
        <v>3</v>
      </c>
      <c r="P14" s="14">
        <v>2</v>
      </c>
      <c r="Q14" s="14">
        <v>10</v>
      </c>
      <c r="R14" s="15">
        <v>0</v>
      </c>
      <c r="S14" s="190">
        <f t="shared" si="3"/>
        <v>2.5</v>
      </c>
      <c r="T14" s="16">
        <v>2</v>
      </c>
      <c r="U14" s="16">
        <v>0</v>
      </c>
      <c r="V14" s="16">
        <v>0</v>
      </c>
      <c r="W14" s="190">
        <f t="shared" si="4"/>
        <v>2</v>
      </c>
      <c r="X14" s="12">
        <v>3</v>
      </c>
      <c r="Y14" s="12">
        <v>0</v>
      </c>
      <c r="Z14" s="12">
        <v>0</v>
      </c>
      <c r="AA14" s="190">
        <f t="shared" si="5"/>
        <v>3</v>
      </c>
      <c r="AB14" s="16">
        <v>7</v>
      </c>
      <c r="AC14" s="16">
        <v>15</v>
      </c>
      <c r="AD14" s="16">
        <v>0</v>
      </c>
      <c r="AE14" s="190">
        <f t="shared" si="6"/>
        <v>7.75</v>
      </c>
      <c r="AF14" s="13">
        <v>9</v>
      </c>
      <c r="AG14" s="13">
        <v>0</v>
      </c>
      <c r="AH14" s="13">
        <v>0</v>
      </c>
      <c r="AI14" s="190">
        <f t="shared" si="7"/>
        <v>9</v>
      </c>
      <c r="AJ14" s="12">
        <v>8</v>
      </c>
      <c r="AK14" s="12">
        <v>0</v>
      </c>
      <c r="AL14" s="12">
        <v>0</v>
      </c>
      <c r="AM14" s="190">
        <f t="shared" si="8"/>
        <v>8</v>
      </c>
      <c r="AN14" s="12">
        <v>8</v>
      </c>
      <c r="AO14" s="12">
        <v>0</v>
      </c>
      <c r="AP14" s="12">
        <v>0</v>
      </c>
      <c r="AQ14" s="190">
        <f t="shared" si="9"/>
        <v>8</v>
      </c>
      <c r="AR14" s="18"/>
      <c r="AS14" s="18"/>
      <c r="AT14" s="18"/>
      <c r="AU14" s="18"/>
      <c r="AV14" s="18"/>
      <c r="AW14" s="18"/>
      <c r="AX14" s="18"/>
      <c r="AY14" s="18"/>
      <c r="AZ14" s="18"/>
    </row>
    <row r="15" spans="1:52" ht="15.6" x14ac:dyDescent="0.3">
      <c r="A15" s="12" t="s">
        <v>579</v>
      </c>
      <c r="B15" s="148" t="s">
        <v>582</v>
      </c>
      <c r="C15" s="12" t="s">
        <v>201</v>
      </c>
      <c r="D15" s="12">
        <v>0</v>
      </c>
      <c r="E15" s="12">
        <v>16</v>
      </c>
      <c r="F15" s="12">
        <v>0</v>
      </c>
      <c r="G15" s="190">
        <f t="shared" si="0"/>
        <v>0.8</v>
      </c>
      <c r="H15" s="13">
        <v>0</v>
      </c>
      <c r="I15" s="13">
        <v>18</v>
      </c>
      <c r="J15" s="13">
        <v>0</v>
      </c>
      <c r="K15" s="190">
        <f t="shared" si="1"/>
        <v>0.9</v>
      </c>
      <c r="L15" s="13">
        <v>1</v>
      </c>
      <c r="M15" s="13">
        <v>12</v>
      </c>
      <c r="N15" s="13">
        <v>0</v>
      </c>
      <c r="O15" s="190">
        <f t="shared" si="2"/>
        <v>1.6</v>
      </c>
      <c r="P15" s="14">
        <v>2</v>
      </c>
      <c r="Q15" s="14">
        <v>10</v>
      </c>
      <c r="R15" s="15">
        <v>0</v>
      </c>
      <c r="S15" s="190">
        <f t="shared" si="3"/>
        <v>2.5</v>
      </c>
      <c r="T15" s="16">
        <v>2</v>
      </c>
      <c r="U15" s="16">
        <v>12</v>
      </c>
      <c r="V15" s="16">
        <v>0</v>
      </c>
      <c r="W15" s="190">
        <f t="shared" si="4"/>
        <v>2.6</v>
      </c>
      <c r="X15" s="12">
        <v>3</v>
      </c>
      <c r="Y15" s="12">
        <v>10</v>
      </c>
      <c r="Z15" s="12">
        <v>0</v>
      </c>
      <c r="AA15" s="190">
        <f t="shared" si="5"/>
        <v>3.5</v>
      </c>
      <c r="AB15" s="16">
        <v>2</v>
      </c>
      <c r="AC15" s="16">
        <v>5</v>
      </c>
      <c r="AD15" s="16">
        <v>0</v>
      </c>
      <c r="AE15" s="190">
        <f t="shared" si="6"/>
        <v>2.25</v>
      </c>
      <c r="AF15" s="13">
        <v>1</v>
      </c>
      <c r="AG15" s="13">
        <v>15</v>
      </c>
      <c r="AH15" s="13">
        <v>0</v>
      </c>
      <c r="AI15" s="190">
        <f t="shared" si="7"/>
        <v>1.75</v>
      </c>
      <c r="AJ15" s="12">
        <v>2</v>
      </c>
      <c r="AK15" s="12">
        <v>0</v>
      </c>
      <c r="AL15" s="12">
        <v>0</v>
      </c>
      <c r="AM15" s="190">
        <f t="shared" si="8"/>
        <v>2</v>
      </c>
      <c r="AN15" s="12">
        <v>1</v>
      </c>
      <c r="AO15" s="12">
        <v>19</v>
      </c>
      <c r="AP15" s="12">
        <v>0</v>
      </c>
      <c r="AQ15" s="190">
        <f t="shared" si="9"/>
        <v>1.95</v>
      </c>
      <c r="AR15" s="18"/>
      <c r="AS15" s="18"/>
      <c r="AT15" s="18"/>
      <c r="AU15" s="18"/>
      <c r="AV15" s="18"/>
      <c r="AW15" s="18"/>
      <c r="AX15" s="18"/>
      <c r="AY15" s="18"/>
      <c r="AZ15" s="18"/>
    </row>
    <row r="16" spans="1:52" ht="15.6" x14ac:dyDescent="0.3">
      <c r="A16" s="12" t="s">
        <v>211</v>
      </c>
      <c r="B16" s="148" t="s">
        <v>583</v>
      </c>
      <c r="C16" s="12" t="s">
        <v>212</v>
      </c>
      <c r="D16" s="12">
        <v>1</v>
      </c>
      <c r="E16" s="12">
        <v>1</v>
      </c>
      <c r="F16" s="12">
        <v>0</v>
      </c>
      <c r="G16" s="190">
        <f t="shared" si="0"/>
        <v>1.05</v>
      </c>
      <c r="H16" s="13">
        <v>0</v>
      </c>
      <c r="I16" s="13">
        <v>16</v>
      </c>
      <c r="J16" s="13">
        <v>0</v>
      </c>
      <c r="K16" s="190">
        <f t="shared" si="1"/>
        <v>0.8</v>
      </c>
      <c r="L16" s="13">
        <v>1</v>
      </c>
      <c r="M16" s="13">
        <v>8</v>
      </c>
      <c r="N16" s="13">
        <v>0</v>
      </c>
      <c r="O16" s="190">
        <f t="shared" si="2"/>
        <v>1.4</v>
      </c>
      <c r="P16" s="14">
        <v>1</v>
      </c>
      <c r="Q16" s="14">
        <v>8</v>
      </c>
      <c r="R16" s="15">
        <v>0</v>
      </c>
      <c r="S16" s="190">
        <f t="shared" si="3"/>
        <v>1.4</v>
      </c>
      <c r="T16" s="16">
        <v>0</v>
      </c>
      <c r="U16" s="16">
        <v>17</v>
      </c>
      <c r="V16" s="16">
        <v>0</v>
      </c>
      <c r="W16" s="190">
        <f t="shared" si="4"/>
        <v>0.85</v>
      </c>
      <c r="X16" s="12">
        <v>2</v>
      </c>
      <c r="Y16" s="12">
        <v>2</v>
      </c>
      <c r="Z16" s="12">
        <v>0</v>
      </c>
      <c r="AA16" s="190">
        <f t="shared" si="5"/>
        <v>2.1</v>
      </c>
      <c r="AB16" s="16">
        <v>0</v>
      </c>
      <c r="AC16" s="16">
        <v>19</v>
      </c>
      <c r="AD16" s="16">
        <v>0</v>
      </c>
      <c r="AE16" s="190">
        <f t="shared" si="6"/>
        <v>0.95</v>
      </c>
      <c r="AF16" s="13">
        <v>0</v>
      </c>
      <c r="AG16" s="13">
        <v>17</v>
      </c>
      <c r="AH16" s="13">
        <v>0</v>
      </c>
      <c r="AI16" s="190">
        <f t="shared" si="7"/>
        <v>0.85</v>
      </c>
      <c r="AJ16" s="12">
        <v>0</v>
      </c>
      <c r="AK16" s="12">
        <v>1</v>
      </c>
      <c r="AL16" s="12">
        <v>2</v>
      </c>
      <c r="AM16" s="190">
        <f t="shared" si="8"/>
        <v>5.8333333333333334E-2</v>
      </c>
      <c r="AN16" s="12">
        <v>0</v>
      </c>
      <c r="AO16" s="12">
        <v>13</v>
      </c>
      <c r="AP16" s="12">
        <v>6</v>
      </c>
      <c r="AQ16" s="190">
        <f t="shared" si="9"/>
        <v>0.67500000000000004</v>
      </c>
      <c r="AR16" s="18"/>
      <c r="AS16" s="18"/>
      <c r="AT16" s="18"/>
      <c r="AU16" s="18"/>
      <c r="AV16" s="18"/>
      <c r="AW16" s="18"/>
      <c r="AX16" s="18"/>
      <c r="AY16" s="18"/>
      <c r="AZ16" s="18"/>
    </row>
    <row r="17" spans="1:52" ht="15.6" x14ac:dyDescent="0.3">
      <c r="A17" s="12" t="s">
        <v>214</v>
      </c>
      <c r="B17" s="148" t="s">
        <v>585</v>
      </c>
      <c r="C17" s="12" t="s">
        <v>215</v>
      </c>
      <c r="D17" s="12">
        <v>0</v>
      </c>
      <c r="E17" s="12">
        <v>18</v>
      </c>
      <c r="F17" s="12">
        <v>0</v>
      </c>
      <c r="G17" s="190">
        <f t="shared" si="0"/>
        <v>0.9</v>
      </c>
      <c r="H17" s="13">
        <v>1</v>
      </c>
      <c r="I17" s="13">
        <v>0</v>
      </c>
      <c r="J17" s="13">
        <v>0</v>
      </c>
      <c r="K17" s="190">
        <f t="shared" si="1"/>
        <v>1</v>
      </c>
      <c r="L17" s="13">
        <v>2</v>
      </c>
      <c r="M17" s="13">
        <v>0</v>
      </c>
      <c r="N17" s="13">
        <v>0</v>
      </c>
      <c r="O17" s="190">
        <f t="shared" si="2"/>
        <v>2</v>
      </c>
      <c r="P17" s="14">
        <v>1</v>
      </c>
      <c r="Q17" s="14">
        <v>6</v>
      </c>
      <c r="R17" s="15">
        <v>0</v>
      </c>
      <c r="S17" s="190">
        <f t="shared" si="3"/>
        <v>1.3</v>
      </c>
      <c r="T17" s="16">
        <v>1</v>
      </c>
      <c r="U17" s="16">
        <v>16</v>
      </c>
      <c r="V17" s="16">
        <v>0</v>
      </c>
      <c r="W17" s="190">
        <f t="shared" si="4"/>
        <v>1.8</v>
      </c>
      <c r="X17" s="12">
        <v>1</v>
      </c>
      <c r="Y17" s="12">
        <v>16</v>
      </c>
      <c r="Z17" s="12">
        <v>0</v>
      </c>
      <c r="AA17" s="190">
        <f t="shared" si="5"/>
        <v>1.8</v>
      </c>
      <c r="AB17" s="16">
        <v>2</v>
      </c>
      <c r="AC17" s="16">
        <v>0</v>
      </c>
      <c r="AD17" s="16">
        <v>0</v>
      </c>
      <c r="AE17" s="190">
        <f t="shared" si="6"/>
        <v>2</v>
      </c>
      <c r="AF17" s="13">
        <v>1</v>
      </c>
      <c r="AG17" s="13">
        <v>16</v>
      </c>
      <c r="AH17" s="13">
        <v>0</v>
      </c>
      <c r="AI17" s="190">
        <f t="shared" si="7"/>
        <v>1.8</v>
      </c>
      <c r="AJ17" s="12">
        <v>1</v>
      </c>
      <c r="AK17" s="12">
        <v>15</v>
      </c>
      <c r="AL17" s="12">
        <v>0</v>
      </c>
      <c r="AM17" s="190">
        <f t="shared" si="8"/>
        <v>1.75</v>
      </c>
      <c r="AN17" s="12">
        <v>1</v>
      </c>
      <c r="AO17" s="12">
        <v>10</v>
      </c>
      <c r="AP17" s="12">
        <v>0</v>
      </c>
      <c r="AQ17" s="190">
        <f t="shared" si="9"/>
        <v>1.5</v>
      </c>
      <c r="AR17" s="18"/>
      <c r="AS17" s="18"/>
      <c r="AT17" s="18"/>
      <c r="AU17" s="18"/>
      <c r="AV17" s="18"/>
      <c r="AW17" s="18"/>
      <c r="AX17" s="18"/>
      <c r="AY17" s="18"/>
      <c r="AZ17" s="18"/>
    </row>
    <row r="18" spans="1:52" ht="15.6" x14ac:dyDescent="0.3">
      <c r="A18" s="12" t="s">
        <v>217</v>
      </c>
      <c r="B18" s="148" t="s">
        <v>348</v>
      </c>
      <c r="C18" s="12" t="s">
        <v>94</v>
      </c>
      <c r="D18" s="12">
        <v>2</v>
      </c>
      <c r="E18" s="12">
        <v>10</v>
      </c>
      <c r="F18" s="12">
        <v>0</v>
      </c>
      <c r="G18" s="190">
        <f t="shared" si="0"/>
        <v>2.5</v>
      </c>
      <c r="H18" s="13">
        <v>3</v>
      </c>
      <c r="I18" s="13">
        <v>0</v>
      </c>
      <c r="J18" s="13">
        <v>0</v>
      </c>
      <c r="K18" s="190">
        <f t="shared" si="1"/>
        <v>3</v>
      </c>
      <c r="L18" s="13">
        <v>3</v>
      </c>
      <c r="M18" s="13">
        <v>0</v>
      </c>
      <c r="N18" s="13">
        <v>0</v>
      </c>
      <c r="O18" s="190">
        <f t="shared" si="2"/>
        <v>3</v>
      </c>
      <c r="P18" s="14">
        <v>3</v>
      </c>
      <c r="Q18" s="14">
        <v>0</v>
      </c>
      <c r="R18" s="15">
        <v>0</v>
      </c>
      <c r="S18" s="190">
        <f t="shared" si="3"/>
        <v>3</v>
      </c>
      <c r="T18" s="16">
        <v>2</v>
      </c>
      <c r="U18" s="16">
        <v>10</v>
      </c>
      <c r="V18" s="16">
        <v>0</v>
      </c>
      <c r="W18" s="190">
        <f t="shared" si="4"/>
        <v>2.5</v>
      </c>
      <c r="X18" s="12">
        <v>2</v>
      </c>
      <c r="Y18" s="12">
        <v>10</v>
      </c>
      <c r="Z18" s="12">
        <v>0</v>
      </c>
      <c r="AA18" s="190">
        <f t="shared" si="5"/>
        <v>2.5</v>
      </c>
      <c r="AB18" s="16">
        <v>2</v>
      </c>
      <c r="AC18" s="16">
        <v>15</v>
      </c>
      <c r="AD18" s="16">
        <v>0</v>
      </c>
      <c r="AE18" s="190">
        <f t="shared" si="6"/>
        <v>2.75</v>
      </c>
      <c r="AF18" s="13">
        <v>1</v>
      </c>
      <c r="AG18" s="13">
        <v>15</v>
      </c>
      <c r="AH18" s="13">
        <v>0</v>
      </c>
      <c r="AI18" s="190">
        <f t="shared" si="7"/>
        <v>1.75</v>
      </c>
      <c r="AJ18" s="12">
        <v>2</v>
      </c>
      <c r="AK18" s="12">
        <v>5</v>
      </c>
      <c r="AL18" s="12">
        <v>0</v>
      </c>
      <c r="AM18" s="190">
        <f t="shared" si="8"/>
        <v>2.25</v>
      </c>
      <c r="AN18" s="12">
        <v>2</v>
      </c>
      <c r="AO18" s="12">
        <v>0</v>
      </c>
      <c r="AP18" s="12">
        <v>0</v>
      </c>
      <c r="AQ18" s="190">
        <f t="shared" si="9"/>
        <v>2</v>
      </c>
      <c r="AR18" s="18"/>
      <c r="AS18" s="18"/>
      <c r="AT18" s="18"/>
      <c r="AU18" s="18"/>
      <c r="AV18" s="18"/>
      <c r="AW18" s="18"/>
      <c r="AX18" s="18"/>
      <c r="AY18" s="18"/>
      <c r="AZ18" s="18"/>
    </row>
    <row r="19" spans="1:52" ht="15.6" x14ac:dyDescent="0.3">
      <c r="A19" s="12" t="s">
        <v>222</v>
      </c>
      <c r="B19" s="148" t="s">
        <v>582</v>
      </c>
      <c r="C19" s="12" t="s">
        <v>201</v>
      </c>
      <c r="D19" s="12">
        <v>0</v>
      </c>
      <c r="E19" s="12">
        <v>15</v>
      </c>
      <c r="F19" s="12">
        <v>0</v>
      </c>
      <c r="G19" s="190">
        <f t="shared" si="0"/>
        <v>0.75</v>
      </c>
      <c r="H19" s="19">
        <v>0</v>
      </c>
      <c r="I19" s="19">
        <v>10</v>
      </c>
      <c r="J19" s="19">
        <v>0</v>
      </c>
      <c r="K19" s="190">
        <f t="shared" si="1"/>
        <v>0.5</v>
      </c>
      <c r="L19" s="19">
        <v>0</v>
      </c>
      <c r="M19" s="19">
        <v>11</v>
      </c>
      <c r="N19" s="19">
        <v>0</v>
      </c>
      <c r="O19" s="190">
        <f t="shared" si="2"/>
        <v>0.55000000000000004</v>
      </c>
      <c r="P19" s="14">
        <v>0</v>
      </c>
      <c r="Q19" s="14">
        <v>15</v>
      </c>
      <c r="R19" s="15">
        <v>0</v>
      </c>
      <c r="S19" s="190">
        <f t="shared" si="3"/>
        <v>0.75</v>
      </c>
      <c r="T19" s="16">
        <v>0</v>
      </c>
      <c r="U19" s="16">
        <v>16</v>
      </c>
      <c r="V19" s="16">
        <v>0</v>
      </c>
      <c r="W19" s="190">
        <f t="shared" si="4"/>
        <v>0.8</v>
      </c>
      <c r="X19" s="12">
        <v>0</v>
      </c>
      <c r="Y19" s="12">
        <v>10</v>
      </c>
      <c r="Z19" s="12">
        <v>0</v>
      </c>
      <c r="AA19" s="190">
        <f t="shared" si="5"/>
        <v>0.5</v>
      </c>
      <c r="AB19" s="16">
        <v>0</v>
      </c>
      <c r="AC19" s="16">
        <v>12</v>
      </c>
      <c r="AD19" s="16">
        <v>0</v>
      </c>
      <c r="AE19" s="190">
        <f t="shared" si="6"/>
        <v>0.6</v>
      </c>
      <c r="AF19" s="13">
        <v>0</v>
      </c>
      <c r="AG19" s="13">
        <v>15</v>
      </c>
      <c r="AH19" s="13">
        <v>0</v>
      </c>
      <c r="AI19" s="190">
        <f t="shared" si="7"/>
        <v>0.75</v>
      </c>
      <c r="AJ19" s="12">
        <v>1</v>
      </c>
      <c r="AK19" s="12">
        <v>0</v>
      </c>
      <c r="AL19" s="12">
        <v>0</v>
      </c>
      <c r="AM19" s="190">
        <f t="shared" si="8"/>
        <v>1</v>
      </c>
      <c r="AN19" s="12">
        <v>1</v>
      </c>
      <c r="AO19" s="12">
        <v>2</v>
      </c>
      <c r="AP19" s="12">
        <v>0</v>
      </c>
      <c r="AQ19" s="190">
        <f t="shared" si="9"/>
        <v>1.1000000000000001</v>
      </c>
      <c r="AR19" s="18"/>
      <c r="AS19" s="18"/>
      <c r="AT19" s="18"/>
      <c r="AU19" s="18"/>
      <c r="AV19" s="18"/>
      <c r="AW19" s="18"/>
      <c r="AX19" s="18"/>
      <c r="AY19" s="18"/>
      <c r="AZ19" s="18"/>
    </row>
    <row r="20" spans="1:52" ht="15.6" x14ac:dyDescent="0.3">
      <c r="A20" s="12" t="s">
        <v>218</v>
      </c>
      <c r="B20" s="148" t="s">
        <v>582</v>
      </c>
      <c r="C20" s="12" t="s">
        <v>201</v>
      </c>
      <c r="D20" s="12">
        <v>0</v>
      </c>
      <c r="E20" s="12">
        <v>18</v>
      </c>
      <c r="F20" s="12">
        <v>0</v>
      </c>
      <c r="G20" s="190">
        <f t="shared" si="0"/>
        <v>0.9</v>
      </c>
      <c r="H20" s="13">
        <v>1</v>
      </c>
      <c r="I20" s="13">
        <v>0</v>
      </c>
      <c r="J20" s="13">
        <v>0</v>
      </c>
      <c r="K20" s="190">
        <f t="shared" si="1"/>
        <v>1</v>
      </c>
      <c r="L20" s="13">
        <v>1</v>
      </c>
      <c r="M20" s="13">
        <v>2</v>
      </c>
      <c r="N20" s="13">
        <v>0</v>
      </c>
      <c r="O20" s="190">
        <f t="shared" si="2"/>
        <v>1.1000000000000001</v>
      </c>
      <c r="P20" s="14">
        <v>1</v>
      </c>
      <c r="Q20" s="14">
        <v>4</v>
      </c>
      <c r="R20" s="15">
        <v>0</v>
      </c>
      <c r="S20" s="190">
        <f t="shared" si="3"/>
        <v>1.2</v>
      </c>
      <c r="T20" s="16">
        <v>1</v>
      </c>
      <c r="U20" s="16">
        <v>0</v>
      </c>
      <c r="V20" s="16">
        <v>0</v>
      </c>
      <c r="W20" s="190">
        <f t="shared" si="4"/>
        <v>1</v>
      </c>
      <c r="X20" s="12">
        <v>1</v>
      </c>
      <c r="Y20" s="12">
        <v>2</v>
      </c>
      <c r="Z20" s="12">
        <v>0</v>
      </c>
      <c r="AA20" s="190">
        <f t="shared" si="5"/>
        <v>1.1000000000000001</v>
      </c>
      <c r="AB20" s="16">
        <v>1</v>
      </c>
      <c r="AC20" s="16">
        <v>6</v>
      </c>
      <c r="AD20" s="16">
        <v>0</v>
      </c>
      <c r="AE20" s="190">
        <f t="shared" si="6"/>
        <v>1.3</v>
      </c>
      <c r="AF20" s="13">
        <v>1</v>
      </c>
      <c r="AG20" s="13">
        <v>5</v>
      </c>
      <c r="AH20" s="13">
        <v>0</v>
      </c>
      <c r="AI20" s="190">
        <f t="shared" si="7"/>
        <v>1.25</v>
      </c>
      <c r="AJ20" s="12">
        <v>1</v>
      </c>
      <c r="AK20" s="12">
        <v>4</v>
      </c>
      <c r="AL20" s="12">
        <v>0</v>
      </c>
      <c r="AM20" s="190">
        <f t="shared" si="8"/>
        <v>1.2</v>
      </c>
      <c r="AN20" s="12">
        <v>1</v>
      </c>
      <c r="AO20" s="12">
        <v>2</v>
      </c>
      <c r="AP20" s="12">
        <v>0</v>
      </c>
      <c r="AQ20" s="190">
        <f t="shared" si="9"/>
        <v>1.1000000000000001</v>
      </c>
      <c r="AR20" s="18"/>
      <c r="AS20" s="18"/>
      <c r="AT20" s="18"/>
      <c r="AU20" s="18"/>
      <c r="AV20" s="18"/>
      <c r="AW20" s="18"/>
      <c r="AX20" s="18"/>
      <c r="AY20" s="18"/>
      <c r="AZ20" s="18"/>
    </row>
    <row r="21" spans="1:52" ht="15.6" x14ac:dyDescent="0.3">
      <c r="A21" s="12" t="s">
        <v>219</v>
      </c>
      <c r="B21" s="148" t="s">
        <v>582</v>
      </c>
      <c r="C21" s="12" t="s">
        <v>201</v>
      </c>
      <c r="D21" s="12">
        <v>0</v>
      </c>
      <c r="E21" s="12">
        <v>7</v>
      </c>
      <c r="F21" s="12">
        <v>0</v>
      </c>
      <c r="G21" s="190">
        <f t="shared" si="0"/>
        <v>0.35</v>
      </c>
      <c r="H21" s="13">
        <v>0</v>
      </c>
      <c r="I21" s="13">
        <v>6</v>
      </c>
      <c r="J21" s="13">
        <v>0</v>
      </c>
      <c r="K21" s="190">
        <f t="shared" si="1"/>
        <v>0.3</v>
      </c>
      <c r="L21" s="13">
        <v>0</v>
      </c>
      <c r="M21" s="13">
        <v>13</v>
      </c>
      <c r="N21" s="13">
        <v>0</v>
      </c>
      <c r="O21" s="190">
        <f t="shared" si="2"/>
        <v>0.65</v>
      </c>
      <c r="P21" s="14">
        <v>0</v>
      </c>
      <c r="Q21" s="14">
        <v>11</v>
      </c>
      <c r="R21" s="15">
        <v>0</v>
      </c>
      <c r="S21" s="190">
        <f t="shared" si="3"/>
        <v>0.55000000000000004</v>
      </c>
      <c r="T21" s="16">
        <v>0</v>
      </c>
      <c r="U21" s="16">
        <v>7</v>
      </c>
      <c r="V21" s="16">
        <v>0</v>
      </c>
      <c r="W21" s="190">
        <f t="shared" si="4"/>
        <v>0.35</v>
      </c>
      <c r="X21" s="12">
        <v>0</v>
      </c>
      <c r="Y21" s="12">
        <v>10</v>
      </c>
      <c r="Z21" s="12">
        <v>0</v>
      </c>
      <c r="AA21" s="190">
        <f t="shared" si="5"/>
        <v>0.5</v>
      </c>
      <c r="AB21" s="16">
        <v>0</v>
      </c>
      <c r="AC21" s="16">
        <v>11</v>
      </c>
      <c r="AD21" s="16">
        <v>0</v>
      </c>
      <c r="AE21" s="190">
        <f t="shared" si="6"/>
        <v>0.55000000000000004</v>
      </c>
      <c r="AF21" s="13">
        <v>0</v>
      </c>
      <c r="AG21" s="13">
        <v>9</v>
      </c>
      <c r="AH21" s="13">
        <v>0</v>
      </c>
      <c r="AI21" s="190">
        <f t="shared" si="7"/>
        <v>0.45</v>
      </c>
      <c r="AJ21" s="12">
        <v>0</v>
      </c>
      <c r="AK21" s="12">
        <v>11</v>
      </c>
      <c r="AL21" s="12">
        <v>0</v>
      </c>
      <c r="AM21" s="190">
        <f t="shared" si="8"/>
        <v>0.55000000000000004</v>
      </c>
      <c r="AN21" s="12">
        <v>0</v>
      </c>
      <c r="AO21" s="12">
        <v>8</v>
      </c>
      <c r="AP21" s="12">
        <v>0</v>
      </c>
      <c r="AQ21" s="190">
        <f t="shared" si="9"/>
        <v>0.4</v>
      </c>
      <c r="AR21" s="18"/>
      <c r="AS21" s="18"/>
      <c r="AT21" s="18"/>
      <c r="AU21" s="18"/>
      <c r="AV21" s="18"/>
      <c r="AW21" s="18"/>
      <c r="AX21" s="18"/>
      <c r="AY21" s="18"/>
      <c r="AZ21" s="18"/>
    </row>
    <row r="22" spans="1:52" ht="15.6" x14ac:dyDescent="0.3">
      <c r="A22" s="12" t="s">
        <v>221</v>
      </c>
      <c r="B22" s="148" t="s">
        <v>582</v>
      </c>
      <c r="C22" s="12" t="s">
        <v>201</v>
      </c>
      <c r="D22" s="12">
        <v>0</v>
      </c>
      <c r="E22" s="12">
        <v>8</v>
      </c>
      <c r="F22" s="12">
        <v>0</v>
      </c>
      <c r="G22" s="190">
        <f t="shared" si="0"/>
        <v>0.4</v>
      </c>
      <c r="H22" s="19">
        <v>1</v>
      </c>
      <c r="I22" s="19">
        <v>12</v>
      </c>
      <c r="J22" s="19">
        <v>0</v>
      </c>
      <c r="K22" s="190">
        <f t="shared" si="1"/>
        <v>1.6</v>
      </c>
      <c r="L22" s="19">
        <v>2</v>
      </c>
      <c r="M22" s="19">
        <v>4</v>
      </c>
      <c r="N22" s="19">
        <v>0</v>
      </c>
      <c r="O22" s="190">
        <f t="shared" si="2"/>
        <v>2.2000000000000002</v>
      </c>
      <c r="P22" s="14">
        <v>1</v>
      </c>
      <c r="Q22" s="14">
        <v>8</v>
      </c>
      <c r="R22" s="15">
        <v>0</v>
      </c>
      <c r="S22" s="190">
        <f t="shared" si="3"/>
        <v>1.4</v>
      </c>
      <c r="T22" s="16">
        <v>1</v>
      </c>
      <c r="U22" s="16">
        <v>12</v>
      </c>
      <c r="V22" s="16">
        <v>0</v>
      </c>
      <c r="W22" s="190">
        <f t="shared" si="4"/>
        <v>1.6</v>
      </c>
      <c r="X22" s="12">
        <v>1</v>
      </c>
      <c r="Y22" s="12">
        <v>10</v>
      </c>
      <c r="Z22" s="12">
        <v>0</v>
      </c>
      <c r="AA22" s="190">
        <f t="shared" si="5"/>
        <v>1.5</v>
      </c>
      <c r="AB22" s="16">
        <v>1</v>
      </c>
      <c r="AC22" s="16">
        <v>17</v>
      </c>
      <c r="AD22" s="16">
        <v>6</v>
      </c>
      <c r="AE22" s="190">
        <f t="shared" si="6"/>
        <v>1.875</v>
      </c>
      <c r="AF22" s="13">
        <v>1</v>
      </c>
      <c r="AG22" s="13">
        <v>15</v>
      </c>
      <c r="AH22" s="13">
        <v>0</v>
      </c>
      <c r="AI22" s="190">
        <f t="shared" si="7"/>
        <v>1.75</v>
      </c>
      <c r="AJ22" s="12">
        <v>1</v>
      </c>
      <c r="AK22" s="12">
        <v>11</v>
      </c>
      <c r="AL22" s="12">
        <v>0</v>
      </c>
      <c r="AM22" s="190">
        <f t="shared" si="8"/>
        <v>1.55</v>
      </c>
      <c r="AN22" s="12">
        <v>1</v>
      </c>
      <c r="AO22" s="12">
        <v>10</v>
      </c>
      <c r="AP22" s="12">
        <v>0</v>
      </c>
      <c r="AQ22" s="190">
        <f t="shared" si="9"/>
        <v>1.5</v>
      </c>
      <c r="AR22" s="18"/>
      <c r="AS22" s="18"/>
      <c r="AT22" s="18"/>
      <c r="AU22" s="18"/>
      <c r="AV22" s="18"/>
      <c r="AW22" s="18"/>
      <c r="AX22" s="18"/>
      <c r="AY22" s="18"/>
      <c r="AZ22" s="18"/>
    </row>
    <row r="23" spans="1:52" ht="15.6" x14ac:dyDescent="0.3">
      <c r="A23" s="12" t="s">
        <v>223</v>
      </c>
      <c r="B23" s="148" t="s">
        <v>341</v>
      </c>
      <c r="C23" s="12" t="s">
        <v>86</v>
      </c>
      <c r="D23" s="12">
        <v>2</v>
      </c>
      <c r="E23" s="12">
        <v>15</v>
      </c>
      <c r="F23" s="12">
        <v>0</v>
      </c>
      <c r="G23" s="190">
        <f t="shared" si="0"/>
        <v>2.75</v>
      </c>
      <c r="H23" s="13">
        <v>3</v>
      </c>
      <c r="I23" s="13">
        <v>0</v>
      </c>
      <c r="J23" s="13">
        <v>0</v>
      </c>
      <c r="K23" s="190">
        <f t="shared" si="1"/>
        <v>3</v>
      </c>
      <c r="L23" s="13">
        <v>3</v>
      </c>
      <c r="M23" s="13">
        <v>10</v>
      </c>
      <c r="N23" s="13">
        <v>0</v>
      </c>
      <c r="O23" s="190">
        <f t="shared" si="2"/>
        <v>3.5</v>
      </c>
      <c r="P23" s="14">
        <v>5</v>
      </c>
      <c r="Q23" s="14">
        <v>0</v>
      </c>
      <c r="R23" s="15">
        <v>0</v>
      </c>
      <c r="S23" s="190">
        <f t="shared" si="3"/>
        <v>5</v>
      </c>
      <c r="T23" s="16">
        <v>4</v>
      </c>
      <c r="U23" s="16">
        <v>0</v>
      </c>
      <c r="V23" s="16">
        <v>0</v>
      </c>
      <c r="W23" s="190">
        <f t="shared" si="4"/>
        <v>4</v>
      </c>
      <c r="X23" s="12">
        <v>5</v>
      </c>
      <c r="Y23" s="12">
        <v>0</v>
      </c>
      <c r="Z23" s="12">
        <v>0</v>
      </c>
      <c r="AA23" s="190">
        <f t="shared" si="5"/>
        <v>5</v>
      </c>
      <c r="AB23" s="16">
        <v>4</v>
      </c>
      <c r="AC23" s="16">
        <v>0</v>
      </c>
      <c r="AD23" s="16">
        <v>0</v>
      </c>
      <c r="AE23" s="190">
        <f t="shared" si="6"/>
        <v>4</v>
      </c>
      <c r="AF23" s="13">
        <v>6</v>
      </c>
      <c r="AG23" s="13">
        <v>0</v>
      </c>
      <c r="AH23" s="13">
        <v>0</v>
      </c>
      <c r="AI23" s="190">
        <f t="shared" si="7"/>
        <v>6</v>
      </c>
      <c r="AJ23" s="12">
        <v>7</v>
      </c>
      <c r="AK23" s="12">
        <v>0</v>
      </c>
      <c r="AL23" s="12">
        <v>0</v>
      </c>
      <c r="AM23" s="190">
        <f t="shared" si="8"/>
        <v>7</v>
      </c>
      <c r="AN23" s="12">
        <v>6</v>
      </c>
      <c r="AO23" s="12">
        <v>0</v>
      </c>
      <c r="AP23" s="12">
        <v>0</v>
      </c>
      <c r="AQ23" s="190">
        <f t="shared" si="9"/>
        <v>6</v>
      </c>
      <c r="AR23" s="18"/>
      <c r="AS23" s="18"/>
      <c r="AT23" s="18"/>
      <c r="AU23" s="18"/>
      <c r="AV23" s="18"/>
      <c r="AW23" s="18"/>
      <c r="AX23" s="18"/>
      <c r="AY23" s="18"/>
      <c r="AZ23" s="18"/>
    </row>
    <row r="24" spans="1:52" ht="15.6" x14ac:dyDescent="0.3">
      <c r="A24" s="12" t="s">
        <v>224</v>
      </c>
      <c r="B24" s="148" t="s">
        <v>583</v>
      </c>
      <c r="C24" s="12" t="s">
        <v>212</v>
      </c>
      <c r="D24" s="12">
        <v>2</v>
      </c>
      <c r="E24" s="12">
        <v>10</v>
      </c>
      <c r="F24" s="12">
        <v>0</v>
      </c>
      <c r="G24" s="190">
        <f t="shared" si="0"/>
        <v>2.5</v>
      </c>
      <c r="H24" s="13">
        <v>2</v>
      </c>
      <c r="I24" s="13">
        <v>0</v>
      </c>
      <c r="J24" s="13">
        <v>0</v>
      </c>
      <c r="K24" s="190">
        <f t="shared" si="1"/>
        <v>2</v>
      </c>
      <c r="L24" s="13">
        <v>1</v>
      </c>
      <c r="M24" s="13">
        <v>4</v>
      </c>
      <c r="N24" s="13">
        <v>0</v>
      </c>
      <c r="O24" s="190">
        <f t="shared" si="2"/>
        <v>1.2</v>
      </c>
      <c r="P24" s="14">
        <v>0</v>
      </c>
      <c r="Q24" s="14">
        <v>18</v>
      </c>
      <c r="R24" s="15">
        <v>0</v>
      </c>
      <c r="S24" s="190">
        <f t="shared" si="3"/>
        <v>0.9</v>
      </c>
      <c r="T24" s="16">
        <v>1</v>
      </c>
      <c r="U24" s="16">
        <v>2</v>
      </c>
      <c r="V24" s="16">
        <v>0</v>
      </c>
      <c r="W24" s="190">
        <f t="shared" si="4"/>
        <v>1.1000000000000001</v>
      </c>
      <c r="X24" s="12">
        <v>0</v>
      </c>
      <c r="Y24" s="12">
        <v>18</v>
      </c>
      <c r="Z24" s="12">
        <v>0</v>
      </c>
      <c r="AA24" s="190">
        <f t="shared" si="5"/>
        <v>0.9</v>
      </c>
      <c r="AB24" s="16">
        <v>0</v>
      </c>
      <c r="AC24" s="16">
        <v>15</v>
      </c>
      <c r="AD24" s="16">
        <v>0</v>
      </c>
      <c r="AE24" s="190">
        <f t="shared" si="6"/>
        <v>0.75</v>
      </c>
      <c r="AF24" s="13">
        <v>0</v>
      </c>
      <c r="AG24" s="13">
        <v>18</v>
      </c>
      <c r="AH24" s="13">
        <v>0</v>
      </c>
      <c r="AI24" s="190">
        <f t="shared" si="7"/>
        <v>0.9</v>
      </c>
      <c r="AJ24" s="12">
        <v>1</v>
      </c>
      <c r="AK24" s="12">
        <v>10</v>
      </c>
      <c r="AL24" s="12">
        <v>0</v>
      </c>
      <c r="AM24" s="190">
        <f t="shared" si="8"/>
        <v>1.5</v>
      </c>
      <c r="AN24" s="12">
        <v>1</v>
      </c>
      <c r="AO24" s="12">
        <v>5</v>
      </c>
      <c r="AP24" s="12">
        <v>0</v>
      </c>
      <c r="AQ24" s="190">
        <f t="shared" si="9"/>
        <v>1.25</v>
      </c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52" ht="15.6" x14ac:dyDescent="0.3">
      <c r="A25" s="12" t="s">
        <v>630</v>
      </c>
      <c r="B25" s="148" t="s">
        <v>346</v>
      </c>
      <c r="C25" s="12" t="s">
        <v>82</v>
      </c>
      <c r="D25" s="12">
        <v>4</v>
      </c>
      <c r="E25" s="12">
        <v>0</v>
      </c>
      <c r="F25" s="12">
        <v>0</v>
      </c>
      <c r="G25" s="190">
        <f t="shared" si="0"/>
        <v>4</v>
      </c>
      <c r="H25" s="13">
        <v>4</v>
      </c>
      <c r="I25" s="13">
        <v>5</v>
      </c>
      <c r="J25" s="13">
        <v>0</v>
      </c>
      <c r="K25" s="190">
        <f t="shared" si="1"/>
        <v>4.25</v>
      </c>
      <c r="L25" s="13">
        <v>4</v>
      </c>
      <c r="M25" s="13">
        <v>10</v>
      </c>
      <c r="N25" s="13">
        <v>0</v>
      </c>
      <c r="O25" s="190">
        <f t="shared" si="2"/>
        <v>4.5</v>
      </c>
      <c r="P25" s="14">
        <v>5</v>
      </c>
      <c r="Q25" s="14">
        <v>5</v>
      </c>
      <c r="R25" s="15">
        <v>0</v>
      </c>
      <c r="S25" s="190">
        <f t="shared" si="3"/>
        <v>5.25</v>
      </c>
      <c r="T25" s="16">
        <v>5</v>
      </c>
      <c r="U25" s="16">
        <v>0</v>
      </c>
      <c r="V25" s="16">
        <v>0</v>
      </c>
      <c r="W25" s="190">
        <f t="shared" si="4"/>
        <v>5</v>
      </c>
      <c r="X25" s="12">
        <v>3</v>
      </c>
      <c r="Y25" s="12">
        <v>15</v>
      </c>
      <c r="Z25" s="12">
        <v>0</v>
      </c>
      <c r="AA25" s="190">
        <f t="shared" si="5"/>
        <v>3.75</v>
      </c>
      <c r="AB25" s="16">
        <v>2</v>
      </c>
      <c r="AC25" s="16">
        <v>0</v>
      </c>
      <c r="AD25" s="16">
        <v>0</v>
      </c>
      <c r="AE25" s="190">
        <f t="shared" si="6"/>
        <v>2</v>
      </c>
      <c r="AF25" s="13">
        <v>2</v>
      </c>
      <c r="AG25" s="13">
        <v>0</v>
      </c>
      <c r="AH25" s="13">
        <v>0</v>
      </c>
      <c r="AI25" s="190">
        <f t="shared" si="7"/>
        <v>2</v>
      </c>
      <c r="AJ25" s="12">
        <v>1</v>
      </c>
      <c r="AK25" s="12">
        <v>10</v>
      </c>
      <c r="AL25" s="12">
        <v>0</v>
      </c>
      <c r="AM25" s="190">
        <f t="shared" si="8"/>
        <v>1.5</v>
      </c>
      <c r="AN25" s="12">
        <v>2</v>
      </c>
      <c r="AO25" s="12">
        <v>0</v>
      </c>
      <c r="AP25" s="12">
        <v>0</v>
      </c>
      <c r="AQ25" s="190">
        <f t="shared" si="9"/>
        <v>2</v>
      </c>
      <c r="AR25" s="18"/>
      <c r="AS25" s="18"/>
      <c r="AT25" s="18"/>
      <c r="AU25" s="18"/>
      <c r="AV25" s="18"/>
      <c r="AW25" s="18"/>
      <c r="AX25" s="18"/>
      <c r="AY25" s="18"/>
      <c r="AZ25" s="18"/>
    </row>
    <row r="26" spans="1:52" ht="15.6" x14ac:dyDescent="0.3">
      <c r="A26" s="12" t="s">
        <v>625</v>
      </c>
      <c r="B26" s="148" t="s">
        <v>580</v>
      </c>
      <c r="C26" s="12" t="s">
        <v>190</v>
      </c>
      <c r="D26" s="12">
        <v>2</v>
      </c>
      <c r="E26" s="12">
        <v>6</v>
      </c>
      <c r="F26" s="12">
        <v>0</v>
      </c>
      <c r="G26" s="190">
        <f t="shared" si="0"/>
        <v>2.2999999999999998</v>
      </c>
      <c r="H26" s="13">
        <v>7</v>
      </c>
      <c r="I26" s="13">
        <v>0</v>
      </c>
      <c r="J26" s="13">
        <v>0</v>
      </c>
      <c r="K26" s="190">
        <f t="shared" si="1"/>
        <v>7</v>
      </c>
      <c r="L26" s="13">
        <v>3</v>
      </c>
      <c r="M26" s="13">
        <v>0</v>
      </c>
      <c r="N26" s="13">
        <v>0</v>
      </c>
      <c r="O26" s="190">
        <f t="shared" si="2"/>
        <v>3</v>
      </c>
      <c r="P26" s="14">
        <v>1</v>
      </c>
      <c r="Q26" s="14">
        <v>15</v>
      </c>
      <c r="R26" s="15">
        <v>0</v>
      </c>
      <c r="S26" s="190">
        <f t="shared" si="3"/>
        <v>1.75</v>
      </c>
      <c r="T26" s="16">
        <v>2</v>
      </c>
      <c r="U26" s="16">
        <v>0</v>
      </c>
      <c r="V26" s="16">
        <v>0</v>
      </c>
      <c r="W26" s="190">
        <f t="shared" si="4"/>
        <v>2</v>
      </c>
      <c r="X26" s="12">
        <v>2</v>
      </c>
      <c r="Y26" s="12">
        <v>2</v>
      </c>
      <c r="Z26" s="12">
        <v>0</v>
      </c>
      <c r="AA26" s="190">
        <f t="shared" si="5"/>
        <v>2.1</v>
      </c>
      <c r="AB26" s="16">
        <v>1</v>
      </c>
      <c r="AC26" s="16">
        <v>10</v>
      </c>
      <c r="AD26" s="16">
        <v>0</v>
      </c>
      <c r="AE26" s="190">
        <f t="shared" si="6"/>
        <v>1.5</v>
      </c>
      <c r="AF26" s="13">
        <v>2</v>
      </c>
      <c r="AG26" s="13">
        <v>10</v>
      </c>
      <c r="AH26" s="13">
        <v>0</v>
      </c>
      <c r="AI26" s="190">
        <f t="shared" si="7"/>
        <v>2.5</v>
      </c>
      <c r="AJ26" s="12">
        <v>2</v>
      </c>
      <c r="AK26" s="12">
        <v>10</v>
      </c>
      <c r="AL26" s="12">
        <v>0</v>
      </c>
      <c r="AM26" s="190">
        <f t="shared" si="8"/>
        <v>2.5</v>
      </c>
      <c r="AN26" s="12">
        <v>1</v>
      </c>
      <c r="AO26" s="12">
        <v>5</v>
      </c>
      <c r="AP26" s="12">
        <v>0</v>
      </c>
      <c r="AQ26" s="190">
        <f t="shared" si="9"/>
        <v>1.25</v>
      </c>
      <c r="AR26" s="18"/>
      <c r="AS26" s="18"/>
      <c r="AT26" s="18"/>
      <c r="AU26" s="18"/>
      <c r="AV26" s="18"/>
      <c r="AW26" s="18"/>
      <c r="AX26" s="18"/>
      <c r="AY26" s="18"/>
      <c r="AZ26" s="18"/>
    </row>
    <row r="27" spans="1:52" ht="15.6" x14ac:dyDescent="0.3">
      <c r="A27" s="12" t="s">
        <v>616</v>
      </c>
      <c r="B27" s="148" t="s">
        <v>580</v>
      </c>
      <c r="C27" s="12" t="s">
        <v>190</v>
      </c>
      <c r="D27" s="12">
        <v>1</v>
      </c>
      <c r="E27" s="12">
        <v>2</v>
      </c>
      <c r="F27" s="12">
        <v>0</v>
      </c>
      <c r="G27" s="190">
        <f t="shared" si="0"/>
        <v>1.1000000000000001</v>
      </c>
      <c r="H27" s="13">
        <v>1</v>
      </c>
      <c r="I27" s="13">
        <v>15</v>
      </c>
      <c r="J27" s="13">
        <v>0</v>
      </c>
      <c r="K27" s="190">
        <f t="shared" si="1"/>
        <v>1.75</v>
      </c>
      <c r="L27" s="13">
        <v>2</v>
      </c>
      <c r="M27" s="13">
        <v>15</v>
      </c>
      <c r="N27" s="13">
        <v>0</v>
      </c>
      <c r="O27" s="190">
        <f t="shared" si="2"/>
        <v>2.75</v>
      </c>
      <c r="P27" s="14">
        <v>1</v>
      </c>
      <c r="Q27" s="14">
        <v>16</v>
      </c>
      <c r="R27" s="15">
        <v>0</v>
      </c>
      <c r="S27" s="190">
        <f t="shared" si="3"/>
        <v>1.8</v>
      </c>
      <c r="T27" s="16">
        <v>2</v>
      </c>
      <c r="U27" s="16">
        <v>0</v>
      </c>
      <c r="V27" s="16">
        <v>0</v>
      </c>
      <c r="W27" s="190">
        <f t="shared" si="4"/>
        <v>2</v>
      </c>
      <c r="X27" s="12">
        <v>1</v>
      </c>
      <c r="Y27" s="12">
        <v>2</v>
      </c>
      <c r="Z27" s="12">
        <v>0</v>
      </c>
      <c r="AA27" s="190">
        <f t="shared" si="5"/>
        <v>1.1000000000000001</v>
      </c>
      <c r="AB27" s="16">
        <v>2</v>
      </c>
      <c r="AC27" s="16">
        <v>10</v>
      </c>
      <c r="AD27" s="16">
        <v>0</v>
      </c>
      <c r="AE27" s="190">
        <f t="shared" si="6"/>
        <v>2.5</v>
      </c>
      <c r="AF27" s="13">
        <v>1</v>
      </c>
      <c r="AG27" s="13">
        <v>12</v>
      </c>
      <c r="AH27" s="13">
        <v>0</v>
      </c>
      <c r="AI27" s="190">
        <f t="shared" si="7"/>
        <v>1.6</v>
      </c>
      <c r="AJ27" s="12">
        <v>1</v>
      </c>
      <c r="AK27" s="12">
        <v>4</v>
      </c>
      <c r="AL27" s="12">
        <v>0</v>
      </c>
      <c r="AM27" s="190">
        <f t="shared" si="8"/>
        <v>1.2</v>
      </c>
      <c r="AN27" s="12">
        <v>0</v>
      </c>
      <c r="AO27" s="12">
        <v>18</v>
      </c>
      <c r="AP27" s="12">
        <v>0</v>
      </c>
      <c r="AQ27" s="190">
        <f t="shared" si="9"/>
        <v>0.9</v>
      </c>
      <c r="AR27" s="18"/>
      <c r="AS27" s="18"/>
      <c r="AT27" s="18"/>
      <c r="AU27" s="18"/>
      <c r="AV27" s="18"/>
      <c r="AW27" s="18"/>
      <c r="AX27" s="18"/>
      <c r="AY27" s="18"/>
      <c r="AZ27" s="18"/>
    </row>
    <row r="28" spans="1:52" ht="15.6" x14ac:dyDescent="0.3">
      <c r="A28" s="12" t="s">
        <v>226</v>
      </c>
      <c r="B28" s="148" t="s">
        <v>583</v>
      </c>
      <c r="C28" s="12" t="s">
        <v>212</v>
      </c>
      <c r="D28" s="12">
        <v>1</v>
      </c>
      <c r="E28" s="12">
        <v>5</v>
      </c>
      <c r="F28" s="12">
        <v>0</v>
      </c>
      <c r="G28" s="190">
        <f t="shared" si="0"/>
        <v>1.25</v>
      </c>
      <c r="H28" s="13">
        <v>1</v>
      </c>
      <c r="I28" s="13">
        <v>2</v>
      </c>
      <c r="J28" s="13">
        <v>0</v>
      </c>
      <c r="K28" s="190">
        <f t="shared" si="1"/>
        <v>1.1000000000000001</v>
      </c>
      <c r="L28" s="13">
        <v>1</v>
      </c>
      <c r="M28" s="13">
        <v>3</v>
      </c>
      <c r="N28" s="13">
        <v>0</v>
      </c>
      <c r="O28" s="190">
        <f t="shared" si="2"/>
        <v>1.1499999999999999</v>
      </c>
      <c r="P28" s="14">
        <v>1</v>
      </c>
      <c r="Q28" s="14">
        <v>6</v>
      </c>
      <c r="R28" s="15">
        <v>0</v>
      </c>
      <c r="S28" s="190">
        <f t="shared" si="3"/>
        <v>1.3</v>
      </c>
      <c r="T28" s="16">
        <v>1</v>
      </c>
      <c r="U28" s="16">
        <v>8</v>
      </c>
      <c r="V28" s="16">
        <v>0</v>
      </c>
      <c r="W28" s="190">
        <f t="shared" si="4"/>
        <v>1.4</v>
      </c>
      <c r="X28" s="12">
        <v>1</v>
      </c>
      <c r="Y28" s="12">
        <v>2</v>
      </c>
      <c r="Z28" s="12">
        <v>0</v>
      </c>
      <c r="AA28" s="190">
        <f t="shared" si="5"/>
        <v>1.1000000000000001</v>
      </c>
      <c r="AB28" s="16">
        <v>0</v>
      </c>
      <c r="AC28" s="16">
        <v>8</v>
      </c>
      <c r="AD28" s="16">
        <v>0</v>
      </c>
      <c r="AE28" s="190">
        <f t="shared" si="6"/>
        <v>0.4</v>
      </c>
      <c r="AF28" s="13">
        <v>0</v>
      </c>
      <c r="AG28" s="13">
        <v>6</v>
      </c>
      <c r="AH28" s="13">
        <v>0</v>
      </c>
      <c r="AI28" s="190">
        <f t="shared" si="7"/>
        <v>0.3</v>
      </c>
      <c r="AJ28" s="12">
        <v>1</v>
      </c>
      <c r="AK28" s="12">
        <v>6</v>
      </c>
      <c r="AL28" s="12">
        <v>0</v>
      </c>
      <c r="AM28" s="190">
        <f t="shared" si="8"/>
        <v>1.3</v>
      </c>
      <c r="AN28" s="12">
        <v>1</v>
      </c>
      <c r="AO28" s="12">
        <v>2</v>
      </c>
      <c r="AP28" s="12">
        <v>0</v>
      </c>
      <c r="AQ28" s="190">
        <f t="shared" si="9"/>
        <v>1.1000000000000001</v>
      </c>
      <c r="AR28" s="18"/>
      <c r="AS28" s="18"/>
      <c r="AT28" s="18"/>
      <c r="AU28" s="18"/>
      <c r="AV28" s="18"/>
      <c r="AW28" s="18"/>
      <c r="AX28" s="18"/>
      <c r="AY28" s="18"/>
      <c r="AZ28" s="18"/>
    </row>
    <row r="29" spans="1:52" ht="15.6" x14ac:dyDescent="0.3">
      <c r="A29" s="12" t="s">
        <v>627</v>
      </c>
      <c r="B29" s="148" t="s">
        <v>343</v>
      </c>
      <c r="C29" s="12" t="s">
        <v>227</v>
      </c>
      <c r="D29" s="12">
        <v>28</v>
      </c>
      <c r="E29" s="12">
        <v>0</v>
      </c>
      <c r="F29" s="12">
        <v>0</v>
      </c>
      <c r="G29" s="190">
        <f t="shared" si="0"/>
        <v>28</v>
      </c>
      <c r="H29" s="13">
        <v>26</v>
      </c>
      <c r="I29" s="13">
        <v>0</v>
      </c>
      <c r="J29" s="13">
        <v>0</v>
      </c>
      <c r="K29" s="190">
        <f t="shared" si="1"/>
        <v>26</v>
      </c>
      <c r="L29" s="13">
        <v>30</v>
      </c>
      <c r="M29" s="13">
        <v>0</v>
      </c>
      <c r="N29" s="13">
        <v>0</v>
      </c>
      <c r="O29" s="190">
        <f t="shared" si="2"/>
        <v>30</v>
      </c>
      <c r="P29" s="14">
        <v>32</v>
      </c>
      <c r="Q29" s="14">
        <v>0</v>
      </c>
      <c r="R29" s="15">
        <v>0</v>
      </c>
      <c r="S29" s="190">
        <f t="shared" si="3"/>
        <v>32</v>
      </c>
      <c r="T29" s="16">
        <v>35</v>
      </c>
      <c r="U29" s="16">
        <v>0</v>
      </c>
      <c r="V29" s="16">
        <v>0</v>
      </c>
      <c r="W29" s="190">
        <f t="shared" si="4"/>
        <v>35</v>
      </c>
      <c r="X29" s="12">
        <v>25</v>
      </c>
      <c r="Y29" s="12">
        <v>0</v>
      </c>
      <c r="Z29" s="12">
        <v>0</v>
      </c>
      <c r="AA29" s="190">
        <f t="shared" si="5"/>
        <v>25</v>
      </c>
      <c r="AB29" s="16">
        <v>23</v>
      </c>
      <c r="AC29" s="16">
        <v>0</v>
      </c>
      <c r="AD29" s="16">
        <v>0</v>
      </c>
      <c r="AE29" s="190">
        <f t="shared" si="6"/>
        <v>23</v>
      </c>
      <c r="AF29" s="13">
        <v>16</v>
      </c>
      <c r="AG29" s="13">
        <v>0</v>
      </c>
      <c r="AH29" s="13">
        <v>0</v>
      </c>
      <c r="AI29" s="190">
        <f t="shared" si="7"/>
        <v>16</v>
      </c>
      <c r="AJ29" s="12">
        <v>15</v>
      </c>
      <c r="AK29" s="12">
        <v>0</v>
      </c>
      <c r="AL29" s="12">
        <v>0</v>
      </c>
      <c r="AM29" s="190">
        <f t="shared" si="8"/>
        <v>15</v>
      </c>
      <c r="AN29" s="12">
        <v>18</v>
      </c>
      <c r="AO29" s="12">
        <v>0</v>
      </c>
      <c r="AP29" s="12">
        <v>0</v>
      </c>
      <c r="AQ29" s="190">
        <f t="shared" si="9"/>
        <v>18</v>
      </c>
      <c r="AR29" s="18"/>
      <c r="AS29" s="18"/>
      <c r="AT29" s="18"/>
      <c r="AU29" s="18"/>
      <c r="AV29" s="18"/>
      <c r="AW29" s="18"/>
      <c r="AX29" s="18"/>
      <c r="AY29" s="18"/>
      <c r="AZ29" s="18"/>
    </row>
    <row r="30" spans="1:52" ht="15.6" x14ac:dyDescent="0.3">
      <c r="A30" s="12" t="s">
        <v>229</v>
      </c>
      <c r="B30" s="148" t="s">
        <v>583</v>
      </c>
      <c r="C30" s="12" t="s">
        <v>212</v>
      </c>
      <c r="D30" s="12">
        <v>2</v>
      </c>
      <c r="E30" s="12">
        <v>0</v>
      </c>
      <c r="F30" s="12">
        <v>0</v>
      </c>
      <c r="G30" s="190">
        <f t="shared" si="0"/>
        <v>2</v>
      </c>
      <c r="H30" s="13">
        <v>1</v>
      </c>
      <c r="I30" s="13">
        <v>10</v>
      </c>
      <c r="J30" s="13">
        <v>0</v>
      </c>
      <c r="K30" s="190">
        <f t="shared" si="1"/>
        <v>1.5</v>
      </c>
      <c r="L30" s="13">
        <v>1</v>
      </c>
      <c r="M30" s="13">
        <v>5</v>
      </c>
      <c r="N30" s="13">
        <v>0</v>
      </c>
      <c r="O30" s="190">
        <f t="shared" si="2"/>
        <v>1.25</v>
      </c>
      <c r="P30" s="14">
        <v>0</v>
      </c>
      <c r="Q30" s="14">
        <v>15</v>
      </c>
      <c r="R30" s="15">
        <v>0</v>
      </c>
      <c r="S30" s="190">
        <f t="shared" si="3"/>
        <v>0.75</v>
      </c>
      <c r="T30" s="16">
        <v>1</v>
      </c>
      <c r="U30" s="16">
        <v>4</v>
      </c>
      <c r="V30" s="16">
        <v>0</v>
      </c>
      <c r="W30" s="190">
        <f t="shared" si="4"/>
        <v>1.2</v>
      </c>
      <c r="X30" s="12">
        <v>0</v>
      </c>
      <c r="Y30" s="12">
        <v>15</v>
      </c>
      <c r="Z30" s="12">
        <v>0</v>
      </c>
      <c r="AA30" s="190">
        <f t="shared" si="5"/>
        <v>0.75</v>
      </c>
      <c r="AB30" s="16">
        <v>1</v>
      </c>
      <c r="AC30" s="16">
        <v>2</v>
      </c>
      <c r="AD30" s="16">
        <v>0</v>
      </c>
      <c r="AE30" s="190">
        <f t="shared" si="6"/>
        <v>1.1000000000000001</v>
      </c>
      <c r="AF30" s="13">
        <v>0</v>
      </c>
      <c r="AG30" s="13">
        <v>16</v>
      </c>
      <c r="AH30" s="13">
        <v>0</v>
      </c>
      <c r="AI30" s="190">
        <f t="shared" si="7"/>
        <v>0.8</v>
      </c>
      <c r="AJ30" s="12">
        <v>0</v>
      </c>
      <c r="AK30" s="12">
        <v>15</v>
      </c>
      <c r="AL30" s="12">
        <v>0</v>
      </c>
      <c r="AM30" s="190">
        <f t="shared" si="8"/>
        <v>0.75</v>
      </c>
      <c r="AN30" s="12">
        <v>0</v>
      </c>
      <c r="AO30" s="12">
        <v>10</v>
      </c>
      <c r="AP30" s="12">
        <v>0</v>
      </c>
      <c r="AQ30" s="190">
        <f t="shared" si="9"/>
        <v>0.5</v>
      </c>
      <c r="AR30" s="18"/>
      <c r="AS30" s="18"/>
      <c r="AT30" s="18"/>
      <c r="AU30" s="18"/>
      <c r="AV30" s="18"/>
      <c r="AW30" s="18"/>
      <c r="AX30" s="18"/>
      <c r="AY30" s="18"/>
      <c r="AZ30" s="18"/>
    </row>
    <row r="31" spans="1:52" ht="15.6" x14ac:dyDescent="0.3">
      <c r="A31" s="12" t="s">
        <v>230</v>
      </c>
      <c r="B31" s="148" t="s">
        <v>582</v>
      </c>
      <c r="C31" s="12" t="s">
        <v>201</v>
      </c>
      <c r="D31" s="12">
        <v>1</v>
      </c>
      <c r="E31" s="12">
        <v>10</v>
      </c>
      <c r="F31" s="12">
        <v>0</v>
      </c>
      <c r="G31" s="190">
        <f t="shared" si="0"/>
        <v>1.5</v>
      </c>
      <c r="H31" s="13">
        <v>1</v>
      </c>
      <c r="I31" s="13">
        <v>15</v>
      </c>
      <c r="J31" s="13">
        <v>0</v>
      </c>
      <c r="K31" s="190">
        <f t="shared" si="1"/>
        <v>1.75</v>
      </c>
      <c r="L31" s="13">
        <v>2</v>
      </c>
      <c r="M31" s="13">
        <v>0</v>
      </c>
      <c r="N31" s="13">
        <v>0</v>
      </c>
      <c r="O31" s="190">
        <f t="shared" si="2"/>
        <v>2</v>
      </c>
      <c r="P31" s="14">
        <v>2</v>
      </c>
      <c r="Q31" s="14">
        <v>10</v>
      </c>
      <c r="R31" s="15">
        <v>0</v>
      </c>
      <c r="S31" s="190">
        <f t="shared" si="3"/>
        <v>2.5</v>
      </c>
      <c r="T31" s="16">
        <v>2</v>
      </c>
      <c r="U31" s="16">
        <v>4</v>
      </c>
      <c r="V31" s="16">
        <v>0</v>
      </c>
      <c r="W31" s="190">
        <f t="shared" si="4"/>
        <v>2.2000000000000002</v>
      </c>
      <c r="X31" s="12">
        <v>2</v>
      </c>
      <c r="Y31" s="12">
        <v>0</v>
      </c>
      <c r="Z31" s="12">
        <v>0</v>
      </c>
      <c r="AA31" s="190">
        <f t="shared" si="5"/>
        <v>2</v>
      </c>
      <c r="AB31" s="16">
        <v>3</v>
      </c>
      <c r="AC31" s="16">
        <v>0</v>
      </c>
      <c r="AD31" s="16">
        <v>0</v>
      </c>
      <c r="AE31" s="190">
        <f t="shared" si="6"/>
        <v>3</v>
      </c>
      <c r="AF31" s="13">
        <v>2</v>
      </c>
      <c r="AG31" s="13">
        <v>0</v>
      </c>
      <c r="AH31" s="13">
        <v>0</v>
      </c>
      <c r="AI31" s="190">
        <f t="shared" si="7"/>
        <v>2</v>
      </c>
      <c r="AJ31" s="12">
        <v>2</v>
      </c>
      <c r="AK31" s="12">
        <v>10</v>
      </c>
      <c r="AL31" s="12">
        <v>0</v>
      </c>
      <c r="AM31" s="190">
        <f t="shared" si="8"/>
        <v>2.5</v>
      </c>
      <c r="AN31" s="12">
        <v>3</v>
      </c>
      <c r="AO31" s="12">
        <v>0</v>
      </c>
      <c r="AP31" s="12">
        <v>0</v>
      </c>
      <c r="AQ31" s="190">
        <f t="shared" si="9"/>
        <v>3</v>
      </c>
      <c r="AR31" s="18"/>
      <c r="AS31" s="18"/>
      <c r="AT31" s="18"/>
      <c r="AU31" s="18"/>
      <c r="AV31" s="18"/>
      <c r="AW31" s="18"/>
      <c r="AX31" s="18"/>
      <c r="AY31" s="18"/>
      <c r="AZ31" s="18"/>
    </row>
    <row r="32" spans="1:52" ht="15.6" x14ac:dyDescent="0.3">
      <c r="A32" s="12" t="s">
        <v>231</v>
      </c>
      <c r="B32" s="148" t="s">
        <v>346</v>
      </c>
      <c r="C32" s="12" t="s">
        <v>82</v>
      </c>
      <c r="D32" s="12">
        <v>5</v>
      </c>
      <c r="E32" s="12">
        <v>0</v>
      </c>
      <c r="F32" s="12">
        <v>0</v>
      </c>
      <c r="G32" s="190">
        <f t="shared" si="0"/>
        <v>5</v>
      </c>
      <c r="H32" s="13">
        <v>5</v>
      </c>
      <c r="I32" s="13">
        <v>10</v>
      </c>
      <c r="J32" s="13">
        <v>0</v>
      </c>
      <c r="K32" s="190">
        <f t="shared" si="1"/>
        <v>5.5</v>
      </c>
      <c r="L32" s="13">
        <v>5</v>
      </c>
      <c r="M32" s="13">
        <v>0</v>
      </c>
      <c r="N32" s="13">
        <v>0</v>
      </c>
      <c r="O32" s="190">
        <f t="shared" si="2"/>
        <v>5</v>
      </c>
      <c r="P32" s="14">
        <v>4</v>
      </c>
      <c r="Q32" s="14">
        <v>0</v>
      </c>
      <c r="R32" s="15">
        <v>0</v>
      </c>
      <c r="S32" s="190">
        <f t="shared" si="3"/>
        <v>4</v>
      </c>
      <c r="T32" s="16">
        <v>7</v>
      </c>
      <c r="U32" s="16">
        <v>0</v>
      </c>
      <c r="V32" s="16">
        <v>0</v>
      </c>
      <c r="W32" s="190">
        <f t="shared" si="4"/>
        <v>7</v>
      </c>
      <c r="X32" s="12">
        <v>5</v>
      </c>
      <c r="Y32" s="12">
        <v>0</v>
      </c>
      <c r="Z32" s="12">
        <v>0</v>
      </c>
      <c r="AA32" s="190">
        <f t="shared" si="5"/>
        <v>5</v>
      </c>
      <c r="AB32" s="16">
        <v>3</v>
      </c>
      <c r="AC32" s="16">
        <v>15</v>
      </c>
      <c r="AD32" s="16">
        <v>0</v>
      </c>
      <c r="AE32" s="190">
        <f t="shared" si="6"/>
        <v>3.75</v>
      </c>
      <c r="AF32" s="13">
        <v>4</v>
      </c>
      <c r="AG32" s="13">
        <v>0</v>
      </c>
      <c r="AH32" s="13">
        <v>0</v>
      </c>
      <c r="AI32" s="190">
        <f t="shared" si="7"/>
        <v>4</v>
      </c>
      <c r="AJ32" s="12">
        <v>5</v>
      </c>
      <c r="AK32" s="12">
        <v>0</v>
      </c>
      <c r="AL32" s="12">
        <v>0</v>
      </c>
      <c r="AM32" s="190">
        <f t="shared" si="8"/>
        <v>5</v>
      </c>
      <c r="AN32" s="12">
        <v>5</v>
      </c>
      <c r="AO32" s="12">
        <v>0</v>
      </c>
      <c r="AP32" s="12">
        <v>0</v>
      </c>
      <c r="AQ32" s="190">
        <f t="shared" si="9"/>
        <v>5</v>
      </c>
      <c r="AR32" s="18"/>
      <c r="AS32" s="18"/>
      <c r="AT32" s="18"/>
      <c r="AU32" s="18"/>
      <c r="AV32" s="18"/>
      <c r="AW32" s="18"/>
      <c r="AX32" s="18"/>
      <c r="AY32" s="18"/>
      <c r="AZ32" s="18"/>
    </row>
    <row r="33" spans="1:52" ht="15.6" x14ac:dyDescent="0.3">
      <c r="A33" s="12" t="s">
        <v>232</v>
      </c>
      <c r="B33" s="148" t="s">
        <v>346</v>
      </c>
      <c r="C33" s="12" t="s">
        <v>82</v>
      </c>
      <c r="D33" s="12">
        <v>3</v>
      </c>
      <c r="E33" s="12">
        <v>0</v>
      </c>
      <c r="F33" s="12">
        <v>0</v>
      </c>
      <c r="G33" s="190">
        <f t="shared" si="0"/>
        <v>3</v>
      </c>
      <c r="H33" s="13">
        <v>2</v>
      </c>
      <c r="I33" s="13">
        <v>10</v>
      </c>
      <c r="J33" s="13">
        <v>0</v>
      </c>
      <c r="K33" s="190">
        <f t="shared" si="1"/>
        <v>2.5</v>
      </c>
      <c r="L33" s="13">
        <v>4</v>
      </c>
      <c r="M33" s="13">
        <v>0</v>
      </c>
      <c r="N33" s="13">
        <v>0</v>
      </c>
      <c r="O33" s="190">
        <f t="shared" si="2"/>
        <v>4</v>
      </c>
      <c r="P33" s="14">
        <v>3</v>
      </c>
      <c r="Q33" s="14">
        <v>0</v>
      </c>
      <c r="R33" s="15">
        <v>0</v>
      </c>
      <c r="S33" s="190">
        <f t="shared" si="3"/>
        <v>3</v>
      </c>
      <c r="T33" s="16">
        <v>2</v>
      </c>
      <c r="U33" s="16">
        <v>10</v>
      </c>
      <c r="V33" s="16">
        <v>0</v>
      </c>
      <c r="W33" s="190">
        <f t="shared" si="4"/>
        <v>2.5</v>
      </c>
      <c r="X33" s="12">
        <v>1</v>
      </c>
      <c r="Y33" s="12">
        <v>10</v>
      </c>
      <c r="Z33" s="12">
        <v>0</v>
      </c>
      <c r="AA33" s="190">
        <f t="shared" si="5"/>
        <v>1.5</v>
      </c>
      <c r="AB33" s="16">
        <v>3</v>
      </c>
      <c r="AC33" s="16">
        <v>4</v>
      </c>
      <c r="AD33" s="16">
        <v>0</v>
      </c>
      <c r="AE33" s="190">
        <f t="shared" si="6"/>
        <v>3.2</v>
      </c>
      <c r="AF33" s="18"/>
      <c r="AG33" s="18"/>
      <c r="AH33" s="18"/>
      <c r="AI33" s="190">
        <f t="shared" si="7"/>
        <v>0</v>
      </c>
      <c r="AJ33" s="18"/>
      <c r="AK33" s="18"/>
      <c r="AL33" s="18"/>
      <c r="AM33" s="190">
        <f t="shared" si="8"/>
        <v>0</v>
      </c>
      <c r="AN33" s="18"/>
      <c r="AO33" s="18"/>
      <c r="AP33" s="18"/>
      <c r="AQ33" s="190">
        <f t="shared" si="9"/>
        <v>0</v>
      </c>
      <c r="AR33" s="18"/>
      <c r="AS33" s="18"/>
      <c r="AT33" s="18"/>
      <c r="AU33" s="18"/>
      <c r="AV33" s="18"/>
      <c r="AW33" s="18"/>
      <c r="AX33" s="18"/>
      <c r="AY33" s="18"/>
      <c r="AZ33" s="18"/>
    </row>
    <row r="34" spans="1:52" ht="15.6" x14ac:dyDescent="0.3">
      <c r="A34" s="12" t="s">
        <v>233</v>
      </c>
      <c r="B34" s="148" t="s">
        <v>583</v>
      </c>
      <c r="C34" s="12" t="s">
        <v>212</v>
      </c>
      <c r="D34" s="12">
        <v>0</v>
      </c>
      <c r="E34" s="12">
        <v>4</v>
      </c>
      <c r="F34" s="12">
        <v>0</v>
      </c>
      <c r="G34" s="190">
        <f t="shared" si="0"/>
        <v>0.2</v>
      </c>
      <c r="H34" s="13">
        <v>0</v>
      </c>
      <c r="I34" s="13">
        <v>4</v>
      </c>
      <c r="J34" s="13">
        <v>6</v>
      </c>
      <c r="K34" s="190">
        <f t="shared" si="1"/>
        <v>0.22500000000000001</v>
      </c>
      <c r="L34" s="13">
        <v>0</v>
      </c>
      <c r="M34" s="13">
        <v>5</v>
      </c>
      <c r="N34" s="13">
        <v>0</v>
      </c>
      <c r="O34" s="190">
        <f t="shared" si="2"/>
        <v>0.25</v>
      </c>
      <c r="P34" s="14">
        <v>0</v>
      </c>
      <c r="Q34" s="14">
        <v>3</v>
      </c>
      <c r="R34" s="15">
        <v>0</v>
      </c>
      <c r="S34" s="190">
        <f t="shared" si="3"/>
        <v>0.15</v>
      </c>
      <c r="T34" s="16">
        <v>0</v>
      </c>
      <c r="U34" s="16">
        <v>3</v>
      </c>
      <c r="V34" s="16">
        <v>0</v>
      </c>
      <c r="W34" s="190">
        <f t="shared" si="4"/>
        <v>0.15</v>
      </c>
      <c r="X34" s="12">
        <v>0</v>
      </c>
      <c r="Y34" s="12">
        <v>3</v>
      </c>
      <c r="Z34" s="12">
        <v>0</v>
      </c>
      <c r="AA34" s="190">
        <f t="shared" si="5"/>
        <v>0.15</v>
      </c>
      <c r="AB34" s="16">
        <v>0</v>
      </c>
      <c r="AC34" s="16">
        <v>4</v>
      </c>
      <c r="AD34" s="16">
        <v>0</v>
      </c>
      <c r="AE34" s="190">
        <f t="shared" si="6"/>
        <v>0.2</v>
      </c>
      <c r="AF34" s="13">
        <v>0</v>
      </c>
      <c r="AG34" s="13">
        <v>5</v>
      </c>
      <c r="AH34" s="13">
        <v>0</v>
      </c>
      <c r="AI34" s="190">
        <f t="shared" si="7"/>
        <v>0.25</v>
      </c>
      <c r="AJ34" s="12">
        <v>0</v>
      </c>
      <c r="AK34" s="12">
        <v>4</v>
      </c>
      <c r="AL34" s="12">
        <v>0</v>
      </c>
      <c r="AM34" s="190">
        <f t="shared" si="8"/>
        <v>0.2</v>
      </c>
      <c r="AN34" s="12">
        <v>0</v>
      </c>
      <c r="AO34" s="12">
        <v>4</v>
      </c>
      <c r="AP34" s="12">
        <v>0</v>
      </c>
      <c r="AQ34" s="190">
        <f t="shared" si="9"/>
        <v>0.2</v>
      </c>
      <c r="AR34" s="18"/>
      <c r="AS34" s="18"/>
      <c r="AT34" s="18"/>
      <c r="AU34" s="18"/>
      <c r="AV34" s="18"/>
      <c r="AW34" s="18"/>
      <c r="AX34" s="18"/>
      <c r="AY34" s="18"/>
      <c r="AZ34" s="18"/>
    </row>
    <row r="35" spans="1:52" ht="15.6" x14ac:dyDescent="0.3">
      <c r="A35" s="12" t="s">
        <v>235</v>
      </c>
      <c r="B35" s="148" t="s">
        <v>346</v>
      </c>
      <c r="C35" s="12" t="s">
        <v>82</v>
      </c>
      <c r="D35" s="12">
        <v>18</v>
      </c>
      <c r="E35" s="12">
        <v>0</v>
      </c>
      <c r="F35" s="12">
        <v>0</v>
      </c>
      <c r="G35" s="190">
        <f t="shared" si="0"/>
        <v>18</v>
      </c>
      <c r="H35" s="13">
        <v>16</v>
      </c>
      <c r="I35" s="13">
        <v>0</v>
      </c>
      <c r="J35" s="13">
        <v>0</v>
      </c>
      <c r="K35" s="190">
        <f t="shared" si="1"/>
        <v>16</v>
      </c>
      <c r="L35" s="13">
        <v>21</v>
      </c>
      <c r="M35" s="13">
        <v>0</v>
      </c>
      <c r="N35" s="13">
        <v>0</v>
      </c>
      <c r="O35" s="190">
        <f t="shared" si="2"/>
        <v>21</v>
      </c>
      <c r="P35" s="14">
        <v>18</v>
      </c>
      <c r="Q35" s="14">
        <v>0</v>
      </c>
      <c r="R35" s="15">
        <v>0</v>
      </c>
      <c r="S35" s="190">
        <f t="shared" si="3"/>
        <v>18</v>
      </c>
      <c r="T35" s="16">
        <v>16</v>
      </c>
      <c r="U35" s="16">
        <v>0</v>
      </c>
      <c r="V35" s="16">
        <v>0</v>
      </c>
      <c r="W35" s="190">
        <f t="shared" si="4"/>
        <v>16</v>
      </c>
      <c r="X35" s="12">
        <v>16</v>
      </c>
      <c r="Y35" s="12">
        <v>5</v>
      </c>
      <c r="Z35" s="12">
        <v>0</v>
      </c>
      <c r="AA35" s="190">
        <f t="shared" si="5"/>
        <v>16.25</v>
      </c>
      <c r="AB35" s="16">
        <v>17</v>
      </c>
      <c r="AC35" s="16">
        <v>10</v>
      </c>
      <c r="AD35" s="16">
        <v>0</v>
      </c>
      <c r="AE35" s="190">
        <f t="shared" si="6"/>
        <v>17.5</v>
      </c>
      <c r="AF35" s="13">
        <v>18</v>
      </c>
      <c r="AG35" s="13">
        <v>0</v>
      </c>
      <c r="AH35" s="13">
        <v>0</v>
      </c>
      <c r="AI35" s="190">
        <f t="shared" si="7"/>
        <v>18</v>
      </c>
      <c r="AJ35" s="12">
        <v>17</v>
      </c>
      <c r="AK35" s="12">
        <v>0</v>
      </c>
      <c r="AL35" s="12">
        <v>0</v>
      </c>
      <c r="AM35" s="190">
        <f t="shared" si="8"/>
        <v>17</v>
      </c>
      <c r="AN35" s="12">
        <v>18</v>
      </c>
      <c r="AO35" s="12">
        <v>0</v>
      </c>
      <c r="AP35" s="12">
        <v>0</v>
      </c>
      <c r="AQ35" s="190">
        <f t="shared" si="9"/>
        <v>18</v>
      </c>
      <c r="AR35" s="18"/>
      <c r="AS35" s="18"/>
      <c r="AT35" s="18"/>
      <c r="AU35" s="18"/>
      <c r="AV35" s="18"/>
      <c r="AW35" s="18"/>
      <c r="AX35" s="18"/>
      <c r="AY35" s="18"/>
      <c r="AZ35" s="18"/>
    </row>
    <row r="36" spans="1:52" ht="15.6" x14ac:dyDescent="0.3">
      <c r="A36" s="12" t="s">
        <v>236</v>
      </c>
      <c r="B36" s="148" t="s">
        <v>584</v>
      </c>
      <c r="C36" s="12" t="s">
        <v>237</v>
      </c>
      <c r="D36" s="12">
        <v>1</v>
      </c>
      <c r="E36" s="12">
        <v>15</v>
      </c>
      <c r="F36" s="12">
        <v>0</v>
      </c>
      <c r="G36" s="190">
        <f t="shared" si="0"/>
        <v>1.75</v>
      </c>
      <c r="H36" s="13">
        <v>1</v>
      </c>
      <c r="I36" s="13">
        <v>10</v>
      </c>
      <c r="J36" s="13">
        <v>0</v>
      </c>
      <c r="K36" s="190">
        <f t="shared" si="1"/>
        <v>1.5</v>
      </c>
      <c r="L36" s="13">
        <v>1</v>
      </c>
      <c r="M36" s="13">
        <v>16</v>
      </c>
      <c r="N36" s="13">
        <v>0</v>
      </c>
      <c r="O36" s="190">
        <f t="shared" si="2"/>
        <v>1.8</v>
      </c>
      <c r="P36" s="14">
        <v>2</v>
      </c>
      <c r="Q36" s="14">
        <v>0</v>
      </c>
      <c r="R36" s="15">
        <v>0</v>
      </c>
      <c r="S36" s="190">
        <f t="shared" si="3"/>
        <v>2</v>
      </c>
      <c r="T36" s="16">
        <v>1</v>
      </c>
      <c r="U36" s="16">
        <v>16</v>
      </c>
      <c r="V36" s="16">
        <v>0</v>
      </c>
      <c r="W36" s="190">
        <f t="shared" si="4"/>
        <v>1.8</v>
      </c>
      <c r="X36" s="12">
        <v>1</v>
      </c>
      <c r="Y36" s="12">
        <v>18</v>
      </c>
      <c r="Z36" s="12">
        <v>0</v>
      </c>
      <c r="AA36" s="190">
        <f t="shared" si="5"/>
        <v>1.9</v>
      </c>
      <c r="AB36" s="16">
        <v>2</v>
      </c>
      <c r="AC36" s="16">
        <v>10</v>
      </c>
      <c r="AD36" s="16">
        <v>0</v>
      </c>
      <c r="AE36" s="190">
        <f t="shared" si="6"/>
        <v>2.5</v>
      </c>
      <c r="AF36" s="13">
        <v>3</v>
      </c>
      <c r="AG36" s="13">
        <v>10</v>
      </c>
      <c r="AH36" s="13">
        <v>0</v>
      </c>
      <c r="AI36" s="190">
        <f t="shared" si="7"/>
        <v>3.5</v>
      </c>
      <c r="AJ36" s="12">
        <v>3</v>
      </c>
      <c r="AK36" s="12">
        <v>0</v>
      </c>
      <c r="AL36" s="12">
        <v>0</v>
      </c>
      <c r="AM36" s="190">
        <f t="shared" si="8"/>
        <v>3</v>
      </c>
      <c r="AN36" s="12">
        <v>4</v>
      </c>
      <c r="AO36" s="12">
        <v>0</v>
      </c>
      <c r="AP36" s="12">
        <v>0</v>
      </c>
      <c r="AQ36" s="190">
        <f t="shared" si="9"/>
        <v>4</v>
      </c>
      <c r="AR36" s="18"/>
      <c r="AS36" s="18"/>
      <c r="AT36" s="18"/>
      <c r="AU36" s="18"/>
      <c r="AV36" s="18"/>
      <c r="AW36" s="18"/>
      <c r="AX36" s="18"/>
      <c r="AY36" s="18"/>
      <c r="AZ36" s="18"/>
    </row>
    <row r="37" spans="1:52" ht="15.6" x14ac:dyDescent="0.3">
      <c r="A37" s="12" t="s">
        <v>638</v>
      </c>
      <c r="B37" s="148" t="s">
        <v>583</v>
      </c>
      <c r="C37" s="12" t="s">
        <v>212</v>
      </c>
      <c r="D37" s="12">
        <v>0</v>
      </c>
      <c r="E37" s="12">
        <v>0</v>
      </c>
      <c r="F37" s="17">
        <v>5.5</v>
      </c>
      <c r="G37" s="190">
        <f t="shared" si="0"/>
        <v>2.2916666666666665E-2</v>
      </c>
      <c r="H37" s="13">
        <v>0</v>
      </c>
      <c r="I37" s="13">
        <v>0</v>
      </c>
      <c r="J37" s="13">
        <v>5</v>
      </c>
      <c r="K37" s="190">
        <f t="shared" si="1"/>
        <v>2.0833333333333332E-2</v>
      </c>
      <c r="L37" s="13">
        <v>0</v>
      </c>
      <c r="M37" s="13">
        <v>0</v>
      </c>
      <c r="N37" s="13">
        <v>6</v>
      </c>
      <c r="O37" s="190">
        <f t="shared" si="2"/>
        <v>2.5000000000000001E-2</v>
      </c>
      <c r="P37" s="14">
        <v>0</v>
      </c>
      <c r="Q37" s="14">
        <v>0</v>
      </c>
      <c r="R37" s="15">
        <v>8</v>
      </c>
      <c r="S37" s="190">
        <f t="shared" si="3"/>
        <v>3.3333333333333333E-2</v>
      </c>
      <c r="T37" s="16">
        <v>0</v>
      </c>
      <c r="U37" s="16">
        <v>0</v>
      </c>
      <c r="V37" s="16">
        <v>9</v>
      </c>
      <c r="W37" s="190">
        <f t="shared" si="4"/>
        <v>3.7499999999999999E-2</v>
      </c>
      <c r="X37" s="12">
        <v>0</v>
      </c>
      <c r="Y37" s="12">
        <v>0</v>
      </c>
      <c r="Z37" s="12">
        <v>10</v>
      </c>
      <c r="AA37" s="190">
        <f t="shared" si="5"/>
        <v>4.1666666666666664E-2</v>
      </c>
      <c r="AB37" s="16">
        <v>0</v>
      </c>
      <c r="AC37" s="16">
        <v>0</v>
      </c>
      <c r="AD37" s="16">
        <v>8</v>
      </c>
      <c r="AE37" s="190">
        <f t="shared" si="6"/>
        <v>3.3333333333333333E-2</v>
      </c>
      <c r="AF37" s="13">
        <v>0</v>
      </c>
      <c r="AG37" s="13">
        <v>0</v>
      </c>
      <c r="AH37" s="13">
        <v>10</v>
      </c>
      <c r="AI37" s="190">
        <f t="shared" si="7"/>
        <v>4.1666666666666664E-2</v>
      </c>
      <c r="AJ37" s="12">
        <v>0</v>
      </c>
      <c r="AK37" s="12">
        <v>1</v>
      </c>
      <c r="AL37" s="12">
        <v>1</v>
      </c>
      <c r="AM37" s="190">
        <f t="shared" si="8"/>
        <v>5.4166666666666669E-2</v>
      </c>
      <c r="AN37" s="12">
        <v>0</v>
      </c>
      <c r="AO37" s="12">
        <v>0</v>
      </c>
      <c r="AP37" s="12">
        <v>8</v>
      </c>
      <c r="AQ37" s="190">
        <f t="shared" si="9"/>
        <v>3.3333333333333333E-2</v>
      </c>
      <c r="AR37" s="18"/>
      <c r="AS37" s="18"/>
      <c r="AT37" s="18"/>
      <c r="AU37" s="18"/>
      <c r="AV37" s="18"/>
      <c r="AW37" s="18"/>
      <c r="AX37" s="18"/>
      <c r="AY37" s="18"/>
      <c r="AZ37" s="18"/>
    </row>
    <row r="38" spans="1:52" ht="15.6" x14ac:dyDescent="0.3">
      <c r="A38" s="12" t="s">
        <v>633</v>
      </c>
      <c r="B38" s="148" t="s">
        <v>583</v>
      </c>
      <c r="C38" s="12" t="s">
        <v>212</v>
      </c>
      <c r="D38" s="12">
        <v>0</v>
      </c>
      <c r="E38" s="12">
        <v>4</v>
      </c>
      <c r="F38" s="12">
        <v>0</v>
      </c>
      <c r="G38" s="190">
        <f t="shared" si="0"/>
        <v>0.2</v>
      </c>
      <c r="H38" s="13">
        <v>0</v>
      </c>
      <c r="I38" s="13">
        <v>5</v>
      </c>
      <c r="J38" s="13">
        <v>6</v>
      </c>
      <c r="K38" s="190">
        <f t="shared" si="1"/>
        <v>0.27500000000000002</v>
      </c>
      <c r="L38" s="13">
        <v>0</v>
      </c>
      <c r="M38" s="13">
        <v>6</v>
      </c>
      <c r="N38" s="13">
        <v>0</v>
      </c>
      <c r="O38" s="190">
        <f t="shared" si="2"/>
        <v>0.3</v>
      </c>
      <c r="P38" s="14">
        <v>0</v>
      </c>
      <c r="Q38" s="14">
        <v>3</v>
      </c>
      <c r="R38" s="15">
        <v>0</v>
      </c>
      <c r="S38" s="190">
        <f t="shared" si="3"/>
        <v>0.15</v>
      </c>
      <c r="T38" s="16">
        <v>0</v>
      </c>
      <c r="U38" s="16">
        <v>6</v>
      </c>
      <c r="V38" s="16">
        <v>0</v>
      </c>
      <c r="W38" s="190">
        <f t="shared" si="4"/>
        <v>0.3</v>
      </c>
      <c r="X38" s="12">
        <v>0</v>
      </c>
      <c r="Y38" s="12">
        <v>4</v>
      </c>
      <c r="Z38" s="12">
        <v>6</v>
      </c>
      <c r="AA38" s="190">
        <f t="shared" si="5"/>
        <v>0.22500000000000001</v>
      </c>
      <c r="AB38" s="16">
        <v>0</v>
      </c>
      <c r="AC38" s="16">
        <v>2</v>
      </c>
      <c r="AD38" s="16">
        <v>6</v>
      </c>
      <c r="AE38" s="190">
        <f t="shared" si="6"/>
        <v>0.125</v>
      </c>
      <c r="AF38" s="13">
        <v>0</v>
      </c>
      <c r="AG38" s="13">
        <v>3</v>
      </c>
      <c r="AH38" s="13">
        <v>0</v>
      </c>
      <c r="AI38" s="190">
        <f t="shared" si="7"/>
        <v>0.15</v>
      </c>
      <c r="AJ38" s="12">
        <v>0</v>
      </c>
      <c r="AK38" s="12">
        <v>3</v>
      </c>
      <c r="AL38" s="12">
        <v>6</v>
      </c>
      <c r="AM38" s="190">
        <f t="shared" si="8"/>
        <v>0.17499999999999999</v>
      </c>
      <c r="AN38" s="12">
        <v>0</v>
      </c>
      <c r="AO38" s="12">
        <v>3</v>
      </c>
      <c r="AP38" s="12">
        <v>6</v>
      </c>
      <c r="AQ38" s="190">
        <f t="shared" si="9"/>
        <v>0.17499999999999999</v>
      </c>
      <c r="AR38" s="18"/>
      <c r="AS38" s="18"/>
      <c r="AT38" s="18"/>
      <c r="AU38" s="18"/>
      <c r="AV38" s="18"/>
      <c r="AW38" s="18"/>
      <c r="AX38" s="18"/>
      <c r="AY38" s="18"/>
      <c r="AZ38" s="18"/>
    </row>
    <row r="39" spans="1:52" ht="15.6" x14ac:dyDescent="0.3">
      <c r="A39" s="12" t="s">
        <v>635</v>
      </c>
      <c r="B39" s="148" t="s">
        <v>583</v>
      </c>
      <c r="C39" s="12" t="s">
        <v>212</v>
      </c>
      <c r="D39" s="12">
        <v>0</v>
      </c>
      <c r="E39" s="12">
        <v>10</v>
      </c>
      <c r="F39" s="12">
        <v>0</v>
      </c>
      <c r="G39" s="190">
        <f t="shared" si="0"/>
        <v>0.5</v>
      </c>
      <c r="H39" s="19">
        <v>0</v>
      </c>
      <c r="I39" s="19">
        <v>0</v>
      </c>
      <c r="J39" s="19">
        <v>10</v>
      </c>
      <c r="K39" s="190">
        <f t="shared" si="1"/>
        <v>4.1666666666666664E-2</v>
      </c>
      <c r="L39" s="19">
        <v>0</v>
      </c>
      <c r="M39" s="19">
        <v>1</v>
      </c>
      <c r="N39" s="19">
        <v>0</v>
      </c>
      <c r="O39" s="190">
        <f t="shared" si="2"/>
        <v>0.05</v>
      </c>
      <c r="P39" s="14">
        <v>0</v>
      </c>
      <c r="Q39" s="14">
        <v>1</v>
      </c>
      <c r="R39" s="15">
        <v>4</v>
      </c>
      <c r="S39" s="190">
        <f t="shared" si="3"/>
        <v>6.6666666666666666E-2</v>
      </c>
      <c r="T39" s="16">
        <v>0</v>
      </c>
      <c r="U39" s="16">
        <v>1</v>
      </c>
      <c r="V39" s="16">
        <v>4</v>
      </c>
      <c r="W39" s="190">
        <f t="shared" si="4"/>
        <v>6.6666666666666666E-2</v>
      </c>
      <c r="X39" s="12">
        <v>0</v>
      </c>
      <c r="Y39" s="12">
        <v>0</v>
      </c>
      <c r="Z39" s="12">
        <v>10</v>
      </c>
      <c r="AA39" s="190">
        <f t="shared" si="5"/>
        <v>4.1666666666666664E-2</v>
      </c>
      <c r="AB39" s="16">
        <v>0</v>
      </c>
      <c r="AC39" s="16">
        <v>0</v>
      </c>
      <c r="AD39" s="16">
        <v>10</v>
      </c>
      <c r="AE39" s="190">
        <f t="shared" si="6"/>
        <v>4.1666666666666664E-2</v>
      </c>
      <c r="AF39" s="13">
        <v>0</v>
      </c>
      <c r="AG39" s="13">
        <v>0</v>
      </c>
      <c r="AH39" s="13">
        <v>10</v>
      </c>
      <c r="AI39" s="190">
        <f t="shared" si="7"/>
        <v>4.1666666666666664E-2</v>
      </c>
      <c r="AJ39" s="12">
        <v>0</v>
      </c>
      <c r="AK39" s="12">
        <v>0</v>
      </c>
      <c r="AL39" s="12">
        <v>11</v>
      </c>
      <c r="AM39" s="190">
        <f t="shared" si="8"/>
        <v>4.583333333333333E-2</v>
      </c>
      <c r="AN39" s="12">
        <v>0</v>
      </c>
      <c r="AO39" s="12">
        <v>0</v>
      </c>
      <c r="AP39" s="12">
        <v>11</v>
      </c>
      <c r="AQ39" s="190">
        <f t="shared" si="9"/>
        <v>4.583333333333333E-2</v>
      </c>
      <c r="AR39" s="18"/>
      <c r="AS39" s="18"/>
      <c r="AT39" s="18"/>
      <c r="AU39" s="18"/>
      <c r="AV39" s="18"/>
      <c r="AW39" s="18"/>
      <c r="AX39" s="18"/>
      <c r="AY39" s="18"/>
      <c r="AZ39" s="18"/>
    </row>
    <row r="40" spans="1:52" ht="15.6" x14ac:dyDescent="0.3">
      <c r="A40" s="12" t="s">
        <v>495</v>
      </c>
      <c r="B40" s="148" t="s">
        <v>582</v>
      </c>
      <c r="C40" s="12" t="s">
        <v>201</v>
      </c>
      <c r="D40" s="12">
        <v>2</v>
      </c>
      <c r="E40" s="12">
        <v>15</v>
      </c>
      <c r="F40" s="12">
        <v>0</v>
      </c>
      <c r="G40" s="190">
        <f t="shared" si="0"/>
        <v>2.75</v>
      </c>
      <c r="H40" s="19">
        <v>3</v>
      </c>
      <c r="I40" s="19">
        <v>5</v>
      </c>
      <c r="J40" s="19">
        <v>0</v>
      </c>
      <c r="K40" s="190">
        <f t="shared" si="1"/>
        <v>3.25</v>
      </c>
      <c r="L40" s="19">
        <v>5</v>
      </c>
      <c r="M40" s="19">
        <v>15</v>
      </c>
      <c r="N40" s="19">
        <v>0</v>
      </c>
      <c r="O40" s="190">
        <f t="shared" si="2"/>
        <v>5.75</v>
      </c>
      <c r="P40" s="14">
        <v>7</v>
      </c>
      <c r="Q40" s="14">
        <v>5</v>
      </c>
      <c r="R40" s="15">
        <v>0</v>
      </c>
      <c r="S40" s="190">
        <f t="shared" si="3"/>
        <v>7.25</v>
      </c>
      <c r="T40" s="16">
        <v>7</v>
      </c>
      <c r="U40" s="16">
        <v>0</v>
      </c>
      <c r="V40" s="16">
        <v>0</v>
      </c>
      <c r="W40" s="190">
        <f t="shared" si="4"/>
        <v>7</v>
      </c>
      <c r="X40" s="12">
        <v>6</v>
      </c>
      <c r="Y40" s="12">
        <v>10</v>
      </c>
      <c r="Z40" s="12">
        <v>0</v>
      </c>
      <c r="AA40" s="190">
        <f t="shared" si="5"/>
        <v>6.5</v>
      </c>
      <c r="AB40" s="16">
        <v>6</v>
      </c>
      <c r="AC40" s="16">
        <v>0</v>
      </c>
      <c r="AD40" s="16">
        <v>0</v>
      </c>
      <c r="AE40" s="190">
        <f t="shared" si="6"/>
        <v>6</v>
      </c>
      <c r="AF40" s="13">
        <v>4</v>
      </c>
      <c r="AG40" s="13">
        <v>10</v>
      </c>
      <c r="AH40" s="13">
        <v>0</v>
      </c>
      <c r="AI40" s="190">
        <f t="shared" si="7"/>
        <v>4.5</v>
      </c>
      <c r="AJ40" s="12">
        <v>5</v>
      </c>
      <c r="AK40" s="12">
        <v>0</v>
      </c>
      <c r="AL40" s="12">
        <v>0</v>
      </c>
      <c r="AM40" s="190">
        <f t="shared" si="8"/>
        <v>5</v>
      </c>
      <c r="AN40" s="12">
        <v>3</v>
      </c>
      <c r="AO40" s="12">
        <v>15</v>
      </c>
      <c r="AP40" s="12">
        <v>0</v>
      </c>
      <c r="AQ40" s="190">
        <f t="shared" si="9"/>
        <v>3.75</v>
      </c>
      <c r="AR40" s="18"/>
      <c r="AS40" s="18"/>
      <c r="AT40" s="18"/>
      <c r="AU40" s="18"/>
      <c r="AV40" s="18"/>
      <c r="AW40" s="18"/>
      <c r="AX40" s="18"/>
      <c r="AY40" s="18"/>
      <c r="AZ40" s="18"/>
    </row>
    <row r="41" spans="1:52" x14ac:dyDescent="0.3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</row>
    <row r="42" spans="1:52" x14ac:dyDescent="0.3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</row>
    <row r="43" spans="1:52" x14ac:dyDescent="0.3">
      <c r="A43" t="s">
        <v>577</v>
      </c>
      <c r="B43"/>
      <c r="C43"/>
      <c r="D43"/>
      <c r="E43"/>
      <c r="F43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</row>
    <row r="44" spans="1:52" x14ac:dyDescent="0.3">
      <c r="A44"/>
      <c r="B44">
        <v>1</v>
      </c>
      <c r="C44" t="s">
        <v>130</v>
      </c>
      <c r="D44">
        <v>20</v>
      </c>
      <c r="E44" t="s">
        <v>60</v>
      </c>
      <c r="F44">
        <v>240</v>
      </c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</row>
    <row r="45" spans="1:52" x14ac:dyDescent="0.3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</row>
    <row r="46" spans="1:52" x14ac:dyDescent="0.3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</row>
    <row r="47" spans="1:52" x14ac:dyDescent="0.3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</row>
    <row r="48" spans="1:52" x14ac:dyDescent="0.3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</row>
    <row r="49" spans="1:51" x14ac:dyDescent="0.3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</row>
    <row r="50" spans="1:51" x14ac:dyDescent="0.3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</row>
    <row r="51" spans="1:51" x14ac:dyDescent="0.3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</row>
  </sheetData>
  <mergeCells count="20">
    <mergeCell ref="X1:AA1"/>
    <mergeCell ref="AB1:AE1"/>
    <mergeCell ref="AF1:AI1"/>
    <mergeCell ref="AJ1:AM1"/>
    <mergeCell ref="AN1:AQ1"/>
    <mergeCell ref="D1:G1"/>
    <mergeCell ref="H1:K1"/>
    <mergeCell ref="L1:O1"/>
    <mergeCell ref="P1:S1"/>
    <mergeCell ref="T1:W1"/>
    <mergeCell ref="D2:G2"/>
    <mergeCell ref="L2:O2"/>
    <mergeCell ref="P2:S2"/>
    <mergeCell ref="T2:W2"/>
    <mergeCell ref="H2:K2"/>
    <mergeCell ref="X2:AA2"/>
    <mergeCell ref="AB2:AE2"/>
    <mergeCell ref="AF2:AI2"/>
    <mergeCell ref="AJ2:AM2"/>
    <mergeCell ref="AN2:AQ2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"/>
  <sheetViews>
    <sheetView workbookViewId="0">
      <selection activeCell="B8" sqref="B8"/>
    </sheetView>
  </sheetViews>
  <sheetFormatPr defaultRowHeight="14.4" x14ac:dyDescent="0.3"/>
  <cols>
    <col min="1" max="16384" width="8.88671875" style="187"/>
  </cols>
  <sheetData>
    <row r="3" spans="1:2" x14ac:dyDescent="0.3">
      <c r="A3" s="188"/>
      <c r="B3" s="186" t="s">
        <v>568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D39"/>
  <sheetViews>
    <sheetView zoomScale="90" zoomScaleNormal="90" workbookViewId="0">
      <pane xSplit="2" ySplit="8" topLeftCell="DX15" activePane="bottomRight" state="frozenSplit"/>
      <selection activeCell="C34" sqref="C34"/>
      <selection pane="topRight" activeCell="C34" sqref="C34"/>
      <selection pane="bottomLeft" activeCell="C34" sqref="C34"/>
      <selection pane="bottomRight" activeCell="ED37" sqref="ED37"/>
    </sheetView>
  </sheetViews>
  <sheetFormatPr defaultColWidth="9.6640625" defaultRowHeight="12" x14ac:dyDescent="0.2"/>
  <cols>
    <col min="1" max="1" width="6.44140625" style="30" customWidth="1"/>
    <col min="2" max="2" width="13.88671875" style="29" customWidth="1"/>
    <col min="3" max="3" width="8.88671875" style="29" customWidth="1"/>
    <col min="4" max="4" width="15.109375" style="29" bestFit="1" customWidth="1"/>
    <col min="5" max="5" width="10.5546875" style="29" customWidth="1"/>
    <col min="6" max="7" width="8.88671875" style="29" customWidth="1"/>
    <col min="8" max="8" width="10.109375" style="29" bestFit="1" customWidth="1"/>
    <col min="9" max="9" width="11.6640625" style="29" bestFit="1" customWidth="1"/>
    <col min="10" max="10" width="12.6640625" style="29" bestFit="1" customWidth="1"/>
    <col min="11" max="11" width="8.88671875" style="29" customWidth="1"/>
    <col min="12" max="14" width="10.109375" style="29" bestFit="1" customWidth="1"/>
    <col min="15" max="20" width="8.88671875" style="29" customWidth="1"/>
    <col min="21" max="21" width="10.109375" style="29" bestFit="1" customWidth="1"/>
    <col min="22" max="29" width="8.88671875" style="29" customWidth="1"/>
    <col min="30" max="30" width="11.6640625" style="29" customWidth="1"/>
    <col min="31" max="31" width="8.88671875" style="29" customWidth="1"/>
    <col min="32" max="32" width="12.88671875" style="29" bestFit="1" customWidth="1"/>
    <col min="33" max="36" width="8.88671875" style="29" customWidth="1"/>
    <col min="37" max="38" width="13.88671875" style="29" bestFit="1" customWidth="1"/>
    <col min="39" max="39" width="11.21875" style="29" bestFit="1" customWidth="1"/>
    <col min="40" max="40" width="14.5546875" style="29" bestFit="1" customWidth="1"/>
    <col min="41" max="43" width="8.88671875" style="29" customWidth="1"/>
    <col min="44" max="44" width="13.21875" style="29" bestFit="1" customWidth="1"/>
    <col min="45" max="47" width="8.88671875" style="29" customWidth="1"/>
    <col min="48" max="49" width="11.5546875" style="29" bestFit="1" customWidth="1"/>
    <col min="50" max="56" width="8.88671875" style="29" customWidth="1"/>
    <col min="57" max="57" width="10.5546875" style="29" customWidth="1"/>
    <col min="58" max="58" width="10.21875" style="29" bestFit="1" customWidth="1"/>
    <col min="59" max="61" width="8.88671875" style="29" customWidth="1"/>
    <col min="62" max="62" width="12.77734375" style="29" bestFit="1" customWidth="1"/>
    <col min="63" max="67" width="8.88671875" style="29" customWidth="1"/>
    <col min="68" max="68" width="11.5546875" style="29" bestFit="1" customWidth="1"/>
    <col min="69" max="69" width="8.88671875" style="29" customWidth="1"/>
    <col min="70" max="70" width="11.33203125" style="29" bestFit="1" customWidth="1"/>
    <col min="71" max="71" width="8.88671875" style="29" customWidth="1"/>
    <col min="72" max="72" width="10.6640625" style="29" bestFit="1" customWidth="1"/>
    <col min="73" max="74" width="8.88671875" style="29" customWidth="1"/>
    <col min="75" max="75" width="10.109375" style="29" bestFit="1" customWidth="1"/>
    <col min="76" max="77" width="8.88671875" style="29" customWidth="1"/>
    <col min="78" max="78" width="10.44140625" style="29" customWidth="1"/>
    <col min="79" max="89" width="8.88671875" style="29" customWidth="1"/>
    <col min="90" max="91" width="12.77734375" style="29" bestFit="1" customWidth="1"/>
    <col min="92" max="92" width="8.88671875" style="29" customWidth="1"/>
    <col min="93" max="93" width="10.21875" style="29" bestFit="1" customWidth="1"/>
    <col min="94" max="94" width="11.77734375" style="29" bestFit="1" customWidth="1"/>
    <col min="95" max="96" width="8.88671875" style="29" customWidth="1"/>
    <col min="97" max="97" width="11.33203125" style="29" bestFit="1" customWidth="1"/>
    <col min="98" max="98" width="13.33203125" style="29" bestFit="1" customWidth="1"/>
    <col min="99" max="99" width="10.77734375" style="29" bestFit="1" customWidth="1"/>
    <col min="100" max="100" width="14.44140625" style="29" bestFit="1" customWidth="1"/>
    <col min="101" max="101" width="8.88671875" style="29" customWidth="1"/>
    <col min="102" max="102" width="10.21875" style="29" bestFit="1" customWidth="1"/>
    <col min="103" max="105" width="9" style="29" customWidth="1"/>
    <col min="106" max="106" width="10.6640625" style="29" bestFit="1" customWidth="1"/>
    <col min="107" max="107" width="9" style="29" customWidth="1"/>
    <col min="108" max="108" width="10" style="29" bestFit="1" customWidth="1"/>
    <col min="109" max="109" width="9" style="29" customWidth="1"/>
    <col min="110" max="110" width="11.44140625" style="29" customWidth="1"/>
    <col min="111" max="111" width="10.88671875" style="29" customWidth="1"/>
    <col min="112" max="117" width="9" style="29" customWidth="1"/>
    <col min="118" max="118" width="12.109375" style="29" bestFit="1" customWidth="1"/>
    <col min="119" max="121" width="9" style="29" customWidth="1"/>
    <col min="122" max="122" width="11.21875" style="29" bestFit="1" customWidth="1"/>
    <col min="123" max="123" width="11.88671875" style="29" bestFit="1" customWidth="1"/>
    <col min="124" max="125" width="9" style="29" customWidth="1"/>
    <col min="126" max="126" width="12.77734375" style="29" bestFit="1" customWidth="1"/>
    <col min="127" max="129" width="9" style="29" customWidth="1"/>
    <col min="130" max="130" width="15" style="29" bestFit="1" customWidth="1"/>
    <col min="131" max="136" width="9" style="29" customWidth="1"/>
    <col min="137" max="137" width="11.109375" style="29" bestFit="1" customWidth="1"/>
    <col min="138" max="138" width="9" style="29" customWidth="1"/>
    <col min="139" max="139" width="11.6640625" style="29" bestFit="1" customWidth="1"/>
    <col min="140" max="144" width="9.6640625" style="29"/>
    <col min="145" max="145" width="11.109375" style="29" bestFit="1" customWidth="1"/>
    <col min="146" max="146" width="9.6640625" style="29"/>
    <col min="147" max="147" width="12.44140625" style="29" bestFit="1" customWidth="1"/>
    <col min="148" max="153" width="9.6640625" style="29"/>
    <col min="154" max="154" width="12.109375" style="29" bestFit="1" customWidth="1"/>
    <col min="155" max="155" width="9.6640625" style="29"/>
    <col min="156" max="156" width="11.5546875" style="29" customWidth="1"/>
    <col min="157" max="157" width="9.6640625" style="29"/>
    <col min="158" max="158" width="12.33203125" style="29" bestFit="1" customWidth="1"/>
    <col min="159" max="227" width="9.6640625" style="29"/>
    <col min="228" max="228" width="6.44140625" style="29" customWidth="1"/>
    <col min="229" max="229" width="13.88671875" style="29" customWidth="1"/>
    <col min="230" max="230" width="14.33203125" style="29" customWidth="1"/>
    <col min="231" max="247" width="9.6640625" style="29"/>
    <col min="248" max="248" width="12" style="29" customWidth="1"/>
    <col min="249" max="249" width="12.77734375" style="29" customWidth="1"/>
    <col min="250" max="250" width="11.109375" style="29" customWidth="1"/>
    <col min="251" max="251" width="12" style="29" customWidth="1"/>
    <col min="252" max="252" width="9.6640625" style="29"/>
    <col min="253" max="253" width="15.33203125" style="29" customWidth="1"/>
    <col min="254" max="254" width="15.21875" style="29" customWidth="1"/>
    <col min="255" max="255" width="21.44140625" style="29" customWidth="1"/>
    <col min="256" max="271" width="9.6640625" style="29"/>
    <col min="272" max="273" width="13.44140625" style="29" customWidth="1"/>
    <col min="274" max="274" width="9.6640625" style="29"/>
    <col min="275" max="275" width="13.88671875" style="29" customWidth="1"/>
    <col min="276" max="276" width="10.6640625" style="29" customWidth="1"/>
    <col min="277" max="277" width="17.33203125" style="29" customWidth="1"/>
    <col min="278" max="279" width="12.6640625" style="29" customWidth="1"/>
    <col min="280" max="280" width="11.21875" style="29" customWidth="1"/>
    <col min="281" max="281" width="18.33203125" style="29" customWidth="1"/>
    <col min="282" max="282" width="12.88671875" style="29" customWidth="1"/>
    <col min="283" max="284" width="13.21875" style="29" customWidth="1"/>
    <col min="285" max="285" width="10.88671875" style="29" customWidth="1"/>
    <col min="286" max="286" width="11.109375" style="29" customWidth="1"/>
    <col min="287" max="287" width="15.21875" style="29" customWidth="1"/>
    <col min="288" max="288" width="9.6640625" style="29"/>
    <col min="289" max="289" width="11" style="29" customWidth="1"/>
    <col min="290" max="290" width="10.77734375" style="29" customWidth="1"/>
    <col min="291" max="291" width="11.44140625" style="29" customWidth="1"/>
    <col min="292" max="292" width="4" style="29" customWidth="1"/>
    <col min="293" max="483" width="9.6640625" style="29"/>
    <col min="484" max="484" width="6.44140625" style="29" customWidth="1"/>
    <col min="485" max="485" width="13.88671875" style="29" customWidth="1"/>
    <col min="486" max="486" width="14.33203125" style="29" customWidth="1"/>
    <col min="487" max="503" width="9.6640625" style="29"/>
    <col min="504" max="504" width="12" style="29" customWidth="1"/>
    <col min="505" max="505" width="12.77734375" style="29" customWidth="1"/>
    <col min="506" max="506" width="11.109375" style="29" customWidth="1"/>
    <col min="507" max="507" width="12" style="29" customWidth="1"/>
    <col min="508" max="508" width="9.6640625" style="29"/>
    <col min="509" max="509" width="15.33203125" style="29" customWidth="1"/>
    <col min="510" max="510" width="15.21875" style="29" customWidth="1"/>
    <col min="511" max="511" width="21.44140625" style="29" customWidth="1"/>
    <col min="512" max="527" width="9.6640625" style="29"/>
    <col min="528" max="529" width="13.44140625" style="29" customWidth="1"/>
    <col min="530" max="530" width="9.6640625" style="29"/>
    <col min="531" max="531" width="13.88671875" style="29" customWidth="1"/>
    <col min="532" max="532" width="10.6640625" style="29" customWidth="1"/>
    <col min="533" max="533" width="17.33203125" style="29" customWidth="1"/>
    <col min="534" max="535" width="12.6640625" style="29" customWidth="1"/>
    <col min="536" max="536" width="11.21875" style="29" customWidth="1"/>
    <col min="537" max="537" width="18.33203125" style="29" customWidth="1"/>
    <col min="538" max="538" width="12.88671875" style="29" customWidth="1"/>
    <col min="539" max="540" width="13.21875" style="29" customWidth="1"/>
    <col min="541" max="541" width="10.88671875" style="29" customWidth="1"/>
    <col min="542" max="542" width="11.109375" style="29" customWidth="1"/>
    <col min="543" max="543" width="15.21875" style="29" customWidth="1"/>
    <col min="544" max="544" width="9.6640625" style="29"/>
    <col min="545" max="545" width="11" style="29" customWidth="1"/>
    <col min="546" max="546" width="10.77734375" style="29" customWidth="1"/>
    <col min="547" max="547" width="11.44140625" style="29" customWidth="1"/>
    <col min="548" max="548" width="4" style="29" customWidth="1"/>
    <col min="549" max="739" width="9.6640625" style="29"/>
    <col min="740" max="740" width="6.44140625" style="29" customWidth="1"/>
    <col min="741" max="741" width="13.88671875" style="29" customWidth="1"/>
    <col min="742" max="742" width="14.33203125" style="29" customWidth="1"/>
    <col min="743" max="759" width="9.6640625" style="29"/>
    <col min="760" max="760" width="12" style="29" customWidth="1"/>
    <col min="761" max="761" width="12.77734375" style="29" customWidth="1"/>
    <col min="762" max="762" width="11.109375" style="29" customWidth="1"/>
    <col min="763" max="763" width="12" style="29" customWidth="1"/>
    <col min="764" max="764" width="9.6640625" style="29"/>
    <col min="765" max="765" width="15.33203125" style="29" customWidth="1"/>
    <col min="766" max="766" width="15.21875" style="29" customWidth="1"/>
    <col min="767" max="767" width="21.44140625" style="29" customWidth="1"/>
    <col min="768" max="783" width="9.6640625" style="29"/>
    <col min="784" max="785" width="13.44140625" style="29" customWidth="1"/>
    <col min="786" max="786" width="9.6640625" style="29"/>
    <col min="787" max="787" width="13.88671875" style="29" customWidth="1"/>
    <col min="788" max="788" width="10.6640625" style="29" customWidth="1"/>
    <col min="789" max="789" width="17.33203125" style="29" customWidth="1"/>
    <col min="790" max="791" width="12.6640625" style="29" customWidth="1"/>
    <col min="792" max="792" width="11.21875" style="29" customWidth="1"/>
    <col min="793" max="793" width="18.33203125" style="29" customWidth="1"/>
    <col min="794" max="794" width="12.88671875" style="29" customWidth="1"/>
    <col min="795" max="796" width="13.21875" style="29" customWidth="1"/>
    <col min="797" max="797" width="10.88671875" style="29" customWidth="1"/>
    <col min="798" max="798" width="11.109375" style="29" customWidth="1"/>
    <col min="799" max="799" width="15.21875" style="29" customWidth="1"/>
    <col min="800" max="800" width="9.6640625" style="29"/>
    <col min="801" max="801" width="11" style="29" customWidth="1"/>
    <col min="802" max="802" width="10.77734375" style="29" customWidth="1"/>
    <col min="803" max="803" width="11.44140625" style="29" customWidth="1"/>
    <col min="804" max="804" width="4" style="29" customWidth="1"/>
    <col min="805" max="995" width="9.6640625" style="29"/>
    <col min="996" max="996" width="6.44140625" style="29" customWidth="1"/>
    <col min="997" max="997" width="13.88671875" style="29" customWidth="1"/>
    <col min="998" max="998" width="14.33203125" style="29" customWidth="1"/>
    <col min="999" max="1015" width="9.6640625" style="29"/>
    <col min="1016" max="1016" width="12" style="29" customWidth="1"/>
    <col min="1017" max="1017" width="12.77734375" style="29" customWidth="1"/>
    <col min="1018" max="1018" width="11.109375" style="29" customWidth="1"/>
    <col min="1019" max="1019" width="12" style="29" customWidth="1"/>
    <col min="1020" max="1020" width="9.6640625" style="29"/>
    <col min="1021" max="1021" width="15.33203125" style="29" customWidth="1"/>
    <col min="1022" max="1022" width="15.21875" style="29" customWidth="1"/>
    <col min="1023" max="1023" width="21.44140625" style="29" customWidth="1"/>
    <col min="1024" max="1039" width="9.6640625" style="29"/>
    <col min="1040" max="1041" width="13.44140625" style="29" customWidth="1"/>
    <col min="1042" max="1042" width="9.6640625" style="29"/>
    <col min="1043" max="1043" width="13.88671875" style="29" customWidth="1"/>
    <col min="1044" max="1044" width="10.6640625" style="29" customWidth="1"/>
    <col min="1045" max="1045" width="17.33203125" style="29" customWidth="1"/>
    <col min="1046" max="1047" width="12.6640625" style="29" customWidth="1"/>
    <col min="1048" max="1048" width="11.21875" style="29" customWidth="1"/>
    <col min="1049" max="1049" width="18.33203125" style="29" customWidth="1"/>
    <col min="1050" max="1050" width="12.88671875" style="29" customWidth="1"/>
    <col min="1051" max="1052" width="13.21875" style="29" customWidth="1"/>
    <col min="1053" max="1053" width="10.88671875" style="29" customWidth="1"/>
    <col min="1054" max="1054" width="11.109375" style="29" customWidth="1"/>
    <col min="1055" max="1055" width="15.21875" style="29" customWidth="1"/>
    <col min="1056" max="1056" width="9.6640625" style="29"/>
    <col min="1057" max="1057" width="11" style="29" customWidth="1"/>
    <col min="1058" max="1058" width="10.77734375" style="29" customWidth="1"/>
    <col min="1059" max="1059" width="11.44140625" style="29" customWidth="1"/>
    <col min="1060" max="1060" width="4" style="29" customWidth="1"/>
    <col min="1061" max="1251" width="9.6640625" style="29"/>
    <col min="1252" max="1252" width="6.44140625" style="29" customWidth="1"/>
    <col min="1253" max="1253" width="13.88671875" style="29" customWidth="1"/>
    <col min="1254" max="1254" width="14.33203125" style="29" customWidth="1"/>
    <col min="1255" max="1271" width="9.6640625" style="29"/>
    <col min="1272" max="1272" width="12" style="29" customWidth="1"/>
    <col min="1273" max="1273" width="12.77734375" style="29" customWidth="1"/>
    <col min="1274" max="1274" width="11.109375" style="29" customWidth="1"/>
    <col min="1275" max="1275" width="12" style="29" customWidth="1"/>
    <col min="1276" max="1276" width="9.6640625" style="29"/>
    <col min="1277" max="1277" width="15.33203125" style="29" customWidth="1"/>
    <col min="1278" max="1278" width="15.21875" style="29" customWidth="1"/>
    <col min="1279" max="1279" width="21.44140625" style="29" customWidth="1"/>
    <col min="1280" max="1295" width="9.6640625" style="29"/>
    <col min="1296" max="1297" width="13.44140625" style="29" customWidth="1"/>
    <col min="1298" max="1298" width="9.6640625" style="29"/>
    <col min="1299" max="1299" width="13.88671875" style="29" customWidth="1"/>
    <col min="1300" max="1300" width="10.6640625" style="29" customWidth="1"/>
    <col min="1301" max="1301" width="17.33203125" style="29" customWidth="1"/>
    <col min="1302" max="1303" width="12.6640625" style="29" customWidth="1"/>
    <col min="1304" max="1304" width="11.21875" style="29" customWidth="1"/>
    <col min="1305" max="1305" width="18.33203125" style="29" customWidth="1"/>
    <col min="1306" max="1306" width="12.88671875" style="29" customWidth="1"/>
    <col min="1307" max="1308" width="13.21875" style="29" customWidth="1"/>
    <col min="1309" max="1309" width="10.88671875" style="29" customWidth="1"/>
    <col min="1310" max="1310" width="11.109375" style="29" customWidth="1"/>
    <col min="1311" max="1311" width="15.21875" style="29" customWidth="1"/>
    <col min="1312" max="1312" width="9.6640625" style="29"/>
    <col min="1313" max="1313" width="11" style="29" customWidth="1"/>
    <col min="1314" max="1314" width="10.77734375" style="29" customWidth="1"/>
    <col min="1315" max="1315" width="11.44140625" style="29" customWidth="1"/>
    <col min="1316" max="1316" width="4" style="29" customWidth="1"/>
    <col min="1317" max="1507" width="9.6640625" style="29"/>
    <col min="1508" max="1508" width="6.44140625" style="29" customWidth="1"/>
    <col min="1509" max="1509" width="13.88671875" style="29" customWidth="1"/>
    <col min="1510" max="1510" width="14.33203125" style="29" customWidth="1"/>
    <col min="1511" max="1527" width="9.6640625" style="29"/>
    <col min="1528" max="1528" width="12" style="29" customWidth="1"/>
    <col min="1529" max="1529" width="12.77734375" style="29" customWidth="1"/>
    <col min="1530" max="1530" width="11.109375" style="29" customWidth="1"/>
    <col min="1531" max="1531" width="12" style="29" customWidth="1"/>
    <col min="1532" max="1532" width="9.6640625" style="29"/>
    <col min="1533" max="1533" width="15.33203125" style="29" customWidth="1"/>
    <col min="1534" max="1534" width="15.21875" style="29" customWidth="1"/>
    <col min="1535" max="1535" width="21.44140625" style="29" customWidth="1"/>
    <col min="1536" max="1551" width="9.6640625" style="29"/>
    <col min="1552" max="1553" width="13.44140625" style="29" customWidth="1"/>
    <col min="1554" max="1554" width="9.6640625" style="29"/>
    <col min="1555" max="1555" width="13.88671875" style="29" customWidth="1"/>
    <col min="1556" max="1556" width="10.6640625" style="29" customWidth="1"/>
    <col min="1557" max="1557" width="17.33203125" style="29" customWidth="1"/>
    <col min="1558" max="1559" width="12.6640625" style="29" customWidth="1"/>
    <col min="1560" max="1560" width="11.21875" style="29" customWidth="1"/>
    <col min="1561" max="1561" width="18.33203125" style="29" customWidth="1"/>
    <col min="1562" max="1562" width="12.88671875" style="29" customWidth="1"/>
    <col min="1563" max="1564" width="13.21875" style="29" customWidth="1"/>
    <col min="1565" max="1565" width="10.88671875" style="29" customWidth="1"/>
    <col min="1566" max="1566" width="11.109375" style="29" customWidth="1"/>
    <col min="1567" max="1567" width="15.21875" style="29" customWidth="1"/>
    <col min="1568" max="1568" width="9.6640625" style="29"/>
    <col min="1569" max="1569" width="11" style="29" customWidth="1"/>
    <col min="1570" max="1570" width="10.77734375" style="29" customWidth="1"/>
    <col min="1571" max="1571" width="11.44140625" style="29" customWidth="1"/>
    <col min="1572" max="1572" width="4" style="29" customWidth="1"/>
    <col min="1573" max="1763" width="9.6640625" style="29"/>
    <col min="1764" max="1764" width="6.44140625" style="29" customWidth="1"/>
    <col min="1765" max="1765" width="13.88671875" style="29" customWidth="1"/>
    <col min="1766" max="1766" width="14.33203125" style="29" customWidth="1"/>
    <col min="1767" max="1783" width="9.6640625" style="29"/>
    <col min="1784" max="1784" width="12" style="29" customWidth="1"/>
    <col min="1785" max="1785" width="12.77734375" style="29" customWidth="1"/>
    <col min="1786" max="1786" width="11.109375" style="29" customWidth="1"/>
    <col min="1787" max="1787" width="12" style="29" customWidth="1"/>
    <col min="1788" max="1788" width="9.6640625" style="29"/>
    <col min="1789" max="1789" width="15.33203125" style="29" customWidth="1"/>
    <col min="1790" max="1790" width="15.21875" style="29" customWidth="1"/>
    <col min="1791" max="1791" width="21.44140625" style="29" customWidth="1"/>
    <col min="1792" max="1807" width="9.6640625" style="29"/>
    <col min="1808" max="1809" width="13.44140625" style="29" customWidth="1"/>
    <col min="1810" max="1810" width="9.6640625" style="29"/>
    <col min="1811" max="1811" width="13.88671875" style="29" customWidth="1"/>
    <col min="1812" max="1812" width="10.6640625" style="29" customWidth="1"/>
    <col min="1813" max="1813" width="17.33203125" style="29" customWidth="1"/>
    <col min="1814" max="1815" width="12.6640625" style="29" customWidth="1"/>
    <col min="1816" max="1816" width="11.21875" style="29" customWidth="1"/>
    <col min="1817" max="1817" width="18.33203125" style="29" customWidth="1"/>
    <col min="1818" max="1818" width="12.88671875" style="29" customWidth="1"/>
    <col min="1819" max="1820" width="13.21875" style="29" customWidth="1"/>
    <col min="1821" max="1821" width="10.88671875" style="29" customWidth="1"/>
    <col min="1822" max="1822" width="11.109375" style="29" customWidth="1"/>
    <col min="1823" max="1823" width="15.21875" style="29" customWidth="1"/>
    <col min="1824" max="1824" width="9.6640625" style="29"/>
    <col min="1825" max="1825" width="11" style="29" customWidth="1"/>
    <col min="1826" max="1826" width="10.77734375" style="29" customWidth="1"/>
    <col min="1827" max="1827" width="11.44140625" style="29" customWidth="1"/>
    <col min="1828" max="1828" width="4" style="29" customWidth="1"/>
    <col min="1829" max="2019" width="9.6640625" style="29"/>
    <col min="2020" max="2020" width="6.44140625" style="29" customWidth="1"/>
    <col min="2021" max="2021" width="13.88671875" style="29" customWidth="1"/>
    <col min="2022" max="2022" width="14.33203125" style="29" customWidth="1"/>
    <col min="2023" max="2039" width="9.6640625" style="29"/>
    <col min="2040" max="2040" width="12" style="29" customWidth="1"/>
    <col min="2041" max="2041" width="12.77734375" style="29" customWidth="1"/>
    <col min="2042" max="2042" width="11.109375" style="29" customWidth="1"/>
    <col min="2043" max="2043" width="12" style="29" customWidth="1"/>
    <col min="2044" max="2044" width="9.6640625" style="29"/>
    <col min="2045" max="2045" width="15.33203125" style="29" customWidth="1"/>
    <col min="2046" max="2046" width="15.21875" style="29" customWidth="1"/>
    <col min="2047" max="2047" width="21.44140625" style="29" customWidth="1"/>
    <col min="2048" max="2063" width="9.6640625" style="29"/>
    <col min="2064" max="2065" width="13.44140625" style="29" customWidth="1"/>
    <col min="2066" max="2066" width="9.6640625" style="29"/>
    <col min="2067" max="2067" width="13.88671875" style="29" customWidth="1"/>
    <col min="2068" max="2068" width="10.6640625" style="29" customWidth="1"/>
    <col min="2069" max="2069" width="17.33203125" style="29" customWidth="1"/>
    <col min="2070" max="2071" width="12.6640625" style="29" customWidth="1"/>
    <col min="2072" max="2072" width="11.21875" style="29" customWidth="1"/>
    <col min="2073" max="2073" width="18.33203125" style="29" customWidth="1"/>
    <col min="2074" max="2074" width="12.88671875" style="29" customWidth="1"/>
    <col min="2075" max="2076" width="13.21875" style="29" customWidth="1"/>
    <col min="2077" max="2077" width="10.88671875" style="29" customWidth="1"/>
    <col min="2078" max="2078" width="11.109375" style="29" customWidth="1"/>
    <col min="2079" max="2079" width="15.21875" style="29" customWidth="1"/>
    <col min="2080" max="2080" width="9.6640625" style="29"/>
    <col min="2081" max="2081" width="11" style="29" customWidth="1"/>
    <col min="2082" max="2082" width="10.77734375" style="29" customWidth="1"/>
    <col min="2083" max="2083" width="11.44140625" style="29" customWidth="1"/>
    <col min="2084" max="2084" width="4" style="29" customWidth="1"/>
    <col min="2085" max="2275" width="9.6640625" style="29"/>
    <col min="2276" max="2276" width="6.44140625" style="29" customWidth="1"/>
    <col min="2277" max="2277" width="13.88671875" style="29" customWidth="1"/>
    <col min="2278" max="2278" width="14.33203125" style="29" customWidth="1"/>
    <col min="2279" max="2295" width="9.6640625" style="29"/>
    <col min="2296" max="2296" width="12" style="29" customWidth="1"/>
    <col min="2297" max="2297" width="12.77734375" style="29" customWidth="1"/>
    <col min="2298" max="2298" width="11.109375" style="29" customWidth="1"/>
    <col min="2299" max="2299" width="12" style="29" customWidth="1"/>
    <col min="2300" max="2300" width="9.6640625" style="29"/>
    <col min="2301" max="2301" width="15.33203125" style="29" customWidth="1"/>
    <col min="2302" max="2302" width="15.21875" style="29" customWidth="1"/>
    <col min="2303" max="2303" width="21.44140625" style="29" customWidth="1"/>
    <col min="2304" max="2319" width="9.6640625" style="29"/>
    <col min="2320" max="2321" width="13.44140625" style="29" customWidth="1"/>
    <col min="2322" max="2322" width="9.6640625" style="29"/>
    <col min="2323" max="2323" width="13.88671875" style="29" customWidth="1"/>
    <col min="2324" max="2324" width="10.6640625" style="29" customWidth="1"/>
    <col min="2325" max="2325" width="17.33203125" style="29" customWidth="1"/>
    <col min="2326" max="2327" width="12.6640625" style="29" customWidth="1"/>
    <col min="2328" max="2328" width="11.21875" style="29" customWidth="1"/>
    <col min="2329" max="2329" width="18.33203125" style="29" customWidth="1"/>
    <col min="2330" max="2330" width="12.88671875" style="29" customWidth="1"/>
    <col min="2331" max="2332" width="13.21875" style="29" customWidth="1"/>
    <col min="2333" max="2333" width="10.88671875" style="29" customWidth="1"/>
    <col min="2334" max="2334" width="11.109375" style="29" customWidth="1"/>
    <col min="2335" max="2335" width="15.21875" style="29" customWidth="1"/>
    <col min="2336" max="2336" width="9.6640625" style="29"/>
    <col min="2337" max="2337" width="11" style="29" customWidth="1"/>
    <col min="2338" max="2338" width="10.77734375" style="29" customWidth="1"/>
    <col min="2339" max="2339" width="11.44140625" style="29" customWidth="1"/>
    <col min="2340" max="2340" width="4" style="29" customWidth="1"/>
    <col min="2341" max="2531" width="9.6640625" style="29"/>
    <col min="2532" max="2532" width="6.44140625" style="29" customWidth="1"/>
    <col min="2533" max="2533" width="13.88671875" style="29" customWidth="1"/>
    <col min="2534" max="2534" width="14.33203125" style="29" customWidth="1"/>
    <col min="2535" max="2551" width="9.6640625" style="29"/>
    <col min="2552" max="2552" width="12" style="29" customWidth="1"/>
    <col min="2553" max="2553" width="12.77734375" style="29" customWidth="1"/>
    <col min="2554" max="2554" width="11.109375" style="29" customWidth="1"/>
    <col min="2555" max="2555" width="12" style="29" customWidth="1"/>
    <col min="2556" max="2556" width="9.6640625" style="29"/>
    <col min="2557" max="2557" width="15.33203125" style="29" customWidth="1"/>
    <col min="2558" max="2558" width="15.21875" style="29" customWidth="1"/>
    <col min="2559" max="2559" width="21.44140625" style="29" customWidth="1"/>
    <col min="2560" max="2575" width="9.6640625" style="29"/>
    <col min="2576" max="2577" width="13.44140625" style="29" customWidth="1"/>
    <col min="2578" max="2578" width="9.6640625" style="29"/>
    <col min="2579" max="2579" width="13.88671875" style="29" customWidth="1"/>
    <col min="2580" max="2580" width="10.6640625" style="29" customWidth="1"/>
    <col min="2581" max="2581" width="17.33203125" style="29" customWidth="1"/>
    <col min="2582" max="2583" width="12.6640625" style="29" customWidth="1"/>
    <col min="2584" max="2584" width="11.21875" style="29" customWidth="1"/>
    <col min="2585" max="2585" width="18.33203125" style="29" customWidth="1"/>
    <col min="2586" max="2586" width="12.88671875" style="29" customWidth="1"/>
    <col min="2587" max="2588" width="13.21875" style="29" customWidth="1"/>
    <col min="2589" max="2589" width="10.88671875" style="29" customWidth="1"/>
    <col min="2590" max="2590" width="11.109375" style="29" customWidth="1"/>
    <col min="2591" max="2591" width="15.21875" style="29" customWidth="1"/>
    <col min="2592" max="2592" width="9.6640625" style="29"/>
    <col min="2593" max="2593" width="11" style="29" customWidth="1"/>
    <col min="2594" max="2594" width="10.77734375" style="29" customWidth="1"/>
    <col min="2595" max="2595" width="11.44140625" style="29" customWidth="1"/>
    <col min="2596" max="2596" width="4" style="29" customWidth="1"/>
    <col min="2597" max="2787" width="9.6640625" style="29"/>
    <col min="2788" max="2788" width="6.44140625" style="29" customWidth="1"/>
    <col min="2789" max="2789" width="13.88671875" style="29" customWidth="1"/>
    <col min="2790" max="2790" width="14.33203125" style="29" customWidth="1"/>
    <col min="2791" max="2807" width="9.6640625" style="29"/>
    <col min="2808" max="2808" width="12" style="29" customWidth="1"/>
    <col min="2809" max="2809" width="12.77734375" style="29" customWidth="1"/>
    <col min="2810" max="2810" width="11.109375" style="29" customWidth="1"/>
    <col min="2811" max="2811" width="12" style="29" customWidth="1"/>
    <col min="2812" max="2812" width="9.6640625" style="29"/>
    <col min="2813" max="2813" width="15.33203125" style="29" customWidth="1"/>
    <col min="2814" max="2814" width="15.21875" style="29" customWidth="1"/>
    <col min="2815" max="2815" width="21.44140625" style="29" customWidth="1"/>
    <col min="2816" max="2831" width="9.6640625" style="29"/>
    <col min="2832" max="2833" width="13.44140625" style="29" customWidth="1"/>
    <col min="2834" max="2834" width="9.6640625" style="29"/>
    <col min="2835" max="2835" width="13.88671875" style="29" customWidth="1"/>
    <col min="2836" max="2836" width="10.6640625" style="29" customWidth="1"/>
    <col min="2837" max="2837" width="17.33203125" style="29" customWidth="1"/>
    <col min="2838" max="2839" width="12.6640625" style="29" customWidth="1"/>
    <col min="2840" max="2840" width="11.21875" style="29" customWidth="1"/>
    <col min="2841" max="2841" width="18.33203125" style="29" customWidth="1"/>
    <col min="2842" max="2842" width="12.88671875" style="29" customWidth="1"/>
    <col min="2843" max="2844" width="13.21875" style="29" customWidth="1"/>
    <col min="2845" max="2845" width="10.88671875" style="29" customWidth="1"/>
    <col min="2846" max="2846" width="11.109375" style="29" customWidth="1"/>
    <col min="2847" max="2847" width="15.21875" style="29" customWidth="1"/>
    <col min="2848" max="2848" width="9.6640625" style="29"/>
    <col min="2849" max="2849" width="11" style="29" customWidth="1"/>
    <col min="2850" max="2850" width="10.77734375" style="29" customWidth="1"/>
    <col min="2851" max="2851" width="11.44140625" style="29" customWidth="1"/>
    <col min="2852" max="2852" width="4" style="29" customWidth="1"/>
    <col min="2853" max="3043" width="9.6640625" style="29"/>
    <col min="3044" max="3044" width="6.44140625" style="29" customWidth="1"/>
    <col min="3045" max="3045" width="13.88671875" style="29" customWidth="1"/>
    <col min="3046" max="3046" width="14.33203125" style="29" customWidth="1"/>
    <col min="3047" max="3063" width="9.6640625" style="29"/>
    <col min="3064" max="3064" width="12" style="29" customWidth="1"/>
    <col min="3065" max="3065" width="12.77734375" style="29" customWidth="1"/>
    <col min="3066" max="3066" width="11.109375" style="29" customWidth="1"/>
    <col min="3067" max="3067" width="12" style="29" customWidth="1"/>
    <col min="3068" max="3068" width="9.6640625" style="29"/>
    <col min="3069" max="3069" width="15.33203125" style="29" customWidth="1"/>
    <col min="3070" max="3070" width="15.21875" style="29" customWidth="1"/>
    <col min="3071" max="3071" width="21.44140625" style="29" customWidth="1"/>
    <col min="3072" max="3087" width="9.6640625" style="29"/>
    <col min="3088" max="3089" width="13.44140625" style="29" customWidth="1"/>
    <col min="3090" max="3090" width="9.6640625" style="29"/>
    <col min="3091" max="3091" width="13.88671875" style="29" customWidth="1"/>
    <col min="3092" max="3092" width="10.6640625" style="29" customWidth="1"/>
    <col min="3093" max="3093" width="17.33203125" style="29" customWidth="1"/>
    <col min="3094" max="3095" width="12.6640625" style="29" customWidth="1"/>
    <col min="3096" max="3096" width="11.21875" style="29" customWidth="1"/>
    <col min="3097" max="3097" width="18.33203125" style="29" customWidth="1"/>
    <col min="3098" max="3098" width="12.88671875" style="29" customWidth="1"/>
    <col min="3099" max="3100" width="13.21875" style="29" customWidth="1"/>
    <col min="3101" max="3101" width="10.88671875" style="29" customWidth="1"/>
    <col min="3102" max="3102" width="11.109375" style="29" customWidth="1"/>
    <col min="3103" max="3103" width="15.21875" style="29" customWidth="1"/>
    <col min="3104" max="3104" width="9.6640625" style="29"/>
    <col min="3105" max="3105" width="11" style="29" customWidth="1"/>
    <col min="3106" max="3106" width="10.77734375" style="29" customWidth="1"/>
    <col min="3107" max="3107" width="11.44140625" style="29" customWidth="1"/>
    <col min="3108" max="3108" width="4" style="29" customWidth="1"/>
    <col min="3109" max="3299" width="9.6640625" style="29"/>
    <col min="3300" max="3300" width="6.44140625" style="29" customWidth="1"/>
    <col min="3301" max="3301" width="13.88671875" style="29" customWidth="1"/>
    <col min="3302" max="3302" width="14.33203125" style="29" customWidth="1"/>
    <col min="3303" max="3319" width="9.6640625" style="29"/>
    <col min="3320" max="3320" width="12" style="29" customWidth="1"/>
    <col min="3321" max="3321" width="12.77734375" style="29" customWidth="1"/>
    <col min="3322" max="3322" width="11.109375" style="29" customWidth="1"/>
    <col min="3323" max="3323" width="12" style="29" customWidth="1"/>
    <col min="3324" max="3324" width="9.6640625" style="29"/>
    <col min="3325" max="3325" width="15.33203125" style="29" customWidth="1"/>
    <col min="3326" max="3326" width="15.21875" style="29" customWidth="1"/>
    <col min="3327" max="3327" width="21.44140625" style="29" customWidth="1"/>
    <col min="3328" max="3343" width="9.6640625" style="29"/>
    <col min="3344" max="3345" width="13.44140625" style="29" customWidth="1"/>
    <col min="3346" max="3346" width="9.6640625" style="29"/>
    <col min="3347" max="3347" width="13.88671875" style="29" customWidth="1"/>
    <col min="3348" max="3348" width="10.6640625" style="29" customWidth="1"/>
    <col min="3349" max="3349" width="17.33203125" style="29" customWidth="1"/>
    <col min="3350" max="3351" width="12.6640625" style="29" customWidth="1"/>
    <col min="3352" max="3352" width="11.21875" style="29" customWidth="1"/>
    <col min="3353" max="3353" width="18.33203125" style="29" customWidth="1"/>
    <col min="3354" max="3354" width="12.88671875" style="29" customWidth="1"/>
    <col min="3355" max="3356" width="13.21875" style="29" customWidth="1"/>
    <col min="3357" max="3357" width="10.88671875" style="29" customWidth="1"/>
    <col min="3358" max="3358" width="11.109375" style="29" customWidth="1"/>
    <col min="3359" max="3359" width="15.21875" style="29" customWidth="1"/>
    <col min="3360" max="3360" width="9.6640625" style="29"/>
    <col min="3361" max="3361" width="11" style="29" customWidth="1"/>
    <col min="3362" max="3362" width="10.77734375" style="29" customWidth="1"/>
    <col min="3363" max="3363" width="11.44140625" style="29" customWidth="1"/>
    <col min="3364" max="3364" width="4" style="29" customWidth="1"/>
    <col min="3365" max="3555" width="9.6640625" style="29"/>
    <col min="3556" max="3556" width="6.44140625" style="29" customWidth="1"/>
    <col min="3557" max="3557" width="13.88671875" style="29" customWidth="1"/>
    <col min="3558" max="3558" width="14.33203125" style="29" customWidth="1"/>
    <col min="3559" max="3575" width="9.6640625" style="29"/>
    <col min="3576" max="3576" width="12" style="29" customWidth="1"/>
    <col min="3577" max="3577" width="12.77734375" style="29" customWidth="1"/>
    <col min="3578" max="3578" width="11.109375" style="29" customWidth="1"/>
    <col min="3579" max="3579" width="12" style="29" customWidth="1"/>
    <col min="3580" max="3580" width="9.6640625" style="29"/>
    <col min="3581" max="3581" width="15.33203125" style="29" customWidth="1"/>
    <col min="3582" max="3582" width="15.21875" style="29" customWidth="1"/>
    <col min="3583" max="3583" width="21.44140625" style="29" customWidth="1"/>
    <col min="3584" max="3599" width="9.6640625" style="29"/>
    <col min="3600" max="3601" width="13.44140625" style="29" customWidth="1"/>
    <col min="3602" max="3602" width="9.6640625" style="29"/>
    <col min="3603" max="3603" width="13.88671875" style="29" customWidth="1"/>
    <col min="3604" max="3604" width="10.6640625" style="29" customWidth="1"/>
    <col min="3605" max="3605" width="17.33203125" style="29" customWidth="1"/>
    <col min="3606" max="3607" width="12.6640625" style="29" customWidth="1"/>
    <col min="3608" max="3608" width="11.21875" style="29" customWidth="1"/>
    <col min="3609" max="3609" width="18.33203125" style="29" customWidth="1"/>
    <col min="3610" max="3610" width="12.88671875" style="29" customWidth="1"/>
    <col min="3611" max="3612" width="13.21875" style="29" customWidth="1"/>
    <col min="3613" max="3613" width="10.88671875" style="29" customWidth="1"/>
    <col min="3614" max="3614" width="11.109375" style="29" customWidth="1"/>
    <col min="3615" max="3615" width="15.21875" style="29" customWidth="1"/>
    <col min="3616" max="3616" width="9.6640625" style="29"/>
    <col min="3617" max="3617" width="11" style="29" customWidth="1"/>
    <col min="3618" max="3618" width="10.77734375" style="29" customWidth="1"/>
    <col min="3619" max="3619" width="11.44140625" style="29" customWidth="1"/>
    <col min="3620" max="3620" width="4" style="29" customWidth="1"/>
    <col min="3621" max="3811" width="9.6640625" style="29"/>
    <col min="3812" max="3812" width="6.44140625" style="29" customWidth="1"/>
    <col min="3813" max="3813" width="13.88671875" style="29" customWidth="1"/>
    <col min="3814" max="3814" width="14.33203125" style="29" customWidth="1"/>
    <col min="3815" max="3831" width="9.6640625" style="29"/>
    <col min="3832" max="3832" width="12" style="29" customWidth="1"/>
    <col min="3833" max="3833" width="12.77734375" style="29" customWidth="1"/>
    <col min="3834" max="3834" width="11.109375" style="29" customWidth="1"/>
    <col min="3835" max="3835" width="12" style="29" customWidth="1"/>
    <col min="3836" max="3836" width="9.6640625" style="29"/>
    <col min="3837" max="3837" width="15.33203125" style="29" customWidth="1"/>
    <col min="3838" max="3838" width="15.21875" style="29" customWidth="1"/>
    <col min="3839" max="3839" width="21.44140625" style="29" customWidth="1"/>
    <col min="3840" max="3855" width="9.6640625" style="29"/>
    <col min="3856" max="3857" width="13.44140625" style="29" customWidth="1"/>
    <col min="3858" max="3858" width="9.6640625" style="29"/>
    <col min="3859" max="3859" width="13.88671875" style="29" customWidth="1"/>
    <col min="3860" max="3860" width="10.6640625" style="29" customWidth="1"/>
    <col min="3861" max="3861" width="17.33203125" style="29" customWidth="1"/>
    <col min="3862" max="3863" width="12.6640625" style="29" customWidth="1"/>
    <col min="3864" max="3864" width="11.21875" style="29" customWidth="1"/>
    <col min="3865" max="3865" width="18.33203125" style="29" customWidth="1"/>
    <col min="3866" max="3866" width="12.88671875" style="29" customWidth="1"/>
    <col min="3867" max="3868" width="13.21875" style="29" customWidth="1"/>
    <col min="3869" max="3869" width="10.88671875" style="29" customWidth="1"/>
    <col min="3870" max="3870" width="11.109375" style="29" customWidth="1"/>
    <col min="3871" max="3871" width="15.21875" style="29" customWidth="1"/>
    <col min="3872" max="3872" width="9.6640625" style="29"/>
    <col min="3873" max="3873" width="11" style="29" customWidth="1"/>
    <col min="3874" max="3874" width="10.77734375" style="29" customWidth="1"/>
    <col min="3875" max="3875" width="11.44140625" style="29" customWidth="1"/>
    <col min="3876" max="3876" width="4" style="29" customWidth="1"/>
    <col min="3877" max="4067" width="9.6640625" style="29"/>
    <col min="4068" max="4068" width="6.44140625" style="29" customWidth="1"/>
    <col min="4069" max="4069" width="13.88671875" style="29" customWidth="1"/>
    <col min="4070" max="4070" width="14.33203125" style="29" customWidth="1"/>
    <col min="4071" max="4087" width="9.6640625" style="29"/>
    <col min="4088" max="4088" width="12" style="29" customWidth="1"/>
    <col min="4089" max="4089" width="12.77734375" style="29" customWidth="1"/>
    <col min="4090" max="4090" width="11.109375" style="29" customWidth="1"/>
    <col min="4091" max="4091" width="12" style="29" customWidth="1"/>
    <col min="4092" max="4092" width="9.6640625" style="29"/>
    <col min="4093" max="4093" width="15.33203125" style="29" customWidth="1"/>
    <col min="4094" max="4094" width="15.21875" style="29" customWidth="1"/>
    <col min="4095" max="4095" width="21.44140625" style="29" customWidth="1"/>
    <col min="4096" max="4111" width="9.6640625" style="29"/>
    <col min="4112" max="4113" width="13.44140625" style="29" customWidth="1"/>
    <col min="4114" max="4114" width="9.6640625" style="29"/>
    <col min="4115" max="4115" width="13.88671875" style="29" customWidth="1"/>
    <col min="4116" max="4116" width="10.6640625" style="29" customWidth="1"/>
    <col min="4117" max="4117" width="17.33203125" style="29" customWidth="1"/>
    <col min="4118" max="4119" width="12.6640625" style="29" customWidth="1"/>
    <col min="4120" max="4120" width="11.21875" style="29" customWidth="1"/>
    <col min="4121" max="4121" width="18.33203125" style="29" customWidth="1"/>
    <col min="4122" max="4122" width="12.88671875" style="29" customWidth="1"/>
    <col min="4123" max="4124" width="13.21875" style="29" customWidth="1"/>
    <col min="4125" max="4125" width="10.88671875" style="29" customWidth="1"/>
    <col min="4126" max="4126" width="11.109375" style="29" customWidth="1"/>
    <col min="4127" max="4127" width="15.21875" style="29" customWidth="1"/>
    <col min="4128" max="4128" width="9.6640625" style="29"/>
    <col min="4129" max="4129" width="11" style="29" customWidth="1"/>
    <col min="4130" max="4130" width="10.77734375" style="29" customWidth="1"/>
    <col min="4131" max="4131" width="11.44140625" style="29" customWidth="1"/>
    <col min="4132" max="4132" width="4" style="29" customWidth="1"/>
    <col min="4133" max="4323" width="9.6640625" style="29"/>
    <col min="4324" max="4324" width="6.44140625" style="29" customWidth="1"/>
    <col min="4325" max="4325" width="13.88671875" style="29" customWidth="1"/>
    <col min="4326" max="4326" width="14.33203125" style="29" customWidth="1"/>
    <col min="4327" max="4343" width="9.6640625" style="29"/>
    <col min="4344" max="4344" width="12" style="29" customWidth="1"/>
    <col min="4345" max="4345" width="12.77734375" style="29" customWidth="1"/>
    <col min="4346" max="4346" width="11.109375" style="29" customWidth="1"/>
    <col min="4347" max="4347" width="12" style="29" customWidth="1"/>
    <col min="4348" max="4348" width="9.6640625" style="29"/>
    <col min="4349" max="4349" width="15.33203125" style="29" customWidth="1"/>
    <col min="4350" max="4350" width="15.21875" style="29" customWidth="1"/>
    <col min="4351" max="4351" width="21.44140625" style="29" customWidth="1"/>
    <col min="4352" max="4367" width="9.6640625" style="29"/>
    <col min="4368" max="4369" width="13.44140625" style="29" customWidth="1"/>
    <col min="4370" max="4370" width="9.6640625" style="29"/>
    <col min="4371" max="4371" width="13.88671875" style="29" customWidth="1"/>
    <col min="4372" max="4372" width="10.6640625" style="29" customWidth="1"/>
    <col min="4373" max="4373" width="17.33203125" style="29" customWidth="1"/>
    <col min="4374" max="4375" width="12.6640625" style="29" customWidth="1"/>
    <col min="4376" max="4376" width="11.21875" style="29" customWidth="1"/>
    <col min="4377" max="4377" width="18.33203125" style="29" customWidth="1"/>
    <col min="4378" max="4378" width="12.88671875" style="29" customWidth="1"/>
    <col min="4379" max="4380" width="13.21875" style="29" customWidth="1"/>
    <col min="4381" max="4381" width="10.88671875" style="29" customWidth="1"/>
    <col min="4382" max="4382" width="11.109375" style="29" customWidth="1"/>
    <col min="4383" max="4383" width="15.21875" style="29" customWidth="1"/>
    <col min="4384" max="4384" width="9.6640625" style="29"/>
    <col min="4385" max="4385" width="11" style="29" customWidth="1"/>
    <col min="4386" max="4386" width="10.77734375" style="29" customWidth="1"/>
    <col min="4387" max="4387" width="11.44140625" style="29" customWidth="1"/>
    <col min="4388" max="4388" width="4" style="29" customWidth="1"/>
    <col min="4389" max="4579" width="9.6640625" style="29"/>
    <col min="4580" max="4580" width="6.44140625" style="29" customWidth="1"/>
    <col min="4581" max="4581" width="13.88671875" style="29" customWidth="1"/>
    <col min="4582" max="4582" width="14.33203125" style="29" customWidth="1"/>
    <col min="4583" max="4599" width="9.6640625" style="29"/>
    <col min="4600" max="4600" width="12" style="29" customWidth="1"/>
    <col min="4601" max="4601" width="12.77734375" style="29" customWidth="1"/>
    <col min="4602" max="4602" width="11.109375" style="29" customWidth="1"/>
    <col min="4603" max="4603" width="12" style="29" customWidth="1"/>
    <col min="4604" max="4604" width="9.6640625" style="29"/>
    <col min="4605" max="4605" width="15.33203125" style="29" customWidth="1"/>
    <col min="4606" max="4606" width="15.21875" style="29" customWidth="1"/>
    <col min="4607" max="4607" width="21.44140625" style="29" customWidth="1"/>
    <col min="4608" max="4623" width="9.6640625" style="29"/>
    <col min="4624" max="4625" width="13.44140625" style="29" customWidth="1"/>
    <col min="4626" max="4626" width="9.6640625" style="29"/>
    <col min="4627" max="4627" width="13.88671875" style="29" customWidth="1"/>
    <col min="4628" max="4628" width="10.6640625" style="29" customWidth="1"/>
    <col min="4629" max="4629" width="17.33203125" style="29" customWidth="1"/>
    <col min="4630" max="4631" width="12.6640625" style="29" customWidth="1"/>
    <col min="4632" max="4632" width="11.21875" style="29" customWidth="1"/>
    <col min="4633" max="4633" width="18.33203125" style="29" customWidth="1"/>
    <col min="4634" max="4634" width="12.88671875" style="29" customWidth="1"/>
    <col min="4635" max="4636" width="13.21875" style="29" customWidth="1"/>
    <col min="4637" max="4637" width="10.88671875" style="29" customWidth="1"/>
    <col min="4638" max="4638" width="11.109375" style="29" customWidth="1"/>
    <col min="4639" max="4639" width="15.21875" style="29" customWidth="1"/>
    <col min="4640" max="4640" width="9.6640625" style="29"/>
    <col min="4641" max="4641" width="11" style="29" customWidth="1"/>
    <col min="4642" max="4642" width="10.77734375" style="29" customWidth="1"/>
    <col min="4643" max="4643" width="11.44140625" style="29" customWidth="1"/>
    <col min="4644" max="4644" width="4" style="29" customWidth="1"/>
    <col min="4645" max="4835" width="9.6640625" style="29"/>
    <col min="4836" max="4836" width="6.44140625" style="29" customWidth="1"/>
    <col min="4837" max="4837" width="13.88671875" style="29" customWidth="1"/>
    <col min="4838" max="4838" width="14.33203125" style="29" customWidth="1"/>
    <col min="4839" max="4855" width="9.6640625" style="29"/>
    <col min="4856" max="4856" width="12" style="29" customWidth="1"/>
    <col min="4857" max="4857" width="12.77734375" style="29" customWidth="1"/>
    <col min="4858" max="4858" width="11.109375" style="29" customWidth="1"/>
    <col min="4859" max="4859" width="12" style="29" customWidth="1"/>
    <col min="4860" max="4860" width="9.6640625" style="29"/>
    <col min="4861" max="4861" width="15.33203125" style="29" customWidth="1"/>
    <col min="4862" max="4862" width="15.21875" style="29" customWidth="1"/>
    <col min="4863" max="4863" width="21.44140625" style="29" customWidth="1"/>
    <col min="4864" max="4879" width="9.6640625" style="29"/>
    <col min="4880" max="4881" width="13.44140625" style="29" customWidth="1"/>
    <col min="4882" max="4882" width="9.6640625" style="29"/>
    <col min="4883" max="4883" width="13.88671875" style="29" customWidth="1"/>
    <col min="4884" max="4884" width="10.6640625" style="29" customWidth="1"/>
    <col min="4885" max="4885" width="17.33203125" style="29" customWidth="1"/>
    <col min="4886" max="4887" width="12.6640625" style="29" customWidth="1"/>
    <col min="4888" max="4888" width="11.21875" style="29" customWidth="1"/>
    <col min="4889" max="4889" width="18.33203125" style="29" customWidth="1"/>
    <col min="4890" max="4890" width="12.88671875" style="29" customWidth="1"/>
    <col min="4891" max="4892" width="13.21875" style="29" customWidth="1"/>
    <col min="4893" max="4893" width="10.88671875" style="29" customWidth="1"/>
    <col min="4894" max="4894" width="11.109375" style="29" customWidth="1"/>
    <col min="4895" max="4895" width="15.21875" style="29" customWidth="1"/>
    <col min="4896" max="4896" width="9.6640625" style="29"/>
    <col min="4897" max="4897" width="11" style="29" customWidth="1"/>
    <col min="4898" max="4898" width="10.77734375" style="29" customWidth="1"/>
    <col min="4899" max="4899" width="11.44140625" style="29" customWidth="1"/>
    <col min="4900" max="4900" width="4" style="29" customWidth="1"/>
    <col min="4901" max="5091" width="9.6640625" style="29"/>
    <col min="5092" max="5092" width="6.44140625" style="29" customWidth="1"/>
    <col min="5093" max="5093" width="13.88671875" style="29" customWidth="1"/>
    <col min="5094" max="5094" width="14.33203125" style="29" customWidth="1"/>
    <col min="5095" max="5111" width="9.6640625" style="29"/>
    <col min="5112" max="5112" width="12" style="29" customWidth="1"/>
    <col min="5113" max="5113" width="12.77734375" style="29" customWidth="1"/>
    <col min="5114" max="5114" width="11.109375" style="29" customWidth="1"/>
    <col min="5115" max="5115" width="12" style="29" customWidth="1"/>
    <col min="5116" max="5116" width="9.6640625" style="29"/>
    <col min="5117" max="5117" width="15.33203125" style="29" customWidth="1"/>
    <col min="5118" max="5118" width="15.21875" style="29" customWidth="1"/>
    <col min="5119" max="5119" width="21.44140625" style="29" customWidth="1"/>
    <col min="5120" max="5135" width="9.6640625" style="29"/>
    <col min="5136" max="5137" width="13.44140625" style="29" customWidth="1"/>
    <col min="5138" max="5138" width="9.6640625" style="29"/>
    <col min="5139" max="5139" width="13.88671875" style="29" customWidth="1"/>
    <col min="5140" max="5140" width="10.6640625" style="29" customWidth="1"/>
    <col min="5141" max="5141" width="17.33203125" style="29" customWidth="1"/>
    <col min="5142" max="5143" width="12.6640625" style="29" customWidth="1"/>
    <col min="5144" max="5144" width="11.21875" style="29" customWidth="1"/>
    <col min="5145" max="5145" width="18.33203125" style="29" customWidth="1"/>
    <col min="5146" max="5146" width="12.88671875" style="29" customWidth="1"/>
    <col min="5147" max="5148" width="13.21875" style="29" customWidth="1"/>
    <col min="5149" max="5149" width="10.88671875" style="29" customWidth="1"/>
    <col min="5150" max="5150" width="11.109375" style="29" customWidth="1"/>
    <col min="5151" max="5151" width="15.21875" style="29" customWidth="1"/>
    <col min="5152" max="5152" width="9.6640625" style="29"/>
    <col min="5153" max="5153" width="11" style="29" customWidth="1"/>
    <col min="5154" max="5154" width="10.77734375" style="29" customWidth="1"/>
    <col min="5155" max="5155" width="11.44140625" style="29" customWidth="1"/>
    <col min="5156" max="5156" width="4" style="29" customWidth="1"/>
    <col min="5157" max="5347" width="9.6640625" style="29"/>
    <col min="5348" max="5348" width="6.44140625" style="29" customWidth="1"/>
    <col min="5349" max="5349" width="13.88671875" style="29" customWidth="1"/>
    <col min="5350" max="5350" width="14.33203125" style="29" customWidth="1"/>
    <col min="5351" max="5367" width="9.6640625" style="29"/>
    <col min="5368" max="5368" width="12" style="29" customWidth="1"/>
    <col min="5369" max="5369" width="12.77734375" style="29" customWidth="1"/>
    <col min="5370" max="5370" width="11.109375" style="29" customWidth="1"/>
    <col min="5371" max="5371" width="12" style="29" customWidth="1"/>
    <col min="5372" max="5372" width="9.6640625" style="29"/>
    <col min="5373" max="5373" width="15.33203125" style="29" customWidth="1"/>
    <col min="5374" max="5374" width="15.21875" style="29" customWidth="1"/>
    <col min="5375" max="5375" width="21.44140625" style="29" customWidth="1"/>
    <col min="5376" max="5391" width="9.6640625" style="29"/>
    <col min="5392" max="5393" width="13.44140625" style="29" customWidth="1"/>
    <col min="5394" max="5394" width="9.6640625" style="29"/>
    <col min="5395" max="5395" width="13.88671875" style="29" customWidth="1"/>
    <col min="5396" max="5396" width="10.6640625" style="29" customWidth="1"/>
    <col min="5397" max="5397" width="17.33203125" style="29" customWidth="1"/>
    <col min="5398" max="5399" width="12.6640625" style="29" customWidth="1"/>
    <col min="5400" max="5400" width="11.21875" style="29" customWidth="1"/>
    <col min="5401" max="5401" width="18.33203125" style="29" customWidth="1"/>
    <col min="5402" max="5402" width="12.88671875" style="29" customWidth="1"/>
    <col min="5403" max="5404" width="13.21875" style="29" customWidth="1"/>
    <col min="5405" max="5405" width="10.88671875" style="29" customWidth="1"/>
    <col min="5406" max="5406" width="11.109375" style="29" customWidth="1"/>
    <col min="5407" max="5407" width="15.21875" style="29" customWidth="1"/>
    <col min="5408" max="5408" width="9.6640625" style="29"/>
    <col min="5409" max="5409" width="11" style="29" customWidth="1"/>
    <col min="5410" max="5410" width="10.77734375" style="29" customWidth="1"/>
    <col min="5411" max="5411" width="11.44140625" style="29" customWidth="1"/>
    <col min="5412" max="5412" width="4" style="29" customWidth="1"/>
    <col min="5413" max="5603" width="9.6640625" style="29"/>
    <col min="5604" max="5604" width="6.44140625" style="29" customWidth="1"/>
    <col min="5605" max="5605" width="13.88671875" style="29" customWidth="1"/>
    <col min="5606" max="5606" width="14.33203125" style="29" customWidth="1"/>
    <col min="5607" max="5623" width="9.6640625" style="29"/>
    <col min="5624" max="5624" width="12" style="29" customWidth="1"/>
    <col min="5625" max="5625" width="12.77734375" style="29" customWidth="1"/>
    <col min="5626" max="5626" width="11.109375" style="29" customWidth="1"/>
    <col min="5627" max="5627" width="12" style="29" customWidth="1"/>
    <col min="5628" max="5628" width="9.6640625" style="29"/>
    <col min="5629" max="5629" width="15.33203125" style="29" customWidth="1"/>
    <col min="5630" max="5630" width="15.21875" style="29" customWidth="1"/>
    <col min="5631" max="5631" width="21.44140625" style="29" customWidth="1"/>
    <col min="5632" max="5647" width="9.6640625" style="29"/>
    <col min="5648" max="5649" width="13.44140625" style="29" customWidth="1"/>
    <col min="5650" max="5650" width="9.6640625" style="29"/>
    <col min="5651" max="5651" width="13.88671875" style="29" customWidth="1"/>
    <col min="5652" max="5652" width="10.6640625" style="29" customWidth="1"/>
    <col min="5653" max="5653" width="17.33203125" style="29" customWidth="1"/>
    <col min="5654" max="5655" width="12.6640625" style="29" customWidth="1"/>
    <col min="5656" max="5656" width="11.21875" style="29" customWidth="1"/>
    <col min="5657" max="5657" width="18.33203125" style="29" customWidth="1"/>
    <col min="5658" max="5658" width="12.88671875" style="29" customWidth="1"/>
    <col min="5659" max="5660" width="13.21875" style="29" customWidth="1"/>
    <col min="5661" max="5661" width="10.88671875" style="29" customWidth="1"/>
    <col min="5662" max="5662" width="11.109375" style="29" customWidth="1"/>
    <col min="5663" max="5663" width="15.21875" style="29" customWidth="1"/>
    <col min="5664" max="5664" width="9.6640625" style="29"/>
    <col min="5665" max="5665" width="11" style="29" customWidth="1"/>
    <col min="5666" max="5666" width="10.77734375" style="29" customWidth="1"/>
    <col min="5667" max="5667" width="11.44140625" style="29" customWidth="1"/>
    <col min="5668" max="5668" width="4" style="29" customWidth="1"/>
    <col min="5669" max="5859" width="9.6640625" style="29"/>
    <col min="5860" max="5860" width="6.44140625" style="29" customWidth="1"/>
    <col min="5861" max="5861" width="13.88671875" style="29" customWidth="1"/>
    <col min="5862" max="5862" width="14.33203125" style="29" customWidth="1"/>
    <col min="5863" max="5879" width="9.6640625" style="29"/>
    <col min="5880" max="5880" width="12" style="29" customWidth="1"/>
    <col min="5881" max="5881" width="12.77734375" style="29" customWidth="1"/>
    <col min="5882" max="5882" width="11.109375" style="29" customWidth="1"/>
    <col min="5883" max="5883" width="12" style="29" customWidth="1"/>
    <col min="5884" max="5884" width="9.6640625" style="29"/>
    <col min="5885" max="5885" width="15.33203125" style="29" customWidth="1"/>
    <col min="5886" max="5886" width="15.21875" style="29" customWidth="1"/>
    <col min="5887" max="5887" width="21.44140625" style="29" customWidth="1"/>
    <col min="5888" max="5903" width="9.6640625" style="29"/>
    <col min="5904" max="5905" width="13.44140625" style="29" customWidth="1"/>
    <col min="5906" max="5906" width="9.6640625" style="29"/>
    <col min="5907" max="5907" width="13.88671875" style="29" customWidth="1"/>
    <col min="5908" max="5908" width="10.6640625" style="29" customWidth="1"/>
    <col min="5909" max="5909" width="17.33203125" style="29" customWidth="1"/>
    <col min="5910" max="5911" width="12.6640625" style="29" customWidth="1"/>
    <col min="5912" max="5912" width="11.21875" style="29" customWidth="1"/>
    <col min="5913" max="5913" width="18.33203125" style="29" customWidth="1"/>
    <col min="5914" max="5914" width="12.88671875" style="29" customWidth="1"/>
    <col min="5915" max="5916" width="13.21875" style="29" customWidth="1"/>
    <col min="5917" max="5917" width="10.88671875" style="29" customWidth="1"/>
    <col min="5918" max="5918" width="11.109375" style="29" customWidth="1"/>
    <col min="5919" max="5919" width="15.21875" style="29" customWidth="1"/>
    <col min="5920" max="5920" width="9.6640625" style="29"/>
    <col min="5921" max="5921" width="11" style="29" customWidth="1"/>
    <col min="5922" max="5922" width="10.77734375" style="29" customWidth="1"/>
    <col min="5923" max="5923" width="11.44140625" style="29" customWidth="1"/>
    <col min="5924" max="5924" width="4" style="29" customWidth="1"/>
    <col min="5925" max="6115" width="9.6640625" style="29"/>
    <col min="6116" max="6116" width="6.44140625" style="29" customWidth="1"/>
    <col min="6117" max="6117" width="13.88671875" style="29" customWidth="1"/>
    <col min="6118" max="6118" width="14.33203125" style="29" customWidth="1"/>
    <col min="6119" max="6135" width="9.6640625" style="29"/>
    <col min="6136" max="6136" width="12" style="29" customWidth="1"/>
    <col min="6137" max="6137" width="12.77734375" style="29" customWidth="1"/>
    <col min="6138" max="6138" width="11.109375" style="29" customWidth="1"/>
    <col min="6139" max="6139" width="12" style="29" customWidth="1"/>
    <col min="6140" max="6140" width="9.6640625" style="29"/>
    <col min="6141" max="6141" width="15.33203125" style="29" customWidth="1"/>
    <col min="6142" max="6142" width="15.21875" style="29" customWidth="1"/>
    <col min="6143" max="6143" width="21.44140625" style="29" customWidth="1"/>
    <col min="6144" max="6159" width="9.6640625" style="29"/>
    <col min="6160" max="6161" width="13.44140625" style="29" customWidth="1"/>
    <col min="6162" max="6162" width="9.6640625" style="29"/>
    <col min="6163" max="6163" width="13.88671875" style="29" customWidth="1"/>
    <col min="6164" max="6164" width="10.6640625" style="29" customWidth="1"/>
    <col min="6165" max="6165" width="17.33203125" style="29" customWidth="1"/>
    <col min="6166" max="6167" width="12.6640625" style="29" customWidth="1"/>
    <col min="6168" max="6168" width="11.21875" style="29" customWidth="1"/>
    <col min="6169" max="6169" width="18.33203125" style="29" customWidth="1"/>
    <col min="6170" max="6170" width="12.88671875" style="29" customWidth="1"/>
    <col min="6171" max="6172" width="13.21875" style="29" customWidth="1"/>
    <col min="6173" max="6173" width="10.88671875" style="29" customWidth="1"/>
    <col min="6174" max="6174" width="11.109375" style="29" customWidth="1"/>
    <col min="6175" max="6175" width="15.21875" style="29" customWidth="1"/>
    <col min="6176" max="6176" width="9.6640625" style="29"/>
    <col min="6177" max="6177" width="11" style="29" customWidth="1"/>
    <col min="6178" max="6178" width="10.77734375" style="29" customWidth="1"/>
    <col min="6179" max="6179" width="11.44140625" style="29" customWidth="1"/>
    <col min="6180" max="6180" width="4" style="29" customWidth="1"/>
    <col min="6181" max="6371" width="9.6640625" style="29"/>
    <col min="6372" max="6372" width="6.44140625" style="29" customWidth="1"/>
    <col min="6373" max="6373" width="13.88671875" style="29" customWidth="1"/>
    <col min="6374" max="6374" width="14.33203125" style="29" customWidth="1"/>
    <col min="6375" max="6391" width="9.6640625" style="29"/>
    <col min="6392" max="6392" width="12" style="29" customWidth="1"/>
    <col min="6393" max="6393" width="12.77734375" style="29" customWidth="1"/>
    <col min="6394" max="6394" width="11.109375" style="29" customWidth="1"/>
    <col min="6395" max="6395" width="12" style="29" customWidth="1"/>
    <col min="6396" max="6396" width="9.6640625" style="29"/>
    <col min="6397" max="6397" width="15.33203125" style="29" customWidth="1"/>
    <col min="6398" max="6398" width="15.21875" style="29" customWidth="1"/>
    <col min="6399" max="6399" width="21.44140625" style="29" customWidth="1"/>
    <col min="6400" max="6415" width="9.6640625" style="29"/>
    <col min="6416" max="6417" width="13.44140625" style="29" customWidth="1"/>
    <col min="6418" max="6418" width="9.6640625" style="29"/>
    <col min="6419" max="6419" width="13.88671875" style="29" customWidth="1"/>
    <col min="6420" max="6420" width="10.6640625" style="29" customWidth="1"/>
    <col min="6421" max="6421" width="17.33203125" style="29" customWidth="1"/>
    <col min="6422" max="6423" width="12.6640625" style="29" customWidth="1"/>
    <col min="6424" max="6424" width="11.21875" style="29" customWidth="1"/>
    <col min="6425" max="6425" width="18.33203125" style="29" customWidth="1"/>
    <col min="6426" max="6426" width="12.88671875" style="29" customWidth="1"/>
    <col min="6427" max="6428" width="13.21875" style="29" customWidth="1"/>
    <col min="6429" max="6429" width="10.88671875" style="29" customWidth="1"/>
    <col min="6430" max="6430" width="11.109375" style="29" customWidth="1"/>
    <col min="6431" max="6431" width="15.21875" style="29" customWidth="1"/>
    <col min="6432" max="6432" width="9.6640625" style="29"/>
    <col min="6433" max="6433" width="11" style="29" customWidth="1"/>
    <col min="6434" max="6434" width="10.77734375" style="29" customWidth="1"/>
    <col min="6435" max="6435" width="11.44140625" style="29" customWidth="1"/>
    <col min="6436" max="6436" width="4" style="29" customWidth="1"/>
    <col min="6437" max="6627" width="9.6640625" style="29"/>
    <col min="6628" max="6628" width="6.44140625" style="29" customWidth="1"/>
    <col min="6629" max="6629" width="13.88671875" style="29" customWidth="1"/>
    <col min="6630" max="6630" width="14.33203125" style="29" customWidth="1"/>
    <col min="6631" max="6647" width="9.6640625" style="29"/>
    <col min="6648" max="6648" width="12" style="29" customWidth="1"/>
    <col min="6649" max="6649" width="12.77734375" style="29" customWidth="1"/>
    <col min="6650" max="6650" width="11.109375" style="29" customWidth="1"/>
    <col min="6651" max="6651" width="12" style="29" customWidth="1"/>
    <col min="6652" max="6652" width="9.6640625" style="29"/>
    <col min="6653" max="6653" width="15.33203125" style="29" customWidth="1"/>
    <col min="6654" max="6654" width="15.21875" style="29" customWidth="1"/>
    <col min="6655" max="6655" width="21.44140625" style="29" customWidth="1"/>
    <col min="6656" max="6671" width="9.6640625" style="29"/>
    <col min="6672" max="6673" width="13.44140625" style="29" customWidth="1"/>
    <col min="6674" max="6674" width="9.6640625" style="29"/>
    <col min="6675" max="6675" width="13.88671875" style="29" customWidth="1"/>
    <col min="6676" max="6676" width="10.6640625" style="29" customWidth="1"/>
    <col min="6677" max="6677" width="17.33203125" style="29" customWidth="1"/>
    <col min="6678" max="6679" width="12.6640625" style="29" customWidth="1"/>
    <col min="6680" max="6680" width="11.21875" style="29" customWidth="1"/>
    <col min="6681" max="6681" width="18.33203125" style="29" customWidth="1"/>
    <col min="6682" max="6682" width="12.88671875" style="29" customWidth="1"/>
    <col min="6683" max="6684" width="13.21875" style="29" customWidth="1"/>
    <col min="6685" max="6685" width="10.88671875" style="29" customWidth="1"/>
    <col min="6686" max="6686" width="11.109375" style="29" customWidth="1"/>
    <col min="6687" max="6687" width="15.21875" style="29" customWidth="1"/>
    <col min="6688" max="6688" width="9.6640625" style="29"/>
    <col min="6689" max="6689" width="11" style="29" customWidth="1"/>
    <col min="6690" max="6690" width="10.77734375" style="29" customWidth="1"/>
    <col min="6691" max="6691" width="11.44140625" style="29" customWidth="1"/>
    <col min="6692" max="6692" width="4" style="29" customWidth="1"/>
    <col min="6693" max="6883" width="9.6640625" style="29"/>
    <col min="6884" max="6884" width="6.44140625" style="29" customWidth="1"/>
    <col min="6885" max="6885" width="13.88671875" style="29" customWidth="1"/>
    <col min="6886" max="6886" width="14.33203125" style="29" customWidth="1"/>
    <col min="6887" max="6903" width="9.6640625" style="29"/>
    <col min="6904" max="6904" width="12" style="29" customWidth="1"/>
    <col min="6905" max="6905" width="12.77734375" style="29" customWidth="1"/>
    <col min="6906" max="6906" width="11.109375" style="29" customWidth="1"/>
    <col min="6907" max="6907" width="12" style="29" customWidth="1"/>
    <col min="6908" max="6908" width="9.6640625" style="29"/>
    <col min="6909" max="6909" width="15.33203125" style="29" customWidth="1"/>
    <col min="6910" max="6910" width="15.21875" style="29" customWidth="1"/>
    <col min="6911" max="6911" width="21.44140625" style="29" customWidth="1"/>
    <col min="6912" max="6927" width="9.6640625" style="29"/>
    <col min="6928" max="6929" width="13.44140625" style="29" customWidth="1"/>
    <col min="6930" max="6930" width="9.6640625" style="29"/>
    <col min="6931" max="6931" width="13.88671875" style="29" customWidth="1"/>
    <col min="6932" max="6932" width="10.6640625" style="29" customWidth="1"/>
    <col min="6933" max="6933" width="17.33203125" style="29" customWidth="1"/>
    <col min="6934" max="6935" width="12.6640625" style="29" customWidth="1"/>
    <col min="6936" max="6936" width="11.21875" style="29" customWidth="1"/>
    <col min="6937" max="6937" width="18.33203125" style="29" customWidth="1"/>
    <col min="6938" max="6938" width="12.88671875" style="29" customWidth="1"/>
    <col min="6939" max="6940" width="13.21875" style="29" customWidth="1"/>
    <col min="6941" max="6941" width="10.88671875" style="29" customWidth="1"/>
    <col min="6942" max="6942" width="11.109375" style="29" customWidth="1"/>
    <col min="6943" max="6943" width="15.21875" style="29" customWidth="1"/>
    <col min="6944" max="6944" width="9.6640625" style="29"/>
    <col min="6945" max="6945" width="11" style="29" customWidth="1"/>
    <col min="6946" max="6946" width="10.77734375" style="29" customWidth="1"/>
    <col min="6947" max="6947" width="11.44140625" style="29" customWidth="1"/>
    <col min="6948" max="6948" width="4" style="29" customWidth="1"/>
    <col min="6949" max="7139" width="9.6640625" style="29"/>
    <col min="7140" max="7140" width="6.44140625" style="29" customWidth="1"/>
    <col min="7141" max="7141" width="13.88671875" style="29" customWidth="1"/>
    <col min="7142" max="7142" width="14.33203125" style="29" customWidth="1"/>
    <col min="7143" max="7159" width="9.6640625" style="29"/>
    <col min="7160" max="7160" width="12" style="29" customWidth="1"/>
    <col min="7161" max="7161" width="12.77734375" style="29" customWidth="1"/>
    <col min="7162" max="7162" width="11.109375" style="29" customWidth="1"/>
    <col min="7163" max="7163" width="12" style="29" customWidth="1"/>
    <col min="7164" max="7164" width="9.6640625" style="29"/>
    <col min="7165" max="7165" width="15.33203125" style="29" customWidth="1"/>
    <col min="7166" max="7166" width="15.21875" style="29" customWidth="1"/>
    <col min="7167" max="7167" width="21.44140625" style="29" customWidth="1"/>
    <col min="7168" max="7183" width="9.6640625" style="29"/>
    <col min="7184" max="7185" width="13.44140625" style="29" customWidth="1"/>
    <col min="7186" max="7186" width="9.6640625" style="29"/>
    <col min="7187" max="7187" width="13.88671875" style="29" customWidth="1"/>
    <col min="7188" max="7188" width="10.6640625" style="29" customWidth="1"/>
    <col min="7189" max="7189" width="17.33203125" style="29" customWidth="1"/>
    <col min="7190" max="7191" width="12.6640625" style="29" customWidth="1"/>
    <col min="7192" max="7192" width="11.21875" style="29" customWidth="1"/>
    <col min="7193" max="7193" width="18.33203125" style="29" customWidth="1"/>
    <col min="7194" max="7194" width="12.88671875" style="29" customWidth="1"/>
    <col min="7195" max="7196" width="13.21875" style="29" customWidth="1"/>
    <col min="7197" max="7197" width="10.88671875" style="29" customWidth="1"/>
    <col min="7198" max="7198" width="11.109375" style="29" customWidth="1"/>
    <col min="7199" max="7199" width="15.21875" style="29" customWidth="1"/>
    <col min="7200" max="7200" width="9.6640625" style="29"/>
    <col min="7201" max="7201" width="11" style="29" customWidth="1"/>
    <col min="7202" max="7202" width="10.77734375" style="29" customWidth="1"/>
    <col min="7203" max="7203" width="11.44140625" style="29" customWidth="1"/>
    <col min="7204" max="7204" width="4" style="29" customWidth="1"/>
    <col min="7205" max="7395" width="9.6640625" style="29"/>
    <col min="7396" max="7396" width="6.44140625" style="29" customWidth="1"/>
    <col min="7397" max="7397" width="13.88671875" style="29" customWidth="1"/>
    <col min="7398" max="7398" width="14.33203125" style="29" customWidth="1"/>
    <col min="7399" max="7415" width="9.6640625" style="29"/>
    <col min="7416" max="7416" width="12" style="29" customWidth="1"/>
    <col min="7417" max="7417" width="12.77734375" style="29" customWidth="1"/>
    <col min="7418" max="7418" width="11.109375" style="29" customWidth="1"/>
    <col min="7419" max="7419" width="12" style="29" customWidth="1"/>
    <col min="7420" max="7420" width="9.6640625" style="29"/>
    <col min="7421" max="7421" width="15.33203125" style="29" customWidth="1"/>
    <col min="7422" max="7422" width="15.21875" style="29" customWidth="1"/>
    <col min="7423" max="7423" width="21.44140625" style="29" customWidth="1"/>
    <col min="7424" max="7439" width="9.6640625" style="29"/>
    <col min="7440" max="7441" width="13.44140625" style="29" customWidth="1"/>
    <col min="7442" max="7442" width="9.6640625" style="29"/>
    <col min="7443" max="7443" width="13.88671875" style="29" customWidth="1"/>
    <col min="7444" max="7444" width="10.6640625" style="29" customWidth="1"/>
    <col min="7445" max="7445" width="17.33203125" style="29" customWidth="1"/>
    <col min="7446" max="7447" width="12.6640625" style="29" customWidth="1"/>
    <col min="7448" max="7448" width="11.21875" style="29" customWidth="1"/>
    <col min="7449" max="7449" width="18.33203125" style="29" customWidth="1"/>
    <col min="7450" max="7450" width="12.88671875" style="29" customWidth="1"/>
    <col min="7451" max="7452" width="13.21875" style="29" customWidth="1"/>
    <col min="7453" max="7453" width="10.88671875" style="29" customWidth="1"/>
    <col min="7454" max="7454" width="11.109375" style="29" customWidth="1"/>
    <col min="7455" max="7455" width="15.21875" style="29" customWidth="1"/>
    <col min="7456" max="7456" width="9.6640625" style="29"/>
    <col min="7457" max="7457" width="11" style="29" customWidth="1"/>
    <col min="7458" max="7458" width="10.77734375" style="29" customWidth="1"/>
    <col min="7459" max="7459" width="11.44140625" style="29" customWidth="1"/>
    <col min="7460" max="7460" width="4" style="29" customWidth="1"/>
    <col min="7461" max="7651" width="9.6640625" style="29"/>
    <col min="7652" max="7652" width="6.44140625" style="29" customWidth="1"/>
    <col min="7653" max="7653" width="13.88671875" style="29" customWidth="1"/>
    <col min="7654" max="7654" width="14.33203125" style="29" customWidth="1"/>
    <col min="7655" max="7671" width="9.6640625" style="29"/>
    <col min="7672" max="7672" width="12" style="29" customWidth="1"/>
    <col min="7673" max="7673" width="12.77734375" style="29" customWidth="1"/>
    <col min="7674" max="7674" width="11.109375" style="29" customWidth="1"/>
    <col min="7675" max="7675" width="12" style="29" customWidth="1"/>
    <col min="7676" max="7676" width="9.6640625" style="29"/>
    <col min="7677" max="7677" width="15.33203125" style="29" customWidth="1"/>
    <col min="7678" max="7678" width="15.21875" style="29" customWidth="1"/>
    <col min="7679" max="7679" width="21.44140625" style="29" customWidth="1"/>
    <col min="7680" max="7695" width="9.6640625" style="29"/>
    <col min="7696" max="7697" width="13.44140625" style="29" customWidth="1"/>
    <col min="7698" max="7698" width="9.6640625" style="29"/>
    <col min="7699" max="7699" width="13.88671875" style="29" customWidth="1"/>
    <col min="7700" max="7700" width="10.6640625" style="29" customWidth="1"/>
    <col min="7701" max="7701" width="17.33203125" style="29" customWidth="1"/>
    <col min="7702" max="7703" width="12.6640625" style="29" customWidth="1"/>
    <col min="7704" max="7704" width="11.21875" style="29" customWidth="1"/>
    <col min="7705" max="7705" width="18.33203125" style="29" customWidth="1"/>
    <col min="7706" max="7706" width="12.88671875" style="29" customWidth="1"/>
    <col min="7707" max="7708" width="13.21875" style="29" customWidth="1"/>
    <col min="7709" max="7709" width="10.88671875" style="29" customWidth="1"/>
    <col min="7710" max="7710" width="11.109375" style="29" customWidth="1"/>
    <col min="7711" max="7711" width="15.21875" style="29" customWidth="1"/>
    <col min="7712" max="7712" width="9.6640625" style="29"/>
    <col min="7713" max="7713" width="11" style="29" customWidth="1"/>
    <col min="7714" max="7714" width="10.77734375" style="29" customWidth="1"/>
    <col min="7715" max="7715" width="11.44140625" style="29" customWidth="1"/>
    <col min="7716" max="7716" width="4" style="29" customWidth="1"/>
    <col min="7717" max="7907" width="9.6640625" style="29"/>
    <col min="7908" max="7908" width="6.44140625" style="29" customWidth="1"/>
    <col min="7909" max="7909" width="13.88671875" style="29" customWidth="1"/>
    <col min="7910" max="7910" width="14.33203125" style="29" customWidth="1"/>
    <col min="7911" max="7927" width="9.6640625" style="29"/>
    <col min="7928" max="7928" width="12" style="29" customWidth="1"/>
    <col min="7929" max="7929" width="12.77734375" style="29" customWidth="1"/>
    <col min="7930" max="7930" width="11.109375" style="29" customWidth="1"/>
    <col min="7931" max="7931" width="12" style="29" customWidth="1"/>
    <col min="7932" max="7932" width="9.6640625" style="29"/>
    <col min="7933" max="7933" width="15.33203125" style="29" customWidth="1"/>
    <col min="7934" max="7934" width="15.21875" style="29" customWidth="1"/>
    <col min="7935" max="7935" width="21.44140625" style="29" customWidth="1"/>
    <col min="7936" max="7951" width="9.6640625" style="29"/>
    <col min="7952" max="7953" width="13.44140625" style="29" customWidth="1"/>
    <col min="7954" max="7954" width="9.6640625" style="29"/>
    <col min="7955" max="7955" width="13.88671875" style="29" customWidth="1"/>
    <col min="7956" max="7956" width="10.6640625" style="29" customWidth="1"/>
    <col min="7957" max="7957" width="17.33203125" style="29" customWidth="1"/>
    <col min="7958" max="7959" width="12.6640625" style="29" customWidth="1"/>
    <col min="7960" max="7960" width="11.21875" style="29" customWidth="1"/>
    <col min="7961" max="7961" width="18.33203125" style="29" customWidth="1"/>
    <col min="7962" max="7962" width="12.88671875" style="29" customWidth="1"/>
    <col min="7963" max="7964" width="13.21875" style="29" customWidth="1"/>
    <col min="7965" max="7965" width="10.88671875" style="29" customWidth="1"/>
    <col min="7966" max="7966" width="11.109375" style="29" customWidth="1"/>
    <col min="7967" max="7967" width="15.21875" style="29" customWidth="1"/>
    <col min="7968" max="7968" width="9.6640625" style="29"/>
    <col min="7969" max="7969" width="11" style="29" customWidth="1"/>
    <col min="7970" max="7970" width="10.77734375" style="29" customWidth="1"/>
    <col min="7971" max="7971" width="11.44140625" style="29" customWidth="1"/>
    <col min="7972" max="7972" width="4" style="29" customWidth="1"/>
    <col min="7973" max="8163" width="9.6640625" style="29"/>
    <col min="8164" max="8164" width="6.44140625" style="29" customWidth="1"/>
    <col min="8165" max="8165" width="13.88671875" style="29" customWidth="1"/>
    <col min="8166" max="8166" width="14.33203125" style="29" customWidth="1"/>
    <col min="8167" max="8183" width="9.6640625" style="29"/>
    <col min="8184" max="8184" width="12" style="29" customWidth="1"/>
    <col min="8185" max="8185" width="12.77734375" style="29" customWidth="1"/>
    <col min="8186" max="8186" width="11.109375" style="29" customWidth="1"/>
    <col min="8187" max="8187" width="12" style="29" customWidth="1"/>
    <col min="8188" max="8188" width="9.6640625" style="29"/>
    <col min="8189" max="8189" width="15.33203125" style="29" customWidth="1"/>
    <col min="8190" max="8190" width="15.21875" style="29" customWidth="1"/>
    <col min="8191" max="8191" width="21.44140625" style="29" customWidth="1"/>
    <col min="8192" max="8207" width="9.6640625" style="29"/>
    <col min="8208" max="8209" width="13.44140625" style="29" customWidth="1"/>
    <col min="8210" max="8210" width="9.6640625" style="29"/>
    <col min="8211" max="8211" width="13.88671875" style="29" customWidth="1"/>
    <col min="8212" max="8212" width="10.6640625" style="29" customWidth="1"/>
    <col min="8213" max="8213" width="17.33203125" style="29" customWidth="1"/>
    <col min="8214" max="8215" width="12.6640625" style="29" customWidth="1"/>
    <col min="8216" max="8216" width="11.21875" style="29" customWidth="1"/>
    <col min="8217" max="8217" width="18.33203125" style="29" customWidth="1"/>
    <col min="8218" max="8218" width="12.88671875" style="29" customWidth="1"/>
    <col min="8219" max="8220" width="13.21875" style="29" customWidth="1"/>
    <col min="8221" max="8221" width="10.88671875" style="29" customWidth="1"/>
    <col min="8222" max="8222" width="11.109375" style="29" customWidth="1"/>
    <col min="8223" max="8223" width="15.21875" style="29" customWidth="1"/>
    <col min="8224" max="8224" width="9.6640625" style="29"/>
    <col min="8225" max="8225" width="11" style="29" customWidth="1"/>
    <col min="8226" max="8226" width="10.77734375" style="29" customWidth="1"/>
    <col min="8227" max="8227" width="11.44140625" style="29" customWidth="1"/>
    <col min="8228" max="8228" width="4" style="29" customWidth="1"/>
    <col min="8229" max="8419" width="9.6640625" style="29"/>
    <col min="8420" max="8420" width="6.44140625" style="29" customWidth="1"/>
    <col min="8421" max="8421" width="13.88671875" style="29" customWidth="1"/>
    <col min="8422" max="8422" width="14.33203125" style="29" customWidth="1"/>
    <col min="8423" max="8439" width="9.6640625" style="29"/>
    <col min="8440" max="8440" width="12" style="29" customWidth="1"/>
    <col min="8441" max="8441" width="12.77734375" style="29" customWidth="1"/>
    <col min="8442" max="8442" width="11.109375" style="29" customWidth="1"/>
    <col min="8443" max="8443" width="12" style="29" customWidth="1"/>
    <col min="8444" max="8444" width="9.6640625" style="29"/>
    <col min="8445" max="8445" width="15.33203125" style="29" customWidth="1"/>
    <col min="8446" max="8446" width="15.21875" style="29" customWidth="1"/>
    <col min="8447" max="8447" width="21.44140625" style="29" customWidth="1"/>
    <col min="8448" max="8463" width="9.6640625" style="29"/>
    <col min="8464" max="8465" width="13.44140625" style="29" customWidth="1"/>
    <col min="8466" max="8466" width="9.6640625" style="29"/>
    <col min="8467" max="8467" width="13.88671875" style="29" customWidth="1"/>
    <col min="8468" max="8468" width="10.6640625" style="29" customWidth="1"/>
    <col min="8469" max="8469" width="17.33203125" style="29" customWidth="1"/>
    <col min="8470" max="8471" width="12.6640625" style="29" customWidth="1"/>
    <col min="8472" max="8472" width="11.21875" style="29" customWidth="1"/>
    <col min="8473" max="8473" width="18.33203125" style="29" customWidth="1"/>
    <col min="8474" max="8474" width="12.88671875" style="29" customWidth="1"/>
    <col min="8475" max="8476" width="13.21875" style="29" customWidth="1"/>
    <col min="8477" max="8477" width="10.88671875" style="29" customWidth="1"/>
    <col min="8478" max="8478" width="11.109375" style="29" customWidth="1"/>
    <col min="8479" max="8479" width="15.21875" style="29" customWidth="1"/>
    <col min="8480" max="8480" width="9.6640625" style="29"/>
    <col min="8481" max="8481" width="11" style="29" customWidth="1"/>
    <col min="8482" max="8482" width="10.77734375" style="29" customWidth="1"/>
    <col min="8483" max="8483" width="11.44140625" style="29" customWidth="1"/>
    <col min="8484" max="8484" width="4" style="29" customWidth="1"/>
    <col min="8485" max="8675" width="9.6640625" style="29"/>
    <col min="8676" max="8676" width="6.44140625" style="29" customWidth="1"/>
    <col min="8677" max="8677" width="13.88671875" style="29" customWidth="1"/>
    <col min="8678" max="8678" width="14.33203125" style="29" customWidth="1"/>
    <col min="8679" max="8695" width="9.6640625" style="29"/>
    <col min="8696" max="8696" width="12" style="29" customWidth="1"/>
    <col min="8697" max="8697" width="12.77734375" style="29" customWidth="1"/>
    <col min="8698" max="8698" width="11.109375" style="29" customWidth="1"/>
    <col min="8699" max="8699" width="12" style="29" customWidth="1"/>
    <col min="8700" max="8700" width="9.6640625" style="29"/>
    <col min="8701" max="8701" width="15.33203125" style="29" customWidth="1"/>
    <col min="8702" max="8702" width="15.21875" style="29" customWidth="1"/>
    <col min="8703" max="8703" width="21.44140625" style="29" customWidth="1"/>
    <col min="8704" max="8719" width="9.6640625" style="29"/>
    <col min="8720" max="8721" width="13.44140625" style="29" customWidth="1"/>
    <col min="8722" max="8722" width="9.6640625" style="29"/>
    <col min="8723" max="8723" width="13.88671875" style="29" customWidth="1"/>
    <col min="8724" max="8724" width="10.6640625" style="29" customWidth="1"/>
    <col min="8725" max="8725" width="17.33203125" style="29" customWidth="1"/>
    <col min="8726" max="8727" width="12.6640625" style="29" customWidth="1"/>
    <col min="8728" max="8728" width="11.21875" style="29" customWidth="1"/>
    <col min="8729" max="8729" width="18.33203125" style="29" customWidth="1"/>
    <col min="8730" max="8730" width="12.88671875" style="29" customWidth="1"/>
    <col min="8731" max="8732" width="13.21875" style="29" customWidth="1"/>
    <col min="8733" max="8733" width="10.88671875" style="29" customWidth="1"/>
    <col min="8734" max="8734" width="11.109375" style="29" customWidth="1"/>
    <col min="8735" max="8735" width="15.21875" style="29" customWidth="1"/>
    <col min="8736" max="8736" width="9.6640625" style="29"/>
    <col min="8737" max="8737" width="11" style="29" customWidth="1"/>
    <col min="8738" max="8738" width="10.77734375" style="29" customWidth="1"/>
    <col min="8739" max="8739" width="11.44140625" style="29" customWidth="1"/>
    <col min="8740" max="8740" width="4" style="29" customWidth="1"/>
    <col min="8741" max="8931" width="9.6640625" style="29"/>
    <col min="8932" max="8932" width="6.44140625" style="29" customWidth="1"/>
    <col min="8933" max="8933" width="13.88671875" style="29" customWidth="1"/>
    <col min="8934" max="8934" width="14.33203125" style="29" customWidth="1"/>
    <col min="8935" max="8951" width="9.6640625" style="29"/>
    <col min="8952" max="8952" width="12" style="29" customWidth="1"/>
    <col min="8953" max="8953" width="12.77734375" style="29" customWidth="1"/>
    <col min="8954" max="8954" width="11.109375" style="29" customWidth="1"/>
    <col min="8955" max="8955" width="12" style="29" customWidth="1"/>
    <col min="8956" max="8956" width="9.6640625" style="29"/>
    <col min="8957" max="8957" width="15.33203125" style="29" customWidth="1"/>
    <col min="8958" max="8958" width="15.21875" style="29" customWidth="1"/>
    <col min="8959" max="8959" width="21.44140625" style="29" customWidth="1"/>
    <col min="8960" max="8975" width="9.6640625" style="29"/>
    <col min="8976" max="8977" width="13.44140625" style="29" customWidth="1"/>
    <col min="8978" max="8978" width="9.6640625" style="29"/>
    <col min="8979" max="8979" width="13.88671875" style="29" customWidth="1"/>
    <col min="8980" max="8980" width="10.6640625" style="29" customWidth="1"/>
    <col min="8981" max="8981" width="17.33203125" style="29" customWidth="1"/>
    <col min="8982" max="8983" width="12.6640625" style="29" customWidth="1"/>
    <col min="8984" max="8984" width="11.21875" style="29" customWidth="1"/>
    <col min="8985" max="8985" width="18.33203125" style="29" customWidth="1"/>
    <col min="8986" max="8986" width="12.88671875" style="29" customWidth="1"/>
    <col min="8987" max="8988" width="13.21875" style="29" customWidth="1"/>
    <col min="8989" max="8989" width="10.88671875" style="29" customWidth="1"/>
    <col min="8990" max="8990" width="11.109375" style="29" customWidth="1"/>
    <col min="8991" max="8991" width="15.21875" style="29" customWidth="1"/>
    <col min="8992" max="8992" width="9.6640625" style="29"/>
    <col min="8993" max="8993" width="11" style="29" customWidth="1"/>
    <col min="8994" max="8994" width="10.77734375" style="29" customWidth="1"/>
    <col min="8995" max="8995" width="11.44140625" style="29" customWidth="1"/>
    <col min="8996" max="8996" width="4" style="29" customWidth="1"/>
    <col min="8997" max="9187" width="9.6640625" style="29"/>
    <col min="9188" max="9188" width="6.44140625" style="29" customWidth="1"/>
    <col min="9189" max="9189" width="13.88671875" style="29" customWidth="1"/>
    <col min="9190" max="9190" width="14.33203125" style="29" customWidth="1"/>
    <col min="9191" max="9207" width="9.6640625" style="29"/>
    <col min="9208" max="9208" width="12" style="29" customWidth="1"/>
    <col min="9209" max="9209" width="12.77734375" style="29" customWidth="1"/>
    <col min="9210" max="9210" width="11.109375" style="29" customWidth="1"/>
    <col min="9211" max="9211" width="12" style="29" customWidth="1"/>
    <col min="9212" max="9212" width="9.6640625" style="29"/>
    <col min="9213" max="9213" width="15.33203125" style="29" customWidth="1"/>
    <col min="9214" max="9214" width="15.21875" style="29" customWidth="1"/>
    <col min="9215" max="9215" width="21.44140625" style="29" customWidth="1"/>
    <col min="9216" max="9231" width="9.6640625" style="29"/>
    <col min="9232" max="9233" width="13.44140625" style="29" customWidth="1"/>
    <col min="9234" max="9234" width="9.6640625" style="29"/>
    <col min="9235" max="9235" width="13.88671875" style="29" customWidth="1"/>
    <col min="9236" max="9236" width="10.6640625" style="29" customWidth="1"/>
    <col min="9237" max="9237" width="17.33203125" style="29" customWidth="1"/>
    <col min="9238" max="9239" width="12.6640625" style="29" customWidth="1"/>
    <col min="9240" max="9240" width="11.21875" style="29" customWidth="1"/>
    <col min="9241" max="9241" width="18.33203125" style="29" customWidth="1"/>
    <col min="9242" max="9242" width="12.88671875" style="29" customWidth="1"/>
    <col min="9243" max="9244" width="13.21875" style="29" customWidth="1"/>
    <col min="9245" max="9245" width="10.88671875" style="29" customWidth="1"/>
    <col min="9246" max="9246" width="11.109375" style="29" customWidth="1"/>
    <col min="9247" max="9247" width="15.21875" style="29" customWidth="1"/>
    <col min="9248" max="9248" width="9.6640625" style="29"/>
    <col min="9249" max="9249" width="11" style="29" customWidth="1"/>
    <col min="9250" max="9250" width="10.77734375" style="29" customWidth="1"/>
    <col min="9251" max="9251" width="11.44140625" style="29" customWidth="1"/>
    <col min="9252" max="9252" width="4" style="29" customWidth="1"/>
    <col min="9253" max="9443" width="9.6640625" style="29"/>
    <col min="9444" max="9444" width="6.44140625" style="29" customWidth="1"/>
    <col min="9445" max="9445" width="13.88671875" style="29" customWidth="1"/>
    <col min="9446" max="9446" width="14.33203125" style="29" customWidth="1"/>
    <col min="9447" max="9463" width="9.6640625" style="29"/>
    <col min="9464" max="9464" width="12" style="29" customWidth="1"/>
    <col min="9465" max="9465" width="12.77734375" style="29" customWidth="1"/>
    <col min="9466" max="9466" width="11.109375" style="29" customWidth="1"/>
    <col min="9467" max="9467" width="12" style="29" customWidth="1"/>
    <col min="9468" max="9468" width="9.6640625" style="29"/>
    <col min="9469" max="9469" width="15.33203125" style="29" customWidth="1"/>
    <col min="9470" max="9470" width="15.21875" style="29" customWidth="1"/>
    <col min="9471" max="9471" width="21.44140625" style="29" customWidth="1"/>
    <col min="9472" max="9487" width="9.6640625" style="29"/>
    <col min="9488" max="9489" width="13.44140625" style="29" customWidth="1"/>
    <col min="9490" max="9490" width="9.6640625" style="29"/>
    <col min="9491" max="9491" width="13.88671875" style="29" customWidth="1"/>
    <col min="9492" max="9492" width="10.6640625" style="29" customWidth="1"/>
    <col min="9493" max="9493" width="17.33203125" style="29" customWidth="1"/>
    <col min="9494" max="9495" width="12.6640625" style="29" customWidth="1"/>
    <col min="9496" max="9496" width="11.21875" style="29" customWidth="1"/>
    <col min="9497" max="9497" width="18.33203125" style="29" customWidth="1"/>
    <col min="9498" max="9498" width="12.88671875" style="29" customWidth="1"/>
    <col min="9499" max="9500" width="13.21875" style="29" customWidth="1"/>
    <col min="9501" max="9501" width="10.88671875" style="29" customWidth="1"/>
    <col min="9502" max="9502" width="11.109375" style="29" customWidth="1"/>
    <col min="9503" max="9503" width="15.21875" style="29" customWidth="1"/>
    <col min="9504" max="9504" width="9.6640625" style="29"/>
    <col min="9505" max="9505" width="11" style="29" customWidth="1"/>
    <col min="9506" max="9506" width="10.77734375" style="29" customWidth="1"/>
    <col min="9507" max="9507" width="11.44140625" style="29" customWidth="1"/>
    <col min="9508" max="9508" width="4" style="29" customWidth="1"/>
    <col min="9509" max="9699" width="9.6640625" style="29"/>
    <col min="9700" max="9700" width="6.44140625" style="29" customWidth="1"/>
    <col min="9701" max="9701" width="13.88671875" style="29" customWidth="1"/>
    <col min="9702" max="9702" width="14.33203125" style="29" customWidth="1"/>
    <col min="9703" max="9719" width="9.6640625" style="29"/>
    <col min="9720" max="9720" width="12" style="29" customWidth="1"/>
    <col min="9721" max="9721" width="12.77734375" style="29" customWidth="1"/>
    <col min="9722" max="9722" width="11.109375" style="29" customWidth="1"/>
    <col min="9723" max="9723" width="12" style="29" customWidth="1"/>
    <col min="9724" max="9724" width="9.6640625" style="29"/>
    <col min="9725" max="9725" width="15.33203125" style="29" customWidth="1"/>
    <col min="9726" max="9726" width="15.21875" style="29" customWidth="1"/>
    <col min="9727" max="9727" width="21.44140625" style="29" customWidth="1"/>
    <col min="9728" max="9743" width="9.6640625" style="29"/>
    <col min="9744" max="9745" width="13.44140625" style="29" customWidth="1"/>
    <col min="9746" max="9746" width="9.6640625" style="29"/>
    <col min="9747" max="9747" width="13.88671875" style="29" customWidth="1"/>
    <col min="9748" max="9748" width="10.6640625" style="29" customWidth="1"/>
    <col min="9749" max="9749" width="17.33203125" style="29" customWidth="1"/>
    <col min="9750" max="9751" width="12.6640625" style="29" customWidth="1"/>
    <col min="9752" max="9752" width="11.21875" style="29" customWidth="1"/>
    <col min="9753" max="9753" width="18.33203125" style="29" customWidth="1"/>
    <col min="9754" max="9754" width="12.88671875" style="29" customWidth="1"/>
    <col min="9755" max="9756" width="13.21875" style="29" customWidth="1"/>
    <col min="9757" max="9757" width="10.88671875" style="29" customWidth="1"/>
    <col min="9758" max="9758" width="11.109375" style="29" customWidth="1"/>
    <col min="9759" max="9759" width="15.21875" style="29" customWidth="1"/>
    <col min="9760" max="9760" width="9.6640625" style="29"/>
    <col min="9761" max="9761" width="11" style="29" customWidth="1"/>
    <col min="9762" max="9762" width="10.77734375" style="29" customWidth="1"/>
    <col min="9763" max="9763" width="11.44140625" style="29" customWidth="1"/>
    <col min="9764" max="9764" width="4" style="29" customWidth="1"/>
    <col min="9765" max="9955" width="9.6640625" style="29"/>
    <col min="9956" max="9956" width="6.44140625" style="29" customWidth="1"/>
    <col min="9957" max="9957" width="13.88671875" style="29" customWidth="1"/>
    <col min="9958" max="9958" width="14.33203125" style="29" customWidth="1"/>
    <col min="9959" max="9975" width="9.6640625" style="29"/>
    <col min="9976" max="9976" width="12" style="29" customWidth="1"/>
    <col min="9977" max="9977" width="12.77734375" style="29" customWidth="1"/>
    <col min="9978" max="9978" width="11.109375" style="29" customWidth="1"/>
    <col min="9979" max="9979" width="12" style="29" customWidth="1"/>
    <col min="9980" max="9980" width="9.6640625" style="29"/>
    <col min="9981" max="9981" width="15.33203125" style="29" customWidth="1"/>
    <col min="9982" max="9982" width="15.21875" style="29" customWidth="1"/>
    <col min="9983" max="9983" width="21.44140625" style="29" customWidth="1"/>
    <col min="9984" max="9999" width="9.6640625" style="29"/>
    <col min="10000" max="10001" width="13.44140625" style="29" customWidth="1"/>
    <col min="10002" max="10002" width="9.6640625" style="29"/>
    <col min="10003" max="10003" width="13.88671875" style="29" customWidth="1"/>
    <col min="10004" max="10004" width="10.6640625" style="29" customWidth="1"/>
    <col min="10005" max="10005" width="17.33203125" style="29" customWidth="1"/>
    <col min="10006" max="10007" width="12.6640625" style="29" customWidth="1"/>
    <col min="10008" max="10008" width="11.21875" style="29" customWidth="1"/>
    <col min="10009" max="10009" width="18.33203125" style="29" customWidth="1"/>
    <col min="10010" max="10010" width="12.88671875" style="29" customWidth="1"/>
    <col min="10011" max="10012" width="13.21875" style="29" customWidth="1"/>
    <col min="10013" max="10013" width="10.88671875" style="29" customWidth="1"/>
    <col min="10014" max="10014" width="11.109375" style="29" customWidth="1"/>
    <col min="10015" max="10015" width="15.21875" style="29" customWidth="1"/>
    <col min="10016" max="10016" width="9.6640625" style="29"/>
    <col min="10017" max="10017" width="11" style="29" customWidth="1"/>
    <col min="10018" max="10018" width="10.77734375" style="29" customWidth="1"/>
    <col min="10019" max="10019" width="11.44140625" style="29" customWidth="1"/>
    <col min="10020" max="10020" width="4" style="29" customWidth="1"/>
    <col min="10021" max="10211" width="9.6640625" style="29"/>
    <col min="10212" max="10212" width="6.44140625" style="29" customWidth="1"/>
    <col min="10213" max="10213" width="13.88671875" style="29" customWidth="1"/>
    <col min="10214" max="10214" width="14.33203125" style="29" customWidth="1"/>
    <col min="10215" max="10231" width="9.6640625" style="29"/>
    <col min="10232" max="10232" width="12" style="29" customWidth="1"/>
    <col min="10233" max="10233" width="12.77734375" style="29" customWidth="1"/>
    <col min="10234" max="10234" width="11.109375" style="29" customWidth="1"/>
    <col min="10235" max="10235" width="12" style="29" customWidth="1"/>
    <col min="10236" max="10236" width="9.6640625" style="29"/>
    <col min="10237" max="10237" width="15.33203125" style="29" customWidth="1"/>
    <col min="10238" max="10238" width="15.21875" style="29" customWidth="1"/>
    <col min="10239" max="10239" width="21.44140625" style="29" customWidth="1"/>
    <col min="10240" max="10255" width="9.6640625" style="29"/>
    <col min="10256" max="10257" width="13.44140625" style="29" customWidth="1"/>
    <col min="10258" max="10258" width="9.6640625" style="29"/>
    <col min="10259" max="10259" width="13.88671875" style="29" customWidth="1"/>
    <col min="10260" max="10260" width="10.6640625" style="29" customWidth="1"/>
    <col min="10261" max="10261" width="17.33203125" style="29" customWidth="1"/>
    <col min="10262" max="10263" width="12.6640625" style="29" customWidth="1"/>
    <col min="10264" max="10264" width="11.21875" style="29" customWidth="1"/>
    <col min="10265" max="10265" width="18.33203125" style="29" customWidth="1"/>
    <col min="10266" max="10266" width="12.88671875" style="29" customWidth="1"/>
    <col min="10267" max="10268" width="13.21875" style="29" customWidth="1"/>
    <col min="10269" max="10269" width="10.88671875" style="29" customWidth="1"/>
    <col min="10270" max="10270" width="11.109375" style="29" customWidth="1"/>
    <col min="10271" max="10271" width="15.21875" style="29" customWidth="1"/>
    <col min="10272" max="10272" width="9.6640625" style="29"/>
    <col min="10273" max="10273" width="11" style="29" customWidth="1"/>
    <col min="10274" max="10274" width="10.77734375" style="29" customWidth="1"/>
    <col min="10275" max="10275" width="11.44140625" style="29" customWidth="1"/>
    <col min="10276" max="10276" width="4" style="29" customWidth="1"/>
    <col min="10277" max="10467" width="9.6640625" style="29"/>
    <col min="10468" max="10468" width="6.44140625" style="29" customWidth="1"/>
    <col min="10469" max="10469" width="13.88671875" style="29" customWidth="1"/>
    <col min="10470" max="10470" width="14.33203125" style="29" customWidth="1"/>
    <col min="10471" max="10487" width="9.6640625" style="29"/>
    <col min="10488" max="10488" width="12" style="29" customWidth="1"/>
    <col min="10489" max="10489" width="12.77734375" style="29" customWidth="1"/>
    <col min="10490" max="10490" width="11.109375" style="29" customWidth="1"/>
    <col min="10491" max="10491" width="12" style="29" customWidth="1"/>
    <col min="10492" max="10492" width="9.6640625" style="29"/>
    <col min="10493" max="10493" width="15.33203125" style="29" customWidth="1"/>
    <col min="10494" max="10494" width="15.21875" style="29" customWidth="1"/>
    <col min="10495" max="10495" width="21.44140625" style="29" customWidth="1"/>
    <col min="10496" max="10511" width="9.6640625" style="29"/>
    <col min="10512" max="10513" width="13.44140625" style="29" customWidth="1"/>
    <col min="10514" max="10514" width="9.6640625" style="29"/>
    <col min="10515" max="10515" width="13.88671875" style="29" customWidth="1"/>
    <col min="10516" max="10516" width="10.6640625" style="29" customWidth="1"/>
    <col min="10517" max="10517" width="17.33203125" style="29" customWidth="1"/>
    <col min="10518" max="10519" width="12.6640625" style="29" customWidth="1"/>
    <col min="10520" max="10520" width="11.21875" style="29" customWidth="1"/>
    <col min="10521" max="10521" width="18.33203125" style="29" customWidth="1"/>
    <col min="10522" max="10522" width="12.88671875" style="29" customWidth="1"/>
    <col min="10523" max="10524" width="13.21875" style="29" customWidth="1"/>
    <col min="10525" max="10525" width="10.88671875" style="29" customWidth="1"/>
    <col min="10526" max="10526" width="11.109375" style="29" customWidth="1"/>
    <col min="10527" max="10527" width="15.21875" style="29" customWidth="1"/>
    <col min="10528" max="10528" width="9.6640625" style="29"/>
    <col min="10529" max="10529" width="11" style="29" customWidth="1"/>
    <col min="10530" max="10530" width="10.77734375" style="29" customWidth="1"/>
    <col min="10531" max="10531" width="11.44140625" style="29" customWidth="1"/>
    <col min="10532" max="10532" width="4" style="29" customWidth="1"/>
    <col min="10533" max="10723" width="9.6640625" style="29"/>
    <col min="10724" max="10724" width="6.44140625" style="29" customWidth="1"/>
    <col min="10725" max="10725" width="13.88671875" style="29" customWidth="1"/>
    <col min="10726" max="10726" width="14.33203125" style="29" customWidth="1"/>
    <col min="10727" max="10743" width="9.6640625" style="29"/>
    <col min="10744" max="10744" width="12" style="29" customWidth="1"/>
    <col min="10745" max="10745" width="12.77734375" style="29" customWidth="1"/>
    <col min="10746" max="10746" width="11.109375" style="29" customWidth="1"/>
    <col min="10747" max="10747" width="12" style="29" customWidth="1"/>
    <col min="10748" max="10748" width="9.6640625" style="29"/>
    <col min="10749" max="10749" width="15.33203125" style="29" customWidth="1"/>
    <col min="10750" max="10750" width="15.21875" style="29" customWidth="1"/>
    <col min="10751" max="10751" width="21.44140625" style="29" customWidth="1"/>
    <col min="10752" max="10767" width="9.6640625" style="29"/>
    <col min="10768" max="10769" width="13.44140625" style="29" customWidth="1"/>
    <col min="10770" max="10770" width="9.6640625" style="29"/>
    <col min="10771" max="10771" width="13.88671875" style="29" customWidth="1"/>
    <col min="10772" max="10772" width="10.6640625" style="29" customWidth="1"/>
    <col min="10773" max="10773" width="17.33203125" style="29" customWidth="1"/>
    <col min="10774" max="10775" width="12.6640625" style="29" customWidth="1"/>
    <col min="10776" max="10776" width="11.21875" style="29" customWidth="1"/>
    <col min="10777" max="10777" width="18.33203125" style="29" customWidth="1"/>
    <col min="10778" max="10778" width="12.88671875" style="29" customWidth="1"/>
    <col min="10779" max="10780" width="13.21875" style="29" customWidth="1"/>
    <col min="10781" max="10781" width="10.88671875" style="29" customWidth="1"/>
    <col min="10782" max="10782" width="11.109375" style="29" customWidth="1"/>
    <col min="10783" max="10783" width="15.21875" style="29" customWidth="1"/>
    <col min="10784" max="10784" width="9.6640625" style="29"/>
    <col min="10785" max="10785" width="11" style="29" customWidth="1"/>
    <col min="10786" max="10786" width="10.77734375" style="29" customWidth="1"/>
    <col min="10787" max="10787" width="11.44140625" style="29" customWidth="1"/>
    <col min="10788" max="10788" width="4" style="29" customWidth="1"/>
    <col min="10789" max="10979" width="9.6640625" style="29"/>
    <col min="10980" max="10980" width="6.44140625" style="29" customWidth="1"/>
    <col min="10981" max="10981" width="13.88671875" style="29" customWidth="1"/>
    <col min="10982" max="10982" width="14.33203125" style="29" customWidth="1"/>
    <col min="10983" max="10999" width="9.6640625" style="29"/>
    <col min="11000" max="11000" width="12" style="29" customWidth="1"/>
    <col min="11001" max="11001" width="12.77734375" style="29" customWidth="1"/>
    <col min="11002" max="11002" width="11.109375" style="29" customWidth="1"/>
    <col min="11003" max="11003" width="12" style="29" customWidth="1"/>
    <col min="11004" max="11004" width="9.6640625" style="29"/>
    <col min="11005" max="11005" width="15.33203125" style="29" customWidth="1"/>
    <col min="11006" max="11006" width="15.21875" style="29" customWidth="1"/>
    <col min="11007" max="11007" width="21.44140625" style="29" customWidth="1"/>
    <col min="11008" max="11023" width="9.6640625" style="29"/>
    <col min="11024" max="11025" width="13.44140625" style="29" customWidth="1"/>
    <col min="11026" max="11026" width="9.6640625" style="29"/>
    <col min="11027" max="11027" width="13.88671875" style="29" customWidth="1"/>
    <col min="11028" max="11028" width="10.6640625" style="29" customWidth="1"/>
    <col min="11029" max="11029" width="17.33203125" style="29" customWidth="1"/>
    <col min="11030" max="11031" width="12.6640625" style="29" customWidth="1"/>
    <col min="11032" max="11032" width="11.21875" style="29" customWidth="1"/>
    <col min="11033" max="11033" width="18.33203125" style="29" customWidth="1"/>
    <col min="11034" max="11034" width="12.88671875" style="29" customWidth="1"/>
    <col min="11035" max="11036" width="13.21875" style="29" customWidth="1"/>
    <col min="11037" max="11037" width="10.88671875" style="29" customWidth="1"/>
    <col min="11038" max="11038" width="11.109375" style="29" customWidth="1"/>
    <col min="11039" max="11039" width="15.21875" style="29" customWidth="1"/>
    <col min="11040" max="11040" width="9.6640625" style="29"/>
    <col min="11041" max="11041" width="11" style="29" customWidth="1"/>
    <col min="11042" max="11042" width="10.77734375" style="29" customWidth="1"/>
    <col min="11043" max="11043" width="11.44140625" style="29" customWidth="1"/>
    <col min="11044" max="11044" width="4" style="29" customWidth="1"/>
    <col min="11045" max="11235" width="9.6640625" style="29"/>
    <col min="11236" max="11236" width="6.44140625" style="29" customWidth="1"/>
    <col min="11237" max="11237" width="13.88671875" style="29" customWidth="1"/>
    <col min="11238" max="11238" width="14.33203125" style="29" customWidth="1"/>
    <col min="11239" max="11255" width="9.6640625" style="29"/>
    <col min="11256" max="11256" width="12" style="29" customWidth="1"/>
    <col min="11257" max="11257" width="12.77734375" style="29" customWidth="1"/>
    <col min="11258" max="11258" width="11.109375" style="29" customWidth="1"/>
    <col min="11259" max="11259" width="12" style="29" customWidth="1"/>
    <col min="11260" max="11260" width="9.6640625" style="29"/>
    <col min="11261" max="11261" width="15.33203125" style="29" customWidth="1"/>
    <col min="11262" max="11262" width="15.21875" style="29" customWidth="1"/>
    <col min="11263" max="11263" width="21.44140625" style="29" customWidth="1"/>
    <col min="11264" max="11279" width="9.6640625" style="29"/>
    <col min="11280" max="11281" width="13.44140625" style="29" customWidth="1"/>
    <col min="11282" max="11282" width="9.6640625" style="29"/>
    <col min="11283" max="11283" width="13.88671875" style="29" customWidth="1"/>
    <col min="11284" max="11284" width="10.6640625" style="29" customWidth="1"/>
    <col min="11285" max="11285" width="17.33203125" style="29" customWidth="1"/>
    <col min="11286" max="11287" width="12.6640625" style="29" customWidth="1"/>
    <col min="11288" max="11288" width="11.21875" style="29" customWidth="1"/>
    <col min="11289" max="11289" width="18.33203125" style="29" customWidth="1"/>
    <col min="11290" max="11290" width="12.88671875" style="29" customWidth="1"/>
    <col min="11291" max="11292" width="13.21875" style="29" customWidth="1"/>
    <col min="11293" max="11293" width="10.88671875" style="29" customWidth="1"/>
    <col min="11294" max="11294" width="11.109375" style="29" customWidth="1"/>
    <col min="11295" max="11295" width="15.21875" style="29" customWidth="1"/>
    <col min="11296" max="11296" width="9.6640625" style="29"/>
    <col min="11297" max="11297" width="11" style="29" customWidth="1"/>
    <col min="11298" max="11298" width="10.77734375" style="29" customWidth="1"/>
    <col min="11299" max="11299" width="11.44140625" style="29" customWidth="1"/>
    <col min="11300" max="11300" width="4" style="29" customWidth="1"/>
    <col min="11301" max="11491" width="9.6640625" style="29"/>
    <col min="11492" max="11492" width="6.44140625" style="29" customWidth="1"/>
    <col min="11493" max="11493" width="13.88671875" style="29" customWidth="1"/>
    <col min="11494" max="11494" width="14.33203125" style="29" customWidth="1"/>
    <col min="11495" max="11511" width="9.6640625" style="29"/>
    <col min="11512" max="11512" width="12" style="29" customWidth="1"/>
    <col min="11513" max="11513" width="12.77734375" style="29" customWidth="1"/>
    <col min="11514" max="11514" width="11.109375" style="29" customWidth="1"/>
    <col min="11515" max="11515" width="12" style="29" customWidth="1"/>
    <col min="11516" max="11516" width="9.6640625" style="29"/>
    <col min="11517" max="11517" width="15.33203125" style="29" customWidth="1"/>
    <col min="11518" max="11518" width="15.21875" style="29" customWidth="1"/>
    <col min="11519" max="11519" width="21.44140625" style="29" customWidth="1"/>
    <col min="11520" max="11535" width="9.6640625" style="29"/>
    <col min="11536" max="11537" width="13.44140625" style="29" customWidth="1"/>
    <col min="11538" max="11538" width="9.6640625" style="29"/>
    <col min="11539" max="11539" width="13.88671875" style="29" customWidth="1"/>
    <col min="11540" max="11540" width="10.6640625" style="29" customWidth="1"/>
    <col min="11541" max="11541" width="17.33203125" style="29" customWidth="1"/>
    <col min="11542" max="11543" width="12.6640625" style="29" customWidth="1"/>
    <col min="11544" max="11544" width="11.21875" style="29" customWidth="1"/>
    <col min="11545" max="11545" width="18.33203125" style="29" customWidth="1"/>
    <col min="11546" max="11546" width="12.88671875" style="29" customWidth="1"/>
    <col min="11547" max="11548" width="13.21875" style="29" customWidth="1"/>
    <col min="11549" max="11549" width="10.88671875" style="29" customWidth="1"/>
    <col min="11550" max="11550" width="11.109375" style="29" customWidth="1"/>
    <col min="11551" max="11551" width="15.21875" style="29" customWidth="1"/>
    <col min="11552" max="11552" width="9.6640625" style="29"/>
    <col min="11553" max="11553" width="11" style="29" customWidth="1"/>
    <col min="11554" max="11554" width="10.77734375" style="29" customWidth="1"/>
    <col min="11555" max="11555" width="11.44140625" style="29" customWidth="1"/>
    <col min="11556" max="11556" width="4" style="29" customWidth="1"/>
    <col min="11557" max="11747" width="9.6640625" style="29"/>
    <col min="11748" max="11748" width="6.44140625" style="29" customWidth="1"/>
    <col min="11749" max="11749" width="13.88671875" style="29" customWidth="1"/>
    <col min="11750" max="11750" width="14.33203125" style="29" customWidth="1"/>
    <col min="11751" max="11767" width="9.6640625" style="29"/>
    <col min="11768" max="11768" width="12" style="29" customWidth="1"/>
    <col min="11769" max="11769" width="12.77734375" style="29" customWidth="1"/>
    <col min="11770" max="11770" width="11.109375" style="29" customWidth="1"/>
    <col min="11771" max="11771" width="12" style="29" customWidth="1"/>
    <col min="11772" max="11772" width="9.6640625" style="29"/>
    <col min="11773" max="11773" width="15.33203125" style="29" customWidth="1"/>
    <col min="11774" max="11774" width="15.21875" style="29" customWidth="1"/>
    <col min="11775" max="11775" width="21.44140625" style="29" customWidth="1"/>
    <col min="11776" max="11791" width="9.6640625" style="29"/>
    <col min="11792" max="11793" width="13.44140625" style="29" customWidth="1"/>
    <col min="11794" max="11794" width="9.6640625" style="29"/>
    <col min="11795" max="11795" width="13.88671875" style="29" customWidth="1"/>
    <col min="11796" max="11796" width="10.6640625" style="29" customWidth="1"/>
    <col min="11797" max="11797" width="17.33203125" style="29" customWidth="1"/>
    <col min="11798" max="11799" width="12.6640625" style="29" customWidth="1"/>
    <col min="11800" max="11800" width="11.21875" style="29" customWidth="1"/>
    <col min="11801" max="11801" width="18.33203125" style="29" customWidth="1"/>
    <col min="11802" max="11802" width="12.88671875" style="29" customWidth="1"/>
    <col min="11803" max="11804" width="13.21875" style="29" customWidth="1"/>
    <col min="11805" max="11805" width="10.88671875" style="29" customWidth="1"/>
    <col min="11806" max="11806" width="11.109375" style="29" customWidth="1"/>
    <col min="11807" max="11807" width="15.21875" style="29" customWidth="1"/>
    <col min="11808" max="11808" width="9.6640625" style="29"/>
    <col min="11809" max="11809" width="11" style="29" customWidth="1"/>
    <col min="11810" max="11810" width="10.77734375" style="29" customWidth="1"/>
    <col min="11811" max="11811" width="11.44140625" style="29" customWidth="1"/>
    <col min="11812" max="11812" width="4" style="29" customWidth="1"/>
    <col min="11813" max="12003" width="9.6640625" style="29"/>
    <col min="12004" max="12004" width="6.44140625" style="29" customWidth="1"/>
    <col min="12005" max="12005" width="13.88671875" style="29" customWidth="1"/>
    <col min="12006" max="12006" width="14.33203125" style="29" customWidth="1"/>
    <col min="12007" max="12023" width="9.6640625" style="29"/>
    <col min="12024" max="12024" width="12" style="29" customWidth="1"/>
    <col min="12025" max="12025" width="12.77734375" style="29" customWidth="1"/>
    <col min="12026" max="12026" width="11.109375" style="29" customWidth="1"/>
    <col min="12027" max="12027" width="12" style="29" customWidth="1"/>
    <col min="12028" max="12028" width="9.6640625" style="29"/>
    <col min="12029" max="12029" width="15.33203125" style="29" customWidth="1"/>
    <col min="12030" max="12030" width="15.21875" style="29" customWidth="1"/>
    <col min="12031" max="12031" width="21.44140625" style="29" customWidth="1"/>
    <col min="12032" max="12047" width="9.6640625" style="29"/>
    <col min="12048" max="12049" width="13.44140625" style="29" customWidth="1"/>
    <col min="12050" max="12050" width="9.6640625" style="29"/>
    <col min="12051" max="12051" width="13.88671875" style="29" customWidth="1"/>
    <col min="12052" max="12052" width="10.6640625" style="29" customWidth="1"/>
    <col min="12053" max="12053" width="17.33203125" style="29" customWidth="1"/>
    <col min="12054" max="12055" width="12.6640625" style="29" customWidth="1"/>
    <col min="12056" max="12056" width="11.21875" style="29" customWidth="1"/>
    <col min="12057" max="12057" width="18.33203125" style="29" customWidth="1"/>
    <col min="12058" max="12058" width="12.88671875" style="29" customWidth="1"/>
    <col min="12059" max="12060" width="13.21875" style="29" customWidth="1"/>
    <col min="12061" max="12061" width="10.88671875" style="29" customWidth="1"/>
    <col min="12062" max="12062" width="11.109375" style="29" customWidth="1"/>
    <col min="12063" max="12063" width="15.21875" style="29" customWidth="1"/>
    <col min="12064" max="12064" width="9.6640625" style="29"/>
    <col min="12065" max="12065" width="11" style="29" customWidth="1"/>
    <col min="12066" max="12066" width="10.77734375" style="29" customWidth="1"/>
    <col min="12067" max="12067" width="11.44140625" style="29" customWidth="1"/>
    <col min="12068" max="12068" width="4" style="29" customWidth="1"/>
    <col min="12069" max="12259" width="9.6640625" style="29"/>
    <col min="12260" max="12260" width="6.44140625" style="29" customWidth="1"/>
    <col min="12261" max="12261" width="13.88671875" style="29" customWidth="1"/>
    <col min="12262" max="12262" width="14.33203125" style="29" customWidth="1"/>
    <col min="12263" max="12279" width="9.6640625" style="29"/>
    <col min="12280" max="12280" width="12" style="29" customWidth="1"/>
    <col min="12281" max="12281" width="12.77734375" style="29" customWidth="1"/>
    <col min="12282" max="12282" width="11.109375" style="29" customWidth="1"/>
    <col min="12283" max="12283" width="12" style="29" customWidth="1"/>
    <col min="12284" max="12284" width="9.6640625" style="29"/>
    <col min="12285" max="12285" width="15.33203125" style="29" customWidth="1"/>
    <col min="12286" max="12286" width="15.21875" style="29" customWidth="1"/>
    <col min="12287" max="12287" width="21.44140625" style="29" customWidth="1"/>
    <col min="12288" max="12303" width="9.6640625" style="29"/>
    <col min="12304" max="12305" width="13.44140625" style="29" customWidth="1"/>
    <col min="12306" max="12306" width="9.6640625" style="29"/>
    <col min="12307" max="12307" width="13.88671875" style="29" customWidth="1"/>
    <col min="12308" max="12308" width="10.6640625" style="29" customWidth="1"/>
    <col min="12309" max="12309" width="17.33203125" style="29" customWidth="1"/>
    <col min="12310" max="12311" width="12.6640625" style="29" customWidth="1"/>
    <col min="12312" max="12312" width="11.21875" style="29" customWidth="1"/>
    <col min="12313" max="12313" width="18.33203125" style="29" customWidth="1"/>
    <col min="12314" max="12314" width="12.88671875" style="29" customWidth="1"/>
    <col min="12315" max="12316" width="13.21875" style="29" customWidth="1"/>
    <col min="12317" max="12317" width="10.88671875" style="29" customWidth="1"/>
    <col min="12318" max="12318" width="11.109375" style="29" customWidth="1"/>
    <col min="12319" max="12319" width="15.21875" style="29" customWidth="1"/>
    <col min="12320" max="12320" width="9.6640625" style="29"/>
    <col min="12321" max="12321" width="11" style="29" customWidth="1"/>
    <col min="12322" max="12322" width="10.77734375" style="29" customWidth="1"/>
    <col min="12323" max="12323" width="11.44140625" style="29" customWidth="1"/>
    <col min="12324" max="12324" width="4" style="29" customWidth="1"/>
    <col min="12325" max="12515" width="9.6640625" style="29"/>
    <col min="12516" max="12516" width="6.44140625" style="29" customWidth="1"/>
    <col min="12517" max="12517" width="13.88671875" style="29" customWidth="1"/>
    <col min="12518" max="12518" width="14.33203125" style="29" customWidth="1"/>
    <col min="12519" max="12535" width="9.6640625" style="29"/>
    <col min="12536" max="12536" width="12" style="29" customWidth="1"/>
    <col min="12537" max="12537" width="12.77734375" style="29" customWidth="1"/>
    <col min="12538" max="12538" width="11.109375" style="29" customWidth="1"/>
    <col min="12539" max="12539" width="12" style="29" customWidth="1"/>
    <col min="12540" max="12540" width="9.6640625" style="29"/>
    <col min="12541" max="12541" width="15.33203125" style="29" customWidth="1"/>
    <col min="12542" max="12542" width="15.21875" style="29" customWidth="1"/>
    <col min="12543" max="12543" width="21.44140625" style="29" customWidth="1"/>
    <col min="12544" max="12559" width="9.6640625" style="29"/>
    <col min="12560" max="12561" width="13.44140625" style="29" customWidth="1"/>
    <col min="12562" max="12562" width="9.6640625" style="29"/>
    <col min="12563" max="12563" width="13.88671875" style="29" customWidth="1"/>
    <col min="12564" max="12564" width="10.6640625" style="29" customWidth="1"/>
    <col min="12565" max="12565" width="17.33203125" style="29" customWidth="1"/>
    <col min="12566" max="12567" width="12.6640625" style="29" customWidth="1"/>
    <col min="12568" max="12568" width="11.21875" style="29" customWidth="1"/>
    <col min="12569" max="12569" width="18.33203125" style="29" customWidth="1"/>
    <col min="12570" max="12570" width="12.88671875" style="29" customWidth="1"/>
    <col min="12571" max="12572" width="13.21875" style="29" customWidth="1"/>
    <col min="12573" max="12573" width="10.88671875" style="29" customWidth="1"/>
    <col min="12574" max="12574" width="11.109375" style="29" customWidth="1"/>
    <col min="12575" max="12575" width="15.21875" style="29" customWidth="1"/>
    <col min="12576" max="12576" width="9.6640625" style="29"/>
    <col min="12577" max="12577" width="11" style="29" customWidth="1"/>
    <col min="12578" max="12578" width="10.77734375" style="29" customWidth="1"/>
    <col min="12579" max="12579" width="11.44140625" style="29" customWidth="1"/>
    <col min="12580" max="12580" width="4" style="29" customWidth="1"/>
    <col min="12581" max="12771" width="9.6640625" style="29"/>
    <col min="12772" max="12772" width="6.44140625" style="29" customWidth="1"/>
    <col min="12773" max="12773" width="13.88671875" style="29" customWidth="1"/>
    <col min="12774" max="12774" width="14.33203125" style="29" customWidth="1"/>
    <col min="12775" max="12791" width="9.6640625" style="29"/>
    <col min="12792" max="12792" width="12" style="29" customWidth="1"/>
    <col min="12793" max="12793" width="12.77734375" style="29" customWidth="1"/>
    <col min="12794" max="12794" width="11.109375" style="29" customWidth="1"/>
    <col min="12795" max="12795" width="12" style="29" customWidth="1"/>
    <col min="12796" max="12796" width="9.6640625" style="29"/>
    <col min="12797" max="12797" width="15.33203125" style="29" customWidth="1"/>
    <col min="12798" max="12798" width="15.21875" style="29" customWidth="1"/>
    <col min="12799" max="12799" width="21.44140625" style="29" customWidth="1"/>
    <col min="12800" max="12815" width="9.6640625" style="29"/>
    <col min="12816" max="12817" width="13.44140625" style="29" customWidth="1"/>
    <col min="12818" max="12818" width="9.6640625" style="29"/>
    <col min="12819" max="12819" width="13.88671875" style="29" customWidth="1"/>
    <col min="12820" max="12820" width="10.6640625" style="29" customWidth="1"/>
    <col min="12821" max="12821" width="17.33203125" style="29" customWidth="1"/>
    <col min="12822" max="12823" width="12.6640625" style="29" customWidth="1"/>
    <col min="12824" max="12824" width="11.21875" style="29" customWidth="1"/>
    <col min="12825" max="12825" width="18.33203125" style="29" customWidth="1"/>
    <col min="12826" max="12826" width="12.88671875" style="29" customWidth="1"/>
    <col min="12827" max="12828" width="13.21875" style="29" customWidth="1"/>
    <col min="12829" max="12829" width="10.88671875" style="29" customWidth="1"/>
    <col min="12830" max="12830" width="11.109375" style="29" customWidth="1"/>
    <col min="12831" max="12831" width="15.21875" style="29" customWidth="1"/>
    <col min="12832" max="12832" width="9.6640625" style="29"/>
    <col min="12833" max="12833" width="11" style="29" customWidth="1"/>
    <col min="12834" max="12834" width="10.77734375" style="29" customWidth="1"/>
    <col min="12835" max="12835" width="11.44140625" style="29" customWidth="1"/>
    <col min="12836" max="12836" width="4" style="29" customWidth="1"/>
    <col min="12837" max="13027" width="9.6640625" style="29"/>
    <col min="13028" max="13028" width="6.44140625" style="29" customWidth="1"/>
    <col min="13029" max="13029" width="13.88671875" style="29" customWidth="1"/>
    <col min="13030" max="13030" width="14.33203125" style="29" customWidth="1"/>
    <col min="13031" max="13047" width="9.6640625" style="29"/>
    <col min="13048" max="13048" width="12" style="29" customWidth="1"/>
    <col min="13049" max="13049" width="12.77734375" style="29" customWidth="1"/>
    <col min="13050" max="13050" width="11.109375" style="29" customWidth="1"/>
    <col min="13051" max="13051" width="12" style="29" customWidth="1"/>
    <col min="13052" max="13052" width="9.6640625" style="29"/>
    <col min="13053" max="13053" width="15.33203125" style="29" customWidth="1"/>
    <col min="13054" max="13054" width="15.21875" style="29" customWidth="1"/>
    <col min="13055" max="13055" width="21.44140625" style="29" customWidth="1"/>
    <col min="13056" max="13071" width="9.6640625" style="29"/>
    <col min="13072" max="13073" width="13.44140625" style="29" customWidth="1"/>
    <col min="13074" max="13074" width="9.6640625" style="29"/>
    <col min="13075" max="13075" width="13.88671875" style="29" customWidth="1"/>
    <col min="13076" max="13076" width="10.6640625" style="29" customWidth="1"/>
    <col min="13077" max="13077" width="17.33203125" style="29" customWidth="1"/>
    <col min="13078" max="13079" width="12.6640625" style="29" customWidth="1"/>
    <col min="13080" max="13080" width="11.21875" style="29" customWidth="1"/>
    <col min="13081" max="13081" width="18.33203125" style="29" customWidth="1"/>
    <col min="13082" max="13082" width="12.88671875" style="29" customWidth="1"/>
    <col min="13083" max="13084" width="13.21875" style="29" customWidth="1"/>
    <col min="13085" max="13085" width="10.88671875" style="29" customWidth="1"/>
    <col min="13086" max="13086" width="11.109375" style="29" customWidth="1"/>
    <col min="13087" max="13087" width="15.21875" style="29" customWidth="1"/>
    <col min="13088" max="13088" width="9.6640625" style="29"/>
    <col min="13089" max="13089" width="11" style="29" customWidth="1"/>
    <col min="13090" max="13090" width="10.77734375" style="29" customWidth="1"/>
    <col min="13091" max="13091" width="11.44140625" style="29" customWidth="1"/>
    <col min="13092" max="13092" width="4" style="29" customWidth="1"/>
    <col min="13093" max="13283" width="9.6640625" style="29"/>
    <col min="13284" max="13284" width="6.44140625" style="29" customWidth="1"/>
    <col min="13285" max="13285" width="13.88671875" style="29" customWidth="1"/>
    <col min="13286" max="13286" width="14.33203125" style="29" customWidth="1"/>
    <col min="13287" max="13303" width="9.6640625" style="29"/>
    <col min="13304" max="13304" width="12" style="29" customWidth="1"/>
    <col min="13305" max="13305" width="12.77734375" style="29" customWidth="1"/>
    <col min="13306" max="13306" width="11.109375" style="29" customWidth="1"/>
    <col min="13307" max="13307" width="12" style="29" customWidth="1"/>
    <col min="13308" max="13308" width="9.6640625" style="29"/>
    <col min="13309" max="13309" width="15.33203125" style="29" customWidth="1"/>
    <col min="13310" max="13310" width="15.21875" style="29" customWidth="1"/>
    <col min="13311" max="13311" width="21.44140625" style="29" customWidth="1"/>
    <col min="13312" max="13327" width="9.6640625" style="29"/>
    <col min="13328" max="13329" width="13.44140625" style="29" customWidth="1"/>
    <col min="13330" max="13330" width="9.6640625" style="29"/>
    <col min="13331" max="13331" width="13.88671875" style="29" customWidth="1"/>
    <col min="13332" max="13332" width="10.6640625" style="29" customWidth="1"/>
    <col min="13333" max="13333" width="17.33203125" style="29" customWidth="1"/>
    <col min="13334" max="13335" width="12.6640625" style="29" customWidth="1"/>
    <col min="13336" max="13336" width="11.21875" style="29" customWidth="1"/>
    <col min="13337" max="13337" width="18.33203125" style="29" customWidth="1"/>
    <col min="13338" max="13338" width="12.88671875" style="29" customWidth="1"/>
    <col min="13339" max="13340" width="13.21875" style="29" customWidth="1"/>
    <col min="13341" max="13341" width="10.88671875" style="29" customWidth="1"/>
    <col min="13342" max="13342" width="11.109375" style="29" customWidth="1"/>
    <col min="13343" max="13343" width="15.21875" style="29" customWidth="1"/>
    <col min="13344" max="13344" width="9.6640625" style="29"/>
    <col min="13345" max="13345" width="11" style="29" customWidth="1"/>
    <col min="13346" max="13346" width="10.77734375" style="29" customWidth="1"/>
    <col min="13347" max="13347" width="11.44140625" style="29" customWidth="1"/>
    <col min="13348" max="13348" width="4" style="29" customWidth="1"/>
    <col min="13349" max="13539" width="9.6640625" style="29"/>
    <col min="13540" max="13540" width="6.44140625" style="29" customWidth="1"/>
    <col min="13541" max="13541" width="13.88671875" style="29" customWidth="1"/>
    <col min="13542" max="13542" width="14.33203125" style="29" customWidth="1"/>
    <col min="13543" max="13559" width="9.6640625" style="29"/>
    <col min="13560" max="13560" width="12" style="29" customWidth="1"/>
    <col min="13561" max="13561" width="12.77734375" style="29" customWidth="1"/>
    <col min="13562" max="13562" width="11.109375" style="29" customWidth="1"/>
    <col min="13563" max="13563" width="12" style="29" customWidth="1"/>
    <col min="13564" max="13564" width="9.6640625" style="29"/>
    <col min="13565" max="13565" width="15.33203125" style="29" customWidth="1"/>
    <col min="13566" max="13566" width="15.21875" style="29" customWidth="1"/>
    <col min="13567" max="13567" width="21.44140625" style="29" customWidth="1"/>
    <col min="13568" max="13583" width="9.6640625" style="29"/>
    <col min="13584" max="13585" width="13.44140625" style="29" customWidth="1"/>
    <col min="13586" max="13586" width="9.6640625" style="29"/>
    <col min="13587" max="13587" width="13.88671875" style="29" customWidth="1"/>
    <col min="13588" max="13588" width="10.6640625" style="29" customWidth="1"/>
    <col min="13589" max="13589" width="17.33203125" style="29" customWidth="1"/>
    <col min="13590" max="13591" width="12.6640625" style="29" customWidth="1"/>
    <col min="13592" max="13592" width="11.21875" style="29" customWidth="1"/>
    <col min="13593" max="13593" width="18.33203125" style="29" customWidth="1"/>
    <col min="13594" max="13594" width="12.88671875" style="29" customWidth="1"/>
    <col min="13595" max="13596" width="13.21875" style="29" customWidth="1"/>
    <col min="13597" max="13597" width="10.88671875" style="29" customWidth="1"/>
    <col min="13598" max="13598" width="11.109375" style="29" customWidth="1"/>
    <col min="13599" max="13599" width="15.21875" style="29" customWidth="1"/>
    <col min="13600" max="13600" width="9.6640625" style="29"/>
    <col min="13601" max="13601" width="11" style="29" customWidth="1"/>
    <col min="13602" max="13602" width="10.77734375" style="29" customWidth="1"/>
    <col min="13603" max="13603" width="11.44140625" style="29" customWidth="1"/>
    <col min="13604" max="13604" width="4" style="29" customWidth="1"/>
    <col min="13605" max="13795" width="9.6640625" style="29"/>
    <col min="13796" max="13796" width="6.44140625" style="29" customWidth="1"/>
    <col min="13797" max="13797" width="13.88671875" style="29" customWidth="1"/>
    <col min="13798" max="13798" width="14.33203125" style="29" customWidth="1"/>
    <col min="13799" max="13815" width="9.6640625" style="29"/>
    <col min="13816" max="13816" width="12" style="29" customWidth="1"/>
    <col min="13817" max="13817" width="12.77734375" style="29" customWidth="1"/>
    <col min="13818" max="13818" width="11.109375" style="29" customWidth="1"/>
    <col min="13819" max="13819" width="12" style="29" customWidth="1"/>
    <col min="13820" max="13820" width="9.6640625" style="29"/>
    <col min="13821" max="13821" width="15.33203125" style="29" customWidth="1"/>
    <col min="13822" max="13822" width="15.21875" style="29" customWidth="1"/>
    <col min="13823" max="13823" width="21.44140625" style="29" customWidth="1"/>
    <col min="13824" max="13839" width="9.6640625" style="29"/>
    <col min="13840" max="13841" width="13.44140625" style="29" customWidth="1"/>
    <col min="13842" max="13842" width="9.6640625" style="29"/>
    <col min="13843" max="13843" width="13.88671875" style="29" customWidth="1"/>
    <col min="13844" max="13844" width="10.6640625" style="29" customWidth="1"/>
    <col min="13845" max="13845" width="17.33203125" style="29" customWidth="1"/>
    <col min="13846" max="13847" width="12.6640625" style="29" customWidth="1"/>
    <col min="13848" max="13848" width="11.21875" style="29" customWidth="1"/>
    <col min="13849" max="13849" width="18.33203125" style="29" customWidth="1"/>
    <col min="13850" max="13850" width="12.88671875" style="29" customWidth="1"/>
    <col min="13851" max="13852" width="13.21875" style="29" customWidth="1"/>
    <col min="13853" max="13853" width="10.88671875" style="29" customWidth="1"/>
    <col min="13854" max="13854" width="11.109375" style="29" customWidth="1"/>
    <col min="13855" max="13855" width="15.21875" style="29" customWidth="1"/>
    <col min="13856" max="13856" width="9.6640625" style="29"/>
    <col min="13857" max="13857" width="11" style="29" customWidth="1"/>
    <col min="13858" max="13858" width="10.77734375" style="29" customWidth="1"/>
    <col min="13859" max="13859" width="11.44140625" style="29" customWidth="1"/>
    <col min="13860" max="13860" width="4" style="29" customWidth="1"/>
    <col min="13861" max="14051" width="9.6640625" style="29"/>
    <col min="14052" max="14052" width="6.44140625" style="29" customWidth="1"/>
    <col min="14053" max="14053" width="13.88671875" style="29" customWidth="1"/>
    <col min="14054" max="14054" width="14.33203125" style="29" customWidth="1"/>
    <col min="14055" max="14071" width="9.6640625" style="29"/>
    <col min="14072" max="14072" width="12" style="29" customWidth="1"/>
    <col min="14073" max="14073" width="12.77734375" style="29" customWidth="1"/>
    <col min="14074" max="14074" width="11.109375" style="29" customWidth="1"/>
    <col min="14075" max="14075" width="12" style="29" customWidth="1"/>
    <col min="14076" max="14076" width="9.6640625" style="29"/>
    <col min="14077" max="14077" width="15.33203125" style="29" customWidth="1"/>
    <col min="14078" max="14078" width="15.21875" style="29" customWidth="1"/>
    <col min="14079" max="14079" width="21.44140625" style="29" customWidth="1"/>
    <col min="14080" max="14095" width="9.6640625" style="29"/>
    <col min="14096" max="14097" width="13.44140625" style="29" customWidth="1"/>
    <col min="14098" max="14098" width="9.6640625" style="29"/>
    <col min="14099" max="14099" width="13.88671875" style="29" customWidth="1"/>
    <col min="14100" max="14100" width="10.6640625" style="29" customWidth="1"/>
    <col min="14101" max="14101" width="17.33203125" style="29" customWidth="1"/>
    <col min="14102" max="14103" width="12.6640625" style="29" customWidth="1"/>
    <col min="14104" max="14104" width="11.21875" style="29" customWidth="1"/>
    <col min="14105" max="14105" width="18.33203125" style="29" customWidth="1"/>
    <col min="14106" max="14106" width="12.88671875" style="29" customWidth="1"/>
    <col min="14107" max="14108" width="13.21875" style="29" customWidth="1"/>
    <col min="14109" max="14109" width="10.88671875" style="29" customWidth="1"/>
    <col min="14110" max="14110" width="11.109375" style="29" customWidth="1"/>
    <col min="14111" max="14111" width="15.21875" style="29" customWidth="1"/>
    <col min="14112" max="14112" width="9.6640625" style="29"/>
    <col min="14113" max="14113" width="11" style="29" customWidth="1"/>
    <col min="14114" max="14114" width="10.77734375" style="29" customWidth="1"/>
    <col min="14115" max="14115" width="11.44140625" style="29" customWidth="1"/>
    <col min="14116" max="14116" width="4" style="29" customWidth="1"/>
    <col min="14117" max="14307" width="9.6640625" style="29"/>
    <col min="14308" max="14308" width="6.44140625" style="29" customWidth="1"/>
    <col min="14309" max="14309" width="13.88671875" style="29" customWidth="1"/>
    <col min="14310" max="14310" width="14.33203125" style="29" customWidth="1"/>
    <col min="14311" max="14327" width="9.6640625" style="29"/>
    <col min="14328" max="14328" width="12" style="29" customWidth="1"/>
    <col min="14329" max="14329" width="12.77734375" style="29" customWidth="1"/>
    <col min="14330" max="14330" width="11.109375" style="29" customWidth="1"/>
    <col min="14331" max="14331" width="12" style="29" customWidth="1"/>
    <col min="14332" max="14332" width="9.6640625" style="29"/>
    <col min="14333" max="14333" width="15.33203125" style="29" customWidth="1"/>
    <col min="14334" max="14334" width="15.21875" style="29" customWidth="1"/>
    <col min="14335" max="14335" width="21.44140625" style="29" customWidth="1"/>
    <col min="14336" max="14351" width="9.6640625" style="29"/>
    <col min="14352" max="14353" width="13.44140625" style="29" customWidth="1"/>
    <col min="14354" max="14354" width="9.6640625" style="29"/>
    <col min="14355" max="14355" width="13.88671875" style="29" customWidth="1"/>
    <col min="14356" max="14356" width="10.6640625" style="29" customWidth="1"/>
    <col min="14357" max="14357" width="17.33203125" style="29" customWidth="1"/>
    <col min="14358" max="14359" width="12.6640625" style="29" customWidth="1"/>
    <col min="14360" max="14360" width="11.21875" style="29" customWidth="1"/>
    <col min="14361" max="14361" width="18.33203125" style="29" customWidth="1"/>
    <col min="14362" max="14362" width="12.88671875" style="29" customWidth="1"/>
    <col min="14363" max="14364" width="13.21875" style="29" customWidth="1"/>
    <col min="14365" max="14365" width="10.88671875" style="29" customWidth="1"/>
    <col min="14366" max="14366" width="11.109375" style="29" customWidth="1"/>
    <col min="14367" max="14367" width="15.21875" style="29" customWidth="1"/>
    <col min="14368" max="14368" width="9.6640625" style="29"/>
    <col min="14369" max="14369" width="11" style="29" customWidth="1"/>
    <col min="14370" max="14370" width="10.77734375" style="29" customWidth="1"/>
    <col min="14371" max="14371" width="11.44140625" style="29" customWidth="1"/>
    <col min="14372" max="14372" width="4" style="29" customWidth="1"/>
    <col min="14373" max="14563" width="9.6640625" style="29"/>
    <col min="14564" max="14564" width="6.44140625" style="29" customWidth="1"/>
    <col min="14565" max="14565" width="13.88671875" style="29" customWidth="1"/>
    <col min="14566" max="14566" width="14.33203125" style="29" customWidth="1"/>
    <col min="14567" max="14583" width="9.6640625" style="29"/>
    <col min="14584" max="14584" width="12" style="29" customWidth="1"/>
    <col min="14585" max="14585" width="12.77734375" style="29" customWidth="1"/>
    <col min="14586" max="14586" width="11.109375" style="29" customWidth="1"/>
    <col min="14587" max="14587" width="12" style="29" customWidth="1"/>
    <col min="14588" max="14588" width="9.6640625" style="29"/>
    <col min="14589" max="14589" width="15.33203125" style="29" customWidth="1"/>
    <col min="14590" max="14590" width="15.21875" style="29" customWidth="1"/>
    <col min="14591" max="14591" width="21.44140625" style="29" customWidth="1"/>
    <col min="14592" max="14607" width="9.6640625" style="29"/>
    <col min="14608" max="14609" width="13.44140625" style="29" customWidth="1"/>
    <col min="14610" max="14610" width="9.6640625" style="29"/>
    <col min="14611" max="14611" width="13.88671875" style="29" customWidth="1"/>
    <col min="14612" max="14612" width="10.6640625" style="29" customWidth="1"/>
    <col min="14613" max="14613" width="17.33203125" style="29" customWidth="1"/>
    <col min="14614" max="14615" width="12.6640625" style="29" customWidth="1"/>
    <col min="14616" max="14616" width="11.21875" style="29" customWidth="1"/>
    <col min="14617" max="14617" width="18.33203125" style="29" customWidth="1"/>
    <col min="14618" max="14618" width="12.88671875" style="29" customWidth="1"/>
    <col min="14619" max="14620" width="13.21875" style="29" customWidth="1"/>
    <col min="14621" max="14621" width="10.88671875" style="29" customWidth="1"/>
    <col min="14622" max="14622" width="11.109375" style="29" customWidth="1"/>
    <col min="14623" max="14623" width="15.21875" style="29" customWidth="1"/>
    <col min="14624" max="14624" width="9.6640625" style="29"/>
    <col min="14625" max="14625" width="11" style="29" customWidth="1"/>
    <col min="14626" max="14626" width="10.77734375" style="29" customWidth="1"/>
    <col min="14627" max="14627" width="11.44140625" style="29" customWidth="1"/>
    <col min="14628" max="14628" width="4" style="29" customWidth="1"/>
    <col min="14629" max="14819" width="9.6640625" style="29"/>
    <col min="14820" max="14820" width="6.44140625" style="29" customWidth="1"/>
    <col min="14821" max="14821" width="13.88671875" style="29" customWidth="1"/>
    <col min="14822" max="14822" width="14.33203125" style="29" customWidth="1"/>
    <col min="14823" max="14839" width="9.6640625" style="29"/>
    <col min="14840" max="14840" width="12" style="29" customWidth="1"/>
    <col min="14841" max="14841" width="12.77734375" style="29" customWidth="1"/>
    <col min="14842" max="14842" width="11.109375" style="29" customWidth="1"/>
    <col min="14843" max="14843" width="12" style="29" customWidth="1"/>
    <col min="14844" max="14844" width="9.6640625" style="29"/>
    <col min="14845" max="14845" width="15.33203125" style="29" customWidth="1"/>
    <col min="14846" max="14846" width="15.21875" style="29" customWidth="1"/>
    <col min="14847" max="14847" width="21.44140625" style="29" customWidth="1"/>
    <col min="14848" max="14863" width="9.6640625" style="29"/>
    <col min="14864" max="14865" width="13.44140625" style="29" customWidth="1"/>
    <col min="14866" max="14866" width="9.6640625" style="29"/>
    <col min="14867" max="14867" width="13.88671875" style="29" customWidth="1"/>
    <col min="14868" max="14868" width="10.6640625" style="29" customWidth="1"/>
    <col min="14869" max="14869" width="17.33203125" style="29" customWidth="1"/>
    <col min="14870" max="14871" width="12.6640625" style="29" customWidth="1"/>
    <col min="14872" max="14872" width="11.21875" style="29" customWidth="1"/>
    <col min="14873" max="14873" width="18.33203125" style="29" customWidth="1"/>
    <col min="14874" max="14874" width="12.88671875" style="29" customWidth="1"/>
    <col min="14875" max="14876" width="13.21875" style="29" customWidth="1"/>
    <col min="14877" max="14877" width="10.88671875" style="29" customWidth="1"/>
    <col min="14878" max="14878" width="11.109375" style="29" customWidth="1"/>
    <col min="14879" max="14879" width="15.21875" style="29" customWidth="1"/>
    <col min="14880" max="14880" width="9.6640625" style="29"/>
    <col min="14881" max="14881" width="11" style="29" customWidth="1"/>
    <col min="14882" max="14882" width="10.77734375" style="29" customWidth="1"/>
    <col min="14883" max="14883" width="11.44140625" style="29" customWidth="1"/>
    <col min="14884" max="14884" width="4" style="29" customWidth="1"/>
    <col min="14885" max="15075" width="9.6640625" style="29"/>
    <col min="15076" max="15076" width="6.44140625" style="29" customWidth="1"/>
    <col min="15077" max="15077" width="13.88671875" style="29" customWidth="1"/>
    <col min="15078" max="15078" width="14.33203125" style="29" customWidth="1"/>
    <col min="15079" max="15095" width="9.6640625" style="29"/>
    <col min="15096" max="15096" width="12" style="29" customWidth="1"/>
    <col min="15097" max="15097" width="12.77734375" style="29" customWidth="1"/>
    <col min="15098" max="15098" width="11.109375" style="29" customWidth="1"/>
    <col min="15099" max="15099" width="12" style="29" customWidth="1"/>
    <col min="15100" max="15100" width="9.6640625" style="29"/>
    <col min="15101" max="15101" width="15.33203125" style="29" customWidth="1"/>
    <col min="15102" max="15102" width="15.21875" style="29" customWidth="1"/>
    <col min="15103" max="15103" width="21.44140625" style="29" customWidth="1"/>
    <col min="15104" max="15119" width="9.6640625" style="29"/>
    <col min="15120" max="15121" width="13.44140625" style="29" customWidth="1"/>
    <col min="15122" max="15122" width="9.6640625" style="29"/>
    <col min="15123" max="15123" width="13.88671875" style="29" customWidth="1"/>
    <col min="15124" max="15124" width="10.6640625" style="29" customWidth="1"/>
    <col min="15125" max="15125" width="17.33203125" style="29" customWidth="1"/>
    <col min="15126" max="15127" width="12.6640625" style="29" customWidth="1"/>
    <col min="15128" max="15128" width="11.21875" style="29" customWidth="1"/>
    <col min="15129" max="15129" width="18.33203125" style="29" customWidth="1"/>
    <col min="15130" max="15130" width="12.88671875" style="29" customWidth="1"/>
    <col min="15131" max="15132" width="13.21875" style="29" customWidth="1"/>
    <col min="15133" max="15133" width="10.88671875" style="29" customWidth="1"/>
    <col min="15134" max="15134" width="11.109375" style="29" customWidth="1"/>
    <col min="15135" max="15135" width="15.21875" style="29" customWidth="1"/>
    <col min="15136" max="15136" width="9.6640625" style="29"/>
    <col min="15137" max="15137" width="11" style="29" customWidth="1"/>
    <col min="15138" max="15138" width="10.77734375" style="29" customWidth="1"/>
    <col min="15139" max="15139" width="11.44140625" style="29" customWidth="1"/>
    <col min="15140" max="15140" width="4" style="29" customWidth="1"/>
    <col min="15141" max="15331" width="9.6640625" style="29"/>
    <col min="15332" max="15332" width="6.44140625" style="29" customWidth="1"/>
    <col min="15333" max="15333" width="13.88671875" style="29" customWidth="1"/>
    <col min="15334" max="15334" width="14.33203125" style="29" customWidth="1"/>
    <col min="15335" max="15351" width="9.6640625" style="29"/>
    <col min="15352" max="15352" width="12" style="29" customWidth="1"/>
    <col min="15353" max="15353" width="12.77734375" style="29" customWidth="1"/>
    <col min="15354" max="15354" width="11.109375" style="29" customWidth="1"/>
    <col min="15355" max="15355" width="12" style="29" customWidth="1"/>
    <col min="15356" max="15356" width="9.6640625" style="29"/>
    <col min="15357" max="15357" width="15.33203125" style="29" customWidth="1"/>
    <col min="15358" max="15358" width="15.21875" style="29" customWidth="1"/>
    <col min="15359" max="15359" width="21.44140625" style="29" customWidth="1"/>
    <col min="15360" max="15375" width="9.6640625" style="29"/>
    <col min="15376" max="15377" width="13.44140625" style="29" customWidth="1"/>
    <col min="15378" max="15378" width="9.6640625" style="29"/>
    <col min="15379" max="15379" width="13.88671875" style="29" customWidth="1"/>
    <col min="15380" max="15380" width="10.6640625" style="29" customWidth="1"/>
    <col min="15381" max="15381" width="17.33203125" style="29" customWidth="1"/>
    <col min="15382" max="15383" width="12.6640625" style="29" customWidth="1"/>
    <col min="15384" max="15384" width="11.21875" style="29" customWidth="1"/>
    <col min="15385" max="15385" width="18.33203125" style="29" customWidth="1"/>
    <col min="15386" max="15386" width="12.88671875" style="29" customWidth="1"/>
    <col min="15387" max="15388" width="13.21875" style="29" customWidth="1"/>
    <col min="15389" max="15389" width="10.88671875" style="29" customWidth="1"/>
    <col min="15390" max="15390" width="11.109375" style="29" customWidth="1"/>
    <col min="15391" max="15391" width="15.21875" style="29" customWidth="1"/>
    <col min="15392" max="15392" width="9.6640625" style="29"/>
    <col min="15393" max="15393" width="11" style="29" customWidth="1"/>
    <col min="15394" max="15394" width="10.77734375" style="29" customWidth="1"/>
    <col min="15395" max="15395" width="11.44140625" style="29" customWidth="1"/>
    <col min="15396" max="15396" width="4" style="29" customWidth="1"/>
    <col min="15397" max="15587" width="9.6640625" style="29"/>
    <col min="15588" max="15588" width="6.44140625" style="29" customWidth="1"/>
    <col min="15589" max="15589" width="13.88671875" style="29" customWidth="1"/>
    <col min="15590" max="15590" width="14.33203125" style="29" customWidth="1"/>
    <col min="15591" max="15607" width="9.6640625" style="29"/>
    <col min="15608" max="15608" width="12" style="29" customWidth="1"/>
    <col min="15609" max="15609" width="12.77734375" style="29" customWidth="1"/>
    <col min="15610" max="15610" width="11.109375" style="29" customWidth="1"/>
    <col min="15611" max="15611" width="12" style="29" customWidth="1"/>
    <col min="15612" max="15612" width="9.6640625" style="29"/>
    <col min="15613" max="15613" width="15.33203125" style="29" customWidth="1"/>
    <col min="15614" max="15614" width="15.21875" style="29" customWidth="1"/>
    <col min="15615" max="15615" width="21.44140625" style="29" customWidth="1"/>
    <col min="15616" max="15631" width="9.6640625" style="29"/>
    <col min="15632" max="15633" width="13.44140625" style="29" customWidth="1"/>
    <col min="15634" max="15634" width="9.6640625" style="29"/>
    <col min="15635" max="15635" width="13.88671875" style="29" customWidth="1"/>
    <col min="15636" max="15636" width="10.6640625" style="29" customWidth="1"/>
    <col min="15637" max="15637" width="17.33203125" style="29" customWidth="1"/>
    <col min="15638" max="15639" width="12.6640625" style="29" customWidth="1"/>
    <col min="15640" max="15640" width="11.21875" style="29" customWidth="1"/>
    <col min="15641" max="15641" width="18.33203125" style="29" customWidth="1"/>
    <col min="15642" max="15642" width="12.88671875" style="29" customWidth="1"/>
    <col min="15643" max="15644" width="13.21875" style="29" customWidth="1"/>
    <col min="15645" max="15645" width="10.88671875" style="29" customWidth="1"/>
    <col min="15646" max="15646" width="11.109375" style="29" customWidth="1"/>
    <col min="15647" max="15647" width="15.21875" style="29" customWidth="1"/>
    <col min="15648" max="15648" width="9.6640625" style="29"/>
    <col min="15649" max="15649" width="11" style="29" customWidth="1"/>
    <col min="15650" max="15650" width="10.77734375" style="29" customWidth="1"/>
    <col min="15651" max="15651" width="11.44140625" style="29" customWidth="1"/>
    <col min="15652" max="15652" width="4" style="29" customWidth="1"/>
    <col min="15653" max="15843" width="9.6640625" style="29"/>
    <col min="15844" max="15844" width="6.44140625" style="29" customWidth="1"/>
    <col min="15845" max="15845" width="13.88671875" style="29" customWidth="1"/>
    <col min="15846" max="15846" width="14.33203125" style="29" customWidth="1"/>
    <col min="15847" max="15863" width="9.6640625" style="29"/>
    <col min="15864" max="15864" width="12" style="29" customWidth="1"/>
    <col min="15865" max="15865" width="12.77734375" style="29" customWidth="1"/>
    <col min="15866" max="15866" width="11.109375" style="29" customWidth="1"/>
    <col min="15867" max="15867" width="12" style="29" customWidth="1"/>
    <col min="15868" max="15868" width="9.6640625" style="29"/>
    <col min="15869" max="15869" width="15.33203125" style="29" customWidth="1"/>
    <col min="15870" max="15870" width="15.21875" style="29" customWidth="1"/>
    <col min="15871" max="15871" width="21.44140625" style="29" customWidth="1"/>
    <col min="15872" max="15887" width="9.6640625" style="29"/>
    <col min="15888" max="15889" width="13.44140625" style="29" customWidth="1"/>
    <col min="15890" max="15890" width="9.6640625" style="29"/>
    <col min="15891" max="15891" width="13.88671875" style="29" customWidth="1"/>
    <col min="15892" max="15892" width="10.6640625" style="29" customWidth="1"/>
    <col min="15893" max="15893" width="17.33203125" style="29" customWidth="1"/>
    <col min="15894" max="15895" width="12.6640625" style="29" customWidth="1"/>
    <col min="15896" max="15896" width="11.21875" style="29" customWidth="1"/>
    <col min="15897" max="15897" width="18.33203125" style="29" customWidth="1"/>
    <col min="15898" max="15898" width="12.88671875" style="29" customWidth="1"/>
    <col min="15899" max="15900" width="13.21875" style="29" customWidth="1"/>
    <col min="15901" max="15901" width="10.88671875" style="29" customWidth="1"/>
    <col min="15902" max="15902" width="11.109375" style="29" customWidth="1"/>
    <col min="15903" max="15903" width="15.21875" style="29" customWidth="1"/>
    <col min="15904" max="15904" width="9.6640625" style="29"/>
    <col min="15905" max="15905" width="11" style="29" customWidth="1"/>
    <col min="15906" max="15906" width="10.77734375" style="29" customWidth="1"/>
    <col min="15907" max="15907" width="11.44140625" style="29" customWidth="1"/>
    <col min="15908" max="15908" width="4" style="29" customWidth="1"/>
    <col min="15909" max="16099" width="9.6640625" style="29"/>
    <col min="16100" max="16100" width="6.44140625" style="29" customWidth="1"/>
    <col min="16101" max="16101" width="13.88671875" style="29" customWidth="1"/>
    <col min="16102" max="16102" width="14.33203125" style="29" customWidth="1"/>
    <col min="16103" max="16119" width="9.6640625" style="29"/>
    <col min="16120" max="16120" width="12" style="29" customWidth="1"/>
    <col min="16121" max="16121" width="12.77734375" style="29" customWidth="1"/>
    <col min="16122" max="16122" width="11.109375" style="29" customWidth="1"/>
    <col min="16123" max="16123" width="12" style="29" customWidth="1"/>
    <col min="16124" max="16124" width="9.6640625" style="29"/>
    <col min="16125" max="16125" width="15.33203125" style="29" customWidth="1"/>
    <col min="16126" max="16126" width="15.21875" style="29" customWidth="1"/>
    <col min="16127" max="16127" width="21.44140625" style="29" customWidth="1"/>
    <col min="16128" max="16143" width="9.6640625" style="29"/>
    <col min="16144" max="16145" width="13.44140625" style="29" customWidth="1"/>
    <col min="16146" max="16146" width="9.6640625" style="29"/>
    <col min="16147" max="16147" width="13.88671875" style="29" customWidth="1"/>
    <col min="16148" max="16148" width="10.6640625" style="29" customWidth="1"/>
    <col min="16149" max="16149" width="17.33203125" style="29" customWidth="1"/>
    <col min="16150" max="16151" width="12.6640625" style="29" customWidth="1"/>
    <col min="16152" max="16152" width="11.21875" style="29" customWidth="1"/>
    <col min="16153" max="16153" width="18.33203125" style="29" customWidth="1"/>
    <col min="16154" max="16154" width="12.88671875" style="29" customWidth="1"/>
    <col min="16155" max="16156" width="13.21875" style="29" customWidth="1"/>
    <col min="16157" max="16157" width="10.88671875" style="29" customWidth="1"/>
    <col min="16158" max="16158" width="11.109375" style="29" customWidth="1"/>
    <col min="16159" max="16159" width="15.21875" style="29" customWidth="1"/>
    <col min="16160" max="16160" width="9.6640625" style="29"/>
    <col min="16161" max="16161" width="11" style="29" customWidth="1"/>
    <col min="16162" max="16162" width="10.77734375" style="29" customWidth="1"/>
    <col min="16163" max="16163" width="11.44140625" style="29" customWidth="1"/>
    <col min="16164" max="16164" width="4" style="29" customWidth="1"/>
    <col min="16165" max="16384" width="9.6640625" style="29"/>
  </cols>
  <sheetData>
    <row r="1" spans="1:160" ht="13.2" x14ac:dyDescent="0.2">
      <c r="A1" s="28" t="s">
        <v>334</v>
      </c>
    </row>
    <row r="2" spans="1:160" x14ac:dyDescent="0.2">
      <c r="C2" s="31" t="s">
        <v>335</v>
      </c>
    </row>
    <row r="3" spans="1:160" s="30" customFormat="1" x14ac:dyDescent="0.2">
      <c r="A3" s="32"/>
      <c r="B3" s="33" t="s">
        <v>336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</row>
    <row r="4" spans="1:160" s="30" customFormat="1" x14ac:dyDescent="0.2">
      <c r="A4" s="32"/>
      <c r="B4" s="35" t="s">
        <v>337</v>
      </c>
      <c r="C4" s="34" t="s">
        <v>346</v>
      </c>
      <c r="D4" s="34" t="s">
        <v>348</v>
      </c>
      <c r="E4" s="34" t="s">
        <v>344</v>
      </c>
      <c r="F4" s="34" t="s">
        <v>346</v>
      </c>
      <c r="G4" s="34" t="s">
        <v>346</v>
      </c>
      <c r="H4" s="34" t="s">
        <v>346</v>
      </c>
      <c r="I4" s="34" t="s">
        <v>348</v>
      </c>
      <c r="J4" s="34" t="s">
        <v>346</v>
      </c>
      <c r="K4" s="34" t="s">
        <v>348</v>
      </c>
      <c r="L4" s="34" t="s">
        <v>348</v>
      </c>
      <c r="M4" s="34" t="s">
        <v>349</v>
      </c>
      <c r="N4" s="34" t="s">
        <v>348</v>
      </c>
      <c r="O4" s="34" t="s">
        <v>346</v>
      </c>
      <c r="P4" s="34" t="s">
        <v>344</v>
      </c>
      <c r="Q4" s="34" t="s">
        <v>346</v>
      </c>
      <c r="R4" s="34" t="s">
        <v>343</v>
      </c>
      <c r="S4" s="34" t="s">
        <v>343</v>
      </c>
      <c r="T4" s="34" t="s">
        <v>343</v>
      </c>
      <c r="U4" s="34" t="s">
        <v>595</v>
      </c>
      <c r="V4" s="34" t="s">
        <v>348</v>
      </c>
      <c r="W4" s="34" t="s">
        <v>346</v>
      </c>
      <c r="X4" s="34" t="s">
        <v>351</v>
      </c>
      <c r="Y4" s="34" t="s">
        <v>346</v>
      </c>
      <c r="Z4" s="34" t="s">
        <v>352</v>
      </c>
      <c r="AA4" s="34" t="s">
        <v>346</v>
      </c>
      <c r="AB4" s="34" t="s">
        <v>346</v>
      </c>
      <c r="AC4" s="34" t="s">
        <v>346</v>
      </c>
      <c r="AD4" s="34" t="s">
        <v>346</v>
      </c>
      <c r="AE4" s="34" t="s">
        <v>346</v>
      </c>
      <c r="AF4" s="34" t="s">
        <v>348</v>
      </c>
      <c r="AG4" s="34" t="s">
        <v>346</v>
      </c>
      <c r="AH4" s="34" t="s">
        <v>338</v>
      </c>
      <c r="AI4" s="34" t="s">
        <v>338</v>
      </c>
      <c r="AJ4" s="34" t="s">
        <v>338</v>
      </c>
      <c r="AK4" s="34" t="s">
        <v>346</v>
      </c>
      <c r="AL4" s="34" t="s">
        <v>344</v>
      </c>
      <c r="AM4" s="34" t="s">
        <v>346</v>
      </c>
      <c r="AN4" s="34" t="s">
        <v>338</v>
      </c>
      <c r="AO4" s="34" t="s">
        <v>348</v>
      </c>
      <c r="AP4" s="34" t="s">
        <v>346</v>
      </c>
      <c r="AQ4" s="34" t="s">
        <v>346</v>
      </c>
      <c r="AR4" s="34" t="s">
        <v>338</v>
      </c>
      <c r="AS4" s="34" t="s">
        <v>338</v>
      </c>
      <c r="AT4" s="34" t="s">
        <v>338</v>
      </c>
      <c r="AU4" s="34" t="s">
        <v>338</v>
      </c>
      <c r="AV4" s="34" t="s">
        <v>594</v>
      </c>
      <c r="AW4" s="34" t="s">
        <v>338</v>
      </c>
      <c r="AX4" s="34" t="s">
        <v>346</v>
      </c>
      <c r="AY4" s="34" t="s">
        <v>346</v>
      </c>
      <c r="AZ4" s="34" t="s">
        <v>338</v>
      </c>
      <c r="BA4" s="34" t="s">
        <v>338</v>
      </c>
      <c r="BB4" s="34" t="s">
        <v>343</v>
      </c>
      <c r="BC4" s="34" t="s">
        <v>344</v>
      </c>
      <c r="BD4" s="34" t="s">
        <v>352</v>
      </c>
      <c r="BE4" s="34" t="s">
        <v>346</v>
      </c>
      <c r="BF4" s="34" t="s">
        <v>338</v>
      </c>
      <c r="BG4" s="34" t="s">
        <v>344</v>
      </c>
      <c r="BH4" s="34" t="s">
        <v>346</v>
      </c>
      <c r="BI4" s="34" t="s">
        <v>346</v>
      </c>
      <c r="BJ4" s="34" t="s">
        <v>349</v>
      </c>
      <c r="BK4" s="34" t="s">
        <v>346</v>
      </c>
      <c r="BL4" s="34" t="s">
        <v>349</v>
      </c>
      <c r="BM4" s="34" t="s">
        <v>346</v>
      </c>
      <c r="BN4" s="34" t="s">
        <v>344</v>
      </c>
      <c r="BO4" s="34" t="s">
        <v>346</v>
      </c>
      <c r="BP4" s="34" t="s">
        <v>346</v>
      </c>
      <c r="BQ4" s="34" t="s">
        <v>338</v>
      </c>
      <c r="BR4" s="34" t="s">
        <v>349</v>
      </c>
      <c r="BS4" s="34" t="s">
        <v>346</v>
      </c>
      <c r="BT4" s="34" t="s">
        <v>344</v>
      </c>
      <c r="BU4" s="34" t="s">
        <v>346</v>
      </c>
      <c r="BV4" s="34" t="s">
        <v>346</v>
      </c>
      <c r="BW4" s="34" t="s">
        <v>346</v>
      </c>
      <c r="BX4" s="34" t="s">
        <v>344</v>
      </c>
      <c r="BY4" s="34" t="s">
        <v>349</v>
      </c>
      <c r="BZ4" s="34" t="s">
        <v>344</v>
      </c>
      <c r="CA4" s="34" t="s">
        <v>346</v>
      </c>
      <c r="CB4" s="34" t="s">
        <v>344</v>
      </c>
      <c r="CC4" s="34" t="s">
        <v>349</v>
      </c>
      <c r="CD4" s="34" t="s">
        <v>346</v>
      </c>
      <c r="CE4" s="34" t="s">
        <v>349</v>
      </c>
      <c r="CF4" s="34" t="s">
        <v>346</v>
      </c>
      <c r="CG4" s="34" t="s">
        <v>346</v>
      </c>
      <c r="CH4" s="34" t="s">
        <v>346</v>
      </c>
      <c r="CI4" s="34" t="s">
        <v>346</v>
      </c>
      <c r="CJ4" s="34" t="s">
        <v>344</v>
      </c>
      <c r="CK4" s="34" t="s">
        <v>346</v>
      </c>
      <c r="CL4" s="34" t="s">
        <v>344</v>
      </c>
      <c r="CM4" s="34" t="s">
        <v>346</v>
      </c>
      <c r="CN4" s="34" t="s">
        <v>346</v>
      </c>
      <c r="CO4" s="34" t="s">
        <v>346</v>
      </c>
      <c r="CP4" s="34" t="s">
        <v>346</v>
      </c>
      <c r="CQ4" s="34" t="s">
        <v>346</v>
      </c>
      <c r="CR4" s="34" t="s">
        <v>346</v>
      </c>
      <c r="CS4" s="34" t="s">
        <v>346</v>
      </c>
      <c r="CT4" s="34" t="s">
        <v>346</v>
      </c>
      <c r="CU4" s="34" t="s">
        <v>346</v>
      </c>
      <c r="CV4" s="34" t="s">
        <v>346</v>
      </c>
      <c r="CW4" s="34" t="s">
        <v>346</v>
      </c>
      <c r="CX4" s="34" t="s">
        <v>346</v>
      </c>
      <c r="CY4" s="34" t="s">
        <v>346</v>
      </c>
      <c r="CZ4" s="34" t="s">
        <v>346</v>
      </c>
      <c r="DA4" s="34" t="s">
        <v>346</v>
      </c>
      <c r="DB4" s="34" t="s">
        <v>344</v>
      </c>
      <c r="DC4" s="34" t="s">
        <v>338</v>
      </c>
      <c r="DD4" s="34" t="s">
        <v>346</v>
      </c>
      <c r="DE4" s="34" t="s">
        <v>346</v>
      </c>
      <c r="DF4" s="34" t="s">
        <v>346</v>
      </c>
      <c r="DG4" s="34" t="s">
        <v>346</v>
      </c>
      <c r="DH4" s="34" t="s">
        <v>346</v>
      </c>
      <c r="DI4" s="34" t="s">
        <v>346</v>
      </c>
      <c r="DJ4" s="34" t="s">
        <v>346</v>
      </c>
      <c r="DK4" s="34" t="s">
        <v>343</v>
      </c>
      <c r="DL4" s="34" t="s">
        <v>346</v>
      </c>
      <c r="DM4" s="34" t="s">
        <v>348</v>
      </c>
      <c r="DN4" s="34" t="s">
        <v>348</v>
      </c>
      <c r="DO4" s="34" t="s">
        <v>346</v>
      </c>
      <c r="DP4" s="34" t="s">
        <v>344</v>
      </c>
      <c r="DQ4" s="34" t="s">
        <v>346</v>
      </c>
      <c r="DR4" s="34" t="s">
        <v>344</v>
      </c>
      <c r="DS4" s="34" t="s">
        <v>346</v>
      </c>
      <c r="DT4" s="34" t="s">
        <v>344</v>
      </c>
      <c r="DU4" s="34" t="s">
        <v>344</v>
      </c>
      <c r="DV4" s="34" t="s">
        <v>346</v>
      </c>
      <c r="DW4" s="34" t="s">
        <v>346</v>
      </c>
      <c r="DX4" s="34" t="s">
        <v>346</v>
      </c>
      <c r="DY4" s="34" t="s">
        <v>597</v>
      </c>
      <c r="DZ4" s="34" t="s">
        <v>349</v>
      </c>
      <c r="EA4" s="34" t="s">
        <v>349</v>
      </c>
      <c r="EB4" s="34" t="s">
        <v>641</v>
      </c>
      <c r="EC4" s="34" t="s">
        <v>348</v>
      </c>
      <c r="ED4" s="34" t="s">
        <v>352</v>
      </c>
      <c r="EE4" s="34" t="s">
        <v>346</v>
      </c>
      <c r="EF4" s="34" t="s">
        <v>346</v>
      </c>
      <c r="EG4" s="34" t="s">
        <v>346</v>
      </c>
      <c r="EH4" s="34" t="s">
        <v>346</v>
      </c>
      <c r="EI4" s="34" t="s">
        <v>346</v>
      </c>
      <c r="EJ4" s="34" t="s">
        <v>344</v>
      </c>
      <c r="EK4" s="34" t="s">
        <v>349</v>
      </c>
      <c r="EL4" s="34" t="s">
        <v>349</v>
      </c>
      <c r="EM4" s="34" t="s">
        <v>343</v>
      </c>
      <c r="EN4" s="34" t="s">
        <v>346</v>
      </c>
      <c r="EO4" s="34" t="s">
        <v>346</v>
      </c>
      <c r="EP4" s="34" t="s">
        <v>344</v>
      </c>
      <c r="EQ4" s="34" t="s">
        <v>344</v>
      </c>
      <c r="ER4" s="34" t="s">
        <v>350</v>
      </c>
      <c r="ES4" s="34" t="s">
        <v>346</v>
      </c>
      <c r="ET4" s="34" t="s">
        <v>348</v>
      </c>
      <c r="EU4" s="34" t="s">
        <v>343</v>
      </c>
      <c r="EV4" s="34" t="s">
        <v>346</v>
      </c>
      <c r="EW4" s="34" t="s">
        <v>344</v>
      </c>
      <c r="EX4" s="34" t="s">
        <v>349</v>
      </c>
      <c r="EY4" s="34" t="s">
        <v>344</v>
      </c>
      <c r="EZ4" s="34" t="s">
        <v>344</v>
      </c>
      <c r="FA4" s="34" t="s">
        <v>352</v>
      </c>
      <c r="FB4" s="34" t="s">
        <v>344</v>
      </c>
      <c r="FC4" s="34" t="s">
        <v>598</v>
      </c>
      <c r="FD4" s="34" t="s">
        <v>346</v>
      </c>
    </row>
    <row r="5" spans="1:160" s="30" customFormat="1" x14ac:dyDescent="0.2">
      <c r="A5" s="32"/>
      <c r="B5" s="33" t="s">
        <v>353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</row>
    <row r="6" spans="1:160" s="38" customFormat="1" x14ac:dyDescent="0.2">
      <c r="A6" s="36"/>
      <c r="B6" s="33" t="s">
        <v>354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</row>
    <row r="7" spans="1:160" s="41" customFormat="1" ht="22.2" customHeight="1" x14ac:dyDescent="0.3">
      <c r="A7" s="39"/>
      <c r="B7" s="40" t="s">
        <v>355</v>
      </c>
      <c r="C7" s="40" t="s">
        <v>156</v>
      </c>
      <c r="D7" s="40" t="s">
        <v>152</v>
      </c>
      <c r="E7" s="40" t="s">
        <v>607</v>
      </c>
      <c r="F7" s="40" t="s">
        <v>5</v>
      </c>
      <c r="G7" s="40" t="s">
        <v>187</v>
      </c>
      <c r="H7" s="40" t="s">
        <v>6</v>
      </c>
      <c r="I7" s="40" t="s">
        <v>7</v>
      </c>
      <c r="J7" s="40" t="s">
        <v>413</v>
      </c>
      <c r="K7" s="40" t="s">
        <v>74</v>
      </c>
      <c r="L7" s="40" t="s">
        <v>129</v>
      </c>
      <c r="M7" s="40" t="s">
        <v>129</v>
      </c>
      <c r="N7" s="40" t="s">
        <v>170</v>
      </c>
      <c r="O7" s="40" t="s">
        <v>8</v>
      </c>
      <c r="P7" s="40" t="s">
        <v>8</v>
      </c>
      <c r="Q7" s="40" t="s">
        <v>9</v>
      </c>
      <c r="R7" s="40" t="s">
        <v>145</v>
      </c>
      <c r="S7" s="40" t="s">
        <v>51</v>
      </c>
      <c r="T7" s="40" t="s">
        <v>49</v>
      </c>
      <c r="U7" s="40" t="s">
        <v>543</v>
      </c>
      <c r="V7" s="40" t="s">
        <v>137</v>
      </c>
      <c r="W7" s="40" t="s">
        <v>414</v>
      </c>
      <c r="X7" s="40" t="s">
        <v>149</v>
      </c>
      <c r="Y7" s="40" t="s">
        <v>149</v>
      </c>
      <c r="Z7" s="40" t="s">
        <v>154</v>
      </c>
      <c r="AA7" s="40" t="s">
        <v>43</v>
      </c>
      <c r="AB7" s="40" t="s">
        <v>10</v>
      </c>
      <c r="AC7" s="40" t="s">
        <v>178</v>
      </c>
      <c r="AD7" s="40" t="s">
        <v>177</v>
      </c>
      <c r="AE7" s="40" t="s">
        <v>179</v>
      </c>
      <c r="AF7" s="40" t="s">
        <v>162</v>
      </c>
      <c r="AG7" s="40" t="s">
        <v>11</v>
      </c>
      <c r="AH7" s="40" t="s">
        <v>140</v>
      </c>
      <c r="AI7" s="40" t="s">
        <v>140</v>
      </c>
      <c r="AJ7" s="40" t="s">
        <v>168</v>
      </c>
      <c r="AK7" s="40" t="s">
        <v>141</v>
      </c>
      <c r="AL7" s="40" t="s">
        <v>141</v>
      </c>
      <c r="AM7" s="40" t="s">
        <v>415</v>
      </c>
      <c r="AN7" s="40" t="s">
        <v>416</v>
      </c>
      <c r="AO7" s="40" t="s">
        <v>12</v>
      </c>
      <c r="AP7" s="40" t="s">
        <v>12</v>
      </c>
      <c r="AQ7" s="40" t="s">
        <v>53</v>
      </c>
      <c r="AR7" s="40" t="s">
        <v>418</v>
      </c>
      <c r="AS7" s="40" t="s">
        <v>419</v>
      </c>
      <c r="AT7" s="40" t="s">
        <v>608</v>
      </c>
      <c r="AU7" s="40" t="s">
        <v>609</v>
      </c>
      <c r="AV7" s="40" t="s">
        <v>423</v>
      </c>
      <c r="AW7" s="40" t="s">
        <v>423</v>
      </c>
      <c r="AX7" s="40" t="s">
        <v>128</v>
      </c>
      <c r="AY7" s="40" t="s">
        <v>134</v>
      </c>
      <c r="AZ7" s="40" t="s">
        <v>45</v>
      </c>
      <c r="BA7" s="40" t="s">
        <v>13</v>
      </c>
      <c r="BB7" s="40" t="s">
        <v>163</v>
      </c>
      <c r="BC7" s="40" t="s">
        <v>50</v>
      </c>
      <c r="BD7" s="40" t="s">
        <v>424</v>
      </c>
      <c r="BE7" s="40" t="s">
        <v>610</v>
      </c>
      <c r="BF7" s="40" t="s">
        <v>127</v>
      </c>
      <c r="BG7" s="40" t="s">
        <v>84</v>
      </c>
      <c r="BH7" s="40" t="s">
        <v>84</v>
      </c>
      <c r="BI7" s="40" t="s">
        <v>425</v>
      </c>
      <c r="BJ7" s="40" t="s">
        <v>611</v>
      </c>
      <c r="BK7" s="40" t="s">
        <v>126</v>
      </c>
      <c r="BL7" s="40" t="s">
        <v>426</v>
      </c>
      <c r="BM7" s="40" t="s">
        <v>426</v>
      </c>
      <c r="BN7" s="40" t="s">
        <v>138</v>
      </c>
      <c r="BO7" s="40" t="s">
        <v>138</v>
      </c>
      <c r="BP7" s="40" t="s">
        <v>186</v>
      </c>
      <c r="BQ7" s="40" t="s">
        <v>14</v>
      </c>
      <c r="BR7" s="40" t="s">
        <v>612</v>
      </c>
      <c r="BS7" s="40" t="s">
        <v>143</v>
      </c>
      <c r="BT7" s="40" t="s">
        <v>166</v>
      </c>
      <c r="BU7" s="40" t="s">
        <v>142</v>
      </c>
      <c r="BV7" s="40" t="s">
        <v>427</v>
      </c>
      <c r="BW7" s="40" t="s">
        <v>15</v>
      </c>
      <c r="BX7" s="40" t="s">
        <v>613</v>
      </c>
      <c r="BY7" s="40" t="s">
        <v>46</v>
      </c>
      <c r="BZ7" s="40" t="s">
        <v>165</v>
      </c>
      <c r="CA7" s="40" t="s">
        <v>16</v>
      </c>
      <c r="CB7" s="40" t="s">
        <v>161</v>
      </c>
      <c r="CC7" s="40" t="s">
        <v>268</v>
      </c>
      <c r="CD7" s="40" t="s">
        <v>428</v>
      </c>
      <c r="CE7" s="40" t="s">
        <v>133</v>
      </c>
      <c r="CF7" s="40" t="s">
        <v>17</v>
      </c>
      <c r="CG7" s="40" t="s">
        <v>18</v>
      </c>
      <c r="CH7" s="40" t="s">
        <v>430</v>
      </c>
      <c r="CI7" s="40" t="s">
        <v>157</v>
      </c>
      <c r="CJ7" s="40" t="s">
        <v>157</v>
      </c>
      <c r="CK7" s="40" t="s">
        <v>157</v>
      </c>
      <c r="CL7" s="40" t="s">
        <v>431</v>
      </c>
      <c r="CM7" s="40" t="s">
        <v>431</v>
      </c>
      <c r="CN7" s="40" t="s">
        <v>19</v>
      </c>
      <c r="CO7" s="40" t="s">
        <v>432</v>
      </c>
      <c r="CP7" s="40" t="s">
        <v>433</v>
      </c>
      <c r="CQ7" s="40" t="s">
        <v>167</v>
      </c>
      <c r="CR7" s="40" t="s">
        <v>20</v>
      </c>
      <c r="CS7" s="40" t="s">
        <v>436</v>
      </c>
      <c r="CT7" s="40" t="s">
        <v>435</v>
      </c>
      <c r="CU7" s="40" t="s">
        <v>52</v>
      </c>
      <c r="CV7" s="40" t="s">
        <v>144</v>
      </c>
      <c r="CW7" s="40" t="s">
        <v>181</v>
      </c>
      <c r="CX7" s="40" t="s">
        <v>164</v>
      </c>
      <c r="CY7" s="40" t="s">
        <v>21</v>
      </c>
      <c r="CZ7" s="40" t="s">
        <v>44</v>
      </c>
      <c r="DA7" s="40" t="s">
        <v>438</v>
      </c>
      <c r="DB7" s="40" t="s">
        <v>153</v>
      </c>
      <c r="DC7" s="40" t="s">
        <v>22</v>
      </c>
      <c r="DD7" s="40" t="s">
        <v>23</v>
      </c>
      <c r="DE7" s="40" t="s">
        <v>24</v>
      </c>
      <c r="DF7" s="40" t="s">
        <v>146</v>
      </c>
      <c r="DG7" s="40" t="s">
        <v>26</v>
      </c>
      <c r="DH7" s="40" t="s">
        <v>27</v>
      </c>
      <c r="DI7" s="40" t="s">
        <v>174</v>
      </c>
      <c r="DJ7" s="40" t="s">
        <v>28</v>
      </c>
      <c r="DK7" s="40" t="s">
        <v>47</v>
      </c>
      <c r="DL7" s="40" t="s">
        <v>47</v>
      </c>
      <c r="DM7" s="40" t="s">
        <v>30</v>
      </c>
      <c r="DN7" s="40" t="s">
        <v>439</v>
      </c>
      <c r="DO7" s="40" t="s">
        <v>31</v>
      </c>
      <c r="DP7" s="40" t="s">
        <v>32</v>
      </c>
      <c r="DQ7" s="40" t="s">
        <v>32</v>
      </c>
      <c r="DR7" s="40" t="s">
        <v>440</v>
      </c>
      <c r="DS7" s="40" t="s">
        <v>441</v>
      </c>
      <c r="DT7" s="40" t="s">
        <v>139</v>
      </c>
      <c r="DU7" s="40" t="s">
        <v>442</v>
      </c>
      <c r="DV7" s="40" t="s">
        <v>442</v>
      </c>
      <c r="DW7" s="40" t="s">
        <v>34</v>
      </c>
      <c r="DX7" s="40" t="s">
        <v>35</v>
      </c>
      <c r="DY7" s="40" t="s">
        <v>147</v>
      </c>
      <c r="DZ7" s="40" t="s">
        <v>443</v>
      </c>
      <c r="EA7" s="40" t="s">
        <v>444</v>
      </c>
      <c r="EB7" s="40" t="s">
        <v>36</v>
      </c>
      <c r="EC7" s="40" t="s">
        <v>36</v>
      </c>
      <c r="ED7" s="40" t="s">
        <v>48</v>
      </c>
      <c r="EE7" s="40" t="s">
        <v>37</v>
      </c>
      <c r="EF7" s="40" t="s">
        <v>39</v>
      </c>
      <c r="EG7" s="40" t="s">
        <v>150</v>
      </c>
      <c r="EH7" s="40" t="s">
        <v>38</v>
      </c>
      <c r="EI7" s="40" t="s">
        <v>445</v>
      </c>
      <c r="EJ7" s="40" t="s">
        <v>446</v>
      </c>
      <c r="EK7" s="40" t="s">
        <v>124</v>
      </c>
      <c r="EL7" s="40" t="s">
        <v>123</v>
      </c>
      <c r="EM7" s="40" t="s">
        <v>123</v>
      </c>
      <c r="EN7" s="40" t="s">
        <v>614</v>
      </c>
      <c r="EO7" s="40" t="s">
        <v>40</v>
      </c>
      <c r="EP7" s="40" t="s">
        <v>447</v>
      </c>
      <c r="EQ7" s="40" t="s">
        <v>448</v>
      </c>
      <c r="ER7" s="40" t="s">
        <v>449</v>
      </c>
      <c r="ES7" s="40" t="s">
        <v>449</v>
      </c>
      <c r="ET7" s="40" t="s">
        <v>450</v>
      </c>
      <c r="EU7" s="40" t="s">
        <v>451</v>
      </c>
      <c r="EV7" s="40" t="s">
        <v>41</v>
      </c>
      <c r="EW7" s="40" t="s">
        <v>452</v>
      </c>
      <c r="EX7" s="40" t="s">
        <v>453</v>
      </c>
      <c r="EY7" s="40" t="s">
        <v>637</v>
      </c>
      <c r="EZ7" s="40" t="s">
        <v>636</v>
      </c>
      <c r="FA7" s="40" t="s">
        <v>454</v>
      </c>
      <c r="FB7" s="40" t="s">
        <v>615</v>
      </c>
      <c r="FC7" s="40" t="s">
        <v>42</v>
      </c>
      <c r="FD7" s="40" t="s">
        <v>42</v>
      </c>
    </row>
    <row r="8" spans="1:160" x14ac:dyDescent="0.2">
      <c r="A8" s="42" t="s">
        <v>364</v>
      </c>
      <c r="B8" s="43"/>
    </row>
    <row r="9" spans="1:160" x14ac:dyDescent="0.2">
      <c r="A9" s="44">
        <v>1864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>
        <v>25.326361655773422</v>
      </c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>
        <v>13.40861901560983</v>
      </c>
      <c r="AO9" s="45"/>
      <c r="AP9" s="45"/>
      <c r="AQ9" s="45"/>
      <c r="AR9" s="45">
        <v>16.226835232298008</v>
      </c>
      <c r="AS9" s="45"/>
      <c r="AT9" s="45"/>
      <c r="AU9" s="45"/>
      <c r="AV9" s="45"/>
      <c r="AW9" s="45"/>
      <c r="AX9" s="45">
        <v>1.9999447406957147</v>
      </c>
      <c r="AY9" s="45"/>
      <c r="AZ9" s="45"/>
      <c r="BA9" s="45">
        <v>3.7333466537902251</v>
      </c>
      <c r="BB9" s="45"/>
      <c r="BC9" s="45"/>
      <c r="BD9" s="45"/>
      <c r="BE9" s="45"/>
      <c r="BF9" s="45">
        <v>6.0256116525057095</v>
      </c>
      <c r="BG9" s="45"/>
      <c r="BH9" s="45"/>
      <c r="BI9" s="45"/>
      <c r="BJ9" s="45">
        <v>46.075397690128568</v>
      </c>
      <c r="BK9" s="45">
        <v>28.799522673031028</v>
      </c>
      <c r="BL9" s="45">
        <v>1.6630894308943089</v>
      </c>
      <c r="BM9" s="45"/>
      <c r="BN9" s="45"/>
      <c r="BO9" s="45"/>
      <c r="BP9" s="45"/>
      <c r="BQ9" s="45"/>
      <c r="BR9" s="45">
        <v>1.9619300893648626</v>
      </c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>
        <v>20</v>
      </c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>
        <v>4.3476022900362414</v>
      </c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>
        <v>2.1251437962202138</v>
      </c>
      <c r="EA9" s="45"/>
      <c r="EB9" s="45"/>
      <c r="EC9" s="45">
        <v>5.6000184195984524</v>
      </c>
      <c r="ED9" s="45"/>
      <c r="EE9" s="45"/>
      <c r="EF9" s="45"/>
      <c r="EG9" s="45"/>
      <c r="EH9" s="45"/>
      <c r="EI9" s="45"/>
      <c r="EJ9" s="45"/>
      <c r="EK9" s="45"/>
      <c r="EL9" s="45"/>
      <c r="EM9" s="45">
        <v>20.357142857142858</v>
      </c>
      <c r="EN9" s="45"/>
      <c r="EO9" s="45"/>
      <c r="EP9" s="45"/>
      <c r="EQ9" s="45">
        <v>144.26666666666668</v>
      </c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</row>
    <row r="10" spans="1:160" x14ac:dyDescent="0.2">
      <c r="A10" s="44">
        <v>1865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>
        <v>33.932321699544765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>
        <v>4.2617780406071359</v>
      </c>
      <c r="AO10" s="45"/>
      <c r="AP10" s="45"/>
      <c r="AQ10" s="45"/>
      <c r="AR10" s="45">
        <v>9.906692685814928</v>
      </c>
      <c r="AS10" s="45"/>
      <c r="AT10" s="45"/>
      <c r="AU10" s="45"/>
      <c r="AV10" s="45"/>
      <c r="AW10" s="45"/>
      <c r="AX10" s="45">
        <v>0.60847995228671348</v>
      </c>
      <c r="AY10" s="45"/>
      <c r="AZ10" s="45"/>
      <c r="BA10" s="45">
        <v>3.703456694148374</v>
      </c>
      <c r="BB10" s="45"/>
      <c r="BC10" s="45"/>
      <c r="BD10" s="45"/>
      <c r="BE10" s="45"/>
      <c r="BF10" s="45">
        <v>5.4548282728091522</v>
      </c>
      <c r="BG10" s="45"/>
      <c r="BH10" s="45"/>
      <c r="BI10" s="45"/>
      <c r="BJ10" s="45"/>
      <c r="BK10" s="45"/>
      <c r="BL10" s="45">
        <v>8.9793497363796142</v>
      </c>
      <c r="BM10" s="45"/>
      <c r="BN10" s="45"/>
      <c r="BO10" s="45"/>
      <c r="BP10" s="45"/>
      <c r="BQ10" s="45"/>
      <c r="BR10" s="45">
        <v>1.8675373134328359</v>
      </c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>
        <v>19.761904761904763</v>
      </c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>
        <v>3.7200169081197401</v>
      </c>
      <c r="DO10" s="45"/>
      <c r="DP10" s="45"/>
      <c r="DQ10" s="45"/>
      <c r="DR10" s="45"/>
      <c r="DS10" s="45"/>
      <c r="DT10" s="45"/>
      <c r="DU10" s="45"/>
      <c r="DV10" s="45">
        <v>223.62423890982893</v>
      </c>
      <c r="DW10" s="45"/>
      <c r="DX10" s="45"/>
      <c r="DY10" s="45"/>
      <c r="DZ10" s="45"/>
      <c r="EA10" s="45">
        <v>4.4429877315371664</v>
      </c>
      <c r="EB10" s="45"/>
      <c r="EC10" s="45">
        <v>5.2973371569029091</v>
      </c>
      <c r="ED10" s="45"/>
      <c r="EE10" s="45"/>
      <c r="EF10" s="45"/>
      <c r="EG10" s="45"/>
      <c r="EH10" s="45"/>
      <c r="EI10" s="45"/>
      <c r="EJ10" s="45"/>
      <c r="EK10" s="45"/>
      <c r="EL10" s="45"/>
      <c r="EM10" s="45">
        <v>20.517241379310345</v>
      </c>
      <c r="EN10" s="45"/>
      <c r="EO10" s="45"/>
      <c r="EP10" s="45"/>
      <c r="EQ10" s="45">
        <v>157.50684931506851</v>
      </c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</row>
    <row r="11" spans="1:160" x14ac:dyDescent="0.2">
      <c r="A11" s="44">
        <v>1866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>
        <v>28.48101983002833</v>
      </c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v>4.5259597497040422</v>
      </c>
      <c r="AO11" s="45"/>
      <c r="AP11" s="45"/>
      <c r="AQ11" s="45"/>
      <c r="AR11" s="45">
        <v>8.7486600023907286</v>
      </c>
      <c r="AS11" s="45"/>
      <c r="AT11" s="45"/>
      <c r="AU11" s="45"/>
      <c r="AV11" s="45"/>
      <c r="AW11" s="45"/>
      <c r="AX11" s="45">
        <v>0.67037506557090398</v>
      </c>
      <c r="AY11" s="45"/>
      <c r="AZ11" s="45"/>
      <c r="BA11" s="45">
        <v>3.4258882839855391</v>
      </c>
      <c r="BB11" s="45"/>
      <c r="BC11" s="45"/>
      <c r="BD11" s="45"/>
      <c r="BE11" s="45"/>
      <c r="BF11" s="45">
        <v>5.4374706764658622</v>
      </c>
      <c r="BG11" s="45"/>
      <c r="BH11" s="45"/>
      <c r="BI11" s="45"/>
      <c r="BJ11" s="45"/>
      <c r="BK11" s="45"/>
      <c r="BL11" s="45">
        <v>8.5688253434258481</v>
      </c>
      <c r="BM11" s="45"/>
      <c r="BN11" s="45"/>
      <c r="BO11" s="45"/>
      <c r="BP11" s="45"/>
      <c r="BQ11" s="45"/>
      <c r="BR11" s="45">
        <v>3.5113043207279642</v>
      </c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>
        <v>18.43765903307888</v>
      </c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>
        <v>12.729120323559151</v>
      </c>
      <c r="DO11" s="45"/>
      <c r="DP11" s="45"/>
      <c r="DQ11" s="45"/>
      <c r="DR11" s="45"/>
      <c r="DS11" s="45"/>
      <c r="DT11" s="45"/>
      <c r="DU11" s="45"/>
      <c r="DV11" s="45">
        <v>191.20435120435118</v>
      </c>
      <c r="DW11" s="45"/>
      <c r="DX11" s="45"/>
      <c r="DY11" s="45"/>
      <c r="DZ11" s="45"/>
      <c r="EA11" s="45">
        <v>4.893668634268618</v>
      </c>
      <c r="EB11" s="45"/>
      <c r="EC11" s="45">
        <v>5.2567032967032965</v>
      </c>
      <c r="ED11" s="45"/>
      <c r="EE11" s="45"/>
      <c r="EF11" s="45"/>
      <c r="EG11" s="45"/>
      <c r="EH11" s="45"/>
      <c r="EI11" s="45"/>
      <c r="EJ11" s="45"/>
      <c r="EK11" s="45">
        <v>0.18950579722743097</v>
      </c>
      <c r="EL11" s="45"/>
      <c r="EM11" s="45">
        <v>22.175000000000001</v>
      </c>
      <c r="EN11" s="45"/>
      <c r="EO11" s="45"/>
      <c r="EP11" s="45"/>
      <c r="EQ11" s="45">
        <v>271.01910828025478</v>
      </c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</row>
    <row r="12" spans="1:160" x14ac:dyDescent="0.2">
      <c r="A12" s="44">
        <v>1868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>
        <v>12.771129394166044</v>
      </c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>
        <v>1.6006200949520395</v>
      </c>
      <c r="AO12" s="45"/>
      <c r="AP12" s="45"/>
      <c r="AQ12" s="45"/>
      <c r="AR12" s="45">
        <v>2.6533942464668319</v>
      </c>
      <c r="AS12" s="45"/>
      <c r="AT12" s="45"/>
      <c r="AU12" s="45"/>
      <c r="AV12" s="45"/>
      <c r="AW12" s="45"/>
      <c r="AX12" s="45">
        <v>0.71838675589996481</v>
      </c>
      <c r="AY12" s="45"/>
      <c r="AZ12" s="45"/>
      <c r="BA12" s="45">
        <v>6.252980922098569</v>
      </c>
      <c r="BB12" s="45"/>
      <c r="BC12" s="45"/>
      <c r="BD12" s="45"/>
      <c r="BE12" s="45"/>
      <c r="BF12" s="45">
        <v>6.1256380873007599</v>
      </c>
      <c r="BG12" s="45"/>
      <c r="BH12" s="45"/>
      <c r="BI12" s="45"/>
      <c r="BJ12" s="45"/>
      <c r="BK12" s="45"/>
      <c r="BL12" s="45">
        <v>3.8590923516344016</v>
      </c>
      <c r="BM12" s="45"/>
      <c r="BN12" s="45"/>
      <c r="BO12" s="45"/>
      <c r="BP12" s="45"/>
      <c r="BQ12" s="45"/>
      <c r="BR12" s="45">
        <v>2.9248150105708244</v>
      </c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>
        <v>15.756218905472636</v>
      </c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>
        <v>9.5263419483101384</v>
      </c>
      <c r="DO12" s="45"/>
      <c r="DP12" s="45"/>
      <c r="DQ12" s="45"/>
      <c r="DR12" s="45"/>
      <c r="DS12" s="45"/>
      <c r="DT12" s="45"/>
      <c r="DU12" s="45"/>
      <c r="DV12" s="45">
        <v>146.2112055122478</v>
      </c>
      <c r="DW12" s="45"/>
      <c r="DX12" s="45"/>
      <c r="DY12" s="45"/>
      <c r="DZ12" s="45">
        <v>3.6684197944059287</v>
      </c>
      <c r="EA12" s="45"/>
      <c r="EB12" s="45"/>
      <c r="EC12" s="45">
        <v>5.1193124368048535</v>
      </c>
      <c r="ED12" s="45"/>
      <c r="EE12" s="45"/>
      <c r="EF12" s="45"/>
      <c r="EG12" s="45"/>
      <c r="EH12" s="45"/>
      <c r="EI12" s="45"/>
      <c r="EJ12" s="45"/>
      <c r="EK12" s="45">
        <v>0.23597373451915885</v>
      </c>
      <c r="EL12" s="45">
        <v>0.51773260127615373</v>
      </c>
      <c r="EM12" s="45"/>
      <c r="EN12" s="45"/>
      <c r="EO12" s="45"/>
      <c r="EP12" s="45"/>
      <c r="EQ12" s="45">
        <v>148.23529411764707</v>
      </c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</row>
    <row r="13" spans="1:160" x14ac:dyDescent="0.2">
      <c r="A13" s="44">
        <v>1869</v>
      </c>
      <c r="C13" s="45"/>
      <c r="D13" s="45"/>
      <c r="E13" s="45"/>
      <c r="F13" s="45"/>
      <c r="G13" s="45"/>
      <c r="H13" s="45"/>
      <c r="I13" s="45"/>
      <c r="J13" s="45"/>
      <c r="K13" s="45">
        <v>42.160493827160494</v>
      </c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>
        <v>22.98533007334963</v>
      </c>
      <c r="AT13" s="45">
        <v>10.299785867237688</v>
      </c>
      <c r="AU13" s="45"/>
      <c r="AV13" s="45"/>
      <c r="AW13" s="45"/>
      <c r="AX13" s="45">
        <v>1.5</v>
      </c>
      <c r="AY13" s="45"/>
      <c r="AZ13" s="45"/>
      <c r="BA13" s="45"/>
      <c r="BB13" s="45"/>
      <c r="BC13" s="45"/>
      <c r="BD13" s="45"/>
      <c r="BE13" s="45"/>
      <c r="BF13" s="45">
        <v>3.9092223427092359</v>
      </c>
      <c r="BG13" s="45"/>
      <c r="BH13" s="45"/>
      <c r="BI13" s="45"/>
      <c r="BJ13" s="45"/>
      <c r="BK13" s="45"/>
      <c r="BL13" s="45"/>
      <c r="BM13" s="45">
        <v>97.634139269845534</v>
      </c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>
        <v>15.992860330209728</v>
      </c>
      <c r="DF13" s="45"/>
      <c r="DG13" s="45"/>
      <c r="DH13" s="45"/>
      <c r="DI13" s="45"/>
      <c r="DJ13" s="45"/>
      <c r="DK13" s="45"/>
      <c r="DL13" s="45"/>
      <c r="DM13" s="45"/>
      <c r="DN13" s="45">
        <v>1.950725615929801</v>
      </c>
      <c r="DO13" s="45"/>
      <c r="DP13" s="45"/>
      <c r="DQ13" s="45"/>
      <c r="DR13" s="45"/>
      <c r="DS13" s="45"/>
      <c r="DT13" s="45">
        <v>192</v>
      </c>
      <c r="DU13" s="45"/>
      <c r="DV13" s="45"/>
      <c r="DW13" s="45"/>
      <c r="DX13" s="45"/>
      <c r="DY13" s="45"/>
      <c r="DZ13" s="45"/>
      <c r="EA13" s="45"/>
      <c r="EB13" s="45"/>
      <c r="EC13" s="45">
        <v>3.5996621621621623</v>
      </c>
      <c r="ED13" s="45">
        <v>0.44594161052293874</v>
      </c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>
        <v>221.55038759689921</v>
      </c>
      <c r="EX13" s="45">
        <v>6.5123010130246017</v>
      </c>
      <c r="EY13" s="45">
        <v>12.607387140902873</v>
      </c>
      <c r="EZ13" s="45">
        <v>36.284883720930232</v>
      </c>
      <c r="FA13" s="45">
        <v>2.1818181818181817</v>
      </c>
      <c r="FB13" s="45">
        <v>10.489795918367347</v>
      </c>
      <c r="FC13" s="45"/>
      <c r="FD13" s="45"/>
    </row>
    <row r="14" spans="1:160" x14ac:dyDescent="0.2">
      <c r="A14" s="44">
        <v>1871</v>
      </c>
      <c r="C14" s="45"/>
      <c r="D14" s="45"/>
      <c r="E14" s="45"/>
      <c r="F14" s="45"/>
      <c r="G14" s="45"/>
      <c r="H14" s="45"/>
      <c r="I14" s="45"/>
      <c r="J14" s="45"/>
      <c r="K14" s="45">
        <v>37.52066115702479</v>
      </c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>
        <v>18.305017386984598</v>
      </c>
      <c r="AT14" s="45">
        <v>6.666666666666667</v>
      </c>
      <c r="AU14" s="45"/>
      <c r="AV14" s="45"/>
      <c r="AW14" s="45"/>
      <c r="AX14" s="45">
        <v>1.5019289340101523</v>
      </c>
      <c r="AY14" s="45"/>
      <c r="AZ14" s="45"/>
      <c r="BA14" s="45"/>
      <c r="BB14" s="45"/>
      <c r="BC14" s="45"/>
      <c r="BD14" s="45"/>
      <c r="BE14" s="45"/>
      <c r="BF14" s="45">
        <v>3.3628689277587132</v>
      </c>
      <c r="BG14" s="45"/>
      <c r="BH14" s="45"/>
      <c r="BI14" s="45"/>
      <c r="BJ14" s="45"/>
      <c r="BK14" s="45"/>
      <c r="BL14" s="45"/>
      <c r="BM14" s="45">
        <v>30.768866666125724</v>
      </c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>
        <v>31.111111111111111</v>
      </c>
      <c r="DF14" s="45"/>
      <c r="DG14" s="45"/>
      <c r="DH14" s="45"/>
      <c r="DI14" s="45"/>
      <c r="DJ14" s="45"/>
      <c r="DK14" s="45"/>
      <c r="DL14" s="45"/>
      <c r="DM14" s="45"/>
      <c r="DN14" s="45">
        <v>3</v>
      </c>
      <c r="DO14" s="45"/>
      <c r="DP14" s="45"/>
      <c r="DQ14" s="45"/>
      <c r="DR14" s="45"/>
      <c r="DS14" s="45"/>
      <c r="DT14" s="45">
        <v>274.50980392156862</v>
      </c>
      <c r="DU14" s="45"/>
      <c r="DV14" s="45"/>
      <c r="DW14" s="45"/>
      <c r="DX14" s="45"/>
      <c r="DY14" s="45"/>
      <c r="DZ14" s="45"/>
      <c r="EA14" s="45"/>
      <c r="EB14" s="45"/>
      <c r="EC14" s="45">
        <v>6</v>
      </c>
      <c r="ED14" s="45">
        <v>0.42237222757955639</v>
      </c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>
        <v>122.22891566265061</v>
      </c>
      <c r="EX14" s="45">
        <v>5.5412118931125329</v>
      </c>
      <c r="EY14" s="45">
        <v>12.94311697574893</v>
      </c>
      <c r="EZ14" s="45">
        <v>37.788600288600286</v>
      </c>
      <c r="FA14" s="45">
        <v>2.9864596497562736</v>
      </c>
      <c r="FB14" s="45">
        <v>10.35645472061657</v>
      </c>
      <c r="FC14" s="45"/>
      <c r="FD14" s="45"/>
    </row>
    <row r="15" spans="1:160" x14ac:dyDescent="0.2">
      <c r="A15" s="44">
        <v>1872</v>
      </c>
      <c r="C15" s="45"/>
      <c r="D15" s="45"/>
      <c r="E15" s="45"/>
      <c r="F15" s="45"/>
      <c r="G15" s="45"/>
      <c r="H15" s="45"/>
      <c r="I15" s="45"/>
      <c r="J15" s="45"/>
      <c r="K15" s="45">
        <v>50.123456790123456</v>
      </c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>
        <v>18.577918647649234</v>
      </c>
      <c r="AT15" s="45">
        <v>6.3842592592592595</v>
      </c>
      <c r="AU15" s="45"/>
      <c r="AV15" s="45"/>
      <c r="AW15" s="45"/>
      <c r="AX15" s="45"/>
      <c r="AY15" s="45">
        <v>2</v>
      </c>
      <c r="AZ15" s="45"/>
      <c r="BA15" s="45"/>
      <c r="BB15" s="45"/>
      <c r="BC15" s="45"/>
      <c r="BD15" s="45"/>
      <c r="BE15" s="45"/>
      <c r="BF15" s="45">
        <v>2.862852326338106</v>
      </c>
      <c r="BG15" s="45"/>
      <c r="BH15" s="45"/>
      <c r="BI15" s="45"/>
      <c r="BJ15" s="45"/>
      <c r="BK15" s="45"/>
      <c r="BL15" s="45"/>
      <c r="BM15" s="45">
        <v>32.551031715562992</v>
      </c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>
        <v>31.111111111111111</v>
      </c>
      <c r="DF15" s="45"/>
      <c r="DG15" s="45"/>
      <c r="DH15" s="45"/>
      <c r="DI15" s="45"/>
      <c r="DJ15" s="45"/>
      <c r="DK15" s="45"/>
      <c r="DL15" s="45"/>
      <c r="DM15" s="45"/>
      <c r="DN15" s="45">
        <v>3.1661538461538461</v>
      </c>
      <c r="DO15" s="45"/>
      <c r="DP15" s="45"/>
      <c r="DQ15" s="45"/>
      <c r="DR15" s="45"/>
      <c r="DS15" s="45"/>
      <c r="DT15" s="45">
        <v>259.375</v>
      </c>
      <c r="DU15" s="45"/>
      <c r="DV15" s="45"/>
      <c r="DW15" s="45"/>
      <c r="DX15" s="45"/>
      <c r="DY15" s="45"/>
      <c r="DZ15" s="45"/>
      <c r="EA15" s="45"/>
      <c r="EB15" s="45"/>
      <c r="EC15" s="45">
        <v>5.8811011323701683</v>
      </c>
      <c r="ED15" s="45">
        <v>0.34932024169184289</v>
      </c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>
        <v>123.44827586206897</v>
      </c>
      <c r="EX15" s="45">
        <v>5.3365578395808138</v>
      </c>
      <c r="EY15" s="45">
        <v>12.946411483253588</v>
      </c>
      <c r="EZ15" s="45">
        <v>37.679814385150813</v>
      </c>
      <c r="FA15" s="45">
        <v>3.1914650409601828</v>
      </c>
      <c r="FB15" s="45">
        <v>10.161290322580646</v>
      </c>
      <c r="FC15" s="45"/>
      <c r="FD15" s="45"/>
    </row>
    <row r="16" spans="1:160" x14ac:dyDescent="0.2">
      <c r="A16" s="44">
        <v>1874</v>
      </c>
      <c r="C16" s="45"/>
      <c r="D16" s="45"/>
      <c r="E16" s="45"/>
      <c r="F16" s="45"/>
      <c r="G16" s="45"/>
      <c r="H16" s="45"/>
      <c r="I16" s="45"/>
      <c r="J16" s="45"/>
      <c r="K16" s="45">
        <v>26.783719074221867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>
        <v>31.076222980659839</v>
      </c>
      <c r="AT16" s="45">
        <v>6.1845086099652988</v>
      </c>
      <c r="AU16" s="45"/>
      <c r="AV16" s="45"/>
      <c r="AW16" s="45"/>
      <c r="AX16" s="45"/>
      <c r="AY16" s="45">
        <v>2.6253163600649718</v>
      </c>
      <c r="AZ16" s="45"/>
      <c r="BA16" s="45"/>
      <c r="BB16" s="45"/>
      <c r="BC16" s="45"/>
      <c r="BD16" s="45"/>
      <c r="BE16" s="45"/>
      <c r="BF16" s="45">
        <v>6.0313300179294984</v>
      </c>
      <c r="BG16" s="45"/>
      <c r="BH16" s="45"/>
      <c r="BI16" s="45"/>
      <c r="BJ16" s="45"/>
      <c r="BK16" s="45"/>
      <c r="BL16" s="45"/>
      <c r="BM16" s="45">
        <v>59.627023710572303</v>
      </c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>
        <v>10.37037037037037</v>
      </c>
      <c r="DF16" s="45"/>
      <c r="DG16" s="45"/>
      <c r="DH16" s="45"/>
      <c r="DI16" s="45"/>
      <c r="DJ16" s="45"/>
      <c r="DK16" s="45"/>
      <c r="DL16" s="45"/>
      <c r="DM16" s="45"/>
      <c r="DN16" s="45">
        <v>2.9098873591989989</v>
      </c>
      <c r="DO16" s="45"/>
      <c r="DP16" s="45"/>
      <c r="DQ16" s="45"/>
      <c r="DR16" s="45"/>
      <c r="DS16" s="45"/>
      <c r="DT16" s="45">
        <v>165.35433070866142</v>
      </c>
      <c r="DU16" s="45"/>
      <c r="DV16" s="45"/>
      <c r="DW16" s="45"/>
      <c r="DX16" s="45"/>
      <c r="DY16" s="45"/>
      <c r="DZ16" s="45"/>
      <c r="EA16" s="45"/>
      <c r="EB16" s="45"/>
      <c r="EC16" s="45">
        <v>4.4366450683945287</v>
      </c>
      <c r="ED16" s="45">
        <v>0.5</v>
      </c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>
        <v>101.04803493449782</v>
      </c>
      <c r="EX16" s="45">
        <v>7.1890897946674839</v>
      </c>
      <c r="EY16" s="45">
        <v>15.563465616479855</v>
      </c>
      <c r="EZ16" s="45">
        <v>78.900862068965523</v>
      </c>
      <c r="FA16" s="45">
        <v>3.2004904966278356</v>
      </c>
      <c r="FB16" s="45">
        <v>11.200787401574804</v>
      </c>
      <c r="FC16" s="45"/>
      <c r="FD16" s="45"/>
    </row>
    <row r="17" spans="1:160" x14ac:dyDescent="0.2">
      <c r="A17" s="44">
        <v>1875</v>
      </c>
      <c r="C17" s="45"/>
      <c r="D17" s="45"/>
      <c r="E17" s="45"/>
      <c r="F17" s="45"/>
      <c r="G17" s="45"/>
      <c r="H17" s="45"/>
      <c r="I17" s="45"/>
      <c r="J17" s="45"/>
      <c r="K17" s="45">
        <v>32.353629976580798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>
        <v>33.720157147174369</v>
      </c>
      <c r="AT17" s="45">
        <v>4.314687602224403</v>
      </c>
      <c r="AU17" s="45"/>
      <c r="AV17" s="45"/>
      <c r="AW17" s="45"/>
      <c r="AX17" s="45"/>
      <c r="AY17" s="45">
        <v>1.5919795451487013</v>
      </c>
      <c r="AZ17" s="45"/>
      <c r="BA17" s="45"/>
      <c r="BB17" s="45"/>
      <c r="BC17" s="45"/>
      <c r="BD17" s="45"/>
      <c r="BE17" s="45"/>
      <c r="BF17" s="45">
        <v>6.2998280747412219</v>
      </c>
      <c r="BG17" s="45"/>
      <c r="BH17" s="45"/>
      <c r="BI17" s="45"/>
      <c r="BJ17" s="45"/>
      <c r="BK17" s="45"/>
      <c r="BL17" s="45"/>
      <c r="BM17" s="45">
        <v>69.945448504686937</v>
      </c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>
        <v>10.597222222222223</v>
      </c>
      <c r="DF17" s="45"/>
      <c r="DG17" s="45"/>
      <c r="DH17" s="45"/>
      <c r="DI17" s="45"/>
      <c r="DJ17" s="45"/>
      <c r="DK17" s="45"/>
      <c r="DL17" s="45"/>
      <c r="DM17" s="45"/>
      <c r="DN17" s="45">
        <v>2.5634246144161157</v>
      </c>
      <c r="DO17" s="45"/>
      <c r="DP17" s="45"/>
      <c r="DQ17" s="45"/>
      <c r="DR17" s="45"/>
      <c r="DS17" s="45"/>
      <c r="DT17" s="45">
        <v>115.38461538461539</v>
      </c>
      <c r="DU17" s="45"/>
      <c r="DV17" s="45"/>
      <c r="DW17" s="45"/>
      <c r="DX17" s="45"/>
      <c r="DY17" s="45"/>
      <c r="DZ17" s="45"/>
      <c r="EA17" s="45"/>
      <c r="EB17" s="45"/>
      <c r="EC17" s="45">
        <v>3.9685230024213074</v>
      </c>
      <c r="ED17" s="45">
        <v>0.51181818181818184</v>
      </c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>
        <v>115.61904761904762</v>
      </c>
      <c r="EX17" s="45">
        <v>7.8579499596448752</v>
      </c>
      <c r="EY17" s="45">
        <v>14.28923076923077</v>
      </c>
      <c r="EZ17" s="45">
        <v>84.415584415584419</v>
      </c>
      <c r="FA17" s="45">
        <v>3.4157960718763061</v>
      </c>
      <c r="FB17" s="45">
        <v>11.517948717948718</v>
      </c>
      <c r="FC17" s="45"/>
      <c r="FD17" s="45"/>
    </row>
    <row r="18" spans="1:160" x14ac:dyDescent="0.2">
      <c r="A18" s="44">
        <v>1876</v>
      </c>
      <c r="C18" s="45"/>
      <c r="D18" s="45"/>
      <c r="E18" s="45"/>
      <c r="F18" s="45"/>
      <c r="G18" s="45"/>
      <c r="H18" s="45"/>
      <c r="I18" s="45"/>
      <c r="J18" s="45"/>
      <c r="K18" s="45">
        <v>38.656884875846501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>
        <v>15.475437486822686</v>
      </c>
      <c r="AT18" s="45">
        <v>7.7387345915809931</v>
      </c>
      <c r="AU18" s="45"/>
      <c r="AV18" s="45"/>
      <c r="AW18" s="45"/>
      <c r="AX18" s="45"/>
      <c r="AY18" s="45">
        <v>2.0125553914327918</v>
      </c>
      <c r="AZ18" s="45"/>
      <c r="BA18" s="45"/>
      <c r="BB18" s="45"/>
      <c r="BC18" s="45"/>
      <c r="BD18" s="45"/>
      <c r="BE18" s="45"/>
      <c r="BF18" s="45">
        <v>5.6241289703108643</v>
      </c>
      <c r="BG18" s="45"/>
      <c r="BH18" s="45"/>
      <c r="BI18" s="45"/>
      <c r="BJ18" s="45"/>
      <c r="BK18" s="45"/>
      <c r="BL18" s="45"/>
      <c r="BM18" s="45">
        <v>80.378479284549613</v>
      </c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>
        <v>15.498036705691025</v>
      </c>
      <c r="DF18" s="45"/>
      <c r="DG18" s="45"/>
      <c r="DH18" s="45"/>
      <c r="DI18" s="45"/>
      <c r="DJ18" s="45"/>
      <c r="DK18" s="45"/>
      <c r="DL18" s="45"/>
      <c r="DM18" s="45"/>
      <c r="DN18" s="45">
        <v>6.9093808131809729</v>
      </c>
      <c r="DO18" s="45"/>
      <c r="DP18" s="45"/>
      <c r="DQ18" s="45"/>
      <c r="DR18" s="45"/>
      <c r="DS18" s="45"/>
      <c r="DT18" s="45">
        <v>109.13884007029877</v>
      </c>
      <c r="DU18" s="45"/>
      <c r="DV18" s="45"/>
      <c r="DW18" s="45"/>
      <c r="DX18" s="45"/>
      <c r="DY18" s="45"/>
      <c r="DZ18" s="45"/>
      <c r="EA18" s="45"/>
      <c r="EB18" s="45"/>
      <c r="EC18" s="45">
        <v>6.017541911846342</v>
      </c>
      <c r="ED18" s="45">
        <v>1.9486271036315324</v>
      </c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>
        <v>88.489208633093526</v>
      </c>
      <c r="EX18" s="45">
        <v>7.6751450245426147</v>
      </c>
      <c r="EY18" s="45">
        <v>5.4096432771462171</v>
      </c>
      <c r="EZ18" s="45">
        <v>69.989519040409917</v>
      </c>
      <c r="FA18" s="45">
        <v>2.0317694865164388</v>
      </c>
      <c r="FB18" s="45">
        <v>18.298555377207062</v>
      </c>
      <c r="FC18" s="45"/>
      <c r="FD18" s="45"/>
    </row>
    <row r="19" spans="1:160" x14ac:dyDescent="0.2">
      <c r="A19" s="44">
        <v>1877</v>
      </c>
      <c r="C19" s="45"/>
      <c r="D19" s="45"/>
      <c r="E19" s="45">
        <v>35.813084112149532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>
        <v>17.454362657091561</v>
      </c>
      <c r="S19" s="45">
        <v>36.864157119476268</v>
      </c>
      <c r="T19" s="45">
        <v>16.826629680998611</v>
      </c>
      <c r="U19" s="45"/>
      <c r="V19" s="45">
        <v>50.173758865248232</v>
      </c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>
        <v>64</v>
      </c>
      <c r="AM19" s="45"/>
      <c r="AN19" s="45"/>
      <c r="AO19" s="45">
        <v>27.6</v>
      </c>
      <c r="AP19" s="45"/>
      <c r="AQ19" s="45">
        <v>4.5200492004920054</v>
      </c>
      <c r="AR19" s="45"/>
      <c r="AS19" s="45"/>
      <c r="AT19" s="45">
        <v>14.055468341182625</v>
      </c>
      <c r="AU19" s="45"/>
      <c r="AV19" s="45">
        <v>39.13637119842344</v>
      </c>
      <c r="AW19" s="45"/>
      <c r="AX19" s="45">
        <v>1.9976433621366849</v>
      </c>
      <c r="AY19" s="45"/>
      <c r="AZ19" s="45"/>
      <c r="BA19" s="45">
        <v>3.7351788165697219</v>
      </c>
      <c r="BB19" s="45"/>
      <c r="BC19" s="45"/>
      <c r="BD19" s="45"/>
      <c r="BE19" s="45"/>
      <c r="BF19" s="45"/>
      <c r="BG19" s="45">
        <v>10.700088888888889</v>
      </c>
      <c r="BH19" s="45"/>
      <c r="BI19" s="45"/>
      <c r="BJ19" s="45"/>
      <c r="BK19" s="45"/>
      <c r="BL19" s="45"/>
      <c r="BM19" s="45"/>
      <c r="BN19" s="45"/>
      <c r="BO19" s="45"/>
      <c r="BP19" s="45"/>
      <c r="BQ19" s="45">
        <v>1.1119059284664379</v>
      </c>
      <c r="BR19" s="45"/>
      <c r="BS19" s="45">
        <v>32.237037037037041</v>
      </c>
      <c r="BT19" s="45"/>
      <c r="BU19" s="45">
        <v>6.3817674937273488</v>
      </c>
      <c r="BV19" s="45"/>
      <c r="BW19" s="45"/>
      <c r="BX19" s="45"/>
      <c r="BY19" s="45"/>
      <c r="BZ19" s="45"/>
      <c r="CA19" s="45">
        <v>37.69896907216495</v>
      </c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>
        <v>10.352874244399668</v>
      </c>
      <c r="CN19" s="45"/>
      <c r="CO19" s="45"/>
      <c r="CP19" s="45"/>
      <c r="CQ19" s="45"/>
      <c r="CR19" s="45"/>
      <c r="CS19" s="45"/>
      <c r="CT19" s="45"/>
      <c r="CU19" s="45"/>
      <c r="CV19" s="45">
        <v>5.5996461742591768</v>
      </c>
      <c r="CW19" s="45"/>
      <c r="CX19" s="45"/>
      <c r="CY19" s="45"/>
      <c r="CZ19" s="45"/>
      <c r="DA19" s="45"/>
      <c r="DB19" s="45"/>
      <c r="DC19" s="45"/>
      <c r="DD19" s="45"/>
      <c r="DE19" s="45">
        <v>10.785181020733207</v>
      </c>
      <c r="DF19" s="45">
        <v>4.2678167400106909E-2</v>
      </c>
      <c r="DG19" s="45">
        <v>10.649221183800623</v>
      </c>
      <c r="DH19" s="45">
        <v>22.59468832555741</v>
      </c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>
        <v>143.75216852540271</v>
      </c>
      <c r="DU19" s="45"/>
      <c r="DV19" s="45"/>
      <c r="DW19" s="45"/>
      <c r="DX19" s="45"/>
      <c r="DY19" s="45">
        <v>4.1167985653580763E-2</v>
      </c>
      <c r="DZ19" s="45"/>
      <c r="EA19" s="45"/>
      <c r="EB19" s="45"/>
      <c r="EC19" s="45"/>
      <c r="ED19" s="45">
        <v>1.601696095183849</v>
      </c>
      <c r="EE19" s="45"/>
      <c r="EF19" s="45"/>
      <c r="EG19" s="45"/>
      <c r="EH19" s="45"/>
      <c r="EI19" s="45"/>
      <c r="EJ19" s="45">
        <v>1.9183471074380165</v>
      </c>
      <c r="EK19" s="45"/>
      <c r="EL19" s="45"/>
      <c r="EM19" s="45"/>
      <c r="EN19" s="45"/>
      <c r="EO19" s="45"/>
      <c r="EP19" s="45"/>
      <c r="EQ19" s="45"/>
      <c r="ER19" s="45">
        <v>3.3778154106689247</v>
      </c>
      <c r="ES19" s="45"/>
      <c r="ET19" s="45"/>
      <c r="EU19" s="45">
        <v>63.246896551724141</v>
      </c>
      <c r="EV19" s="45"/>
      <c r="EW19" s="45"/>
      <c r="EX19" s="45"/>
      <c r="EY19" s="45"/>
      <c r="EZ19" s="45"/>
      <c r="FA19" s="45"/>
      <c r="FB19" s="45"/>
      <c r="FC19" s="45"/>
      <c r="FD19" s="45"/>
    </row>
    <row r="20" spans="1:160" x14ac:dyDescent="0.2">
      <c r="A20" s="44">
        <v>1878</v>
      </c>
      <c r="C20" s="45"/>
      <c r="D20" s="45"/>
      <c r="E20" s="45">
        <v>34.942528735632187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>
        <v>16</v>
      </c>
      <c r="S20" s="45">
        <v>38.191627906976748</v>
      </c>
      <c r="T20" s="45">
        <v>18.217037037037038</v>
      </c>
      <c r="U20" s="45"/>
      <c r="V20" s="45">
        <v>46.302665121668596</v>
      </c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>
        <v>108.23529411764706</v>
      </c>
      <c r="AL20" s="45"/>
      <c r="AM20" s="45"/>
      <c r="AN20" s="45"/>
      <c r="AO20" s="45">
        <v>27.397435897435898</v>
      </c>
      <c r="AP20" s="45"/>
      <c r="AQ20" s="45">
        <v>4.5895287958115185</v>
      </c>
      <c r="AR20" s="45"/>
      <c r="AS20" s="45"/>
      <c r="AT20" s="45">
        <v>3.0507805490759017</v>
      </c>
      <c r="AU20" s="45"/>
      <c r="AV20" s="45"/>
      <c r="AW20" s="45">
        <v>4.1081028390398444</v>
      </c>
      <c r="AX20" s="45">
        <v>2</v>
      </c>
      <c r="AY20" s="45"/>
      <c r="AZ20" s="45"/>
      <c r="BA20" s="45">
        <v>3.7333333333333329</v>
      </c>
      <c r="BB20" s="45"/>
      <c r="BC20" s="45"/>
      <c r="BD20" s="45"/>
      <c r="BE20" s="45"/>
      <c r="BF20" s="45"/>
      <c r="BG20" s="45">
        <v>12.333436055469953</v>
      </c>
      <c r="BH20" s="45"/>
      <c r="BI20" s="45"/>
      <c r="BJ20" s="45"/>
      <c r="BK20" s="45"/>
      <c r="BL20" s="45"/>
      <c r="BM20" s="45"/>
      <c r="BN20" s="45"/>
      <c r="BO20" s="45"/>
      <c r="BP20" s="45"/>
      <c r="BQ20" s="45">
        <v>1.0521204499406134</v>
      </c>
      <c r="BR20" s="45"/>
      <c r="BS20" s="45">
        <v>42.823529411764703</v>
      </c>
      <c r="BT20" s="45"/>
      <c r="BU20" s="45">
        <v>7.5116802483507961</v>
      </c>
      <c r="BV20" s="45"/>
      <c r="BW20" s="45"/>
      <c r="BX20" s="45"/>
      <c r="BY20" s="45"/>
      <c r="BZ20" s="45"/>
      <c r="CA20" s="45">
        <v>38.651008732309549</v>
      </c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>
        <v>11.291652595257323</v>
      </c>
      <c r="CN20" s="45"/>
      <c r="CO20" s="45"/>
      <c r="CP20" s="45"/>
      <c r="CQ20" s="45"/>
      <c r="CR20" s="45"/>
      <c r="CS20" s="45"/>
      <c r="CT20" s="45"/>
      <c r="CU20" s="45">
        <v>12.8</v>
      </c>
      <c r="CV20" s="45">
        <v>5.6159218926023273</v>
      </c>
      <c r="CW20" s="45"/>
      <c r="CX20" s="45"/>
      <c r="CY20" s="45"/>
      <c r="CZ20" s="45"/>
      <c r="DA20" s="45"/>
      <c r="DB20" s="45"/>
      <c r="DC20" s="45"/>
      <c r="DD20" s="45"/>
      <c r="DE20" s="45">
        <v>9.9555303851355195</v>
      </c>
      <c r="DF20" s="45"/>
      <c r="DG20" s="45">
        <v>10.704072398190045</v>
      </c>
      <c r="DH20" s="45">
        <v>22.545943851965671</v>
      </c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>
        <v>116.8527918781726</v>
      </c>
      <c r="DU20" s="45"/>
      <c r="DV20" s="45"/>
      <c r="DW20" s="45"/>
      <c r="DX20" s="45"/>
      <c r="DY20" s="45">
        <v>8.8419547699506107E-2</v>
      </c>
      <c r="DZ20" s="45"/>
      <c r="EA20" s="45"/>
      <c r="EB20" s="45"/>
      <c r="EC20" s="45"/>
      <c r="ED20" s="45">
        <v>1.6031961878196188</v>
      </c>
      <c r="EE20" s="45"/>
      <c r="EF20" s="45"/>
      <c r="EG20" s="45"/>
      <c r="EH20" s="45"/>
      <c r="EI20" s="45"/>
      <c r="EJ20" s="45">
        <v>1.99899849774662</v>
      </c>
      <c r="EK20" s="45"/>
      <c r="EL20" s="45"/>
      <c r="EM20" s="45"/>
      <c r="EN20" s="45"/>
      <c r="EO20" s="45"/>
      <c r="EP20" s="45"/>
      <c r="EQ20" s="45"/>
      <c r="ER20" s="45"/>
      <c r="ES20" s="45">
        <v>6.741925396470851</v>
      </c>
      <c r="ET20" s="45"/>
      <c r="EU20" s="45">
        <v>47.57479508196721</v>
      </c>
      <c r="EV20" s="45"/>
      <c r="EW20" s="45"/>
      <c r="EX20" s="45"/>
      <c r="EY20" s="45"/>
      <c r="EZ20" s="45"/>
      <c r="FA20" s="45"/>
      <c r="FB20" s="45"/>
      <c r="FC20" s="45"/>
      <c r="FD20" s="45"/>
    </row>
    <row r="21" spans="1:160" x14ac:dyDescent="0.2">
      <c r="A21" s="44">
        <v>1879</v>
      </c>
      <c r="C21" s="45"/>
      <c r="D21" s="45"/>
      <c r="E21" s="45">
        <v>38.792682926829272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>
        <v>16</v>
      </c>
      <c r="S21" s="45">
        <v>38.089902280130296</v>
      </c>
      <c r="T21" s="45">
        <v>20.363402889245585</v>
      </c>
      <c r="U21" s="45"/>
      <c r="V21" s="45">
        <v>59.173930753564157</v>
      </c>
      <c r="W21" s="45"/>
      <c r="X21" s="45">
        <v>0.4469332131996846</v>
      </c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>
        <v>103.07368421052632</v>
      </c>
      <c r="AL21" s="45"/>
      <c r="AM21" s="45"/>
      <c r="AN21" s="45"/>
      <c r="AO21" s="45">
        <v>27.517655078391275</v>
      </c>
      <c r="AP21" s="45"/>
      <c r="AQ21" s="45">
        <v>4.5562412342215985</v>
      </c>
      <c r="AR21" s="45"/>
      <c r="AS21" s="45"/>
      <c r="AT21" s="45">
        <v>2.852238388360381</v>
      </c>
      <c r="AU21" s="45"/>
      <c r="AV21" s="45"/>
      <c r="AW21" s="45">
        <v>4.3806673891962813</v>
      </c>
      <c r="AX21" s="45">
        <v>2</v>
      </c>
      <c r="AY21" s="45"/>
      <c r="AZ21" s="45"/>
      <c r="BA21" s="45">
        <v>5.7291783615209306</v>
      </c>
      <c r="BB21" s="45"/>
      <c r="BC21" s="45"/>
      <c r="BD21" s="45"/>
      <c r="BE21" s="45"/>
      <c r="BF21" s="45"/>
      <c r="BG21" s="45">
        <v>12.723245614035088</v>
      </c>
      <c r="BH21" s="45"/>
      <c r="BI21" s="45"/>
      <c r="BJ21" s="45"/>
      <c r="BK21" s="45"/>
      <c r="BL21" s="45"/>
      <c r="BM21" s="45"/>
      <c r="BN21" s="45"/>
      <c r="BO21" s="45"/>
      <c r="BP21" s="45"/>
      <c r="BQ21" s="45">
        <v>1.2364995666746721</v>
      </c>
      <c r="BR21" s="45"/>
      <c r="BS21" s="45">
        <v>31.884955752212392</v>
      </c>
      <c r="BT21" s="45"/>
      <c r="BU21" s="45">
        <v>7.7744220476027781</v>
      </c>
      <c r="BV21" s="45"/>
      <c r="BW21" s="45"/>
      <c r="BX21" s="45"/>
      <c r="BY21" s="45"/>
      <c r="BZ21" s="45"/>
      <c r="CA21" s="45">
        <v>38.583768913342503</v>
      </c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>
        <v>11.877514319147627</v>
      </c>
      <c r="CN21" s="45"/>
      <c r="CO21" s="45"/>
      <c r="CP21" s="45"/>
      <c r="CQ21" s="45"/>
      <c r="CR21" s="45"/>
      <c r="CS21" s="45"/>
      <c r="CT21" s="45"/>
      <c r="CU21" s="45">
        <v>12.8</v>
      </c>
      <c r="CV21" s="45">
        <v>5.6103057757644397</v>
      </c>
      <c r="CW21" s="45"/>
      <c r="CX21" s="45"/>
      <c r="CY21" s="45"/>
      <c r="CZ21" s="45"/>
      <c r="DA21" s="45"/>
      <c r="DB21" s="45"/>
      <c r="DC21" s="45"/>
      <c r="DD21" s="45"/>
      <c r="DE21" s="45">
        <v>6.6369174313886061</v>
      </c>
      <c r="DF21" s="45">
        <v>4.3850571534651508E-2</v>
      </c>
      <c r="DG21" s="45">
        <v>10.492000000000001</v>
      </c>
      <c r="DH21" s="45">
        <v>22.59468832555741</v>
      </c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>
        <v>119.16379310344828</v>
      </c>
      <c r="DU21" s="45"/>
      <c r="DV21" s="45"/>
      <c r="DW21" s="45"/>
      <c r="DX21" s="45"/>
      <c r="DY21" s="45">
        <v>6.507745580462912E-2</v>
      </c>
      <c r="DZ21" s="45"/>
      <c r="EA21" s="45"/>
      <c r="EB21" s="45"/>
      <c r="EC21" s="45"/>
      <c r="ED21" s="45">
        <v>1.6009852216748768</v>
      </c>
      <c r="EE21" s="45"/>
      <c r="EF21" s="45">
        <v>11.378956623681127</v>
      </c>
      <c r="EG21" s="45"/>
      <c r="EH21" s="45"/>
      <c r="EI21" s="45"/>
      <c r="EJ21" s="45">
        <v>2</v>
      </c>
      <c r="EK21" s="45"/>
      <c r="EL21" s="45"/>
      <c r="EM21" s="45"/>
      <c r="EN21" s="45"/>
      <c r="EO21" s="45"/>
      <c r="EP21" s="45"/>
      <c r="EQ21" s="45"/>
      <c r="ER21" s="45"/>
      <c r="ES21" s="45">
        <v>7.8909090909090915</v>
      </c>
      <c r="ET21" s="45"/>
      <c r="EU21" s="45">
        <v>52.671201814058961</v>
      </c>
      <c r="EV21" s="45"/>
      <c r="EW21" s="45"/>
      <c r="EX21" s="45"/>
      <c r="EY21" s="45"/>
      <c r="EZ21" s="45"/>
      <c r="FA21" s="45"/>
      <c r="FB21" s="45"/>
      <c r="FC21" s="45"/>
      <c r="FD21" s="45"/>
    </row>
    <row r="22" spans="1:160" x14ac:dyDescent="0.2">
      <c r="A22" s="44">
        <v>1880</v>
      </c>
      <c r="C22" s="45"/>
      <c r="D22" s="45"/>
      <c r="E22" s="45">
        <v>37.28052805280528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>
        <v>16</v>
      </c>
      <c r="S22" s="45">
        <v>38.231506849315068</v>
      </c>
      <c r="T22" s="45">
        <v>19.547826086956523</v>
      </c>
      <c r="U22" s="45"/>
      <c r="V22" s="45">
        <v>111.30423861852434</v>
      </c>
      <c r="W22" s="45"/>
      <c r="X22" s="45">
        <v>0.74780262260289543</v>
      </c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>
        <v>95.741935483870961</v>
      </c>
      <c r="AL22" s="45"/>
      <c r="AM22" s="45"/>
      <c r="AN22" s="45"/>
      <c r="AO22" s="45">
        <v>27.885554520037282</v>
      </c>
      <c r="AP22" s="45"/>
      <c r="AQ22" s="45">
        <v>5.0684831970935509</v>
      </c>
      <c r="AR22" s="45"/>
      <c r="AS22" s="45"/>
      <c r="AT22" s="45">
        <v>2.7521617592247485</v>
      </c>
      <c r="AU22" s="45"/>
      <c r="AV22" s="45"/>
      <c r="AW22" s="45">
        <v>3.7194502617801048</v>
      </c>
      <c r="AX22" s="45">
        <v>2</v>
      </c>
      <c r="AY22" s="45"/>
      <c r="AZ22" s="45"/>
      <c r="BA22" s="45">
        <v>4</v>
      </c>
      <c r="BB22" s="45"/>
      <c r="BC22" s="45"/>
      <c r="BD22" s="45"/>
      <c r="BE22" s="45"/>
      <c r="BF22" s="45"/>
      <c r="BG22" s="45">
        <v>12.354414784394251</v>
      </c>
      <c r="BH22" s="45"/>
      <c r="BI22" s="45"/>
      <c r="BJ22" s="45"/>
      <c r="BK22" s="45"/>
      <c r="BL22" s="45"/>
      <c r="BM22" s="45"/>
      <c r="BN22" s="45"/>
      <c r="BO22" s="45"/>
      <c r="BP22" s="45"/>
      <c r="BQ22" s="45">
        <v>0.69326711138132713</v>
      </c>
      <c r="BR22" s="45"/>
      <c r="BS22" s="45">
        <v>42.634146341463413</v>
      </c>
      <c r="BT22" s="45"/>
      <c r="BU22" s="45">
        <v>5.2117279937589389</v>
      </c>
      <c r="BV22" s="45"/>
      <c r="BW22" s="45"/>
      <c r="BX22" s="45"/>
      <c r="BY22" s="45"/>
      <c r="BZ22" s="45"/>
      <c r="CA22" s="45">
        <v>35.918681902737177</v>
      </c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>
        <v>9.6642749965898229</v>
      </c>
      <c r="CN22" s="45"/>
      <c r="CO22" s="45"/>
      <c r="CP22" s="45"/>
      <c r="CQ22" s="45"/>
      <c r="CR22" s="45"/>
      <c r="CS22" s="45"/>
      <c r="CT22" s="45"/>
      <c r="CU22" s="45">
        <v>12.8</v>
      </c>
      <c r="CV22" s="45">
        <v>5.6074507042253527</v>
      </c>
      <c r="CW22" s="45"/>
      <c r="CX22" s="45"/>
      <c r="CY22" s="45"/>
      <c r="CZ22" s="45"/>
      <c r="DA22" s="45"/>
      <c r="DB22" s="45"/>
      <c r="DC22" s="45"/>
      <c r="DD22" s="45"/>
      <c r="DE22" s="45">
        <v>8.2962962962962958</v>
      </c>
      <c r="DF22" s="45">
        <v>3.9999736358183775E-2</v>
      </c>
      <c r="DG22" s="45">
        <v>7.4909652509652505</v>
      </c>
      <c r="DH22" s="45">
        <v>22.916165535178024</v>
      </c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>
        <v>117.4537540805223</v>
      </c>
      <c r="DU22" s="45"/>
      <c r="DV22" s="45"/>
      <c r="DW22" s="45"/>
      <c r="DX22" s="45"/>
      <c r="DY22" s="45">
        <v>2.7119837508463099E-2</v>
      </c>
      <c r="DZ22" s="45"/>
      <c r="EA22" s="45"/>
      <c r="EB22" s="45"/>
      <c r="EC22" s="45"/>
      <c r="ED22" s="45">
        <v>1.6</v>
      </c>
      <c r="EE22" s="45"/>
      <c r="EF22" s="45">
        <v>8.2643193652367959</v>
      </c>
      <c r="EG22" s="45"/>
      <c r="EH22" s="45"/>
      <c r="EI22" s="45"/>
      <c r="EJ22" s="45">
        <v>2</v>
      </c>
      <c r="EK22" s="45"/>
      <c r="EL22" s="45"/>
      <c r="EM22" s="45"/>
      <c r="EN22" s="45"/>
      <c r="EO22" s="45"/>
      <c r="EP22" s="45"/>
      <c r="EQ22" s="45"/>
      <c r="ER22" s="45"/>
      <c r="ES22" s="45">
        <v>6.8728652751423143</v>
      </c>
      <c r="ET22" s="45"/>
      <c r="EU22" s="45">
        <v>55.294635004397541</v>
      </c>
      <c r="EV22" s="45"/>
      <c r="EW22" s="45"/>
      <c r="EX22" s="45"/>
      <c r="EY22" s="45"/>
      <c r="EZ22" s="45"/>
      <c r="FA22" s="45"/>
      <c r="FB22" s="45"/>
      <c r="FC22" s="45"/>
      <c r="FD22" s="45"/>
    </row>
    <row r="23" spans="1:160" x14ac:dyDescent="0.2">
      <c r="A23" s="44">
        <v>1881</v>
      </c>
      <c r="C23" s="45"/>
      <c r="D23" s="45"/>
      <c r="E23" s="45">
        <v>21.816993464052288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>
        <v>16.007879185817465</v>
      </c>
      <c r="S23" s="45">
        <v>37.208396946564882</v>
      </c>
      <c r="T23" s="45">
        <v>32.162361623616235</v>
      </c>
      <c r="U23" s="45"/>
      <c r="V23" s="45">
        <v>61.545741324921138</v>
      </c>
      <c r="W23" s="45"/>
      <c r="X23" s="45">
        <v>0.8</v>
      </c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>
        <v>117.94520547945206</v>
      </c>
      <c r="AL23" s="45"/>
      <c r="AM23" s="45"/>
      <c r="AN23" s="45"/>
      <c r="AO23" s="45">
        <v>27.948529411764707</v>
      </c>
      <c r="AP23" s="45"/>
      <c r="AQ23" s="45">
        <v>13.886368366285119</v>
      </c>
      <c r="AR23" s="45"/>
      <c r="AS23" s="45"/>
      <c r="AT23" s="45">
        <v>2.7376779661016952</v>
      </c>
      <c r="AU23" s="45"/>
      <c r="AV23" s="45"/>
      <c r="AW23" s="45">
        <v>4.2188777610097405</v>
      </c>
      <c r="AX23" s="45">
        <v>1.6</v>
      </c>
      <c r="AY23" s="45"/>
      <c r="AZ23" s="45"/>
      <c r="BA23" s="45">
        <v>3.4667432086109682</v>
      </c>
      <c r="BB23" s="45"/>
      <c r="BC23" s="45"/>
      <c r="BD23" s="45"/>
      <c r="BE23" s="45"/>
      <c r="BF23" s="45"/>
      <c r="BG23" s="45">
        <v>8.767022308438408</v>
      </c>
      <c r="BH23" s="45"/>
      <c r="BI23" s="45"/>
      <c r="BJ23" s="45"/>
      <c r="BK23" s="45"/>
      <c r="BL23" s="45"/>
      <c r="BM23" s="45"/>
      <c r="BN23" s="45"/>
      <c r="BO23" s="45"/>
      <c r="BP23" s="45"/>
      <c r="BQ23" s="45">
        <v>0.69513510953490676</v>
      </c>
      <c r="BR23" s="45"/>
      <c r="BS23" s="45">
        <v>29.73469387755102</v>
      </c>
      <c r="BT23" s="45"/>
      <c r="BU23" s="45">
        <v>10.073341473341474</v>
      </c>
      <c r="BV23" s="45"/>
      <c r="BW23" s="45"/>
      <c r="BX23" s="45"/>
      <c r="BY23" s="45"/>
      <c r="BZ23" s="45"/>
      <c r="CA23" s="45">
        <v>37.035288270377734</v>
      </c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>
        <v>8.5246427650245042</v>
      </c>
      <c r="CN23" s="45"/>
      <c r="CO23" s="45"/>
      <c r="CP23" s="45"/>
      <c r="CQ23" s="45"/>
      <c r="CR23" s="45"/>
      <c r="CS23" s="45"/>
      <c r="CT23" s="45"/>
      <c r="CU23" s="45">
        <v>12.8</v>
      </c>
      <c r="CV23" s="45">
        <v>5.2918937100571819</v>
      </c>
      <c r="CW23" s="45"/>
      <c r="CX23" s="45"/>
      <c r="CY23" s="45"/>
      <c r="CZ23" s="45"/>
      <c r="DA23" s="45"/>
      <c r="DB23" s="45"/>
      <c r="DC23" s="45"/>
      <c r="DD23" s="45"/>
      <c r="DE23" s="45">
        <v>6.6370370370370368</v>
      </c>
      <c r="DF23" s="45">
        <v>2.4690797248451579E-2</v>
      </c>
      <c r="DG23" s="45">
        <v>7.161714855433698</v>
      </c>
      <c r="DH23" s="45">
        <v>25.255214112195599</v>
      </c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>
        <v>107.32133676092545</v>
      </c>
      <c r="DU23" s="45"/>
      <c r="DV23" s="45"/>
      <c r="DW23" s="45"/>
      <c r="DX23" s="45"/>
      <c r="DY23" s="45">
        <v>1.8148182963283261E-2</v>
      </c>
      <c r="DZ23" s="45"/>
      <c r="EA23" s="45"/>
      <c r="EB23" s="45"/>
      <c r="EC23" s="45"/>
      <c r="ED23" s="45">
        <v>0.40811817597944766</v>
      </c>
      <c r="EE23" s="45"/>
      <c r="EF23" s="45">
        <v>8.5995213675213673</v>
      </c>
      <c r="EG23" s="45"/>
      <c r="EH23" s="45"/>
      <c r="EI23" s="45"/>
      <c r="EJ23" s="45">
        <v>2.0016042780748662</v>
      </c>
      <c r="EK23" s="45"/>
      <c r="EL23" s="45"/>
      <c r="EM23" s="45"/>
      <c r="EN23" s="45"/>
      <c r="EO23" s="45"/>
      <c r="EP23" s="45"/>
      <c r="EQ23" s="45"/>
      <c r="ER23" s="45"/>
      <c r="ES23" s="45">
        <v>9.2213279678068414</v>
      </c>
      <c r="ET23" s="45"/>
      <c r="EU23" s="45">
        <v>75.625465230166498</v>
      </c>
      <c r="EV23" s="45"/>
      <c r="EW23" s="45"/>
      <c r="EX23" s="45"/>
      <c r="EY23" s="45"/>
      <c r="EZ23" s="45"/>
      <c r="FA23" s="45"/>
      <c r="FB23" s="45"/>
      <c r="FC23" s="45"/>
      <c r="FD23" s="45"/>
    </row>
    <row r="24" spans="1:160" x14ac:dyDescent="0.2">
      <c r="A24" s="44">
        <v>1882</v>
      </c>
      <c r="C24" s="45"/>
      <c r="D24" s="45">
        <v>5.2691075514874139</v>
      </c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>
        <v>17.966207759699625</v>
      </c>
      <c r="S24" s="45"/>
      <c r="T24" s="45"/>
      <c r="U24" s="45"/>
      <c r="V24" s="45"/>
      <c r="W24" s="45"/>
      <c r="X24" s="45">
        <v>0.70001465487763181</v>
      </c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>
        <v>79.016393442622956</v>
      </c>
      <c r="AQ24" s="45"/>
      <c r="AR24" s="45"/>
      <c r="AS24" s="45"/>
      <c r="AT24" s="45">
        <v>4.8230769230769228</v>
      </c>
      <c r="AU24" s="45"/>
      <c r="AV24" s="45"/>
      <c r="AW24" s="45"/>
      <c r="AX24" s="45">
        <v>1.5</v>
      </c>
      <c r="AY24" s="45"/>
      <c r="AZ24" s="45"/>
      <c r="BA24" s="45">
        <v>2.0019430623840786</v>
      </c>
      <c r="BB24" s="45"/>
      <c r="BC24" s="45"/>
      <c r="BD24" s="45"/>
      <c r="BE24" s="45"/>
      <c r="BF24" s="45">
        <v>7.512667851582413</v>
      </c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>
        <v>0.73845877399256699</v>
      </c>
      <c r="BR24" s="45"/>
      <c r="BS24" s="45"/>
      <c r="BT24" s="45"/>
      <c r="BU24" s="45"/>
      <c r="BV24" s="45"/>
      <c r="BW24" s="45">
        <v>17.284626783545214</v>
      </c>
      <c r="BX24" s="45"/>
      <c r="BY24" s="45"/>
      <c r="BZ24" s="45"/>
      <c r="CA24" s="45"/>
      <c r="CB24" s="45"/>
      <c r="CC24" s="45"/>
      <c r="CD24" s="45"/>
      <c r="CE24" s="45"/>
      <c r="CF24" s="45"/>
      <c r="CG24" s="45">
        <v>8.6354702146960989</v>
      </c>
      <c r="CH24" s="45"/>
      <c r="CI24" s="45"/>
      <c r="CJ24" s="45"/>
      <c r="CK24" s="45"/>
      <c r="CL24" s="45">
        <v>4.4954289732770745</v>
      </c>
      <c r="CM24" s="45"/>
      <c r="CN24" s="45"/>
      <c r="CO24" s="45">
        <v>21.363636363636363</v>
      </c>
      <c r="CP24" s="45"/>
      <c r="CQ24" s="45"/>
      <c r="CR24" s="45"/>
      <c r="CS24" s="45">
        <v>483.61056389139867</v>
      </c>
      <c r="CT24" s="45"/>
      <c r="CU24" s="45"/>
      <c r="CV24" s="45"/>
      <c r="CW24" s="45"/>
      <c r="CX24" s="45"/>
      <c r="CY24" s="45"/>
      <c r="CZ24" s="45"/>
      <c r="DA24" s="45"/>
      <c r="DB24" s="45">
        <v>1.5999655884377151</v>
      </c>
      <c r="DC24" s="45"/>
      <c r="DD24" s="45"/>
      <c r="DE24" s="45">
        <v>7.2592175380197208</v>
      </c>
      <c r="DF24" s="45"/>
      <c r="DG24" s="45"/>
      <c r="DH24" s="45"/>
      <c r="DI24" s="45"/>
      <c r="DJ24" s="45">
        <v>20</v>
      </c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>
        <v>545.42628571428565</v>
      </c>
      <c r="DW24" s="45"/>
      <c r="DX24" s="45"/>
      <c r="DY24" s="45"/>
      <c r="DZ24" s="45"/>
      <c r="EA24" s="45"/>
      <c r="EB24" s="45">
        <v>31.333333333333336</v>
      </c>
      <c r="EC24" s="45"/>
      <c r="ED24" s="45"/>
      <c r="EE24" s="45"/>
      <c r="EF24" s="45"/>
      <c r="EG24" s="45">
        <v>5</v>
      </c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>
        <v>1.6000483909992742</v>
      </c>
      <c r="EU24" s="45">
        <v>35.479653102068042</v>
      </c>
      <c r="EV24" s="45"/>
      <c r="EW24" s="45"/>
      <c r="EX24" s="45"/>
      <c r="EY24" s="45"/>
      <c r="EZ24" s="45"/>
      <c r="FA24" s="45"/>
      <c r="FB24" s="45"/>
      <c r="FC24" s="45"/>
      <c r="FD24" s="45"/>
    </row>
    <row r="25" spans="1:160" x14ac:dyDescent="0.2">
      <c r="A25" s="44">
        <v>1883</v>
      </c>
      <c r="C25" s="45"/>
      <c r="D25" s="45">
        <v>2.4340600904014891</v>
      </c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>
        <v>18</v>
      </c>
      <c r="S25" s="45"/>
      <c r="T25" s="45"/>
      <c r="U25" s="45"/>
      <c r="V25" s="45"/>
      <c r="W25" s="45"/>
      <c r="X25" s="45">
        <v>0.60001772316417556</v>
      </c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>
        <v>75</v>
      </c>
      <c r="AQ25" s="45"/>
      <c r="AR25" s="45"/>
      <c r="AS25" s="45"/>
      <c r="AT25" s="45">
        <v>4.4603174603174605</v>
      </c>
      <c r="AU25" s="45"/>
      <c r="AV25" s="45"/>
      <c r="AW25" s="45"/>
      <c r="AX25" s="45">
        <v>1.2000475384021154</v>
      </c>
      <c r="AY25" s="45"/>
      <c r="AZ25" s="45"/>
      <c r="BA25" s="45">
        <v>2.3333333333333335</v>
      </c>
      <c r="BB25" s="45"/>
      <c r="BC25" s="45"/>
      <c r="BD25" s="45"/>
      <c r="BE25" s="45"/>
      <c r="BF25" s="45">
        <v>7.512667851582413</v>
      </c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>
        <v>0.73853869922115867</v>
      </c>
      <c r="BR25" s="45"/>
      <c r="BS25" s="45"/>
      <c r="BT25" s="45"/>
      <c r="BU25" s="45"/>
      <c r="BV25" s="45"/>
      <c r="BW25" s="45">
        <v>18.497511231906085</v>
      </c>
      <c r="BX25" s="45"/>
      <c r="BY25" s="45"/>
      <c r="BZ25" s="45"/>
      <c r="CA25" s="45"/>
      <c r="CB25" s="45"/>
      <c r="CC25" s="45"/>
      <c r="CD25" s="45"/>
      <c r="CE25" s="45"/>
      <c r="CF25" s="45"/>
      <c r="CG25" s="45">
        <v>7.7163342458610353</v>
      </c>
      <c r="CH25" s="45"/>
      <c r="CI25" s="45"/>
      <c r="CJ25" s="45"/>
      <c r="CK25" s="45"/>
      <c r="CL25" s="45">
        <v>4.1942624047077706</v>
      </c>
      <c r="CM25" s="45"/>
      <c r="CN25" s="45"/>
      <c r="CO25" s="45">
        <v>21.818181818181817</v>
      </c>
      <c r="CP25" s="45"/>
      <c r="CQ25" s="45"/>
      <c r="CR25" s="45"/>
      <c r="CS25" s="45">
        <v>480.06627295060628</v>
      </c>
      <c r="CT25" s="45"/>
      <c r="CU25" s="45"/>
      <c r="CV25" s="45"/>
      <c r="CW25" s="45"/>
      <c r="CX25" s="45"/>
      <c r="CY25" s="45"/>
      <c r="CZ25" s="45"/>
      <c r="DA25" s="45"/>
      <c r="DB25" s="45">
        <v>2.0003284611594681</v>
      </c>
      <c r="DC25" s="45"/>
      <c r="DD25" s="45"/>
      <c r="DE25" s="45">
        <v>6.2222106756614366</v>
      </c>
      <c r="DF25" s="45"/>
      <c r="DG25" s="45"/>
      <c r="DH25" s="45"/>
      <c r="DI25" s="45"/>
      <c r="DJ25" s="45">
        <v>20.007376263185069</v>
      </c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>
        <v>363.61752380952373</v>
      </c>
      <c r="DW25" s="45"/>
      <c r="DX25" s="45"/>
      <c r="DY25" s="45"/>
      <c r="DZ25" s="45"/>
      <c r="EA25" s="45"/>
      <c r="EB25" s="45">
        <v>31.000000000000004</v>
      </c>
      <c r="EC25" s="45"/>
      <c r="ED25" s="45"/>
      <c r="EE25" s="45"/>
      <c r="EF25" s="45"/>
      <c r="EG25" s="45">
        <v>5.150967392774997</v>
      </c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>
        <v>1.8390920272839093</v>
      </c>
      <c r="EU25" s="45">
        <v>34.054054054054056</v>
      </c>
      <c r="EV25" s="45"/>
      <c r="EW25" s="45"/>
      <c r="EX25" s="45"/>
      <c r="EY25" s="45"/>
      <c r="EZ25" s="45"/>
      <c r="FA25" s="45"/>
      <c r="FB25" s="45"/>
      <c r="FC25" s="45"/>
      <c r="FD25" s="45"/>
    </row>
    <row r="26" spans="1:160" x14ac:dyDescent="0.2">
      <c r="A26" s="44">
        <v>1884</v>
      </c>
      <c r="C26" s="45"/>
      <c r="D26" s="45">
        <v>2.8674087953267939</v>
      </c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>
        <v>18</v>
      </c>
      <c r="S26" s="45"/>
      <c r="T26" s="45"/>
      <c r="U26" s="45"/>
      <c r="V26" s="45"/>
      <c r="W26" s="45"/>
      <c r="X26" s="45">
        <v>0.57083473013744557</v>
      </c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>
        <v>66</v>
      </c>
      <c r="AQ26" s="45"/>
      <c r="AR26" s="45"/>
      <c r="AS26" s="45"/>
      <c r="AT26" s="45">
        <v>4.3650793650793647</v>
      </c>
      <c r="AU26" s="45"/>
      <c r="AV26" s="45"/>
      <c r="AW26" s="45"/>
      <c r="AX26" s="45">
        <v>1.1999940689777884</v>
      </c>
      <c r="AY26" s="45"/>
      <c r="AZ26" s="45"/>
      <c r="BA26" s="45">
        <v>2.5000176136964103</v>
      </c>
      <c r="BB26" s="45"/>
      <c r="BC26" s="45"/>
      <c r="BD26" s="45"/>
      <c r="BE26" s="45"/>
      <c r="BF26" s="45">
        <v>6.9760487193265268</v>
      </c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>
        <v>0.86155714636054692</v>
      </c>
      <c r="BR26" s="45"/>
      <c r="BS26" s="45"/>
      <c r="BT26" s="45"/>
      <c r="BU26" s="45"/>
      <c r="BV26" s="45"/>
      <c r="BW26" s="45">
        <v>18.641444153345034</v>
      </c>
      <c r="BX26" s="45"/>
      <c r="BY26" s="45"/>
      <c r="BZ26" s="45"/>
      <c r="CA26" s="45"/>
      <c r="CB26" s="45"/>
      <c r="CC26" s="45"/>
      <c r="CD26" s="45"/>
      <c r="CE26" s="45"/>
      <c r="CF26" s="45"/>
      <c r="CG26" s="45">
        <v>7.1669446761189883</v>
      </c>
      <c r="CH26" s="45"/>
      <c r="CI26" s="45"/>
      <c r="CJ26" s="45"/>
      <c r="CK26" s="45"/>
      <c r="CL26" s="45">
        <v>4.0376900172386776</v>
      </c>
      <c r="CM26" s="45"/>
      <c r="CN26" s="45"/>
      <c r="CO26" s="45">
        <v>21.363636363636363</v>
      </c>
      <c r="CP26" s="45"/>
      <c r="CQ26" s="45"/>
      <c r="CR26" s="45"/>
      <c r="CS26" s="45">
        <v>490.04753654807035</v>
      </c>
      <c r="CT26" s="45"/>
      <c r="CU26" s="45"/>
      <c r="CV26" s="45"/>
      <c r="CW26" s="45"/>
      <c r="CX26" s="45"/>
      <c r="CY26" s="45"/>
      <c r="CZ26" s="45"/>
      <c r="DA26" s="45"/>
      <c r="DB26" s="45">
        <v>1.9500933294036742</v>
      </c>
      <c r="DC26" s="45"/>
      <c r="DD26" s="45"/>
      <c r="DE26" s="45">
        <v>6.2888872845121488</v>
      </c>
      <c r="DF26" s="45"/>
      <c r="DG26" s="45"/>
      <c r="DH26" s="45"/>
      <c r="DI26" s="45"/>
      <c r="DJ26" s="45">
        <v>23.196855635786349</v>
      </c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>
        <v>418.23931439629547</v>
      </c>
      <c r="DW26" s="45"/>
      <c r="DX26" s="45"/>
      <c r="DY26" s="45"/>
      <c r="DZ26" s="45"/>
      <c r="EA26" s="45"/>
      <c r="EB26" s="45">
        <v>19.733333333333334</v>
      </c>
      <c r="EC26" s="45"/>
      <c r="ED26" s="45"/>
      <c r="EE26" s="45"/>
      <c r="EF26" s="45"/>
      <c r="EG26" s="45">
        <v>5.7077354861089216</v>
      </c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>
        <v>1.518664839151818</v>
      </c>
      <c r="EU26" s="45">
        <v>32.370264660093412</v>
      </c>
      <c r="EV26" s="45"/>
      <c r="EW26" s="45"/>
      <c r="EX26" s="45"/>
      <c r="EY26" s="45"/>
      <c r="EZ26" s="45"/>
      <c r="FA26" s="45"/>
      <c r="FB26" s="45"/>
      <c r="FC26" s="45"/>
      <c r="FD26" s="45"/>
    </row>
    <row r="27" spans="1:160" x14ac:dyDescent="0.2">
      <c r="A27" s="44">
        <v>1885</v>
      </c>
      <c r="C27" s="45"/>
      <c r="D27" s="45">
        <v>3.3879156613867618</v>
      </c>
      <c r="E27" s="45"/>
      <c r="F27" s="45"/>
      <c r="G27" s="45"/>
      <c r="H27" s="45"/>
      <c r="I27" s="45"/>
      <c r="J27" s="45"/>
      <c r="K27" s="45"/>
      <c r="L27" s="45">
        <v>7.25</v>
      </c>
      <c r="M27" s="45"/>
      <c r="N27" s="45"/>
      <c r="O27" s="45"/>
      <c r="P27" s="45"/>
      <c r="Q27" s="45"/>
      <c r="R27" s="45">
        <v>15</v>
      </c>
      <c r="S27" s="45"/>
      <c r="T27" s="45"/>
      <c r="U27" s="45"/>
      <c r="V27" s="45"/>
      <c r="W27" s="45"/>
      <c r="X27" s="45"/>
      <c r="Y27" s="45"/>
      <c r="Z27" s="45">
        <v>0.69128706122912642</v>
      </c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>
        <v>56</v>
      </c>
      <c r="AQ27" s="45"/>
      <c r="AR27" s="45"/>
      <c r="AS27" s="45"/>
      <c r="AT27" s="45">
        <v>4</v>
      </c>
      <c r="AU27" s="45"/>
      <c r="AV27" s="45">
        <v>44.581081081081081</v>
      </c>
      <c r="AW27" s="45"/>
      <c r="AX27" s="45">
        <v>1.1000029360815056</v>
      </c>
      <c r="AY27" s="45"/>
      <c r="AZ27" s="45"/>
      <c r="BA27" s="45">
        <v>2</v>
      </c>
      <c r="BB27" s="45"/>
      <c r="BC27" s="45"/>
      <c r="BD27" s="45"/>
      <c r="BE27" s="45"/>
      <c r="BF27" s="45">
        <v>6.9760487193265268</v>
      </c>
      <c r="BG27" s="45"/>
      <c r="BH27" s="45"/>
      <c r="BI27" s="45"/>
      <c r="BJ27" s="45"/>
      <c r="BK27" s="45"/>
      <c r="BL27" s="45"/>
      <c r="BM27" s="45"/>
      <c r="BN27" s="45">
        <v>2.9716343989194058</v>
      </c>
      <c r="BO27" s="45"/>
      <c r="BP27" s="45"/>
      <c r="BQ27" s="45"/>
      <c r="BR27" s="45"/>
      <c r="BS27" s="45"/>
      <c r="BT27" s="45"/>
      <c r="BU27" s="45"/>
      <c r="BV27" s="45"/>
      <c r="BW27" s="45">
        <v>16.945960619150579</v>
      </c>
      <c r="BX27" s="45"/>
      <c r="BY27" s="45"/>
      <c r="BZ27" s="45"/>
      <c r="CA27" s="45"/>
      <c r="CB27" s="45"/>
      <c r="CC27" s="45"/>
      <c r="CD27" s="45"/>
      <c r="CE27" s="45"/>
      <c r="CF27" s="45"/>
      <c r="CG27" s="45">
        <v>6.3818507074321031</v>
      </c>
      <c r="CH27" s="45"/>
      <c r="CI27" s="45"/>
      <c r="CJ27" s="45"/>
      <c r="CK27" s="45"/>
      <c r="CL27" s="45">
        <v>2.2785391943840883</v>
      </c>
      <c r="CM27" s="45"/>
      <c r="CN27" s="45"/>
      <c r="CO27" s="45">
        <v>11.913043478260869</v>
      </c>
      <c r="CP27" s="45"/>
      <c r="CQ27" s="45"/>
      <c r="CR27" s="45"/>
      <c r="CS27" s="45">
        <v>476.93744254846678</v>
      </c>
      <c r="CT27" s="45"/>
      <c r="CU27" s="45"/>
      <c r="CV27" s="45"/>
      <c r="CW27" s="45"/>
      <c r="CX27" s="45"/>
      <c r="CY27" s="45"/>
      <c r="CZ27" s="45"/>
      <c r="DA27" s="45"/>
      <c r="DB27" s="45">
        <v>2.0025751625571364</v>
      </c>
      <c r="DC27" s="45"/>
      <c r="DD27" s="45"/>
      <c r="DE27" s="45">
        <v>6.6044530373310035</v>
      </c>
      <c r="DF27" s="45"/>
      <c r="DG27" s="45"/>
      <c r="DH27" s="45"/>
      <c r="DI27" s="45"/>
      <c r="DJ27" s="45">
        <v>20.000154618054751</v>
      </c>
      <c r="DK27" s="45"/>
      <c r="DL27" s="45"/>
      <c r="DM27" s="45"/>
      <c r="DN27" s="45"/>
      <c r="DO27" s="45"/>
      <c r="DP27" s="45"/>
      <c r="DQ27" s="45"/>
      <c r="DR27" s="45"/>
      <c r="DS27" s="45"/>
      <c r="DT27" s="45">
        <v>92.016393442622956</v>
      </c>
      <c r="DU27" s="45"/>
      <c r="DV27" s="45"/>
      <c r="DW27" s="45"/>
      <c r="DX27" s="45"/>
      <c r="DY27" s="45"/>
      <c r="DZ27" s="45"/>
      <c r="EA27" s="45"/>
      <c r="EB27" s="45">
        <v>18.000000000000004</v>
      </c>
      <c r="EC27" s="45"/>
      <c r="ED27" s="45"/>
      <c r="EE27" s="45"/>
      <c r="EF27" s="45"/>
      <c r="EG27" s="45">
        <v>5.4155206606196558</v>
      </c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>
        <v>1.9995668808200391</v>
      </c>
      <c r="EU27" s="45">
        <v>28.923238145140161</v>
      </c>
      <c r="EV27" s="45"/>
      <c r="EW27" s="45"/>
      <c r="EX27" s="45"/>
      <c r="EY27" s="45"/>
      <c r="EZ27" s="45"/>
      <c r="FA27" s="45"/>
      <c r="FB27" s="45"/>
      <c r="FC27" s="45"/>
      <c r="FD27" s="45"/>
    </row>
    <row r="28" spans="1:160" x14ac:dyDescent="0.2">
      <c r="A28" s="44">
        <v>1886</v>
      </c>
      <c r="C28" s="45"/>
      <c r="D28" s="45">
        <v>2.7160493827160495</v>
      </c>
      <c r="E28" s="45"/>
      <c r="F28" s="45"/>
      <c r="G28" s="45"/>
      <c r="H28" s="45"/>
      <c r="I28" s="45"/>
      <c r="J28" s="45"/>
      <c r="K28" s="45"/>
      <c r="L28" s="45">
        <v>7.4285714285714288</v>
      </c>
      <c r="M28" s="45"/>
      <c r="N28" s="45"/>
      <c r="O28" s="45"/>
      <c r="P28" s="45"/>
      <c r="Q28" s="45"/>
      <c r="R28" s="45">
        <v>14.736842105263158</v>
      </c>
      <c r="S28" s="45"/>
      <c r="T28" s="45"/>
      <c r="U28" s="45"/>
      <c r="V28" s="45"/>
      <c r="W28" s="45"/>
      <c r="X28" s="45"/>
      <c r="Y28" s="45"/>
      <c r="Z28" s="45">
        <v>0.875</v>
      </c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>
        <v>60</v>
      </c>
      <c r="AQ28" s="45"/>
      <c r="AR28" s="45"/>
      <c r="AS28" s="45"/>
      <c r="AT28" s="45">
        <v>4.3307086614173231</v>
      </c>
      <c r="AU28" s="45"/>
      <c r="AV28" s="45">
        <v>30.277324632952691</v>
      </c>
      <c r="AW28" s="45"/>
      <c r="AX28" s="45">
        <v>1.0499898857085062</v>
      </c>
      <c r="AY28" s="45"/>
      <c r="AZ28" s="45"/>
      <c r="BA28" s="45">
        <v>2.1428571428571428</v>
      </c>
      <c r="BB28" s="45"/>
      <c r="BC28" s="45"/>
      <c r="BD28" s="45"/>
      <c r="BE28" s="45"/>
      <c r="BF28" s="45">
        <v>5.4513689625994832</v>
      </c>
      <c r="BG28" s="45"/>
      <c r="BH28" s="45"/>
      <c r="BI28" s="45"/>
      <c r="BJ28" s="45"/>
      <c r="BK28" s="45"/>
      <c r="BL28" s="45"/>
      <c r="BM28" s="45"/>
      <c r="BN28" s="45">
        <v>2.3809523809523809</v>
      </c>
      <c r="BO28" s="45"/>
      <c r="BP28" s="45"/>
      <c r="BQ28" s="45"/>
      <c r="BR28" s="45"/>
      <c r="BS28" s="45"/>
      <c r="BT28" s="45"/>
      <c r="BU28" s="45"/>
      <c r="BV28" s="45"/>
      <c r="BW28" s="45">
        <v>8.9010583819714189</v>
      </c>
      <c r="BX28" s="45"/>
      <c r="BY28" s="45"/>
      <c r="BZ28" s="45"/>
      <c r="CA28" s="45"/>
      <c r="CB28" s="45"/>
      <c r="CC28" s="45"/>
      <c r="CD28" s="45"/>
      <c r="CE28" s="45"/>
      <c r="CF28" s="45"/>
      <c r="CG28" s="45">
        <v>5</v>
      </c>
      <c r="CH28" s="45"/>
      <c r="CI28" s="45"/>
      <c r="CJ28" s="45"/>
      <c r="CK28" s="45"/>
      <c r="CL28" s="45">
        <v>1.9494480770582858</v>
      </c>
      <c r="CM28" s="45"/>
      <c r="CN28" s="45"/>
      <c r="CO28" s="45">
        <v>45.070422535211264</v>
      </c>
      <c r="CP28" s="45"/>
      <c r="CQ28" s="45"/>
      <c r="CR28" s="45"/>
      <c r="CS28" s="45">
        <v>468.4713607267368</v>
      </c>
      <c r="CT28" s="45"/>
      <c r="CU28" s="45"/>
      <c r="CV28" s="45"/>
      <c r="CW28" s="45"/>
      <c r="CX28" s="45"/>
      <c r="CY28" s="45"/>
      <c r="CZ28" s="45"/>
      <c r="DA28" s="45"/>
      <c r="DB28" s="45">
        <v>1.3142857142857143</v>
      </c>
      <c r="DC28" s="45"/>
      <c r="DD28" s="45"/>
      <c r="DE28" s="45">
        <v>4.8038556421441285</v>
      </c>
      <c r="DF28" s="45"/>
      <c r="DG28" s="45"/>
      <c r="DH28" s="45"/>
      <c r="DI28" s="45"/>
      <c r="DJ28" s="45">
        <v>18.000000000000004</v>
      </c>
      <c r="DK28" s="45"/>
      <c r="DL28" s="45"/>
      <c r="DM28" s="45"/>
      <c r="DN28" s="45"/>
      <c r="DO28" s="45"/>
      <c r="DP28" s="45"/>
      <c r="DQ28" s="45"/>
      <c r="DR28" s="45"/>
      <c r="DS28" s="45"/>
      <c r="DT28" s="45">
        <v>71.698113207547166</v>
      </c>
      <c r="DU28" s="45"/>
      <c r="DV28" s="45"/>
      <c r="DW28" s="45"/>
      <c r="DX28" s="45"/>
      <c r="DY28" s="45"/>
      <c r="DZ28" s="45"/>
      <c r="EA28" s="45"/>
      <c r="EB28" s="45">
        <v>24.242424242424242</v>
      </c>
      <c r="EC28" s="45"/>
      <c r="ED28" s="45"/>
      <c r="EE28" s="45"/>
      <c r="EF28" s="45"/>
      <c r="EG28" s="45">
        <v>5.3999741743874488</v>
      </c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>
        <v>2.1875</v>
      </c>
      <c r="EU28" s="45">
        <v>29.75</v>
      </c>
      <c r="EV28" s="45"/>
      <c r="EW28" s="45"/>
      <c r="EX28" s="45"/>
      <c r="EY28" s="45"/>
      <c r="EZ28" s="45"/>
      <c r="FA28" s="45"/>
      <c r="FB28" s="45"/>
      <c r="FC28" s="45"/>
      <c r="FD28" s="45"/>
    </row>
    <row r="29" spans="1:160" x14ac:dyDescent="0.2">
      <c r="A29" s="44">
        <v>1888</v>
      </c>
      <c r="C29" s="45">
        <v>7.5335133191450874</v>
      </c>
      <c r="D29" s="45"/>
      <c r="E29" s="45">
        <v>20.078740157480315</v>
      </c>
      <c r="F29" s="45"/>
      <c r="G29" s="45"/>
      <c r="H29" s="45"/>
      <c r="I29" s="45"/>
      <c r="J29" s="45"/>
      <c r="K29" s="45">
        <v>8</v>
      </c>
      <c r="L29" s="45"/>
      <c r="M29" s="45"/>
      <c r="N29" s="45"/>
      <c r="O29" s="45"/>
      <c r="P29" s="45"/>
      <c r="Q29" s="45"/>
      <c r="R29" s="45">
        <v>3.199791159067177</v>
      </c>
      <c r="S29" s="45"/>
      <c r="T29" s="45">
        <v>20</v>
      </c>
      <c r="U29" s="45"/>
      <c r="V29" s="45">
        <v>0.4</v>
      </c>
      <c r="W29" s="45"/>
      <c r="X29" s="45"/>
      <c r="Y29" s="45">
        <v>12.519880418535127</v>
      </c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>
        <v>40</v>
      </c>
      <c r="AM29" s="45"/>
      <c r="AN29" s="45"/>
      <c r="AO29" s="45">
        <v>4</v>
      </c>
      <c r="AP29" s="45"/>
      <c r="AQ29" s="45"/>
      <c r="AR29" s="45"/>
      <c r="AS29" s="45"/>
      <c r="AT29" s="45">
        <v>4</v>
      </c>
      <c r="AU29" s="45"/>
      <c r="AV29" s="45">
        <v>40</v>
      </c>
      <c r="AW29" s="45"/>
      <c r="AX29" s="45">
        <v>1.2</v>
      </c>
      <c r="AY29" s="45"/>
      <c r="AZ29" s="45"/>
      <c r="BA29" s="45">
        <v>2.1333304126233088</v>
      </c>
      <c r="BB29" s="45"/>
      <c r="BC29" s="45">
        <v>51.86552406064601</v>
      </c>
      <c r="BD29" s="45"/>
      <c r="BE29" s="45"/>
      <c r="BF29" s="45">
        <v>6.4394295870706397</v>
      </c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>
        <v>87.121999020088197</v>
      </c>
      <c r="BT29" s="45"/>
      <c r="BU29" s="45"/>
      <c r="BV29" s="45"/>
      <c r="BW29" s="45">
        <v>35.999983928578601</v>
      </c>
      <c r="BX29" s="45"/>
      <c r="BY29" s="45"/>
      <c r="BZ29" s="45"/>
      <c r="CA29" s="45"/>
      <c r="CB29" s="45"/>
      <c r="CC29" s="45"/>
      <c r="CD29" s="45"/>
      <c r="CE29" s="45"/>
      <c r="CF29" s="45">
        <v>705.82003921624619</v>
      </c>
      <c r="CG29" s="45">
        <v>9.1448196908986841</v>
      </c>
      <c r="CH29" s="45"/>
      <c r="CI29" s="45"/>
      <c r="CJ29" s="45">
        <v>1.5999665942876231</v>
      </c>
      <c r="CK29" s="45"/>
      <c r="CL29" s="45"/>
      <c r="CM29" s="45"/>
      <c r="CN29" s="45"/>
      <c r="CO29" s="45"/>
      <c r="CP29" s="45">
        <v>8</v>
      </c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>
        <v>6.6370370370370368</v>
      </c>
      <c r="DF29" s="45"/>
      <c r="DG29" s="45"/>
      <c r="DH29" s="45"/>
      <c r="DI29" s="45"/>
      <c r="DJ29" s="45">
        <v>16</v>
      </c>
      <c r="DK29" s="45"/>
      <c r="DL29" s="45"/>
      <c r="DM29" s="45">
        <v>3.6</v>
      </c>
      <c r="DN29" s="45"/>
      <c r="DO29" s="45"/>
      <c r="DP29" s="45"/>
      <c r="DQ29" s="45"/>
      <c r="DR29" s="45"/>
      <c r="DS29" s="45"/>
      <c r="DT29" s="45">
        <v>43.499446290143965</v>
      </c>
      <c r="DU29" s="45"/>
      <c r="DV29" s="45"/>
      <c r="DW29" s="45"/>
      <c r="DX29" s="45"/>
      <c r="DY29" s="45"/>
      <c r="DZ29" s="45"/>
      <c r="EA29" s="45"/>
      <c r="EB29" s="45">
        <v>34.666616907996215</v>
      </c>
      <c r="EC29" s="45"/>
      <c r="ED29" s="45"/>
      <c r="EE29" s="45"/>
      <c r="EF29" s="45"/>
      <c r="EG29" s="45"/>
      <c r="EH29" s="45">
        <v>2.8000406421459054</v>
      </c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>
        <v>40</v>
      </c>
      <c r="EV29" s="45">
        <v>2.3998445193055198</v>
      </c>
      <c r="EW29" s="45"/>
      <c r="EX29" s="45"/>
      <c r="EY29" s="45"/>
      <c r="EZ29" s="45"/>
      <c r="FA29" s="45"/>
      <c r="FB29" s="45"/>
      <c r="FC29" s="45"/>
      <c r="FD29" s="45"/>
    </row>
    <row r="30" spans="1:160" x14ac:dyDescent="0.2">
      <c r="A30" s="44">
        <v>1889</v>
      </c>
      <c r="C30" s="45">
        <v>7.5335133191450874</v>
      </c>
      <c r="D30" s="45"/>
      <c r="E30" s="45">
        <v>20</v>
      </c>
      <c r="F30" s="45"/>
      <c r="G30" s="45"/>
      <c r="H30" s="45"/>
      <c r="I30" s="45">
        <v>40</v>
      </c>
      <c r="J30" s="45">
        <v>12</v>
      </c>
      <c r="K30" s="45"/>
      <c r="L30" s="45"/>
      <c r="M30" s="45"/>
      <c r="N30" s="45"/>
      <c r="O30" s="45"/>
      <c r="P30" s="45">
        <v>1.5992414664981036</v>
      </c>
      <c r="Q30" s="45"/>
      <c r="R30" s="45">
        <v>8.1644586569209689</v>
      </c>
      <c r="S30" s="45"/>
      <c r="T30" s="45">
        <v>20</v>
      </c>
      <c r="U30" s="45"/>
      <c r="V30" s="45">
        <v>8</v>
      </c>
      <c r="W30" s="45"/>
      <c r="X30" s="45"/>
      <c r="Y30" s="45"/>
      <c r="Z30" s="45"/>
      <c r="AA30" s="45">
        <v>12</v>
      </c>
      <c r="AB30" s="45"/>
      <c r="AC30" s="45">
        <v>20</v>
      </c>
      <c r="AD30" s="45"/>
      <c r="AE30" s="45"/>
      <c r="AF30" s="45">
        <v>9.9964825888146328E-2</v>
      </c>
      <c r="AG30" s="45"/>
      <c r="AH30" s="45">
        <v>14.76510067114094</v>
      </c>
      <c r="AI30" s="45"/>
      <c r="AJ30" s="45">
        <v>13.422818791946309</v>
      </c>
      <c r="AK30" s="45"/>
      <c r="AL30" s="45">
        <v>40</v>
      </c>
      <c r="AM30" s="45"/>
      <c r="AN30" s="45"/>
      <c r="AO30" s="45"/>
      <c r="AP30" s="45"/>
      <c r="AQ30" s="45"/>
      <c r="AR30" s="45"/>
      <c r="AS30" s="45"/>
      <c r="AT30" s="45">
        <v>4</v>
      </c>
      <c r="AU30" s="45"/>
      <c r="AV30" s="45"/>
      <c r="AW30" s="45"/>
      <c r="AX30" s="45">
        <v>1.1999922991028455</v>
      </c>
      <c r="AY30" s="45"/>
      <c r="AZ30" s="45">
        <v>32.90299823633157</v>
      </c>
      <c r="BA30" s="45">
        <v>2.1333252968476883</v>
      </c>
      <c r="BB30" s="45">
        <v>0.7990196078431373</v>
      </c>
      <c r="BC30" s="45"/>
      <c r="BD30" s="45">
        <v>2</v>
      </c>
      <c r="BE30" s="45"/>
      <c r="BF30" s="45">
        <v>6.4394295870706397</v>
      </c>
      <c r="BG30" s="45"/>
      <c r="BH30" s="45">
        <v>2.3999185501934432</v>
      </c>
      <c r="BI30" s="45"/>
      <c r="BJ30" s="45"/>
      <c r="BK30" s="45"/>
      <c r="BL30" s="45"/>
      <c r="BM30" s="45"/>
      <c r="BN30" s="45"/>
      <c r="BO30" s="45"/>
      <c r="BP30" s="45"/>
      <c r="BQ30" s="45">
        <v>0.73837056411204061</v>
      </c>
      <c r="BR30" s="45"/>
      <c r="BS30" s="45"/>
      <c r="BT30" s="45">
        <v>12</v>
      </c>
      <c r="BU30" s="45"/>
      <c r="BV30" s="45">
        <v>17.537538679098422</v>
      </c>
      <c r="BW30" s="45">
        <v>35.999983928578601</v>
      </c>
      <c r="BX30" s="45">
        <v>40</v>
      </c>
      <c r="BY30" s="45">
        <v>3.1990391214824982</v>
      </c>
      <c r="BZ30" s="45">
        <v>20</v>
      </c>
      <c r="CA30" s="45">
        <v>40</v>
      </c>
      <c r="CB30" s="45">
        <v>12</v>
      </c>
      <c r="CC30" s="45"/>
      <c r="CD30" s="45"/>
      <c r="CE30" s="45"/>
      <c r="CF30" s="45">
        <v>295.57487814070805</v>
      </c>
      <c r="CG30" s="45">
        <v>8</v>
      </c>
      <c r="CH30" s="45"/>
      <c r="CI30" s="45"/>
      <c r="CJ30" s="45">
        <v>1.5998610628690517</v>
      </c>
      <c r="CK30" s="45"/>
      <c r="CL30" s="45"/>
      <c r="CM30" s="45"/>
      <c r="CN30" s="45"/>
      <c r="CO30" s="45"/>
      <c r="CP30" s="45"/>
      <c r="CQ30" s="45">
        <v>8</v>
      </c>
      <c r="CR30" s="45"/>
      <c r="CS30" s="45"/>
      <c r="CT30" s="45"/>
      <c r="CU30" s="45"/>
      <c r="CV30" s="45"/>
      <c r="CW30" s="45"/>
      <c r="CX30" s="45">
        <v>4</v>
      </c>
      <c r="CY30" s="45">
        <v>69.334603779577577</v>
      </c>
      <c r="CZ30" s="45">
        <v>32</v>
      </c>
      <c r="DA30" s="45"/>
      <c r="DB30" s="45"/>
      <c r="DC30" s="45">
        <v>3.2003129890453832</v>
      </c>
      <c r="DD30" s="45"/>
      <c r="DE30" s="45"/>
      <c r="DF30" s="45"/>
      <c r="DG30" s="45">
        <v>15.304444249960815</v>
      </c>
      <c r="DH30" s="45">
        <v>11.15970776698588</v>
      </c>
      <c r="DI30" s="45"/>
      <c r="DJ30" s="45"/>
      <c r="DK30" s="45">
        <v>4</v>
      </c>
      <c r="DL30" s="45"/>
      <c r="DM30" s="45">
        <v>3.5989247311827959</v>
      </c>
      <c r="DN30" s="45"/>
      <c r="DO30" s="45"/>
      <c r="DP30" s="45">
        <v>8</v>
      </c>
      <c r="DQ30" s="45"/>
      <c r="DR30" s="45">
        <v>2.7998137802607075</v>
      </c>
      <c r="DS30" s="45"/>
      <c r="DT30" s="45"/>
      <c r="DU30" s="45">
        <v>40</v>
      </c>
      <c r="DV30" s="45"/>
      <c r="DW30" s="45"/>
      <c r="DX30" s="45">
        <v>12.797360980207351</v>
      </c>
      <c r="DY30" s="45"/>
      <c r="DZ30" s="45"/>
      <c r="EA30" s="45"/>
      <c r="EB30" s="45">
        <v>34.666143062844363</v>
      </c>
      <c r="EC30" s="45"/>
      <c r="ED30" s="45">
        <v>0.20001080555405479</v>
      </c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>
        <v>80</v>
      </c>
      <c r="EQ30" s="45"/>
      <c r="ER30" s="45"/>
      <c r="ES30" s="45"/>
      <c r="ET30" s="45"/>
      <c r="EU30" s="45"/>
      <c r="EV30" s="45">
        <v>9.3424308411864008</v>
      </c>
      <c r="EW30" s="45"/>
      <c r="EX30" s="45"/>
      <c r="EY30" s="45"/>
      <c r="EZ30" s="45"/>
      <c r="FA30" s="45"/>
      <c r="FB30" s="45"/>
      <c r="FC30" s="45">
        <v>2</v>
      </c>
      <c r="FD30" s="45"/>
    </row>
    <row r="31" spans="1:160" x14ac:dyDescent="0.2">
      <c r="A31" s="44">
        <v>1890</v>
      </c>
      <c r="C31" s="45">
        <v>7.5335133191450874</v>
      </c>
      <c r="D31" s="45"/>
      <c r="E31" s="45">
        <v>20</v>
      </c>
      <c r="F31" s="45"/>
      <c r="G31" s="45"/>
      <c r="H31" s="45"/>
      <c r="I31" s="45"/>
      <c r="J31" s="45">
        <v>12</v>
      </c>
      <c r="K31" s="45"/>
      <c r="L31" s="45"/>
      <c r="M31" s="45"/>
      <c r="N31" s="45">
        <v>28.827392120075046</v>
      </c>
      <c r="O31" s="45"/>
      <c r="P31" s="45">
        <v>1.5996810207336523</v>
      </c>
      <c r="Q31" s="45"/>
      <c r="R31" s="45">
        <v>3.200105596620908</v>
      </c>
      <c r="S31" s="45"/>
      <c r="T31" s="45">
        <v>20</v>
      </c>
      <c r="U31" s="45"/>
      <c r="V31" s="45">
        <v>8</v>
      </c>
      <c r="W31" s="45"/>
      <c r="X31" s="45"/>
      <c r="Y31" s="45"/>
      <c r="Z31" s="45"/>
      <c r="AA31" s="45">
        <v>12</v>
      </c>
      <c r="AB31" s="45"/>
      <c r="AC31" s="45"/>
      <c r="AD31" s="45"/>
      <c r="AE31" s="45"/>
      <c r="AF31" s="45">
        <v>0.40001728309713103</v>
      </c>
      <c r="AG31" s="45"/>
      <c r="AH31" s="45">
        <v>14.76510067114094</v>
      </c>
      <c r="AI31" s="45"/>
      <c r="AJ31" s="45">
        <v>13.422818791946309</v>
      </c>
      <c r="AK31" s="45"/>
      <c r="AL31" s="45">
        <v>40</v>
      </c>
      <c r="AM31" s="45"/>
      <c r="AN31" s="45"/>
      <c r="AO31" s="45"/>
      <c r="AP31" s="45"/>
      <c r="AQ31" s="45"/>
      <c r="AR31" s="45"/>
      <c r="AS31" s="45"/>
      <c r="AT31" s="45">
        <v>4</v>
      </c>
      <c r="AU31" s="45"/>
      <c r="AV31" s="45"/>
      <c r="AW31" s="45"/>
      <c r="AX31" s="45">
        <v>1.0573853989813242</v>
      </c>
      <c r="AY31" s="45"/>
      <c r="AZ31" s="45">
        <v>34.666666666666664</v>
      </c>
      <c r="BA31" s="45">
        <v>2.1333377697921518</v>
      </c>
      <c r="BB31" s="45">
        <v>0.80113636363636365</v>
      </c>
      <c r="BC31" s="45"/>
      <c r="BD31" s="45">
        <v>2</v>
      </c>
      <c r="BE31" s="45"/>
      <c r="BF31" s="45">
        <v>6.4394295870706397</v>
      </c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>
        <v>0.73848117108605227</v>
      </c>
      <c r="BR31" s="45"/>
      <c r="BS31" s="45"/>
      <c r="BT31" s="45">
        <v>12</v>
      </c>
      <c r="BU31" s="45"/>
      <c r="BV31" s="45">
        <v>17.537538679098422</v>
      </c>
      <c r="BW31" s="45">
        <v>35.999983928578601</v>
      </c>
      <c r="BX31" s="45">
        <v>40</v>
      </c>
      <c r="BY31" s="45">
        <v>3.1994773519163764</v>
      </c>
      <c r="BZ31" s="45">
        <v>20</v>
      </c>
      <c r="CA31" s="45">
        <v>40</v>
      </c>
      <c r="CB31" s="45">
        <v>12</v>
      </c>
      <c r="CC31" s="45"/>
      <c r="CD31" s="45"/>
      <c r="CE31" s="45"/>
      <c r="CF31" s="45">
        <v>510.76435886303858</v>
      </c>
      <c r="CG31" s="45">
        <v>8</v>
      </c>
      <c r="CH31" s="45"/>
      <c r="CI31" s="45"/>
      <c r="CJ31" s="45">
        <v>1.5999838279291663</v>
      </c>
      <c r="CK31" s="45"/>
      <c r="CL31" s="45"/>
      <c r="CM31" s="45"/>
      <c r="CN31" s="45">
        <v>7.9984544049459041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>
        <v>4</v>
      </c>
      <c r="CY31" s="45">
        <v>69.334743149176148</v>
      </c>
      <c r="CZ31" s="45">
        <v>32</v>
      </c>
      <c r="DA31" s="45"/>
      <c r="DB31" s="45"/>
      <c r="DC31" s="45">
        <v>3.200100806451613</v>
      </c>
      <c r="DD31" s="45"/>
      <c r="DE31" s="45">
        <v>4.9972296499722964</v>
      </c>
      <c r="DF31" s="45"/>
      <c r="DG31" s="45">
        <v>15.304431382038377</v>
      </c>
      <c r="DH31" s="45">
        <v>11.297209792159707</v>
      </c>
      <c r="DI31" s="45"/>
      <c r="DJ31" s="45">
        <v>15.999940062784235</v>
      </c>
      <c r="DK31" s="45">
        <v>4</v>
      </c>
      <c r="DL31" s="45"/>
      <c r="DM31" s="45">
        <v>3.5995232419547079</v>
      </c>
      <c r="DN31" s="45"/>
      <c r="DO31" s="45"/>
      <c r="DP31" s="45">
        <v>8</v>
      </c>
      <c r="DQ31" s="45"/>
      <c r="DR31" s="45">
        <v>2.8000514006682087</v>
      </c>
      <c r="DS31" s="45"/>
      <c r="DT31" s="45"/>
      <c r="DU31" s="45"/>
      <c r="DV31" s="45"/>
      <c r="DW31" s="45"/>
      <c r="DX31" s="45">
        <v>12.8</v>
      </c>
      <c r="DY31" s="45"/>
      <c r="DZ31" s="45"/>
      <c r="EA31" s="45"/>
      <c r="EB31" s="45">
        <v>34.666666666666671</v>
      </c>
      <c r="EC31" s="45"/>
      <c r="ED31" s="45">
        <v>0.2</v>
      </c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>
        <v>80</v>
      </c>
      <c r="EQ31" s="45"/>
      <c r="ER31" s="45"/>
      <c r="ES31" s="45"/>
      <c r="ET31" s="45"/>
      <c r="EU31" s="45"/>
      <c r="EV31" s="45">
        <v>9.3430786360729936</v>
      </c>
      <c r="EW31" s="45"/>
      <c r="EX31" s="45"/>
      <c r="EY31" s="45"/>
      <c r="EZ31" s="45"/>
      <c r="FA31" s="45"/>
      <c r="FB31" s="45"/>
      <c r="FC31" s="45">
        <v>2.0102577945741666</v>
      </c>
      <c r="FD31" s="45"/>
    </row>
    <row r="32" spans="1:160" x14ac:dyDescent="0.2">
      <c r="A32" s="44">
        <v>1891</v>
      </c>
      <c r="C32" s="45">
        <v>7.5335133191450874</v>
      </c>
      <c r="D32" s="45"/>
      <c r="E32" s="45">
        <v>20</v>
      </c>
      <c r="F32" s="45"/>
      <c r="G32" s="45"/>
      <c r="H32" s="45"/>
      <c r="I32" s="45"/>
      <c r="J32" s="45">
        <v>12</v>
      </c>
      <c r="K32" s="45"/>
      <c r="L32" s="45"/>
      <c r="M32" s="45"/>
      <c r="N32" s="45"/>
      <c r="O32" s="45"/>
      <c r="P32" s="45">
        <v>1.6001558846453625</v>
      </c>
      <c r="Q32" s="45"/>
      <c r="R32" s="45">
        <v>3.1082894106372785</v>
      </c>
      <c r="S32" s="45"/>
      <c r="T32" s="45">
        <v>20</v>
      </c>
      <c r="U32" s="45"/>
      <c r="V32" s="45">
        <v>11.14516129032258</v>
      </c>
      <c r="W32" s="45"/>
      <c r="X32" s="45"/>
      <c r="Y32" s="45"/>
      <c r="Z32" s="45"/>
      <c r="AA32" s="45">
        <v>12</v>
      </c>
      <c r="AB32" s="45"/>
      <c r="AC32" s="45">
        <v>20</v>
      </c>
      <c r="AD32" s="45"/>
      <c r="AE32" s="45"/>
      <c r="AF32" s="45"/>
      <c r="AG32" s="45"/>
      <c r="AH32" s="45">
        <v>14.76510067114094</v>
      </c>
      <c r="AI32" s="45"/>
      <c r="AJ32" s="45">
        <v>13.422818791946309</v>
      </c>
      <c r="AK32" s="45"/>
      <c r="AL32" s="45">
        <v>40</v>
      </c>
      <c r="AM32" s="45"/>
      <c r="AN32" s="45"/>
      <c r="AO32" s="45"/>
      <c r="AP32" s="45"/>
      <c r="AQ32" s="45"/>
      <c r="AR32" s="45"/>
      <c r="AS32" s="45"/>
      <c r="AT32" s="45">
        <v>4</v>
      </c>
      <c r="AU32" s="45"/>
      <c r="AV32" s="45"/>
      <c r="AW32" s="45"/>
      <c r="AX32" s="45">
        <v>1.2</v>
      </c>
      <c r="AY32" s="45"/>
      <c r="AZ32" s="45">
        <v>34.666666666666664</v>
      </c>
      <c r="BA32" s="45">
        <v>2.1333333333333333</v>
      </c>
      <c r="BB32" s="45">
        <v>0.79729729729729726</v>
      </c>
      <c r="BC32" s="45"/>
      <c r="BD32" s="45">
        <v>2</v>
      </c>
      <c r="BE32" s="45"/>
      <c r="BF32" s="45">
        <v>6.4394295870706397</v>
      </c>
      <c r="BG32" s="45"/>
      <c r="BH32" s="45">
        <v>2.4000421318727616</v>
      </c>
      <c r="BI32" s="45"/>
      <c r="BJ32" s="45"/>
      <c r="BK32" s="45"/>
      <c r="BL32" s="45"/>
      <c r="BM32" s="45"/>
      <c r="BN32" s="45"/>
      <c r="BO32" s="45"/>
      <c r="BP32" s="45"/>
      <c r="BQ32" s="45">
        <v>0.73841338630071018</v>
      </c>
      <c r="BR32" s="45"/>
      <c r="BS32" s="45"/>
      <c r="BT32" s="45">
        <v>12</v>
      </c>
      <c r="BU32" s="45"/>
      <c r="BV32" s="45">
        <v>17.537538679098422</v>
      </c>
      <c r="BW32" s="45">
        <v>35.999983928578601</v>
      </c>
      <c r="BX32" s="45">
        <v>40</v>
      </c>
      <c r="BY32" s="45">
        <v>3.2058303886925796</v>
      </c>
      <c r="BZ32" s="45">
        <v>20</v>
      </c>
      <c r="CA32" s="45">
        <v>40</v>
      </c>
      <c r="CB32" s="45">
        <v>12</v>
      </c>
      <c r="CC32" s="45"/>
      <c r="CD32" s="45"/>
      <c r="CE32" s="45"/>
      <c r="CF32" s="45">
        <v>510.76435886303858</v>
      </c>
      <c r="CG32" s="45">
        <v>8</v>
      </c>
      <c r="CH32" s="45"/>
      <c r="CI32" s="45"/>
      <c r="CJ32" s="45">
        <v>1.5999839897534422</v>
      </c>
      <c r="CK32" s="45"/>
      <c r="CL32" s="45"/>
      <c r="CM32" s="45"/>
      <c r="CN32" s="45">
        <v>8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>
        <v>4</v>
      </c>
      <c r="CY32" s="45">
        <v>68.612686952037137</v>
      </c>
      <c r="CZ32" s="45">
        <v>24</v>
      </c>
      <c r="DA32" s="45"/>
      <c r="DB32" s="45"/>
      <c r="DC32" s="45">
        <v>3.1996996996996998</v>
      </c>
      <c r="DD32" s="45"/>
      <c r="DE32" s="45"/>
      <c r="DF32" s="45"/>
      <c r="DG32" s="45">
        <v>15.302517768012926</v>
      </c>
      <c r="DH32" s="45">
        <v>11.297344162778705</v>
      </c>
      <c r="DI32" s="45"/>
      <c r="DJ32" s="45">
        <v>16</v>
      </c>
      <c r="DK32" s="45">
        <v>4</v>
      </c>
      <c r="DL32" s="45"/>
      <c r="DM32" s="45">
        <v>3.600470035252644</v>
      </c>
      <c r="DN32" s="45"/>
      <c r="DO32" s="45"/>
      <c r="DP32" s="45">
        <v>8</v>
      </c>
      <c r="DQ32" s="45"/>
      <c r="DR32" s="45"/>
      <c r="DS32" s="45"/>
      <c r="DT32" s="45"/>
      <c r="DU32" s="45">
        <v>40</v>
      </c>
      <c r="DV32" s="45"/>
      <c r="DW32" s="45"/>
      <c r="DX32" s="45">
        <v>12.799056232795911</v>
      </c>
      <c r="DY32" s="45"/>
      <c r="DZ32" s="45"/>
      <c r="EA32" s="45"/>
      <c r="EB32" s="45">
        <v>34.666610971292521</v>
      </c>
      <c r="EC32" s="45"/>
      <c r="ED32" s="45"/>
      <c r="EE32" s="45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>
        <v>80</v>
      </c>
      <c r="EQ32" s="45"/>
      <c r="ER32" s="45"/>
      <c r="ES32" s="45"/>
      <c r="ET32" s="45"/>
      <c r="EU32" s="45"/>
      <c r="EV32" s="45">
        <v>9.3430538403259522</v>
      </c>
      <c r="EW32" s="45"/>
      <c r="EX32" s="45"/>
      <c r="EY32" s="45"/>
      <c r="EZ32" s="45"/>
      <c r="FA32" s="45"/>
      <c r="FB32" s="45"/>
      <c r="FC32" s="45">
        <v>2.3667863934079865</v>
      </c>
      <c r="FD32" s="45"/>
    </row>
    <row r="33" spans="1:160" x14ac:dyDescent="0.2">
      <c r="A33" s="44">
        <v>1892</v>
      </c>
      <c r="C33" s="45">
        <v>7.5335133191450874</v>
      </c>
      <c r="D33" s="45"/>
      <c r="E33" s="45">
        <v>20</v>
      </c>
      <c r="F33" s="45"/>
      <c r="G33" s="45"/>
      <c r="H33" s="45"/>
      <c r="I33" s="45"/>
      <c r="J33" s="45">
        <v>12.013530884243286</v>
      </c>
      <c r="K33" s="45"/>
      <c r="L33" s="45"/>
      <c r="M33" s="45"/>
      <c r="N33" s="45"/>
      <c r="O33" s="45"/>
      <c r="P33" s="45">
        <v>1.6</v>
      </c>
      <c r="Q33" s="45"/>
      <c r="R33" s="45">
        <v>3.2</v>
      </c>
      <c r="S33" s="45"/>
      <c r="T33" s="45">
        <v>20</v>
      </c>
      <c r="U33" s="45"/>
      <c r="V33" s="45">
        <v>8</v>
      </c>
      <c r="W33" s="45"/>
      <c r="X33" s="45"/>
      <c r="Y33" s="45"/>
      <c r="Z33" s="45"/>
      <c r="AA33" s="45">
        <v>11.56958393113343</v>
      </c>
      <c r="AB33" s="45"/>
      <c r="AC33" s="45">
        <v>20</v>
      </c>
      <c r="AD33" s="45"/>
      <c r="AE33" s="45"/>
      <c r="AF33" s="45"/>
      <c r="AG33" s="45"/>
      <c r="AH33" s="45">
        <v>14.76510067114094</v>
      </c>
      <c r="AI33" s="45"/>
      <c r="AJ33" s="45">
        <v>13.422818791946309</v>
      </c>
      <c r="AK33" s="45"/>
      <c r="AL33" s="45">
        <v>40</v>
      </c>
      <c r="AM33" s="45"/>
      <c r="AN33" s="45"/>
      <c r="AO33" s="45"/>
      <c r="AP33" s="45"/>
      <c r="AQ33" s="45"/>
      <c r="AR33" s="45"/>
      <c r="AS33" s="45"/>
      <c r="AT33" s="45">
        <v>3.8059877156202879</v>
      </c>
      <c r="AU33" s="45"/>
      <c r="AV33" s="45"/>
      <c r="AW33" s="45"/>
      <c r="AX33" s="45">
        <v>1.4</v>
      </c>
      <c r="AY33" s="45"/>
      <c r="AZ33" s="45">
        <v>34.666666666666664</v>
      </c>
      <c r="BA33" s="45">
        <v>2.3842116221221388</v>
      </c>
      <c r="BB33" s="45">
        <v>0.80099502487562191</v>
      </c>
      <c r="BC33" s="45"/>
      <c r="BD33" s="45">
        <v>2</v>
      </c>
      <c r="BE33" s="45"/>
      <c r="BF33" s="45">
        <v>6.4506383417913895</v>
      </c>
      <c r="BG33" s="45"/>
      <c r="BH33" s="45">
        <v>2.400044081992506</v>
      </c>
      <c r="BI33" s="45"/>
      <c r="BJ33" s="45"/>
      <c r="BK33" s="45"/>
      <c r="BL33" s="45"/>
      <c r="BM33" s="45"/>
      <c r="BN33" s="45"/>
      <c r="BO33" s="45"/>
      <c r="BP33" s="45"/>
      <c r="BQ33" s="45">
        <v>0.73846153846153839</v>
      </c>
      <c r="BR33" s="45"/>
      <c r="BS33" s="45"/>
      <c r="BT33" s="45">
        <v>12</v>
      </c>
      <c r="BU33" s="45"/>
      <c r="BV33" s="45">
        <v>17.537538679098422</v>
      </c>
      <c r="BW33" s="45">
        <v>36.200485092201987</v>
      </c>
      <c r="BX33" s="45">
        <v>40</v>
      </c>
      <c r="BY33" s="45">
        <v>3.2001661129568104</v>
      </c>
      <c r="BZ33" s="45">
        <v>20</v>
      </c>
      <c r="CA33" s="45">
        <v>40</v>
      </c>
      <c r="CB33" s="45">
        <v>12</v>
      </c>
      <c r="CC33" s="45"/>
      <c r="CD33" s="45"/>
      <c r="CE33" s="45"/>
      <c r="CF33" s="45">
        <v>408.61148709043084</v>
      </c>
      <c r="CG33" s="45">
        <v>8</v>
      </c>
      <c r="CH33" s="45"/>
      <c r="CI33" s="45"/>
      <c r="CJ33" s="45">
        <v>1.6000135473819683</v>
      </c>
      <c r="CK33" s="45"/>
      <c r="CL33" s="45"/>
      <c r="CM33" s="45"/>
      <c r="CN33" s="45">
        <v>8.0202122283981812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>
        <v>4</v>
      </c>
      <c r="CY33" s="45">
        <v>69.334793320558447</v>
      </c>
      <c r="CZ33" s="45">
        <v>32</v>
      </c>
      <c r="DA33" s="45"/>
      <c r="DB33" s="45"/>
      <c r="DC33" s="45">
        <v>3.200100300902708</v>
      </c>
      <c r="DD33" s="45"/>
      <c r="DE33" s="45"/>
      <c r="DF33" s="45"/>
      <c r="DG33" s="45">
        <v>15.306304867181451</v>
      </c>
      <c r="DH33" s="45">
        <v>11.297605530170959</v>
      </c>
      <c r="DI33" s="45"/>
      <c r="DJ33" s="45">
        <v>13.333333333333334</v>
      </c>
      <c r="DK33" s="45">
        <v>4</v>
      </c>
      <c r="DL33" s="45"/>
      <c r="DM33" s="45">
        <v>3.5997392438070404</v>
      </c>
      <c r="DN33" s="45"/>
      <c r="DO33" s="45"/>
      <c r="DP33" s="45">
        <v>8</v>
      </c>
      <c r="DQ33" s="45"/>
      <c r="DR33" s="45"/>
      <c r="DS33" s="45"/>
      <c r="DT33" s="45"/>
      <c r="DU33" s="45">
        <v>40</v>
      </c>
      <c r="DV33" s="45"/>
      <c r="DW33" s="45"/>
      <c r="DX33" s="45">
        <v>12.799085017155928</v>
      </c>
      <c r="DY33" s="45"/>
      <c r="DZ33" s="45"/>
      <c r="EA33" s="45"/>
      <c r="EB33" s="45">
        <v>34.666167859835284</v>
      </c>
      <c r="EC33" s="45"/>
      <c r="ED33" s="45">
        <v>0.2</v>
      </c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>
        <v>80</v>
      </c>
      <c r="EQ33" s="45"/>
      <c r="ER33" s="45"/>
      <c r="ES33" s="45"/>
      <c r="ET33" s="45"/>
      <c r="EU33" s="45"/>
      <c r="EV33" s="45">
        <v>9.3427984257144008</v>
      </c>
      <c r="EW33" s="45"/>
      <c r="EX33" s="45"/>
      <c r="EY33" s="45"/>
      <c r="EZ33" s="45"/>
      <c r="FA33" s="45"/>
      <c r="FB33" s="45"/>
      <c r="FC33" s="45">
        <v>2</v>
      </c>
      <c r="FD33" s="45"/>
    </row>
    <row r="34" spans="1:160" x14ac:dyDescent="0.2">
      <c r="A34" s="44">
        <v>1894</v>
      </c>
      <c r="C34" s="45">
        <v>7.5335133191450874</v>
      </c>
      <c r="D34" s="45"/>
      <c r="E34" s="45">
        <v>20</v>
      </c>
      <c r="F34" s="45"/>
      <c r="G34" s="45"/>
      <c r="H34" s="45"/>
      <c r="I34" s="45"/>
      <c r="J34" s="45">
        <v>8</v>
      </c>
      <c r="K34" s="45"/>
      <c r="L34" s="45"/>
      <c r="M34" s="45"/>
      <c r="N34" s="45"/>
      <c r="O34" s="45"/>
      <c r="P34" s="45">
        <v>1.6001609010458568</v>
      </c>
      <c r="Q34" s="45"/>
      <c r="R34" s="45">
        <v>3.2497951155548273</v>
      </c>
      <c r="S34" s="45"/>
      <c r="T34" s="45">
        <v>20</v>
      </c>
      <c r="U34" s="45"/>
      <c r="V34" s="45">
        <v>8</v>
      </c>
      <c r="W34" s="45"/>
      <c r="X34" s="45"/>
      <c r="Y34" s="45"/>
      <c r="Z34" s="45"/>
      <c r="AA34" s="45">
        <v>6.113781155694646</v>
      </c>
      <c r="AB34" s="45"/>
      <c r="AC34" s="45">
        <v>20</v>
      </c>
      <c r="AD34" s="45"/>
      <c r="AE34" s="45"/>
      <c r="AF34" s="45"/>
      <c r="AG34" s="45"/>
      <c r="AH34" s="45">
        <v>15.37350496144016</v>
      </c>
      <c r="AI34" s="45"/>
      <c r="AJ34" s="45">
        <v>13.422818791946309</v>
      </c>
      <c r="AK34" s="45"/>
      <c r="AL34" s="45">
        <v>40</v>
      </c>
      <c r="AM34" s="45"/>
      <c r="AN34" s="45"/>
      <c r="AO34" s="45"/>
      <c r="AP34" s="45">
        <v>50.311526479750782</v>
      </c>
      <c r="AQ34" s="45"/>
      <c r="AR34" s="45"/>
      <c r="AS34" s="45"/>
      <c r="AT34" s="45">
        <v>4</v>
      </c>
      <c r="AU34" s="45"/>
      <c r="AV34" s="45"/>
      <c r="AW34" s="45"/>
      <c r="AX34" s="45">
        <v>1.1999948938560323</v>
      </c>
      <c r="AY34" s="45"/>
      <c r="AZ34" s="45">
        <v>34.666666666666664</v>
      </c>
      <c r="BA34" s="45">
        <v>2.6666666666666665</v>
      </c>
      <c r="BB34" s="45">
        <v>0.80110497237569056</v>
      </c>
      <c r="BC34" s="45"/>
      <c r="BD34" s="45">
        <v>2</v>
      </c>
      <c r="BE34" s="45"/>
      <c r="BF34" s="45">
        <v>6.4394295870706397</v>
      </c>
      <c r="BG34" s="45"/>
      <c r="BH34" s="45">
        <v>2.3999595387416548</v>
      </c>
      <c r="BI34" s="45"/>
      <c r="BJ34" s="45"/>
      <c r="BK34" s="45"/>
      <c r="BL34" s="45"/>
      <c r="BM34" s="45"/>
      <c r="BN34" s="45"/>
      <c r="BO34" s="45"/>
      <c r="BP34" s="45"/>
      <c r="BQ34" s="45">
        <v>0.73840716385448002</v>
      </c>
      <c r="BR34" s="45"/>
      <c r="BS34" s="45"/>
      <c r="BT34" s="45">
        <v>12</v>
      </c>
      <c r="BU34" s="45"/>
      <c r="BV34" s="45">
        <v>17.537538679098422</v>
      </c>
      <c r="BW34" s="45">
        <v>35.999983928578601</v>
      </c>
      <c r="BX34" s="45">
        <v>40</v>
      </c>
      <c r="BY34" s="45">
        <v>3.2175689479060265</v>
      </c>
      <c r="BZ34" s="45">
        <v>4</v>
      </c>
      <c r="CA34" s="45">
        <v>40</v>
      </c>
      <c r="CB34" s="45">
        <v>12</v>
      </c>
      <c r="CC34" s="45"/>
      <c r="CD34" s="45"/>
      <c r="CE34" s="45"/>
      <c r="CF34" s="45">
        <v>510.76435886303858</v>
      </c>
      <c r="CG34" s="45">
        <v>8</v>
      </c>
      <c r="CH34" s="45"/>
      <c r="CI34" s="45"/>
      <c r="CJ34" s="45">
        <v>1.5999336429993365</v>
      </c>
      <c r="CK34" s="45"/>
      <c r="CL34" s="45"/>
      <c r="CM34" s="45"/>
      <c r="CN34" s="45">
        <v>13.422126745435015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>
        <v>4</v>
      </c>
      <c r="CY34" s="45">
        <v>69.336143308746045</v>
      </c>
      <c r="CZ34" s="45">
        <v>32</v>
      </c>
      <c r="DA34" s="45"/>
      <c r="DB34" s="45"/>
      <c r="DC34" s="45">
        <v>3.1998886414253898</v>
      </c>
      <c r="DD34" s="45"/>
      <c r="DE34" s="45">
        <v>3.8992592592592592</v>
      </c>
      <c r="DF34" s="45"/>
      <c r="DG34" s="45">
        <v>15.302596393431626</v>
      </c>
      <c r="DH34" s="45">
        <v>11.296552070778883</v>
      </c>
      <c r="DI34" s="45">
        <v>1.446054364746737</v>
      </c>
      <c r="DJ34" s="45">
        <v>15.999858639761102</v>
      </c>
      <c r="DK34" s="45">
        <v>4</v>
      </c>
      <c r="DL34" s="45"/>
      <c r="DM34" s="45">
        <v>4</v>
      </c>
      <c r="DN34" s="45"/>
      <c r="DO34" s="45"/>
      <c r="DP34" s="45">
        <v>8</v>
      </c>
      <c r="DQ34" s="45"/>
      <c r="DR34" s="45"/>
      <c r="DS34" s="45"/>
      <c r="DT34" s="45"/>
      <c r="DU34" s="45">
        <v>60</v>
      </c>
      <c r="DV34" s="45"/>
      <c r="DW34" s="45"/>
      <c r="DX34" s="45">
        <v>12.79734219269103</v>
      </c>
      <c r="DY34" s="45"/>
      <c r="DZ34" s="45"/>
      <c r="EA34" s="45"/>
      <c r="EB34" s="45">
        <v>23.999918709100516</v>
      </c>
      <c r="EC34" s="45"/>
      <c r="ED34" s="45">
        <v>0.19999431592110498</v>
      </c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>
        <v>80</v>
      </c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>
        <v>2.0002142500059512</v>
      </c>
      <c r="FD34" s="45"/>
    </row>
    <row r="35" spans="1:160" x14ac:dyDescent="0.2">
      <c r="A35" s="44">
        <v>1905</v>
      </c>
      <c r="C35" s="45"/>
      <c r="D35" s="45"/>
      <c r="E35" s="45"/>
      <c r="F35" s="45"/>
      <c r="G35" s="45"/>
      <c r="H35" s="45">
        <v>263.14999999999998</v>
      </c>
      <c r="I35" s="45"/>
      <c r="J35" s="45"/>
      <c r="K35" s="45"/>
      <c r="L35" s="45"/>
      <c r="M35" s="45"/>
      <c r="N35" s="45"/>
      <c r="O35" s="45">
        <v>75.543859649122808</v>
      </c>
      <c r="P35" s="45"/>
      <c r="Q35" s="45">
        <v>31.357400722021662</v>
      </c>
      <c r="R35" s="45"/>
      <c r="S35" s="45"/>
      <c r="T35" s="45"/>
      <c r="U35" s="45"/>
      <c r="V35" s="45"/>
      <c r="W35" s="45">
        <v>1503.25</v>
      </c>
      <c r="X35" s="45"/>
      <c r="Y35" s="45"/>
      <c r="Z35" s="45"/>
      <c r="AA35" s="45"/>
      <c r="AB35" s="45">
        <v>17.761265580057525</v>
      </c>
      <c r="AC35" s="45"/>
      <c r="AD35" s="45"/>
      <c r="AE35" s="45"/>
      <c r="AF35" s="45"/>
      <c r="AG35" s="45">
        <v>232</v>
      </c>
      <c r="AH35" s="45"/>
      <c r="AI35" s="45"/>
      <c r="AJ35" s="45"/>
      <c r="AK35" s="45"/>
      <c r="AL35" s="45"/>
      <c r="AM35" s="45">
        <v>168.9607843137255</v>
      </c>
      <c r="AN35" s="45"/>
      <c r="AO35" s="45"/>
      <c r="AP35" s="45">
        <v>89.462745098039221</v>
      </c>
      <c r="AQ35" s="45"/>
      <c r="AR35" s="45"/>
      <c r="AS35" s="45"/>
      <c r="AT35" s="45"/>
      <c r="AU35" s="45"/>
      <c r="AV35" s="45"/>
      <c r="AW35" s="45"/>
      <c r="AX35" s="45">
        <v>0.60004591551545161</v>
      </c>
      <c r="AY35" s="45"/>
      <c r="AZ35" s="45"/>
      <c r="BA35" s="45">
        <v>2.3093499999999998</v>
      </c>
      <c r="BB35" s="45"/>
      <c r="BC35" s="45"/>
      <c r="BD35" s="45"/>
      <c r="BE35" s="45">
        <v>43.950757575757578</v>
      </c>
      <c r="BF35" s="45">
        <v>3.554824561403509</v>
      </c>
      <c r="BG35" s="45"/>
      <c r="BH35" s="45"/>
      <c r="BI35" s="45">
        <v>108.86880733944955</v>
      </c>
      <c r="BJ35" s="45"/>
      <c r="BK35" s="45"/>
      <c r="BL35" s="45"/>
      <c r="BM35" s="45"/>
      <c r="BN35" s="45"/>
      <c r="BO35" s="45">
        <v>19.299498746867169</v>
      </c>
      <c r="BP35" s="45"/>
      <c r="BQ35" s="45"/>
      <c r="BR35" s="45"/>
      <c r="BS35" s="45"/>
      <c r="BT35" s="45"/>
      <c r="BU35" s="45"/>
      <c r="BV35" s="45">
        <v>10.102108768035515</v>
      </c>
      <c r="BW35" s="45"/>
      <c r="BX35" s="45"/>
      <c r="BY35" s="45"/>
      <c r="BZ35" s="45"/>
      <c r="CA35" s="45">
        <v>106.07935222672064</v>
      </c>
      <c r="CB35" s="45"/>
      <c r="CC35" s="45"/>
      <c r="CD35" s="45"/>
      <c r="CE35" s="45"/>
      <c r="CF35" s="45"/>
      <c r="CG35" s="45">
        <v>12.498408769448373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>
        <v>120.48267898383372</v>
      </c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5"/>
      <c r="DE35" s="45">
        <v>8.7596926099266188</v>
      </c>
      <c r="DF35" s="45"/>
      <c r="DG35" s="45"/>
      <c r="DH35" s="45"/>
      <c r="DI35" s="45"/>
      <c r="DJ35" s="45">
        <v>7.7540084388185653</v>
      </c>
      <c r="DK35" s="45"/>
      <c r="DL35" s="45">
        <v>94.267973856209153</v>
      </c>
      <c r="DM35" s="45"/>
      <c r="DN35" s="45"/>
      <c r="DO35" s="45"/>
      <c r="DP35" s="45"/>
      <c r="DQ35" s="45"/>
      <c r="DR35" s="45"/>
      <c r="DS35" s="45">
        <v>636.04504504504507</v>
      </c>
      <c r="DT35" s="45"/>
      <c r="DU35" s="45"/>
      <c r="DV35" s="45"/>
      <c r="DW35" s="45">
        <v>190.60606060606059</v>
      </c>
      <c r="DX35" s="45"/>
      <c r="DY35" s="45"/>
      <c r="DZ35" s="45"/>
      <c r="EA35" s="45"/>
      <c r="EB35" s="45">
        <v>16.22762105263158</v>
      </c>
      <c r="EC35" s="45"/>
      <c r="ED35" s="45"/>
      <c r="EE35" s="45"/>
      <c r="EF35" s="45"/>
      <c r="EG35" s="45">
        <v>5.1030781439251554</v>
      </c>
      <c r="EH35" s="45"/>
      <c r="EI35" s="45">
        <v>172.52830188679246</v>
      </c>
      <c r="EJ35" s="45"/>
      <c r="EK35" s="45"/>
      <c r="EL35" s="45"/>
      <c r="EM35" s="45"/>
      <c r="EN35" s="45">
        <v>144.85245901639345</v>
      </c>
      <c r="EO35" s="45"/>
      <c r="EP35" s="45"/>
      <c r="EQ35" s="45"/>
      <c r="ER35" s="45"/>
      <c r="ES35" s="45"/>
      <c r="ET35" s="45"/>
      <c r="EU35" s="45">
        <v>133.56836461126005</v>
      </c>
      <c r="EV35" s="45">
        <v>30.183333333333334</v>
      </c>
      <c r="EW35" s="45"/>
      <c r="EX35" s="45"/>
      <c r="EY35" s="45"/>
      <c r="EZ35" s="45"/>
      <c r="FA35" s="45"/>
      <c r="FB35" s="45"/>
      <c r="FC35" s="45"/>
      <c r="FD35" s="45">
        <v>1.9180099621916822</v>
      </c>
    </row>
    <row r="36" spans="1:160" x14ac:dyDescent="0.2">
      <c r="A36" s="44">
        <v>1906</v>
      </c>
      <c r="C36" s="45"/>
      <c r="D36" s="45"/>
      <c r="E36" s="45"/>
      <c r="F36" s="45"/>
      <c r="G36" s="45"/>
      <c r="H36" s="45">
        <v>300.11111111111109</v>
      </c>
      <c r="I36" s="45"/>
      <c r="J36" s="45"/>
      <c r="K36" s="45"/>
      <c r="L36" s="45"/>
      <c r="M36" s="45"/>
      <c r="N36" s="45"/>
      <c r="O36" s="45">
        <v>67.802816901408448</v>
      </c>
      <c r="P36" s="45"/>
      <c r="Q36" s="45">
        <v>23.61917808219178</v>
      </c>
      <c r="R36" s="45"/>
      <c r="S36" s="45"/>
      <c r="T36" s="45"/>
      <c r="U36" s="45"/>
      <c r="V36" s="45"/>
      <c r="W36" s="45">
        <v>2670.6666666666665</v>
      </c>
      <c r="X36" s="45"/>
      <c r="Y36" s="45"/>
      <c r="Z36" s="45"/>
      <c r="AA36" s="45"/>
      <c r="AB36" s="45">
        <v>19.072684642438453</v>
      </c>
      <c r="AC36" s="45"/>
      <c r="AD36" s="45"/>
      <c r="AE36" s="45"/>
      <c r="AF36" s="45"/>
      <c r="AG36" s="45">
        <v>196.75</v>
      </c>
      <c r="AH36" s="45"/>
      <c r="AI36" s="45"/>
      <c r="AJ36" s="45"/>
      <c r="AK36" s="45"/>
      <c r="AL36" s="45"/>
      <c r="AM36" s="45">
        <v>192.68085106382978</v>
      </c>
      <c r="AN36" s="45"/>
      <c r="AO36" s="45"/>
      <c r="AP36" s="45">
        <v>82.158075601374577</v>
      </c>
      <c r="AQ36" s="45"/>
      <c r="AR36" s="45"/>
      <c r="AS36" s="45"/>
      <c r="AT36" s="45"/>
      <c r="AU36" s="45"/>
      <c r="AV36" s="45"/>
      <c r="AW36" s="45"/>
      <c r="AX36" s="45">
        <v>0.52827714127797498</v>
      </c>
      <c r="AY36" s="45"/>
      <c r="AZ36" s="45"/>
      <c r="BA36" s="45">
        <v>2.0538898493455173</v>
      </c>
      <c r="BB36" s="45"/>
      <c r="BC36" s="45"/>
      <c r="BD36" s="45"/>
      <c r="BE36" s="45">
        <v>32.849865951742629</v>
      </c>
      <c r="BF36" s="45">
        <v>3.5175202156334229</v>
      </c>
      <c r="BG36" s="45"/>
      <c r="BH36" s="45"/>
      <c r="BI36" s="45">
        <v>122.37679856115108</v>
      </c>
      <c r="BJ36" s="45"/>
      <c r="BK36" s="45"/>
      <c r="BL36" s="45"/>
      <c r="BM36" s="45"/>
      <c r="BN36" s="45"/>
      <c r="BO36" s="45">
        <v>18.604017216642756</v>
      </c>
      <c r="BP36" s="45"/>
      <c r="BQ36" s="45"/>
      <c r="BR36" s="45"/>
      <c r="BS36" s="45"/>
      <c r="BT36" s="45"/>
      <c r="BU36" s="45"/>
      <c r="BV36" s="45">
        <v>10.237140366172625</v>
      </c>
      <c r="BW36" s="45"/>
      <c r="BX36" s="45"/>
      <c r="BY36" s="45"/>
      <c r="BZ36" s="45"/>
      <c r="CA36" s="45">
        <v>94.362994350282491</v>
      </c>
      <c r="CB36" s="45"/>
      <c r="CC36" s="45"/>
      <c r="CD36" s="45"/>
      <c r="CE36" s="45"/>
      <c r="CF36" s="45"/>
      <c r="CG36" s="45">
        <v>14.036374845869297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>
        <v>98.476470588235287</v>
      </c>
      <c r="CS36" s="45"/>
      <c r="CT36" s="45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>
        <v>7.12733843537415</v>
      </c>
      <c r="DF36" s="45"/>
      <c r="DG36" s="45"/>
      <c r="DH36" s="45"/>
      <c r="DI36" s="45"/>
      <c r="DJ36" s="45">
        <v>10.599746789654549</v>
      </c>
      <c r="DK36" s="45"/>
      <c r="DL36" s="45">
        <v>106.12080536912751</v>
      </c>
      <c r="DM36" s="45"/>
      <c r="DN36" s="45"/>
      <c r="DO36" s="45">
        <v>35.617021276595743</v>
      </c>
      <c r="DP36" s="45"/>
      <c r="DQ36" s="45"/>
      <c r="DR36" s="45"/>
      <c r="DS36" s="45">
        <v>717.47524752475249</v>
      </c>
      <c r="DT36" s="45"/>
      <c r="DU36" s="45"/>
      <c r="DV36" s="45"/>
      <c r="DW36" s="45"/>
      <c r="DX36" s="45"/>
      <c r="DY36" s="45"/>
      <c r="DZ36" s="45"/>
      <c r="EA36" s="45"/>
      <c r="EB36" s="45">
        <v>13.649410902875282</v>
      </c>
      <c r="EC36" s="45"/>
      <c r="ED36" s="45"/>
      <c r="EE36" s="45"/>
      <c r="EF36" s="45"/>
      <c r="EG36" s="45">
        <v>5.2308783304629722</v>
      </c>
      <c r="EH36" s="45"/>
      <c r="EI36" s="45">
        <v>195.9402985074627</v>
      </c>
      <c r="EJ36" s="45"/>
      <c r="EK36" s="45"/>
      <c r="EL36" s="45"/>
      <c r="EM36" s="45"/>
      <c r="EN36" s="45">
        <v>181.23076923076923</v>
      </c>
      <c r="EO36" s="45"/>
      <c r="EP36" s="45"/>
      <c r="EQ36" s="45"/>
      <c r="ER36" s="45"/>
      <c r="ES36" s="45"/>
      <c r="ET36" s="45"/>
      <c r="EU36" s="45">
        <v>180.12658227848101</v>
      </c>
      <c r="EV36" s="45">
        <v>34.244186046511629</v>
      </c>
      <c r="EW36" s="45"/>
      <c r="EX36" s="45"/>
      <c r="EY36" s="45"/>
      <c r="EZ36" s="45"/>
      <c r="FA36" s="45"/>
      <c r="FB36" s="45"/>
      <c r="FC36" s="45"/>
      <c r="FD36" s="45">
        <v>2.6728240003267572</v>
      </c>
    </row>
    <row r="37" spans="1:160" x14ac:dyDescent="0.2">
      <c r="A37" s="44">
        <v>1907</v>
      </c>
      <c r="C37" s="45">
        <v>18.906278434940855</v>
      </c>
      <c r="D37" s="45"/>
      <c r="E37" s="45"/>
      <c r="F37" s="45">
        <v>1800.5</v>
      </c>
      <c r="G37" s="45">
        <v>22.603960396039604</v>
      </c>
      <c r="H37" s="45">
        <v>459.53333333333336</v>
      </c>
      <c r="I37" s="45"/>
      <c r="J37" s="45"/>
      <c r="K37" s="45"/>
      <c r="L37" s="45"/>
      <c r="M37" s="45"/>
      <c r="N37" s="45"/>
      <c r="O37" s="45">
        <v>83.293103448275858</v>
      </c>
      <c r="P37" s="45"/>
      <c r="Q37" s="45">
        <v>38.092936802973981</v>
      </c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>
        <v>27.122881355932204</v>
      </c>
      <c r="AC37" s="45"/>
      <c r="AD37" s="45"/>
      <c r="AE37" s="45">
        <v>1.9046291132180704</v>
      </c>
      <c r="AF37" s="45"/>
      <c r="AG37" s="45">
        <v>705</v>
      </c>
      <c r="AH37" s="45"/>
      <c r="AI37" s="45"/>
      <c r="AJ37" s="45"/>
      <c r="AK37" s="45"/>
      <c r="AL37" s="45"/>
      <c r="AM37" s="45">
        <v>106.07792207792208</v>
      </c>
      <c r="AN37" s="45"/>
      <c r="AO37" s="45"/>
      <c r="AP37" s="45">
        <v>68.347058823529409</v>
      </c>
      <c r="AQ37" s="45"/>
      <c r="AR37" s="45"/>
      <c r="AS37" s="45"/>
      <c r="AT37" s="45"/>
      <c r="AU37" s="45"/>
      <c r="AV37" s="45"/>
      <c r="AW37" s="45"/>
      <c r="AX37" s="45">
        <v>0.6428015318575877</v>
      </c>
      <c r="AY37" s="45"/>
      <c r="AZ37" s="45"/>
      <c r="BA37" s="45">
        <v>1.8365686274509805</v>
      </c>
      <c r="BB37" s="45"/>
      <c r="BC37" s="45"/>
      <c r="BD37" s="45"/>
      <c r="BE37" s="45">
        <v>32.066265060240966</v>
      </c>
      <c r="BF37" s="45">
        <v>5.9282493368700262</v>
      </c>
      <c r="BG37" s="45"/>
      <c r="BH37" s="45"/>
      <c r="BI37" s="45">
        <v>97.595551061678464</v>
      </c>
      <c r="BJ37" s="45"/>
      <c r="BK37" s="45">
        <v>170.93333333333334</v>
      </c>
      <c r="BL37" s="45"/>
      <c r="BM37" s="45"/>
      <c r="BN37" s="45"/>
      <c r="BO37" s="45">
        <v>17.479338842975206</v>
      </c>
      <c r="BP37" s="45"/>
      <c r="BQ37" s="45"/>
      <c r="BR37" s="45"/>
      <c r="BS37" s="45">
        <v>7.2912087912087911</v>
      </c>
      <c r="BT37" s="45"/>
      <c r="BU37" s="45"/>
      <c r="BV37" s="45"/>
      <c r="BW37" s="45"/>
      <c r="BX37" s="45"/>
      <c r="BY37" s="45"/>
      <c r="BZ37" s="45"/>
      <c r="CA37" s="45">
        <v>54.961259079903151</v>
      </c>
      <c r="CB37" s="45"/>
      <c r="CC37" s="45"/>
      <c r="CD37" s="45"/>
      <c r="CE37" s="45"/>
      <c r="CF37" s="45">
        <v>249.16666666666666</v>
      </c>
      <c r="CG37" s="45">
        <v>23.761154154421586</v>
      </c>
      <c r="CH37" s="45"/>
      <c r="CI37" s="45"/>
      <c r="CJ37" s="45"/>
      <c r="CK37" s="45"/>
      <c r="CL37" s="45"/>
      <c r="CM37" s="45"/>
      <c r="CN37" s="45">
        <v>9.8702830188679247</v>
      </c>
      <c r="CO37" s="45"/>
      <c r="CP37" s="45"/>
      <c r="CQ37" s="45"/>
      <c r="CR37" s="45">
        <v>77.834090909090904</v>
      </c>
      <c r="CS37" s="45"/>
      <c r="CT37" s="45"/>
      <c r="CU37" s="45"/>
      <c r="CV37" s="45"/>
      <c r="CW37" s="45">
        <v>1.4871794871794872</v>
      </c>
      <c r="CX37" s="45"/>
      <c r="CY37" s="45">
        <v>44.115044247787608</v>
      </c>
      <c r="CZ37" s="45"/>
      <c r="DA37" s="45">
        <v>453.89090909090908</v>
      </c>
      <c r="DB37" s="45"/>
      <c r="DC37" s="45"/>
      <c r="DD37" s="45">
        <v>97.540229885057471</v>
      </c>
      <c r="DE37" s="45">
        <v>7.9058654097931393</v>
      </c>
      <c r="DF37" s="45"/>
      <c r="DG37" s="45">
        <v>15.098562628336756</v>
      </c>
      <c r="DH37" s="45">
        <v>4.687817258883249</v>
      </c>
      <c r="DI37" s="45"/>
      <c r="DJ37" s="45">
        <v>11.286415042921378</v>
      </c>
      <c r="DK37" s="45"/>
      <c r="DL37" s="45">
        <v>149.02654867256638</v>
      </c>
      <c r="DM37" s="45"/>
      <c r="DN37" s="45"/>
      <c r="DO37" s="45">
        <v>36.702127659574465</v>
      </c>
      <c r="DP37" s="45"/>
      <c r="DQ37" s="45">
        <v>45.686567164179102</v>
      </c>
      <c r="DR37" s="45"/>
      <c r="DS37" s="45">
        <v>800.62352941176471</v>
      </c>
      <c r="DT37" s="45"/>
      <c r="DU37" s="45"/>
      <c r="DV37" s="45"/>
      <c r="DW37" s="45"/>
      <c r="DX37" s="45"/>
      <c r="DY37" s="45"/>
      <c r="DZ37" s="45"/>
      <c r="EA37" s="45"/>
      <c r="EB37" s="45">
        <v>14.410941560605051</v>
      </c>
      <c r="EC37" s="45"/>
      <c r="ED37" s="45"/>
      <c r="EE37" s="45"/>
      <c r="EF37" s="45"/>
      <c r="EG37" s="45">
        <v>3.0949007717750825</v>
      </c>
      <c r="EH37" s="45">
        <v>24.601023017902815</v>
      </c>
      <c r="EI37" s="45"/>
      <c r="EJ37" s="45"/>
      <c r="EK37" s="45"/>
      <c r="EL37" s="45"/>
      <c r="EM37" s="45"/>
      <c r="EN37" s="45">
        <v>97.928571428571431</v>
      </c>
      <c r="EO37" s="45">
        <v>548</v>
      </c>
      <c r="EP37" s="45"/>
      <c r="EQ37" s="45"/>
      <c r="ER37" s="45"/>
      <c r="ES37" s="45"/>
      <c r="ET37" s="45"/>
      <c r="EU37" s="45">
        <v>152.75757575757575</v>
      </c>
      <c r="EV37" s="45">
        <v>46.192090395480228</v>
      </c>
      <c r="EW37" s="45"/>
      <c r="EX37" s="45"/>
      <c r="EY37" s="45"/>
      <c r="EZ37" s="45"/>
      <c r="FA37" s="45"/>
      <c r="FB37" s="45"/>
      <c r="FC37" s="45"/>
      <c r="FD37" s="45"/>
    </row>
    <row r="38" spans="1:160" x14ac:dyDescent="0.2">
      <c r="A38" s="44">
        <v>1908</v>
      </c>
      <c r="C38" s="45">
        <v>23.893805309734514</v>
      </c>
      <c r="D38" s="45"/>
      <c r="E38" s="45"/>
      <c r="F38" s="45">
        <v>265</v>
      </c>
      <c r="G38" s="45">
        <v>10.471264367816092</v>
      </c>
      <c r="H38" s="45">
        <v>110.61111111111111</v>
      </c>
      <c r="I38" s="45"/>
      <c r="J38" s="45"/>
      <c r="K38" s="45"/>
      <c r="L38" s="45"/>
      <c r="M38" s="45"/>
      <c r="N38" s="45"/>
      <c r="O38" s="45">
        <v>89.083333333333329</v>
      </c>
      <c r="P38" s="45"/>
      <c r="Q38" s="45">
        <v>27.323308270676691</v>
      </c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>
        <v>34.273504273504273</v>
      </c>
      <c r="AC38" s="45"/>
      <c r="AD38" s="45"/>
      <c r="AE38" s="45">
        <v>2.4635593220338983</v>
      </c>
      <c r="AF38" s="45"/>
      <c r="AG38" s="45">
        <v>808.16666666666663</v>
      </c>
      <c r="AH38" s="45"/>
      <c r="AI38" s="45"/>
      <c r="AJ38" s="45"/>
      <c r="AK38" s="45"/>
      <c r="AL38" s="45"/>
      <c r="AM38" s="45">
        <v>359</v>
      </c>
      <c r="AN38" s="45"/>
      <c r="AO38" s="45"/>
      <c r="AP38" s="45">
        <v>100.32242990654206</v>
      </c>
      <c r="AQ38" s="45"/>
      <c r="AR38" s="45"/>
      <c r="AS38" s="45"/>
      <c r="AT38" s="45"/>
      <c r="AU38" s="45"/>
      <c r="AV38" s="45"/>
      <c r="AW38" s="45"/>
      <c r="AX38" s="45">
        <v>0.58904440154440152</v>
      </c>
      <c r="AY38" s="45"/>
      <c r="AZ38" s="45"/>
      <c r="BA38" s="45">
        <v>1.9034202898550725</v>
      </c>
      <c r="BB38" s="45"/>
      <c r="BC38" s="45"/>
      <c r="BD38" s="45"/>
      <c r="BE38" s="45">
        <v>17.837270341207351</v>
      </c>
      <c r="BF38" s="45">
        <v>3.5464019851116624</v>
      </c>
      <c r="BG38" s="45"/>
      <c r="BH38" s="45"/>
      <c r="BI38" s="45">
        <v>81.513196480938419</v>
      </c>
      <c r="BJ38" s="45"/>
      <c r="BK38" s="45">
        <v>237.94871794871796</v>
      </c>
      <c r="BL38" s="45"/>
      <c r="BM38" s="45"/>
      <c r="BN38" s="45"/>
      <c r="BO38" s="45">
        <v>16.587552742616033</v>
      </c>
      <c r="BP38" s="45"/>
      <c r="BQ38" s="45"/>
      <c r="BR38" s="45"/>
      <c r="BS38" s="45">
        <v>3.9873015873015873</v>
      </c>
      <c r="BT38" s="45"/>
      <c r="BU38" s="45"/>
      <c r="BV38" s="45"/>
      <c r="BW38" s="45"/>
      <c r="BX38" s="45"/>
      <c r="BY38" s="45"/>
      <c r="BZ38" s="45"/>
      <c r="CA38" s="45">
        <v>37.174698795180724</v>
      </c>
      <c r="CB38" s="45"/>
      <c r="CC38" s="45"/>
      <c r="CD38" s="45"/>
      <c r="CE38" s="45"/>
      <c r="CF38" s="45">
        <v>236.28571428571428</v>
      </c>
      <c r="CG38" s="45">
        <v>27.378636561007383</v>
      </c>
      <c r="CH38" s="45"/>
      <c r="CI38" s="45"/>
      <c r="CJ38" s="45"/>
      <c r="CK38" s="45"/>
      <c r="CL38" s="45"/>
      <c r="CM38" s="45"/>
      <c r="CN38" s="45">
        <v>20.398589065255731</v>
      </c>
      <c r="CO38" s="45"/>
      <c r="CP38" s="45"/>
      <c r="CQ38" s="45"/>
      <c r="CR38" s="45">
        <v>27.609699769053119</v>
      </c>
      <c r="CS38" s="45"/>
      <c r="CT38" s="45"/>
      <c r="CU38" s="45"/>
      <c r="CV38" s="45"/>
      <c r="CW38" s="45">
        <v>3.1890459363957597</v>
      </c>
      <c r="CX38" s="45"/>
      <c r="CY38" s="45">
        <v>31.858064516129033</v>
      </c>
      <c r="CZ38" s="45"/>
      <c r="DA38" s="45">
        <v>44.630434782608695</v>
      </c>
      <c r="DB38" s="45"/>
      <c r="DC38" s="45"/>
      <c r="DD38" s="45">
        <v>16.621621621621621</v>
      </c>
      <c r="DE38" s="45">
        <v>23.190835030549898</v>
      </c>
      <c r="DF38" s="45"/>
      <c r="DG38" s="45">
        <v>14.634837355718783</v>
      </c>
      <c r="DH38" s="45">
        <v>4.3584423874880303</v>
      </c>
      <c r="DI38" s="45"/>
      <c r="DJ38" s="45">
        <v>12.933288500336248</v>
      </c>
      <c r="DK38" s="45"/>
      <c r="DL38" s="45">
        <v>42.674074074074078</v>
      </c>
      <c r="DM38" s="45"/>
      <c r="DN38" s="45"/>
      <c r="DO38" s="45">
        <v>37.3125</v>
      </c>
      <c r="DP38" s="45"/>
      <c r="DQ38" s="45">
        <v>20.923076923076923</v>
      </c>
      <c r="DR38" s="45"/>
      <c r="DS38" s="45">
        <v>615.0333333333333</v>
      </c>
      <c r="DT38" s="45"/>
      <c r="DU38" s="45"/>
      <c r="DV38" s="45"/>
      <c r="DW38" s="45"/>
      <c r="DX38" s="45"/>
      <c r="DY38" s="45"/>
      <c r="DZ38" s="45"/>
      <c r="EA38" s="45"/>
      <c r="EB38" s="45">
        <v>14.933459963198196</v>
      </c>
      <c r="EC38" s="45"/>
      <c r="ED38" s="45"/>
      <c r="EE38" s="45">
        <v>41.176470588235297</v>
      </c>
      <c r="EF38" s="45"/>
      <c r="EG38" s="45">
        <v>3.3755201521816667</v>
      </c>
      <c r="EH38" s="45">
        <v>18.901234567901234</v>
      </c>
      <c r="EI38" s="45"/>
      <c r="EJ38" s="45"/>
      <c r="EK38" s="45"/>
      <c r="EL38" s="45"/>
      <c r="EM38" s="45"/>
      <c r="EN38" s="45">
        <v>192.27272727272728</v>
      </c>
      <c r="EO38" s="45"/>
      <c r="EP38" s="45"/>
      <c r="EQ38" s="45"/>
      <c r="ER38" s="45"/>
      <c r="ES38" s="45"/>
      <c r="ET38" s="45"/>
      <c r="EU38" s="45">
        <v>128.88</v>
      </c>
      <c r="EV38" s="45">
        <v>26.845637583892618</v>
      </c>
      <c r="EW38" s="45"/>
      <c r="EX38" s="45"/>
      <c r="EY38" s="45"/>
      <c r="EZ38" s="45"/>
      <c r="FA38" s="45"/>
      <c r="FB38" s="45"/>
      <c r="FC38" s="45"/>
      <c r="FD38" s="45"/>
    </row>
    <row r="39" spans="1:160" x14ac:dyDescent="0.2">
      <c r="A39" s="44">
        <v>1910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>
        <v>74.304029304029299</v>
      </c>
      <c r="AE39" s="45"/>
      <c r="AF39" s="45"/>
      <c r="AG39" s="45"/>
      <c r="AH39" s="45"/>
      <c r="AI39" s="45">
        <v>12.117647058823529</v>
      </c>
      <c r="AJ39" s="45"/>
      <c r="AK39" s="45"/>
      <c r="AL39" s="45"/>
      <c r="AM39" s="45"/>
      <c r="AN39" s="45"/>
      <c r="AO39" s="45"/>
      <c r="AP39" s="45">
        <v>305.88235294117646</v>
      </c>
      <c r="AQ39" s="45"/>
      <c r="AS39" s="45">
        <v>5.7601828202715417</v>
      </c>
      <c r="AT39" s="45">
        <v>2.8716645489199495</v>
      </c>
      <c r="AU39" s="45">
        <v>0.48201989288446823</v>
      </c>
      <c r="AV39" s="45"/>
      <c r="AW39" s="45"/>
      <c r="AX39" s="45">
        <v>0.68350324374420757</v>
      </c>
      <c r="AY39" s="45"/>
      <c r="AZ39" s="45"/>
      <c r="BA39" s="45">
        <v>1.7232767232767234</v>
      </c>
      <c r="BB39" s="45"/>
      <c r="BC39" s="45"/>
      <c r="BD39" s="45"/>
      <c r="BE39" s="45">
        <v>53.059917355371901</v>
      </c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>
        <v>20.055676855895197</v>
      </c>
      <c r="BQ39" s="45"/>
      <c r="BR39" s="45"/>
      <c r="BS39" s="45"/>
      <c r="BT39" s="45"/>
      <c r="BU39" s="45"/>
      <c r="BV39" s="45"/>
      <c r="BW39" s="45">
        <v>42.628541448058762</v>
      </c>
      <c r="BX39" s="45"/>
      <c r="BY39" s="45"/>
      <c r="BZ39" s="45"/>
      <c r="CA39" s="45"/>
      <c r="CB39" s="45"/>
      <c r="CC39" s="45"/>
      <c r="CD39" s="45">
        <v>86.354523227383865</v>
      </c>
      <c r="CE39" s="45"/>
      <c r="CF39" s="45"/>
      <c r="CG39" s="45"/>
      <c r="CH39" s="45">
        <v>13.211895910780669</v>
      </c>
      <c r="CI39" s="45">
        <v>30.761904761904763</v>
      </c>
      <c r="CJ39" s="45"/>
      <c r="CK39" s="45">
        <v>11.838642453111046</v>
      </c>
      <c r="CL39" s="45"/>
      <c r="CM39" s="45"/>
      <c r="CN39" s="45"/>
      <c r="CO39" s="45"/>
      <c r="CP39" s="45"/>
      <c r="CQ39" s="45"/>
      <c r="CR39" s="45"/>
      <c r="CS39" s="45"/>
      <c r="CT39" s="45">
        <v>117.13709677419355</v>
      </c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>
        <v>5.7784557121817803</v>
      </c>
      <c r="DF39" s="45"/>
      <c r="DG39" s="45"/>
      <c r="DH39" s="45"/>
      <c r="DI39" s="45"/>
      <c r="DJ39" s="45">
        <v>12.380202179335697</v>
      </c>
      <c r="DK39" s="45"/>
      <c r="DL39" s="45"/>
      <c r="DM39" s="45"/>
      <c r="DN39" s="45"/>
      <c r="DO39" s="45">
        <v>48.574468085106382</v>
      </c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>
        <v>17.297409541608264</v>
      </c>
      <c r="EC39" s="45"/>
      <c r="ED39" s="45"/>
      <c r="EE39" s="45">
        <v>63.247863247863251</v>
      </c>
      <c r="EF39" s="45"/>
      <c r="EG39" s="45"/>
      <c r="EH39" s="45">
        <v>18.805970149253731</v>
      </c>
      <c r="EI39" s="45">
        <v>14.637681159420289</v>
      </c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K50"/>
  <sheetViews>
    <sheetView zoomScale="110" zoomScaleNormal="110" zoomScaleSheetLayoutView="110" workbookViewId="0">
      <pane xSplit="2" ySplit="8" topLeftCell="DY9" activePane="bottomRight" state="frozenSplit"/>
      <selection activeCell="C34" sqref="C34"/>
      <selection pane="topRight" activeCell="C34" sqref="C34"/>
      <selection pane="bottomLeft" activeCell="C34" sqref="C34"/>
      <selection pane="bottomRight" activeCell="EI34" sqref="EI34"/>
    </sheetView>
  </sheetViews>
  <sheetFormatPr defaultColWidth="9.6640625" defaultRowHeight="12" x14ac:dyDescent="0.2"/>
  <cols>
    <col min="1" max="1" width="6.44140625" style="30" customWidth="1"/>
    <col min="2" max="2" width="13.88671875" style="29" customWidth="1"/>
    <col min="3" max="3" width="11.88671875" style="29" customWidth="1"/>
    <col min="4" max="4" width="12.77734375" style="29" bestFit="1" customWidth="1"/>
    <col min="5" max="8" width="9.6640625" style="29"/>
    <col min="9" max="9" width="10.33203125" style="29" customWidth="1"/>
    <col min="10" max="10" width="16.21875" style="29" customWidth="1"/>
    <col min="11" max="11" width="11.33203125" style="29" bestFit="1" customWidth="1"/>
    <col min="12" max="12" width="13.44140625" style="29" customWidth="1"/>
    <col min="13" max="13" width="9.6640625" style="29"/>
    <col min="14" max="14" width="11.6640625" style="29" bestFit="1" customWidth="1"/>
    <col min="15" max="16" width="9.6640625" style="29"/>
    <col min="17" max="17" width="12.44140625" style="29" bestFit="1" customWidth="1"/>
    <col min="18" max="21" width="9.6640625" style="29"/>
    <col min="22" max="22" width="13.44140625" style="29" customWidth="1"/>
    <col min="23" max="23" width="9.6640625" style="29"/>
    <col min="24" max="24" width="11.21875" style="29" customWidth="1"/>
    <col min="25" max="25" width="10.21875" style="29" customWidth="1"/>
    <col min="26" max="26" width="10.6640625" style="29" customWidth="1"/>
    <col min="27" max="27" width="10.21875" style="29" bestFit="1" customWidth="1"/>
    <col min="28" max="31" width="8.5546875" style="29" bestFit="1" customWidth="1"/>
    <col min="32" max="37" width="13.21875" style="29" customWidth="1"/>
    <col min="38" max="39" width="10.88671875" style="29" customWidth="1"/>
    <col min="40" max="40" width="11.109375" style="29" customWidth="1"/>
    <col min="41" max="63" width="9.6640625" style="29"/>
    <col min="64" max="64" width="11.6640625" style="29" bestFit="1" customWidth="1"/>
    <col min="65" max="65" width="11.109375" style="29" bestFit="1" customWidth="1"/>
    <col min="66" max="196" width="9.6640625" style="29"/>
    <col min="197" max="197" width="6.44140625" style="29" customWidth="1"/>
    <col min="198" max="198" width="13.88671875" style="29" customWidth="1"/>
    <col min="199" max="199" width="11.88671875" style="29" customWidth="1"/>
    <col min="200" max="202" width="9.6640625" style="29"/>
    <col min="203" max="203" width="15.44140625" style="29" customWidth="1"/>
    <col min="204" max="204" width="16.21875" style="29" customWidth="1"/>
    <col min="205" max="216" width="9.6640625" style="29"/>
    <col min="217" max="217" width="12" style="29" customWidth="1"/>
    <col min="218" max="218" width="12.77734375" style="29" customWidth="1"/>
    <col min="219" max="219" width="11.109375" style="29" customWidth="1"/>
    <col min="220" max="220" width="12" style="29" customWidth="1"/>
    <col min="221" max="221" width="9.6640625" style="29"/>
    <col min="222" max="222" width="15.33203125" style="29" customWidth="1"/>
    <col min="223" max="223" width="15.21875" style="29" customWidth="1"/>
    <col min="224" max="224" width="21.44140625" style="29" customWidth="1"/>
    <col min="225" max="240" width="9.6640625" style="29"/>
    <col min="241" max="242" width="13.44140625" style="29" customWidth="1"/>
    <col min="243" max="243" width="9.6640625" style="29"/>
    <col min="244" max="244" width="13.88671875" style="29" customWidth="1"/>
    <col min="245" max="245" width="10.6640625" style="29" customWidth="1"/>
    <col min="246" max="246" width="17.33203125" style="29" customWidth="1"/>
    <col min="247" max="248" width="12.6640625" style="29" customWidth="1"/>
    <col min="249" max="249" width="11.21875" style="29" customWidth="1"/>
    <col min="250" max="250" width="18.33203125" style="29" customWidth="1"/>
    <col min="251" max="251" width="12.88671875" style="29" customWidth="1"/>
    <col min="252" max="253" width="13.21875" style="29" customWidth="1"/>
    <col min="254" max="254" width="10.88671875" style="29" customWidth="1"/>
    <col min="255" max="255" width="11.109375" style="29" customWidth="1"/>
    <col min="256" max="256" width="15.21875" style="29" customWidth="1"/>
    <col min="257" max="257" width="9.6640625" style="29"/>
    <col min="258" max="258" width="11" style="29" customWidth="1"/>
    <col min="259" max="259" width="10.77734375" style="29" customWidth="1"/>
    <col min="260" max="260" width="11.44140625" style="29" customWidth="1"/>
    <col min="261" max="261" width="4" style="29" customWidth="1"/>
    <col min="262" max="452" width="9.6640625" style="29"/>
    <col min="453" max="453" width="6.44140625" style="29" customWidth="1"/>
    <col min="454" max="454" width="13.88671875" style="29" customWidth="1"/>
    <col min="455" max="455" width="11.88671875" style="29" customWidth="1"/>
    <col min="456" max="458" width="9.6640625" style="29"/>
    <col min="459" max="459" width="15.44140625" style="29" customWidth="1"/>
    <col min="460" max="460" width="16.21875" style="29" customWidth="1"/>
    <col min="461" max="472" width="9.6640625" style="29"/>
    <col min="473" max="473" width="12" style="29" customWidth="1"/>
    <col min="474" max="474" width="12.77734375" style="29" customWidth="1"/>
    <col min="475" max="475" width="11.109375" style="29" customWidth="1"/>
    <col min="476" max="476" width="12" style="29" customWidth="1"/>
    <col min="477" max="477" width="9.6640625" style="29"/>
    <col min="478" max="478" width="15.33203125" style="29" customWidth="1"/>
    <col min="479" max="479" width="15.21875" style="29" customWidth="1"/>
    <col min="480" max="480" width="21.44140625" style="29" customWidth="1"/>
    <col min="481" max="496" width="9.6640625" style="29"/>
    <col min="497" max="498" width="13.44140625" style="29" customWidth="1"/>
    <col min="499" max="499" width="9.6640625" style="29"/>
    <col min="500" max="500" width="13.88671875" style="29" customWidth="1"/>
    <col min="501" max="501" width="10.6640625" style="29" customWidth="1"/>
    <col min="502" max="502" width="17.33203125" style="29" customWidth="1"/>
    <col min="503" max="504" width="12.6640625" style="29" customWidth="1"/>
    <col min="505" max="505" width="11.21875" style="29" customWidth="1"/>
    <col min="506" max="506" width="18.33203125" style="29" customWidth="1"/>
    <col min="507" max="507" width="12.88671875" style="29" customWidth="1"/>
    <col min="508" max="509" width="13.21875" style="29" customWidth="1"/>
    <col min="510" max="510" width="10.88671875" style="29" customWidth="1"/>
    <col min="511" max="511" width="11.109375" style="29" customWidth="1"/>
    <col min="512" max="512" width="15.21875" style="29" customWidth="1"/>
    <col min="513" max="513" width="9.6640625" style="29"/>
    <col min="514" max="514" width="11" style="29" customWidth="1"/>
    <col min="515" max="515" width="10.77734375" style="29" customWidth="1"/>
    <col min="516" max="516" width="11.44140625" style="29" customWidth="1"/>
    <col min="517" max="517" width="4" style="29" customWidth="1"/>
    <col min="518" max="708" width="9.6640625" style="29"/>
    <col min="709" max="709" width="6.44140625" style="29" customWidth="1"/>
    <col min="710" max="710" width="13.88671875" style="29" customWidth="1"/>
    <col min="711" max="711" width="11.88671875" style="29" customWidth="1"/>
    <col min="712" max="714" width="9.6640625" style="29"/>
    <col min="715" max="715" width="15.44140625" style="29" customWidth="1"/>
    <col min="716" max="716" width="16.21875" style="29" customWidth="1"/>
    <col min="717" max="728" width="9.6640625" style="29"/>
    <col min="729" max="729" width="12" style="29" customWidth="1"/>
    <col min="730" max="730" width="12.77734375" style="29" customWidth="1"/>
    <col min="731" max="731" width="11.109375" style="29" customWidth="1"/>
    <col min="732" max="732" width="12" style="29" customWidth="1"/>
    <col min="733" max="733" width="9.6640625" style="29"/>
    <col min="734" max="734" width="15.33203125" style="29" customWidth="1"/>
    <col min="735" max="735" width="15.21875" style="29" customWidth="1"/>
    <col min="736" max="736" width="21.44140625" style="29" customWidth="1"/>
    <col min="737" max="752" width="9.6640625" style="29"/>
    <col min="753" max="754" width="13.44140625" style="29" customWidth="1"/>
    <col min="755" max="755" width="9.6640625" style="29"/>
    <col min="756" max="756" width="13.88671875" style="29" customWidth="1"/>
    <col min="757" max="757" width="10.6640625" style="29" customWidth="1"/>
    <col min="758" max="758" width="17.33203125" style="29" customWidth="1"/>
    <col min="759" max="760" width="12.6640625" style="29" customWidth="1"/>
    <col min="761" max="761" width="11.21875" style="29" customWidth="1"/>
    <col min="762" max="762" width="18.33203125" style="29" customWidth="1"/>
    <col min="763" max="763" width="12.88671875" style="29" customWidth="1"/>
    <col min="764" max="765" width="13.21875" style="29" customWidth="1"/>
    <col min="766" max="766" width="10.88671875" style="29" customWidth="1"/>
    <col min="767" max="767" width="11.109375" style="29" customWidth="1"/>
    <col min="768" max="768" width="15.21875" style="29" customWidth="1"/>
    <col min="769" max="769" width="9.6640625" style="29"/>
    <col min="770" max="770" width="11" style="29" customWidth="1"/>
    <col min="771" max="771" width="10.77734375" style="29" customWidth="1"/>
    <col min="772" max="772" width="11.44140625" style="29" customWidth="1"/>
    <col min="773" max="773" width="4" style="29" customWidth="1"/>
    <col min="774" max="964" width="9.6640625" style="29"/>
    <col min="965" max="965" width="6.44140625" style="29" customWidth="1"/>
    <col min="966" max="966" width="13.88671875" style="29" customWidth="1"/>
    <col min="967" max="967" width="11.88671875" style="29" customWidth="1"/>
    <col min="968" max="970" width="9.6640625" style="29"/>
    <col min="971" max="971" width="15.44140625" style="29" customWidth="1"/>
    <col min="972" max="972" width="16.21875" style="29" customWidth="1"/>
    <col min="973" max="984" width="9.6640625" style="29"/>
    <col min="985" max="985" width="12" style="29" customWidth="1"/>
    <col min="986" max="986" width="12.77734375" style="29" customWidth="1"/>
    <col min="987" max="987" width="11.109375" style="29" customWidth="1"/>
    <col min="988" max="988" width="12" style="29" customWidth="1"/>
    <col min="989" max="989" width="9.6640625" style="29"/>
    <col min="990" max="990" width="15.33203125" style="29" customWidth="1"/>
    <col min="991" max="991" width="15.21875" style="29" customWidth="1"/>
    <col min="992" max="992" width="21.44140625" style="29" customWidth="1"/>
    <col min="993" max="1008" width="9.6640625" style="29"/>
    <col min="1009" max="1010" width="13.44140625" style="29" customWidth="1"/>
    <col min="1011" max="1011" width="9.6640625" style="29"/>
    <col min="1012" max="1012" width="13.88671875" style="29" customWidth="1"/>
    <col min="1013" max="1013" width="10.6640625" style="29" customWidth="1"/>
    <col min="1014" max="1014" width="17.33203125" style="29" customWidth="1"/>
    <col min="1015" max="1016" width="12.6640625" style="29" customWidth="1"/>
    <col min="1017" max="1017" width="11.21875" style="29" customWidth="1"/>
    <col min="1018" max="1018" width="18.33203125" style="29" customWidth="1"/>
    <col min="1019" max="1019" width="12.88671875" style="29" customWidth="1"/>
    <col min="1020" max="1021" width="13.21875" style="29" customWidth="1"/>
    <col min="1022" max="1022" width="10.88671875" style="29" customWidth="1"/>
    <col min="1023" max="1023" width="11.109375" style="29" customWidth="1"/>
    <col min="1024" max="1024" width="15.21875" style="29" customWidth="1"/>
    <col min="1025" max="1025" width="9.6640625" style="29"/>
    <col min="1026" max="1026" width="11" style="29" customWidth="1"/>
    <col min="1027" max="1027" width="10.77734375" style="29" customWidth="1"/>
    <col min="1028" max="1028" width="11.44140625" style="29" customWidth="1"/>
    <col min="1029" max="1029" width="4" style="29" customWidth="1"/>
    <col min="1030" max="1220" width="9.6640625" style="29"/>
    <col min="1221" max="1221" width="6.44140625" style="29" customWidth="1"/>
    <col min="1222" max="1222" width="13.88671875" style="29" customWidth="1"/>
    <col min="1223" max="1223" width="11.88671875" style="29" customWidth="1"/>
    <col min="1224" max="1226" width="9.6640625" style="29"/>
    <col min="1227" max="1227" width="15.44140625" style="29" customWidth="1"/>
    <col min="1228" max="1228" width="16.21875" style="29" customWidth="1"/>
    <col min="1229" max="1240" width="9.6640625" style="29"/>
    <col min="1241" max="1241" width="12" style="29" customWidth="1"/>
    <col min="1242" max="1242" width="12.77734375" style="29" customWidth="1"/>
    <col min="1243" max="1243" width="11.109375" style="29" customWidth="1"/>
    <col min="1244" max="1244" width="12" style="29" customWidth="1"/>
    <col min="1245" max="1245" width="9.6640625" style="29"/>
    <col min="1246" max="1246" width="15.33203125" style="29" customWidth="1"/>
    <col min="1247" max="1247" width="15.21875" style="29" customWidth="1"/>
    <col min="1248" max="1248" width="21.44140625" style="29" customWidth="1"/>
    <col min="1249" max="1264" width="9.6640625" style="29"/>
    <col min="1265" max="1266" width="13.44140625" style="29" customWidth="1"/>
    <col min="1267" max="1267" width="9.6640625" style="29"/>
    <col min="1268" max="1268" width="13.88671875" style="29" customWidth="1"/>
    <col min="1269" max="1269" width="10.6640625" style="29" customWidth="1"/>
    <col min="1270" max="1270" width="17.33203125" style="29" customWidth="1"/>
    <col min="1271" max="1272" width="12.6640625" style="29" customWidth="1"/>
    <col min="1273" max="1273" width="11.21875" style="29" customWidth="1"/>
    <col min="1274" max="1274" width="18.33203125" style="29" customWidth="1"/>
    <col min="1275" max="1275" width="12.88671875" style="29" customWidth="1"/>
    <col min="1276" max="1277" width="13.21875" style="29" customWidth="1"/>
    <col min="1278" max="1278" width="10.88671875" style="29" customWidth="1"/>
    <col min="1279" max="1279" width="11.109375" style="29" customWidth="1"/>
    <col min="1280" max="1280" width="15.21875" style="29" customWidth="1"/>
    <col min="1281" max="1281" width="9.6640625" style="29"/>
    <col min="1282" max="1282" width="11" style="29" customWidth="1"/>
    <col min="1283" max="1283" width="10.77734375" style="29" customWidth="1"/>
    <col min="1284" max="1284" width="11.44140625" style="29" customWidth="1"/>
    <col min="1285" max="1285" width="4" style="29" customWidth="1"/>
    <col min="1286" max="1476" width="9.6640625" style="29"/>
    <col min="1477" max="1477" width="6.44140625" style="29" customWidth="1"/>
    <col min="1478" max="1478" width="13.88671875" style="29" customWidth="1"/>
    <col min="1479" max="1479" width="11.88671875" style="29" customWidth="1"/>
    <col min="1480" max="1482" width="9.6640625" style="29"/>
    <col min="1483" max="1483" width="15.44140625" style="29" customWidth="1"/>
    <col min="1484" max="1484" width="16.21875" style="29" customWidth="1"/>
    <col min="1485" max="1496" width="9.6640625" style="29"/>
    <col min="1497" max="1497" width="12" style="29" customWidth="1"/>
    <col min="1498" max="1498" width="12.77734375" style="29" customWidth="1"/>
    <col min="1499" max="1499" width="11.109375" style="29" customWidth="1"/>
    <col min="1500" max="1500" width="12" style="29" customWidth="1"/>
    <col min="1501" max="1501" width="9.6640625" style="29"/>
    <col min="1502" max="1502" width="15.33203125" style="29" customWidth="1"/>
    <col min="1503" max="1503" width="15.21875" style="29" customWidth="1"/>
    <col min="1504" max="1504" width="21.44140625" style="29" customWidth="1"/>
    <col min="1505" max="1520" width="9.6640625" style="29"/>
    <col min="1521" max="1522" width="13.44140625" style="29" customWidth="1"/>
    <col min="1523" max="1523" width="9.6640625" style="29"/>
    <col min="1524" max="1524" width="13.88671875" style="29" customWidth="1"/>
    <col min="1525" max="1525" width="10.6640625" style="29" customWidth="1"/>
    <col min="1526" max="1526" width="17.33203125" style="29" customWidth="1"/>
    <col min="1527" max="1528" width="12.6640625" style="29" customWidth="1"/>
    <col min="1529" max="1529" width="11.21875" style="29" customWidth="1"/>
    <col min="1530" max="1530" width="18.33203125" style="29" customWidth="1"/>
    <col min="1531" max="1531" width="12.88671875" style="29" customWidth="1"/>
    <col min="1532" max="1533" width="13.21875" style="29" customWidth="1"/>
    <col min="1534" max="1534" width="10.88671875" style="29" customWidth="1"/>
    <col min="1535" max="1535" width="11.109375" style="29" customWidth="1"/>
    <col min="1536" max="1536" width="15.21875" style="29" customWidth="1"/>
    <col min="1537" max="1537" width="9.6640625" style="29"/>
    <col min="1538" max="1538" width="11" style="29" customWidth="1"/>
    <col min="1539" max="1539" width="10.77734375" style="29" customWidth="1"/>
    <col min="1540" max="1540" width="11.44140625" style="29" customWidth="1"/>
    <col min="1541" max="1541" width="4" style="29" customWidth="1"/>
    <col min="1542" max="1732" width="9.6640625" style="29"/>
    <col min="1733" max="1733" width="6.44140625" style="29" customWidth="1"/>
    <col min="1734" max="1734" width="13.88671875" style="29" customWidth="1"/>
    <col min="1735" max="1735" width="11.88671875" style="29" customWidth="1"/>
    <col min="1736" max="1738" width="9.6640625" style="29"/>
    <col min="1739" max="1739" width="15.44140625" style="29" customWidth="1"/>
    <col min="1740" max="1740" width="16.21875" style="29" customWidth="1"/>
    <col min="1741" max="1752" width="9.6640625" style="29"/>
    <col min="1753" max="1753" width="12" style="29" customWidth="1"/>
    <col min="1754" max="1754" width="12.77734375" style="29" customWidth="1"/>
    <col min="1755" max="1755" width="11.109375" style="29" customWidth="1"/>
    <col min="1756" max="1756" width="12" style="29" customWidth="1"/>
    <col min="1757" max="1757" width="9.6640625" style="29"/>
    <col min="1758" max="1758" width="15.33203125" style="29" customWidth="1"/>
    <col min="1759" max="1759" width="15.21875" style="29" customWidth="1"/>
    <col min="1760" max="1760" width="21.44140625" style="29" customWidth="1"/>
    <col min="1761" max="1776" width="9.6640625" style="29"/>
    <col min="1777" max="1778" width="13.44140625" style="29" customWidth="1"/>
    <col min="1779" max="1779" width="9.6640625" style="29"/>
    <col min="1780" max="1780" width="13.88671875" style="29" customWidth="1"/>
    <col min="1781" max="1781" width="10.6640625" style="29" customWidth="1"/>
    <col min="1782" max="1782" width="17.33203125" style="29" customWidth="1"/>
    <col min="1783" max="1784" width="12.6640625" style="29" customWidth="1"/>
    <col min="1785" max="1785" width="11.21875" style="29" customWidth="1"/>
    <col min="1786" max="1786" width="18.33203125" style="29" customWidth="1"/>
    <col min="1787" max="1787" width="12.88671875" style="29" customWidth="1"/>
    <col min="1788" max="1789" width="13.21875" style="29" customWidth="1"/>
    <col min="1790" max="1790" width="10.88671875" style="29" customWidth="1"/>
    <col min="1791" max="1791" width="11.109375" style="29" customWidth="1"/>
    <col min="1792" max="1792" width="15.21875" style="29" customWidth="1"/>
    <col min="1793" max="1793" width="9.6640625" style="29"/>
    <col min="1794" max="1794" width="11" style="29" customWidth="1"/>
    <col min="1795" max="1795" width="10.77734375" style="29" customWidth="1"/>
    <col min="1796" max="1796" width="11.44140625" style="29" customWidth="1"/>
    <col min="1797" max="1797" width="4" style="29" customWidth="1"/>
    <col min="1798" max="1988" width="9.6640625" style="29"/>
    <col min="1989" max="1989" width="6.44140625" style="29" customWidth="1"/>
    <col min="1990" max="1990" width="13.88671875" style="29" customWidth="1"/>
    <col min="1991" max="1991" width="11.88671875" style="29" customWidth="1"/>
    <col min="1992" max="1994" width="9.6640625" style="29"/>
    <col min="1995" max="1995" width="15.44140625" style="29" customWidth="1"/>
    <col min="1996" max="1996" width="16.21875" style="29" customWidth="1"/>
    <col min="1997" max="2008" width="9.6640625" style="29"/>
    <col min="2009" max="2009" width="12" style="29" customWidth="1"/>
    <col min="2010" max="2010" width="12.77734375" style="29" customWidth="1"/>
    <col min="2011" max="2011" width="11.109375" style="29" customWidth="1"/>
    <col min="2012" max="2012" width="12" style="29" customWidth="1"/>
    <col min="2013" max="2013" width="9.6640625" style="29"/>
    <col min="2014" max="2014" width="15.33203125" style="29" customWidth="1"/>
    <col min="2015" max="2015" width="15.21875" style="29" customWidth="1"/>
    <col min="2016" max="2016" width="21.44140625" style="29" customWidth="1"/>
    <col min="2017" max="2032" width="9.6640625" style="29"/>
    <col min="2033" max="2034" width="13.44140625" style="29" customWidth="1"/>
    <col min="2035" max="2035" width="9.6640625" style="29"/>
    <col min="2036" max="2036" width="13.88671875" style="29" customWidth="1"/>
    <col min="2037" max="2037" width="10.6640625" style="29" customWidth="1"/>
    <col min="2038" max="2038" width="17.33203125" style="29" customWidth="1"/>
    <col min="2039" max="2040" width="12.6640625" style="29" customWidth="1"/>
    <col min="2041" max="2041" width="11.21875" style="29" customWidth="1"/>
    <col min="2042" max="2042" width="18.33203125" style="29" customWidth="1"/>
    <col min="2043" max="2043" width="12.88671875" style="29" customWidth="1"/>
    <col min="2044" max="2045" width="13.21875" style="29" customWidth="1"/>
    <col min="2046" max="2046" width="10.88671875" style="29" customWidth="1"/>
    <col min="2047" max="2047" width="11.109375" style="29" customWidth="1"/>
    <col min="2048" max="2048" width="15.21875" style="29" customWidth="1"/>
    <col min="2049" max="2049" width="9.6640625" style="29"/>
    <col min="2050" max="2050" width="11" style="29" customWidth="1"/>
    <col min="2051" max="2051" width="10.77734375" style="29" customWidth="1"/>
    <col min="2052" max="2052" width="11.44140625" style="29" customWidth="1"/>
    <col min="2053" max="2053" width="4" style="29" customWidth="1"/>
    <col min="2054" max="2244" width="9.6640625" style="29"/>
    <col min="2245" max="2245" width="6.44140625" style="29" customWidth="1"/>
    <col min="2246" max="2246" width="13.88671875" style="29" customWidth="1"/>
    <col min="2247" max="2247" width="11.88671875" style="29" customWidth="1"/>
    <col min="2248" max="2250" width="9.6640625" style="29"/>
    <col min="2251" max="2251" width="15.44140625" style="29" customWidth="1"/>
    <col min="2252" max="2252" width="16.21875" style="29" customWidth="1"/>
    <col min="2253" max="2264" width="9.6640625" style="29"/>
    <col min="2265" max="2265" width="12" style="29" customWidth="1"/>
    <col min="2266" max="2266" width="12.77734375" style="29" customWidth="1"/>
    <col min="2267" max="2267" width="11.109375" style="29" customWidth="1"/>
    <col min="2268" max="2268" width="12" style="29" customWidth="1"/>
    <col min="2269" max="2269" width="9.6640625" style="29"/>
    <col min="2270" max="2270" width="15.33203125" style="29" customWidth="1"/>
    <col min="2271" max="2271" width="15.21875" style="29" customWidth="1"/>
    <col min="2272" max="2272" width="21.44140625" style="29" customWidth="1"/>
    <col min="2273" max="2288" width="9.6640625" style="29"/>
    <col min="2289" max="2290" width="13.44140625" style="29" customWidth="1"/>
    <col min="2291" max="2291" width="9.6640625" style="29"/>
    <col min="2292" max="2292" width="13.88671875" style="29" customWidth="1"/>
    <col min="2293" max="2293" width="10.6640625" style="29" customWidth="1"/>
    <col min="2294" max="2294" width="17.33203125" style="29" customWidth="1"/>
    <col min="2295" max="2296" width="12.6640625" style="29" customWidth="1"/>
    <col min="2297" max="2297" width="11.21875" style="29" customWidth="1"/>
    <col min="2298" max="2298" width="18.33203125" style="29" customWidth="1"/>
    <col min="2299" max="2299" width="12.88671875" style="29" customWidth="1"/>
    <col min="2300" max="2301" width="13.21875" style="29" customWidth="1"/>
    <col min="2302" max="2302" width="10.88671875" style="29" customWidth="1"/>
    <col min="2303" max="2303" width="11.109375" style="29" customWidth="1"/>
    <col min="2304" max="2304" width="15.21875" style="29" customWidth="1"/>
    <col min="2305" max="2305" width="9.6640625" style="29"/>
    <col min="2306" max="2306" width="11" style="29" customWidth="1"/>
    <col min="2307" max="2307" width="10.77734375" style="29" customWidth="1"/>
    <col min="2308" max="2308" width="11.44140625" style="29" customWidth="1"/>
    <col min="2309" max="2309" width="4" style="29" customWidth="1"/>
    <col min="2310" max="2500" width="9.6640625" style="29"/>
    <col min="2501" max="2501" width="6.44140625" style="29" customWidth="1"/>
    <col min="2502" max="2502" width="13.88671875" style="29" customWidth="1"/>
    <col min="2503" max="2503" width="11.88671875" style="29" customWidth="1"/>
    <col min="2504" max="2506" width="9.6640625" style="29"/>
    <col min="2507" max="2507" width="15.44140625" style="29" customWidth="1"/>
    <col min="2508" max="2508" width="16.21875" style="29" customWidth="1"/>
    <col min="2509" max="2520" width="9.6640625" style="29"/>
    <col min="2521" max="2521" width="12" style="29" customWidth="1"/>
    <col min="2522" max="2522" width="12.77734375" style="29" customWidth="1"/>
    <col min="2523" max="2523" width="11.109375" style="29" customWidth="1"/>
    <col min="2524" max="2524" width="12" style="29" customWidth="1"/>
    <col min="2525" max="2525" width="9.6640625" style="29"/>
    <col min="2526" max="2526" width="15.33203125" style="29" customWidth="1"/>
    <col min="2527" max="2527" width="15.21875" style="29" customWidth="1"/>
    <col min="2528" max="2528" width="21.44140625" style="29" customWidth="1"/>
    <col min="2529" max="2544" width="9.6640625" style="29"/>
    <col min="2545" max="2546" width="13.44140625" style="29" customWidth="1"/>
    <col min="2547" max="2547" width="9.6640625" style="29"/>
    <col min="2548" max="2548" width="13.88671875" style="29" customWidth="1"/>
    <col min="2549" max="2549" width="10.6640625" style="29" customWidth="1"/>
    <col min="2550" max="2550" width="17.33203125" style="29" customWidth="1"/>
    <col min="2551" max="2552" width="12.6640625" style="29" customWidth="1"/>
    <col min="2553" max="2553" width="11.21875" style="29" customWidth="1"/>
    <col min="2554" max="2554" width="18.33203125" style="29" customWidth="1"/>
    <col min="2555" max="2555" width="12.88671875" style="29" customWidth="1"/>
    <col min="2556" max="2557" width="13.21875" style="29" customWidth="1"/>
    <col min="2558" max="2558" width="10.88671875" style="29" customWidth="1"/>
    <col min="2559" max="2559" width="11.109375" style="29" customWidth="1"/>
    <col min="2560" max="2560" width="15.21875" style="29" customWidth="1"/>
    <col min="2561" max="2561" width="9.6640625" style="29"/>
    <col min="2562" max="2562" width="11" style="29" customWidth="1"/>
    <col min="2563" max="2563" width="10.77734375" style="29" customWidth="1"/>
    <col min="2564" max="2564" width="11.44140625" style="29" customWidth="1"/>
    <col min="2565" max="2565" width="4" style="29" customWidth="1"/>
    <col min="2566" max="2756" width="9.6640625" style="29"/>
    <col min="2757" max="2757" width="6.44140625" style="29" customWidth="1"/>
    <col min="2758" max="2758" width="13.88671875" style="29" customWidth="1"/>
    <col min="2759" max="2759" width="11.88671875" style="29" customWidth="1"/>
    <col min="2760" max="2762" width="9.6640625" style="29"/>
    <col min="2763" max="2763" width="15.44140625" style="29" customWidth="1"/>
    <col min="2764" max="2764" width="16.21875" style="29" customWidth="1"/>
    <col min="2765" max="2776" width="9.6640625" style="29"/>
    <col min="2777" max="2777" width="12" style="29" customWidth="1"/>
    <col min="2778" max="2778" width="12.77734375" style="29" customWidth="1"/>
    <col min="2779" max="2779" width="11.109375" style="29" customWidth="1"/>
    <col min="2780" max="2780" width="12" style="29" customWidth="1"/>
    <col min="2781" max="2781" width="9.6640625" style="29"/>
    <col min="2782" max="2782" width="15.33203125" style="29" customWidth="1"/>
    <col min="2783" max="2783" width="15.21875" style="29" customWidth="1"/>
    <col min="2784" max="2784" width="21.44140625" style="29" customWidth="1"/>
    <col min="2785" max="2800" width="9.6640625" style="29"/>
    <col min="2801" max="2802" width="13.44140625" style="29" customWidth="1"/>
    <col min="2803" max="2803" width="9.6640625" style="29"/>
    <col min="2804" max="2804" width="13.88671875" style="29" customWidth="1"/>
    <col min="2805" max="2805" width="10.6640625" style="29" customWidth="1"/>
    <col min="2806" max="2806" width="17.33203125" style="29" customWidth="1"/>
    <col min="2807" max="2808" width="12.6640625" style="29" customWidth="1"/>
    <col min="2809" max="2809" width="11.21875" style="29" customWidth="1"/>
    <col min="2810" max="2810" width="18.33203125" style="29" customWidth="1"/>
    <col min="2811" max="2811" width="12.88671875" style="29" customWidth="1"/>
    <col min="2812" max="2813" width="13.21875" style="29" customWidth="1"/>
    <col min="2814" max="2814" width="10.88671875" style="29" customWidth="1"/>
    <col min="2815" max="2815" width="11.109375" style="29" customWidth="1"/>
    <col min="2816" max="2816" width="15.21875" style="29" customWidth="1"/>
    <col min="2817" max="2817" width="9.6640625" style="29"/>
    <col min="2818" max="2818" width="11" style="29" customWidth="1"/>
    <col min="2819" max="2819" width="10.77734375" style="29" customWidth="1"/>
    <col min="2820" max="2820" width="11.44140625" style="29" customWidth="1"/>
    <col min="2821" max="2821" width="4" style="29" customWidth="1"/>
    <col min="2822" max="3012" width="9.6640625" style="29"/>
    <col min="3013" max="3013" width="6.44140625" style="29" customWidth="1"/>
    <col min="3014" max="3014" width="13.88671875" style="29" customWidth="1"/>
    <col min="3015" max="3015" width="11.88671875" style="29" customWidth="1"/>
    <col min="3016" max="3018" width="9.6640625" style="29"/>
    <col min="3019" max="3019" width="15.44140625" style="29" customWidth="1"/>
    <col min="3020" max="3020" width="16.21875" style="29" customWidth="1"/>
    <col min="3021" max="3032" width="9.6640625" style="29"/>
    <col min="3033" max="3033" width="12" style="29" customWidth="1"/>
    <col min="3034" max="3034" width="12.77734375" style="29" customWidth="1"/>
    <col min="3035" max="3035" width="11.109375" style="29" customWidth="1"/>
    <col min="3036" max="3036" width="12" style="29" customWidth="1"/>
    <col min="3037" max="3037" width="9.6640625" style="29"/>
    <col min="3038" max="3038" width="15.33203125" style="29" customWidth="1"/>
    <col min="3039" max="3039" width="15.21875" style="29" customWidth="1"/>
    <col min="3040" max="3040" width="21.44140625" style="29" customWidth="1"/>
    <col min="3041" max="3056" width="9.6640625" style="29"/>
    <col min="3057" max="3058" width="13.44140625" style="29" customWidth="1"/>
    <col min="3059" max="3059" width="9.6640625" style="29"/>
    <col min="3060" max="3060" width="13.88671875" style="29" customWidth="1"/>
    <col min="3061" max="3061" width="10.6640625" style="29" customWidth="1"/>
    <col min="3062" max="3062" width="17.33203125" style="29" customWidth="1"/>
    <col min="3063" max="3064" width="12.6640625" style="29" customWidth="1"/>
    <col min="3065" max="3065" width="11.21875" style="29" customWidth="1"/>
    <col min="3066" max="3066" width="18.33203125" style="29" customWidth="1"/>
    <col min="3067" max="3067" width="12.88671875" style="29" customWidth="1"/>
    <col min="3068" max="3069" width="13.21875" style="29" customWidth="1"/>
    <col min="3070" max="3070" width="10.88671875" style="29" customWidth="1"/>
    <col min="3071" max="3071" width="11.109375" style="29" customWidth="1"/>
    <col min="3072" max="3072" width="15.21875" style="29" customWidth="1"/>
    <col min="3073" max="3073" width="9.6640625" style="29"/>
    <col min="3074" max="3074" width="11" style="29" customWidth="1"/>
    <col min="3075" max="3075" width="10.77734375" style="29" customWidth="1"/>
    <col min="3076" max="3076" width="11.44140625" style="29" customWidth="1"/>
    <col min="3077" max="3077" width="4" style="29" customWidth="1"/>
    <col min="3078" max="3268" width="9.6640625" style="29"/>
    <col min="3269" max="3269" width="6.44140625" style="29" customWidth="1"/>
    <col min="3270" max="3270" width="13.88671875" style="29" customWidth="1"/>
    <col min="3271" max="3271" width="11.88671875" style="29" customWidth="1"/>
    <col min="3272" max="3274" width="9.6640625" style="29"/>
    <col min="3275" max="3275" width="15.44140625" style="29" customWidth="1"/>
    <col min="3276" max="3276" width="16.21875" style="29" customWidth="1"/>
    <col min="3277" max="3288" width="9.6640625" style="29"/>
    <col min="3289" max="3289" width="12" style="29" customWidth="1"/>
    <col min="3290" max="3290" width="12.77734375" style="29" customWidth="1"/>
    <col min="3291" max="3291" width="11.109375" style="29" customWidth="1"/>
    <col min="3292" max="3292" width="12" style="29" customWidth="1"/>
    <col min="3293" max="3293" width="9.6640625" style="29"/>
    <col min="3294" max="3294" width="15.33203125" style="29" customWidth="1"/>
    <col min="3295" max="3295" width="15.21875" style="29" customWidth="1"/>
    <col min="3296" max="3296" width="21.44140625" style="29" customWidth="1"/>
    <col min="3297" max="3312" width="9.6640625" style="29"/>
    <col min="3313" max="3314" width="13.44140625" style="29" customWidth="1"/>
    <col min="3315" max="3315" width="9.6640625" style="29"/>
    <col min="3316" max="3316" width="13.88671875" style="29" customWidth="1"/>
    <col min="3317" max="3317" width="10.6640625" style="29" customWidth="1"/>
    <col min="3318" max="3318" width="17.33203125" style="29" customWidth="1"/>
    <col min="3319" max="3320" width="12.6640625" style="29" customWidth="1"/>
    <col min="3321" max="3321" width="11.21875" style="29" customWidth="1"/>
    <col min="3322" max="3322" width="18.33203125" style="29" customWidth="1"/>
    <col min="3323" max="3323" width="12.88671875" style="29" customWidth="1"/>
    <col min="3324" max="3325" width="13.21875" style="29" customWidth="1"/>
    <col min="3326" max="3326" width="10.88671875" style="29" customWidth="1"/>
    <col min="3327" max="3327" width="11.109375" style="29" customWidth="1"/>
    <col min="3328" max="3328" width="15.21875" style="29" customWidth="1"/>
    <col min="3329" max="3329" width="9.6640625" style="29"/>
    <col min="3330" max="3330" width="11" style="29" customWidth="1"/>
    <col min="3331" max="3331" width="10.77734375" style="29" customWidth="1"/>
    <col min="3332" max="3332" width="11.44140625" style="29" customWidth="1"/>
    <col min="3333" max="3333" width="4" style="29" customWidth="1"/>
    <col min="3334" max="3524" width="9.6640625" style="29"/>
    <col min="3525" max="3525" width="6.44140625" style="29" customWidth="1"/>
    <col min="3526" max="3526" width="13.88671875" style="29" customWidth="1"/>
    <col min="3527" max="3527" width="11.88671875" style="29" customWidth="1"/>
    <col min="3528" max="3530" width="9.6640625" style="29"/>
    <col min="3531" max="3531" width="15.44140625" style="29" customWidth="1"/>
    <col min="3532" max="3532" width="16.21875" style="29" customWidth="1"/>
    <col min="3533" max="3544" width="9.6640625" style="29"/>
    <col min="3545" max="3545" width="12" style="29" customWidth="1"/>
    <col min="3546" max="3546" width="12.77734375" style="29" customWidth="1"/>
    <col min="3547" max="3547" width="11.109375" style="29" customWidth="1"/>
    <col min="3548" max="3548" width="12" style="29" customWidth="1"/>
    <col min="3549" max="3549" width="9.6640625" style="29"/>
    <col min="3550" max="3550" width="15.33203125" style="29" customWidth="1"/>
    <col min="3551" max="3551" width="15.21875" style="29" customWidth="1"/>
    <col min="3552" max="3552" width="21.44140625" style="29" customWidth="1"/>
    <col min="3553" max="3568" width="9.6640625" style="29"/>
    <col min="3569" max="3570" width="13.44140625" style="29" customWidth="1"/>
    <col min="3571" max="3571" width="9.6640625" style="29"/>
    <col min="3572" max="3572" width="13.88671875" style="29" customWidth="1"/>
    <col min="3573" max="3573" width="10.6640625" style="29" customWidth="1"/>
    <col min="3574" max="3574" width="17.33203125" style="29" customWidth="1"/>
    <col min="3575" max="3576" width="12.6640625" style="29" customWidth="1"/>
    <col min="3577" max="3577" width="11.21875" style="29" customWidth="1"/>
    <col min="3578" max="3578" width="18.33203125" style="29" customWidth="1"/>
    <col min="3579" max="3579" width="12.88671875" style="29" customWidth="1"/>
    <col min="3580" max="3581" width="13.21875" style="29" customWidth="1"/>
    <col min="3582" max="3582" width="10.88671875" style="29" customWidth="1"/>
    <col min="3583" max="3583" width="11.109375" style="29" customWidth="1"/>
    <col min="3584" max="3584" width="15.21875" style="29" customWidth="1"/>
    <col min="3585" max="3585" width="9.6640625" style="29"/>
    <col min="3586" max="3586" width="11" style="29" customWidth="1"/>
    <col min="3587" max="3587" width="10.77734375" style="29" customWidth="1"/>
    <col min="3588" max="3588" width="11.44140625" style="29" customWidth="1"/>
    <col min="3589" max="3589" width="4" style="29" customWidth="1"/>
    <col min="3590" max="3780" width="9.6640625" style="29"/>
    <col min="3781" max="3781" width="6.44140625" style="29" customWidth="1"/>
    <col min="3782" max="3782" width="13.88671875" style="29" customWidth="1"/>
    <col min="3783" max="3783" width="11.88671875" style="29" customWidth="1"/>
    <col min="3784" max="3786" width="9.6640625" style="29"/>
    <col min="3787" max="3787" width="15.44140625" style="29" customWidth="1"/>
    <col min="3788" max="3788" width="16.21875" style="29" customWidth="1"/>
    <col min="3789" max="3800" width="9.6640625" style="29"/>
    <col min="3801" max="3801" width="12" style="29" customWidth="1"/>
    <col min="3802" max="3802" width="12.77734375" style="29" customWidth="1"/>
    <col min="3803" max="3803" width="11.109375" style="29" customWidth="1"/>
    <col min="3804" max="3804" width="12" style="29" customWidth="1"/>
    <col min="3805" max="3805" width="9.6640625" style="29"/>
    <col min="3806" max="3806" width="15.33203125" style="29" customWidth="1"/>
    <col min="3807" max="3807" width="15.21875" style="29" customWidth="1"/>
    <col min="3808" max="3808" width="21.44140625" style="29" customWidth="1"/>
    <col min="3809" max="3824" width="9.6640625" style="29"/>
    <col min="3825" max="3826" width="13.44140625" style="29" customWidth="1"/>
    <col min="3827" max="3827" width="9.6640625" style="29"/>
    <col min="3828" max="3828" width="13.88671875" style="29" customWidth="1"/>
    <col min="3829" max="3829" width="10.6640625" style="29" customWidth="1"/>
    <col min="3830" max="3830" width="17.33203125" style="29" customWidth="1"/>
    <col min="3831" max="3832" width="12.6640625" style="29" customWidth="1"/>
    <col min="3833" max="3833" width="11.21875" style="29" customWidth="1"/>
    <col min="3834" max="3834" width="18.33203125" style="29" customWidth="1"/>
    <col min="3835" max="3835" width="12.88671875" style="29" customWidth="1"/>
    <col min="3836" max="3837" width="13.21875" style="29" customWidth="1"/>
    <col min="3838" max="3838" width="10.88671875" style="29" customWidth="1"/>
    <col min="3839" max="3839" width="11.109375" style="29" customWidth="1"/>
    <col min="3840" max="3840" width="15.21875" style="29" customWidth="1"/>
    <col min="3841" max="3841" width="9.6640625" style="29"/>
    <col min="3842" max="3842" width="11" style="29" customWidth="1"/>
    <col min="3843" max="3843" width="10.77734375" style="29" customWidth="1"/>
    <col min="3844" max="3844" width="11.44140625" style="29" customWidth="1"/>
    <col min="3845" max="3845" width="4" style="29" customWidth="1"/>
    <col min="3846" max="4036" width="9.6640625" style="29"/>
    <col min="4037" max="4037" width="6.44140625" style="29" customWidth="1"/>
    <col min="4038" max="4038" width="13.88671875" style="29" customWidth="1"/>
    <col min="4039" max="4039" width="11.88671875" style="29" customWidth="1"/>
    <col min="4040" max="4042" width="9.6640625" style="29"/>
    <col min="4043" max="4043" width="15.44140625" style="29" customWidth="1"/>
    <col min="4044" max="4044" width="16.21875" style="29" customWidth="1"/>
    <col min="4045" max="4056" width="9.6640625" style="29"/>
    <col min="4057" max="4057" width="12" style="29" customWidth="1"/>
    <col min="4058" max="4058" width="12.77734375" style="29" customWidth="1"/>
    <col min="4059" max="4059" width="11.109375" style="29" customWidth="1"/>
    <col min="4060" max="4060" width="12" style="29" customWidth="1"/>
    <col min="4061" max="4061" width="9.6640625" style="29"/>
    <col min="4062" max="4062" width="15.33203125" style="29" customWidth="1"/>
    <col min="4063" max="4063" width="15.21875" style="29" customWidth="1"/>
    <col min="4064" max="4064" width="21.44140625" style="29" customWidth="1"/>
    <col min="4065" max="4080" width="9.6640625" style="29"/>
    <col min="4081" max="4082" width="13.44140625" style="29" customWidth="1"/>
    <col min="4083" max="4083" width="9.6640625" style="29"/>
    <col min="4084" max="4084" width="13.88671875" style="29" customWidth="1"/>
    <col min="4085" max="4085" width="10.6640625" style="29" customWidth="1"/>
    <col min="4086" max="4086" width="17.33203125" style="29" customWidth="1"/>
    <col min="4087" max="4088" width="12.6640625" style="29" customWidth="1"/>
    <col min="4089" max="4089" width="11.21875" style="29" customWidth="1"/>
    <col min="4090" max="4090" width="18.33203125" style="29" customWidth="1"/>
    <col min="4091" max="4091" width="12.88671875" style="29" customWidth="1"/>
    <col min="4092" max="4093" width="13.21875" style="29" customWidth="1"/>
    <col min="4094" max="4094" width="10.88671875" style="29" customWidth="1"/>
    <col min="4095" max="4095" width="11.109375" style="29" customWidth="1"/>
    <col min="4096" max="4096" width="15.21875" style="29" customWidth="1"/>
    <col min="4097" max="4097" width="9.6640625" style="29"/>
    <col min="4098" max="4098" width="11" style="29" customWidth="1"/>
    <col min="4099" max="4099" width="10.77734375" style="29" customWidth="1"/>
    <col min="4100" max="4100" width="11.44140625" style="29" customWidth="1"/>
    <col min="4101" max="4101" width="4" style="29" customWidth="1"/>
    <col min="4102" max="4292" width="9.6640625" style="29"/>
    <col min="4293" max="4293" width="6.44140625" style="29" customWidth="1"/>
    <col min="4294" max="4294" width="13.88671875" style="29" customWidth="1"/>
    <col min="4295" max="4295" width="11.88671875" style="29" customWidth="1"/>
    <col min="4296" max="4298" width="9.6640625" style="29"/>
    <col min="4299" max="4299" width="15.44140625" style="29" customWidth="1"/>
    <col min="4300" max="4300" width="16.21875" style="29" customWidth="1"/>
    <col min="4301" max="4312" width="9.6640625" style="29"/>
    <col min="4313" max="4313" width="12" style="29" customWidth="1"/>
    <col min="4314" max="4314" width="12.77734375" style="29" customWidth="1"/>
    <col min="4315" max="4315" width="11.109375" style="29" customWidth="1"/>
    <col min="4316" max="4316" width="12" style="29" customWidth="1"/>
    <col min="4317" max="4317" width="9.6640625" style="29"/>
    <col min="4318" max="4318" width="15.33203125" style="29" customWidth="1"/>
    <col min="4319" max="4319" width="15.21875" style="29" customWidth="1"/>
    <col min="4320" max="4320" width="21.44140625" style="29" customWidth="1"/>
    <col min="4321" max="4336" width="9.6640625" style="29"/>
    <col min="4337" max="4338" width="13.44140625" style="29" customWidth="1"/>
    <col min="4339" max="4339" width="9.6640625" style="29"/>
    <col min="4340" max="4340" width="13.88671875" style="29" customWidth="1"/>
    <col min="4341" max="4341" width="10.6640625" style="29" customWidth="1"/>
    <col min="4342" max="4342" width="17.33203125" style="29" customWidth="1"/>
    <col min="4343" max="4344" width="12.6640625" style="29" customWidth="1"/>
    <col min="4345" max="4345" width="11.21875" style="29" customWidth="1"/>
    <col min="4346" max="4346" width="18.33203125" style="29" customWidth="1"/>
    <col min="4347" max="4347" width="12.88671875" style="29" customWidth="1"/>
    <col min="4348" max="4349" width="13.21875" style="29" customWidth="1"/>
    <col min="4350" max="4350" width="10.88671875" style="29" customWidth="1"/>
    <col min="4351" max="4351" width="11.109375" style="29" customWidth="1"/>
    <col min="4352" max="4352" width="15.21875" style="29" customWidth="1"/>
    <col min="4353" max="4353" width="9.6640625" style="29"/>
    <col min="4354" max="4354" width="11" style="29" customWidth="1"/>
    <col min="4355" max="4355" width="10.77734375" style="29" customWidth="1"/>
    <col min="4356" max="4356" width="11.44140625" style="29" customWidth="1"/>
    <col min="4357" max="4357" width="4" style="29" customWidth="1"/>
    <col min="4358" max="4548" width="9.6640625" style="29"/>
    <col min="4549" max="4549" width="6.44140625" style="29" customWidth="1"/>
    <col min="4550" max="4550" width="13.88671875" style="29" customWidth="1"/>
    <col min="4551" max="4551" width="11.88671875" style="29" customWidth="1"/>
    <col min="4552" max="4554" width="9.6640625" style="29"/>
    <col min="4555" max="4555" width="15.44140625" style="29" customWidth="1"/>
    <col min="4556" max="4556" width="16.21875" style="29" customWidth="1"/>
    <col min="4557" max="4568" width="9.6640625" style="29"/>
    <col min="4569" max="4569" width="12" style="29" customWidth="1"/>
    <col min="4570" max="4570" width="12.77734375" style="29" customWidth="1"/>
    <col min="4571" max="4571" width="11.109375" style="29" customWidth="1"/>
    <col min="4572" max="4572" width="12" style="29" customWidth="1"/>
    <col min="4573" max="4573" width="9.6640625" style="29"/>
    <col min="4574" max="4574" width="15.33203125" style="29" customWidth="1"/>
    <col min="4575" max="4575" width="15.21875" style="29" customWidth="1"/>
    <col min="4576" max="4576" width="21.44140625" style="29" customWidth="1"/>
    <col min="4577" max="4592" width="9.6640625" style="29"/>
    <col min="4593" max="4594" width="13.44140625" style="29" customWidth="1"/>
    <col min="4595" max="4595" width="9.6640625" style="29"/>
    <col min="4596" max="4596" width="13.88671875" style="29" customWidth="1"/>
    <col min="4597" max="4597" width="10.6640625" style="29" customWidth="1"/>
    <col min="4598" max="4598" width="17.33203125" style="29" customWidth="1"/>
    <col min="4599" max="4600" width="12.6640625" style="29" customWidth="1"/>
    <col min="4601" max="4601" width="11.21875" style="29" customWidth="1"/>
    <col min="4602" max="4602" width="18.33203125" style="29" customWidth="1"/>
    <col min="4603" max="4603" width="12.88671875" style="29" customWidth="1"/>
    <col min="4604" max="4605" width="13.21875" style="29" customWidth="1"/>
    <col min="4606" max="4606" width="10.88671875" style="29" customWidth="1"/>
    <col min="4607" max="4607" width="11.109375" style="29" customWidth="1"/>
    <col min="4608" max="4608" width="15.21875" style="29" customWidth="1"/>
    <col min="4609" max="4609" width="9.6640625" style="29"/>
    <col min="4610" max="4610" width="11" style="29" customWidth="1"/>
    <col min="4611" max="4611" width="10.77734375" style="29" customWidth="1"/>
    <col min="4612" max="4612" width="11.44140625" style="29" customWidth="1"/>
    <col min="4613" max="4613" width="4" style="29" customWidth="1"/>
    <col min="4614" max="4804" width="9.6640625" style="29"/>
    <col min="4805" max="4805" width="6.44140625" style="29" customWidth="1"/>
    <col min="4806" max="4806" width="13.88671875" style="29" customWidth="1"/>
    <col min="4807" max="4807" width="11.88671875" style="29" customWidth="1"/>
    <col min="4808" max="4810" width="9.6640625" style="29"/>
    <col min="4811" max="4811" width="15.44140625" style="29" customWidth="1"/>
    <col min="4812" max="4812" width="16.21875" style="29" customWidth="1"/>
    <col min="4813" max="4824" width="9.6640625" style="29"/>
    <col min="4825" max="4825" width="12" style="29" customWidth="1"/>
    <col min="4826" max="4826" width="12.77734375" style="29" customWidth="1"/>
    <col min="4827" max="4827" width="11.109375" style="29" customWidth="1"/>
    <col min="4828" max="4828" width="12" style="29" customWidth="1"/>
    <col min="4829" max="4829" width="9.6640625" style="29"/>
    <col min="4830" max="4830" width="15.33203125" style="29" customWidth="1"/>
    <col min="4831" max="4831" width="15.21875" style="29" customWidth="1"/>
    <col min="4832" max="4832" width="21.44140625" style="29" customWidth="1"/>
    <col min="4833" max="4848" width="9.6640625" style="29"/>
    <col min="4849" max="4850" width="13.44140625" style="29" customWidth="1"/>
    <col min="4851" max="4851" width="9.6640625" style="29"/>
    <col min="4852" max="4852" width="13.88671875" style="29" customWidth="1"/>
    <col min="4853" max="4853" width="10.6640625" style="29" customWidth="1"/>
    <col min="4854" max="4854" width="17.33203125" style="29" customWidth="1"/>
    <col min="4855" max="4856" width="12.6640625" style="29" customWidth="1"/>
    <col min="4857" max="4857" width="11.21875" style="29" customWidth="1"/>
    <col min="4858" max="4858" width="18.33203125" style="29" customWidth="1"/>
    <col min="4859" max="4859" width="12.88671875" style="29" customWidth="1"/>
    <col min="4860" max="4861" width="13.21875" style="29" customWidth="1"/>
    <col min="4862" max="4862" width="10.88671875" style="29" customWidth="1"/>
    <col min="4863" max="4863" width="11.109375" style="29" customWidth="1"/>
    <col min="4864" max="4864" width="15.21875" style="29" customWidth="1"/>
    <col min="4865" max="4865" width="9.6640625" style="29"/>
    <col min="4866" max="4866" width="11" style="29" customWidth="1"/>
    <col min="4867" max="4867" width="10.77734375" style="29" customWidth="1"/>
    <col min="4868" max="4868" width="11.44140625" style="29" customWidth="1"/>
    <col min="4869" max="4869" width="4" style="29" customWidth="1"/>
    <col min="4870" max="5060" width="9.6640625" style="29"/>
    <col min="5061" max="5061" width="6.44140625" style="29" customWidth="1"/>
    <col min="5062" max="5062" width="13.88671875" style="29" customWidth="1"/>
    <col min="5063" max="5063" width="11.88671875" style="29" customWidth="1"/>
    <col min="5064" max="5066" width="9.6640625" style="29"/>
    <col min="5067" max="5067" width="15.44140625" style="29" customWidth="1"/>
    <col min="5068" max="5068" width="16.21875" style="29" customWidth="1"/>
    <col min="5069" max="5080" width="9.6640625" style="29"/>
    <col min="5081" max="5081" width="12" style="29" customWidth="1"/>
    <col min="5082" max="5082" width="12.77734375" style="29" customWidth="1"/>
    <col min="5083" max="5083" width="11.109375" style="29" customWidth="1"/>
    <col min="5084" max="5084" width="12" style="29" customWidth="1"/>
    <col min="5085" max="5085" width="9.6640625" style="29"/>
    <col min="5086" max="5086" width="15.33203125" style="29" customWidth="1"/>
    <col min="5087" max="5087" width="15.21875" style="29" customWidth="1"/>
    <col min="5088" max="5088" width="21.44140625" style="29" customWidth="1"/>
    <col min="5089" max="5104" width="9.6640625" style="29"/>
    <col min="5105" max="5106" width="13.44140625" style="29" customWidth="1"/>
    <col min="5107" max="5107" width="9.6640625" style="29"/>
    <col min="5108" max="5108" width="13.88671875" style="29" customWidth="1"/>
    <col min="5109" max="5109" width="10.6640625" style="29" customWidth="1"/>
    <col min="5110" max="5110" width="17.33203125" style="29" customWidth="1"/>
    <col min="5111" max="5112" width="12.6640625" style="29" customWidth="1"/>
    <col min="5113" max="5113" width="11.21875" style="29" customWidth="1"/>
    <col min="5114" max="5114" width="18.33203125" style="29" customWidth="1"/>
    <col min="5115" max="5115" width="12.88671875" style="29" customWidth="1"/>
    <col min="5116" max="5117" width="13.21875" style="29" customWidth="1"/>
    <col min="5118" max="5118" width="10.88671875" style="29" customWidth="1"/>
    <col min="5119" max="5119" width="11.109375" style="29" customWidth="1"/>
    <col min="5120" max="5120" width="15.21875" style="29" customWidth="1"/>
    <col min="5121" max="5121" width="9.6640625" style="29"/>
    <col min="5122" max="5122" width="11" style="29" customWidth="1"/>
    <col min="5123" max="5123" width="10.77734375" style="29" customWidth="1"/>
    <col min="5124" max="5124" width="11.44140625" style="29" customWidth="1"/>
    <col min="5125" max="5125" width="4" style="29" customWidth="1"/>
    <col min="5126" max="5316" width="9.6640625" style="29"/>
    <col min="5317" max="5317" width="6.44140625" style="29" customWidth="1"/>
    <col min="5318" max="5318" width="13.88671875" style="29" customWidth="1"/>
    <col min="5319" max="5319" width="11.88671875" style="29" customWidth="1"/>
    <col min="5320" max="5322" width="9.6640625" style="29"/>
    <col min="5323" max="5323" width="15.44140625" style="29" customWidth="1"/>
    <col min="5324" max="5324" width="16.21875" style="29" customWidth="1"/>
    <col min="5325" max="5336" width="9.6640625" style="29"/>
    <col min="5337" max="5337" width="12" style="29" customWidth="1"/>
    <col min="5338" max="5338" width="12.77734375" style="29" customWidth="1"/>
    <col min="5339" max="5339" width="11.109375" style="29" customWidth="1"/>
    <col min="5340" max="5340" width="12" style="29" customWidth="1"/>
    <col min="5341" max="5341" width="9.6640625" style="29"/>
    <col min="5342" max="5342" width="15.33203125" style="29" customWidth="1"/>
    <col min="5343" max="5343" width="15.21875" style="29" customWidth="1"/>
    <col min="5344" max="5344" width="21.44140625" style="29" customWidth="1"/>
    <col min="5345" max="5360" width="9.6640625" style="29"/>
    <col min="5361" max="5362" width="13.44140625" style="29" customWidth="1"/>
    <col min="5363" max="5363" width="9.6640625" style="29"/>
    <col min="5364" max="5364" width="13.88671875" style="29" customWidth="1"/>
    <col min="5365" max="5365" width="10.6640625" style="29" customWidth="1"/>
    <col min="5366" max="5366" width="17.33203125" style="29" customWidth="1"/>
    <col min="5367" max="5368" width="12.6640625" style="29" customWidth="1"/>
    <col min="5369" max="5369" width="11.21875" style="29" customWidth="1"/>
    <col min="5370" max="5370" width="18.33203125" style="29" customWidth="1"/>
    <col min="5371" max="5371" width="12.88671875" style="29" customWidth="1"/>
    <col min="5372" max="5373" width="13.21875" style="29" customWidth="1"/>
    <col min="5374" max="5374" width="10.88671875" style="29" customWidth="1"/>
    <col min="5375" max="5375" width="11.109375" style="29" customWidth="1"/>
    <col min="5376" max="5376" width="15.21875" style="29" customWidth="1"/>
    <col min="5377" max="5377" width="9.6640625" style="29"/>
    <col min="5378" max="5378" width="11" style="29" customWidth="1"/>
    <col min="5379" max="5379" width="10.77734375" style="29" customWidth="1"/>
    <col min="5380" max="5380" width="11.44140625" style="29" customWidth="1"/>
    <col min="5381" max="5381" width="4" style="29" customWidth="1"/>
    <col min="5382" max="5572" width="9.6640625" style="29"/>
    <col min="5573" max="5573" width="6.44140625" style="29" customWidth="1"/>
    <col min="5574" max="5574" width="13.88671875" style="29" customWidth="1"/>
    <col min="5575" max="5575" width="11.88671875" style="29" customWidth="1"/>
    <col min="5576" max="5578" width="9.6640625" style="29"/>
    <col min="5579" max="5579" width="15.44140625" style="29" customWidth="1"/>
    <col min="5580" max="5580" width="16.21875" style="29" customWidth="1"/>
    <col min="5581" max="5592" width="9.6640625" style="29"/>
    <col min="5593" max="5593" width="12" style="29" customWidth="1"/>
    <col min="5594" max="5594" width="12.77734375" style="29" customWidth="1"/>
    <col min="5595" max="5595" width="11.109375" style="29" customWidth="1"/>
    <col min="5596" max="5596" width="12" style="29" customWidth="1"/>
    <col min="5597" max="5597" width="9.6640625" style="29"/>
    <col min="5598" max="5598" width="15.33203125" style="29" customWidth="1"/>
    <col min="5599" max="5599" width="15.21875" style="29" customWidth="1"/>
    <col min="5600" max="5600" width="21.44140625" style="29" customWidth="1"/>
    <col min="5601" max="5616" width="9.6640625" style="29"/>
    <col min="5617" max="5618" width="13.44140625" style="29" customWidth="1"/>
    <col min="5619" max="5619" width="9.6640625" style="29"/>
    <col min="5620" max="5620" width="13.88671875" style="29" customWidth="1"/>
    <col min="5621" max="5621" width="10.6640625" style="29" customWidth="1"/>
    <col min="5622" max="5622" width="17.33203125" style="29" customWidth="1"/>
    <col min="5623" max="5624" width="12.6640625" style="29" customWidth="1"/>
    <col min="5625" max="5625" width="11.21875" style="29" customWidth="1"/>
    <col min="5626" max="5626" width="18.33203125" style="29" customWidth="1"/>
    <col min="5627" max="5627" width="12.88671875" style="29" customWidth="1"/>
    <col min="5628" max="5629" width="13.21875" style="29" customWidth="1"/>
    <col min="5630" max="5630" width="10.88671875" style="29" customWidth="1"/>
    <col min="5631" max="5631" width="11.109375" style="29" customWidth="1"/>
    <col min="5632" max="5632" width="15.21875" style="29" customWidth="1"/>
    <col min="5633" max="5633" width="9.6640625" style="29"/>
    <col min="5634" max="5634" width="11" style="29" customWidth="1"/>
    <col min="5635" max="5635" width="10.77734375" style="29" customWidth="1"/>
    <col min="5636" max="5636" width="11.44140625" style="29" customWidth="1"/>
    <col min="5637" max="5637" width="4" style="29" customWidth="1"/>
    <col min="5638" max="5828" width="9.6640625" style="29"/>
    <col min="5829" max="5829" width="6.44140625" style="29" customWidth="1"/>
    <col min="5830" max="5830" width="13.88671875" style="29" customWidth="1"/>
    <col min="5831" max="5831" width="11.88671875" style="29" customWidth="1"/>
    <col min="5832" max="5834" width="9.6640625" style="29"/>
    <col min="5835" max="5835" width="15.44140625" style="29" customWidth="1"/>
    <col min="5836" max="5836" width="16.21875" style="29" customWidth="1"/>
    <col min="5837" max="5848" width="9.6640625" style="29"/>
    <col min="5849" max="5849" width="12" style="29" customWidth="1"/>
    <col min="5850" max="5850" width="12.77734375" style="29" customWidth="1"/>
    <col min="5851" max="5851" width="11.109375" style="29" customWidth="1"/>
    <col min="5852" max="5852" width="12" style="29" customWidth="1"/>
    <col min="5853" max="5853" width="9.6640625" style="29"/>
    <col min="5854" max="5854" width="15.33203125" style="29" customWidth="1"/>
    <col min="5855" max="5855" width="15.21875" style="29" customWidth="1"/>
    <col min="5856" max="5856" width="21.44140625" style="29" customWidth="1"/>
    <col min="5857" max="5872" width="9.6640625" style="29"/>
    <col min="5873" max="5874" width="13.44140625" style="29" customWidth="1"/>
    <col min="5875" max="5875" width="9.6640625" style="29"/>
    <col min="5876" max="5876" width="13.88671875" style="29" customWidth="1"/>
    <col min="5877" max="5877" width="10.6640625" style="29" customWidth="1"/>
    <col min="5878" max="5878" width="17.33203125" style="29" customWidth="1"/>
    <col min="5879" max="5880" width="12.6640625" style="29" customWidth="1"/>
    <col min="5881" max="5881" width="11.21875" style="29" customWidth="1"/>
    <col min="5882" max="5882" width="18.33203125" style="29" customWidth="1"/>
    <col min="5883" max="5883" width="12.88671875" style="29" customWidth="1"/>
    <col min="5884" max="5885" width="13.21875" style="29" customWidth="1"/>
    <col min="5886" max="5886" width="10.88671875" style="29" customWidth="1"/>
    <col min="5887" max="5887" width="11.109375" style="29" customWidth="1"/>
    <col min="5888" max="5888" width="15.21875" style="29" customWidth="1"/>
    <col min="5889" max="5889" width="9.6640625" style="29"/>
    <col min="5890" max="5890" width="11" style="29" customWidth="1"/>
    <col min="5891" max="5891" width="10.77734375" style="29" customWidth="1"/>
    <col min="5892" max="5892" width="11.44140625" style="29" customWidth="1"/>
    <col min="5893" max="5893" width="4" style="29" customWidth="1"/>
    <col min="5894" max="6084" width="9.6640625" style="29"/>
    <col min="6085" max="6085" width="6.44140625" style="29" customWidth="1"/>
    <col min="6086" max="6086" width="13.88671875" style="29" customWidth="1"/>
    <col min="6087" max="6087" width="11.88671875" style="29" customWidth="1"/>
    <col min="6088" max="6090" width="9.6640625" style="29"/>
    <col min="6091" max="6091" width="15.44140625" style="29" customWidth="1"/>
    <col min="6092" max="6092" width="16.21875" style="29" customWidth="1"/>
    <col min="6093" max="6104" width="9.6640625" style="29"/>
    <col min="6105" max="6105" width="12" style="29" customWidth="1"/>
    <col min="6106" max="6106" width="12.77734375" style="29" customWidth="1"/>
    <col min="6107" max="6107" width="11.109375" style="29" customWidth="1"/>
    <col min="6108" max="6108" width="12" style="29" customWidth="1"/>
    <col min="6109" max="6109" width="9.6640625" style="29"/>
    <col min="6110" max="6110" width="15.33203125" style="29" customWidth="1"/>
    <col min="6111" max="6111" width="15.21875" style="29" customWidth="1"/>
    <col min="6112" max="6112" width="21.44140625" style="29" customWidth="1"/>
    <col min="6113" max="6128" width="9.6640625" style="29"/>
    <col min="6129" max="6130" width="13.44140625" style="29" customWidth="1"/>
    <col min="6131" max="6131" width="9.6640625" style="29"/>
    <col min="6132" max="6132" width="13.88671875" style="29" customWidth="1"/>
    <col min="6133" max="6133" width="10.6640625" style="29" customWidth="1"/>
    <col min="6134" max="6134" width="17.33203125" style="29" customWidth="1"/>
    <col min="6135" max="6136" width="12.6640625" style="29" customWidth="1"/>
    <col min="6137" max="6137" width="11.21875" style="29" customWidth="1"/>
    <col min="6138" max="6138" width="18.33203125" style="29" customWidth="1"/>
    <col min="6139" max="6139" width="12.88671875" style="29" customWidth="1"/>
    <col min="6140" max="6141" width="13.21875" style="29" customWidth="1"/>
    <col min="6142" max="6142" width="10.88671875" style="29" customWidth="1"/>
    <col min="6143" max="6143" width="11.109375" style="29" customWidth="1"/>
    <col min="6144" max="6144" width="15.21875" style="29" customWidth="1"/>
    <col min="6145" max="6145" width="9.6640625" style="29"/>
    <col min="6146" max="6146" width="11" style="29" customWidth="1"/>
    <col min="6147" max="6147" width="10.77734375" style="29" customWidth="1"/>
    <col min="6148" max="6148" width="11.44140625" style="29" customWidth="1"/>
    <col min="6149" max="6149" width="4" style="29" customWidth="1"/>
    <col min="6150" max="6340" width="9.6640625" style="29"/>
    <col min="6341" max="6341" width="6.44140625" style="29" customWidth="1"/>
    <col min="6342" max="6342" width="13.88671875" style="29" customWidth="1"/>
    <col min="6343" max="6343" width="11.88671875" style="29" customWidth="1"/>
    <col min="6344" max="6346" width="9.6640625" style="29"/>
    <col min="6347" max="6347" width="15.44140625" style="29" customWidth="1"/>
    <col min="6348" max="6348" width="16.21875" style="29" customWidth="1"/>
    <col min="6349" max="6360" width="9.6640625" style="29"/>
    <col min="6361" max="6361" width="12" style="29" customWidth="1"/>
    <col min="6362" max="6362" width="12.77734375" style="29" customWidth="1"/>
    <col min="6363" max="6363" width="11.109375" style="29" customWidth="1"/>
    <col min="6364" max="6364" width="12" style="29" customWidth="1"/>
    <col min="6365" max="6365" width="9.6640625" style="29"/>
    <col min="6366" max="6366" width="15.33203125" style="29" customWidth="1"/>
    <col min="6367" max="6367" width="15.21875" style="29" customWidth="1"/>
    <col min="6368" max="6368" width="21.44140625" style="29" customWidth="1"/>
    <col min="6369" max="6384" width="9.6640625" style="29"/>
    <col min="6385" max="6386" width="13.44140625" style="29" customWidth="1"/>
    <col min="6387" max="6387" width="9.6640625" style="29"/>
    <col min="6388" max="6388" width="13.88671875" style="29" customWidth="1"/>
    <col min="6389" max="6389" width="10.6640625" style="29" customWidth="1"/>
    <col min="6390" max="6390" width="17.33203125" style="29" customWidth="1"/>
    <col min="6391" max="6392" width="12.6640625" style="29" customWidth="1"/>
    <col min="6393" max="6393" width="11.21875" style="29" customWidth="1"/>
    <col min="6394" max="6394" width="18.33203125" style="29" customWidth="1"/>
    <col min="6395" max="6395" width="12.88671875" style="29" customWidth="1"/>
    <col min="6396" max="6397" width="13.21875" style="29" customWidth="1"/>
    <col min="6398" max="6398" width="10.88671875" style="29" customWidth="1"/>
    <col min="6399" max="6399" width="11.109375" style="29" customWidth="1"/>
    <col min="6400" max="6400" width="15.21875" style="29" customWidth="1"/>
    <col min="6401" max="6401" width="9.6640625" style="29"/>
    <col min="6402" max="6402" width="11" style="29" customWidth="1"/>
    <col min="6403" max="6403" width="10.77734375" style="29" customWidth="1"/>
    <col min="6404" max="6404" width="11.44140625" style="29" customWidth="1"/>
    <col min="6405" max="6405" width="4" style="29" customWidth="1"/>
    <col min="6406" max="6596" width="9.6640625" style="29"/>
    <col min="6597" max="6597" width="6.44140625" style="29" customWidth="1"/>
    <col min="6598" max="6598" width="13.88671875" style="29" customWidth="1"/>
    <col min="6599" max="6599" width="11.88671875" style="29" customWidth="1"/>
    <col min="6600" max="6602" width="9.6640625" style="29"/>
    <col min="6603" max="6603" width="15.44140625" style="29" customWidth="1"/>
    <col min="6604" max="6604" width="16.21875" style="29" customWidth="1"/>
    <col min="6605" max="6616" width="9.6640625" style="29"/>
    <col min="6617" max="6617" width="12" style="29" customWidth="1"/>
    <col min="6618" max="6618" width="12.77734375" style="29" customWidth="1"/>
    <col min="6619" max="6619" width="11.109375" style="29" customWidth="1"/>
    <col min="6620" max="6620" width="12" style="29" customWidth="1"/>
    <col min="6621" max="6621" width="9.6640625" style="29"/>
    <col min="6622" max="6622" width="15.33203125" style="29" customWidth="1"/>
    <col min="6623" max="6623" width="15.21875" style="29" customWidth="1"/>
    <col min="6624" max="6624" width="21.44140625" style="29" customWidth="1"/>
    <col min="6625" max="6640" width="9.6640625" style="29"/>
    <col min="6641" max="6642" width="13.44140625" style="29" customWidth="1"/>
    <col min="6643" max="6643" width="9.6640625" style="29"/>
    <col min="6644" max="6644" width="13.88671875" style="29" customWidth="1"/>
    <col min="6645" max="6645" width="10.6640625" style="29" customWidth="1"/>
    <col min="6646" max="6646" width="17.33203125" style="29" customWidth="1"/>
    <col min="6647" max="6648" width="12.6640625" style="29" customWidth="1"/>
    <col min="6649" max="6649" width="11.21875" style="29" customWidth="1"/>
    <col min="6650" max="6650" width="18.33203125" style="29" customWidth="1"/>
    <col min="6651" max="6651" width="12.88671875" style="29" customWidth="1"/>
    <col min="6652" max="6653" width="13.21875" style="29" customWidth="1"/>
    <col min="6654" max="6654" width="10.88671875" style="29" customWidth="1"/>
    <col min="6655" max="6655" width="11.109375" style="29" customWidth="1"/>
    <col min="6656" max="6656" width="15.21875" style="29" customWidth="1"/>
    <col min="6657" max="6657" width="9.6640625" style="29"/>
    <col min="6658" max="6658" width="11" style="29" customWidth="1"/>
    <col min="6659" max="6659" width="10.77734375" style="29" customWidth="1"/>
    <col min="6660" max="6660" width="11.44140625" style="29" customWidth="1"/>
    <col min="6661" max="6661" width="4" style="29" customWidth="1"/>
    <col min="6662" max="6852" width="9.6640625" style="29"/>
    <col min="6853" max="6853" width="6.44140625" style="29" customWidth="1"/>
    <col min="6854" max="6854" width="13.88671875" style="29" customWidth="1"/>
    <col min="6855" max="6855" width="11.88671875" style="29" customWidth="1"/>
    <col min="6856" max="6858" width="9.6640625" style="29"/>
    <col min="6859" max="6859" width="15.44140625" style="29" customWidth="1"/>
    <col min="6860" max="6860" width="16.21875" style="29" customWidth="1"/>
    <col min="6861" max="6872" width="9.6640625" style="29"/>
    <col min="6873" max="6873" width="12" style="29" customWidth="1"/>
    <col min="6874" max="6874" width="12.77734375" style="29" customWidth="1"/>
    <col min="6875" max="6875" width="11.109375" style="29" customWidth="1"/>
    <col min="6876" max="6876" width="12" style="29" customWidth="1"/>
    <col min="6877" max="6877" width="9.6640625" style="29"/>
    <col min="6878" max="6878" width="15.33203125" style="29" customWidth="1"/>
    <col min="6879" max="6879" width="15.21875" style="29" customWidth="1"/>
    <col min="6880" max="6880" width="21.44140625" style="29" customWidth="1"/>
    <col min="6881" max="6896" width="9.6640625" style="29"/>
    <col min="6897" max="6898" width="13.44140625" style="29" customWidth="1"/>
    <col min="6899" max="6899" width="9.6640625" style="29"/>
    <col min="6900" max="6900" width="13.88671875" style="29" customWidth="1"/>
    <col min="6901" max="6901" width="10.6640625" style="29" customWidth="1"/>
    <col min="6902" max="6902" width="17.33203125" style="29" customWidth="1"/>
    <col min="6903" max="6904" width="12.6640625" style="29" customWidth="1"/>
    <col min="6905" max="6905" width="11.21875" style="29" customWidth="1"/>
    <col min="6906" max="6906" width="18.33203125" style="29" customWidth="1"/>
    <col min="6907" max="6907" width="12.88671875" style="29" customWidth="1"/>
    <col min="6908" max="6909" width="13.21875" style="29" customWidth="1"/>
    <col min="6910" max="6910" width="10.88671875" style="29" customWidth="1"/>
    <col min="6911" max="6911" width="11.109375" style="29" customWidth="1"/>
    <col min="6912" max="6912" width="15.21875" style="29" customWidth="1"/>
    <col min="6913" max="6913" width="9.6640625" style="29"/>
    <col min="6914" max="6914" width="11" style="29" customWidth="1"/>
    <col min="6915" max="6915" width="10.77734375" style="29" customWidth="1"/>
    <col min="6916" max="6916" width="11.44140625" style="29" customWidth="1"/>
    <col min="6917" max="6917" width="4" style="29" customWidth="1"/>
    <col min="6918" max="7108" width="9.6640625" style="29"/>
    <col min="7109" max="7109" width="6.44140625" style="29" customWidth="1"/>
    <col min="7110" max="7110" width="13.88671875" style="29" customWidth="1"/>
    <col min="7111" max="7111" width="11.88671875" style="29" customWidth="1"/>
    <col min="7112" max="7114" width="9.6640625" style="29"/>
    <col min="7115" max="7115" width="15.44140625" style="29" customWidth="1"/>
    <col min="7116" max="7116" width="16.21875" style="29" customWidth="1"/>
    <col min="7117" max="7128" width="9.6640625" style="29"/>
    <col min="7129" max="7129" width="12" style="29" customWidth="1"/>
    <col min="7130" max="7130" width="12.77734375" style="29" customWidth="1"/>
    <col min="7131" max="7131" width="11.109375" style="29" customWidth="1"/>
    <col min="7132" max="7132" width="12" style="29" customWidth="1"/>
    <col min="7133" max="7133" width="9.6640625" style="29"/>
    <col min="7134" max="7134" width="15.33203125" style="29" customWidth="1"/>
    <col min="7135" max="7135" width="15.21875" style="29" customWidth="1"/>
    <col min="7136" max="7136" width="21.44140625" style="29" customWidth="1"/>
    <col min="7137" max="7152" width="9.6640625" style="29"/>
    <col min="7153" max="7154" width="13.44140625" style="29" customWidth="1"/>
    <col min="7155" max="7155" width="9.6640625" style="29"/>
    <col min="7156" max="7156" width="13.88671875" style="29" customWidth="1"/>
    <col min="7157" max="7157" width="10.6640625" style="29" customWidth="1"/>
    <col min="7158" max="7158" width="17.33203125" style="29" customWidth="1"/>
    <col min="7159" max="7160" width="12.6640625" style="29" customWidth="1"/>
    <col min="7161" max="7161" width="11.21875" style="29" customWidth="1"/>
    <col min="7162" max="7162" width="18.33203125" style="29" customWidth="1"/>
    <col min="7163" max="7163" width="12.88671875" style="29" customWidth="1"/>
    <col min="7164" max="7165" width="13.21875" style="29" customWidth="1"/>
    <col min="7166" max="7166" width="10.88671875" style="29" customWidth="1"/>
    <col min="7167" max="7167" width="11.109375" style="29" customWidth="1"/>
    <col min="7168" max="7168" width="15.21875" style="29" customWidth="1"/>
    <col min="7169" max="7169" width="9.6640625" style="29"/>
    <col min="7170" max="7170" width="11" style="29" customWidth="1"/>
    <col min="7171" max="7171" width="10.77734375" style="29" customWidth="1"/>
    <col min="7172" max="7172" width="11.44140625" style="29" customWidth="1"/>
    <col min="7173" max="7173" width="4" style="29" customWidth="1"/>
    <col min="7174" max="7364" width="9.6640625" style="29"/>
    <col min="7365" max="7365" width="6.44140625" style="29" customWidth="1"/>
    <col min="7366" max="7366" width="13.88671875" style="29" customWidth="1"/>
    <col min="7367" max="7367" width="11.88671875" style="29" customWidth="1"/>
    <col min="7368" max="7370" width="9.6640625" style="29"/>
    <col min="7371" max="7371" width="15.44140625" style="29" customWidth="1"/>
    <col min="7372" max="7372" width="16.21875" style="29" customWidth="1"/>
    <col min="7373" max="7384" width="9.6640625" style="29"/>
    <col min="7385" max="7385" width="12" style="29" customWidth="1"/>
    <col min="7386" max="7386" width="12.77734375" style="29" customWidth="1"/>
    <col min="7387" max="7387" width="11.109375" style="29" customWidth="1"/>
    <col min="7388" max="7388" width="12" style="29" customWidth="1"/>
    <col min="7389" max="7389" width="9.6640625" style="29"/>
    <col min="7390" max="7390" width="15.33203125" style="29" customWidth="1"/>
    <col min="7391" max="7391" width="15.21875" style="29" customWidth="1"/>
    <col min="7392" max="7392" width="21.44140625" style="29" customWidth="1"/>
    <col min="7393" max="7408" width="9.6640625" style="29"/>
    <col min="7409" max="7410" width="13.44140625" style="29" customWidth="1"/>
    <col min="7411" max="7411" width="9.6640625" style="29"/>
    <col min="7412" max="7412" width="13.88671875" style="29" customWidth="1"/>
    <col min="7413" max="7413" width="10.6640625" style="29" customWidth="1"/>
    <col min="7414" max="7414" width="17.33203125" style="29" customWidth="1"/>
    <col min="7415" max="7416" width="12.6640625" style="29" customWidth="1"/>
    <col min="7417" max="7417" width="11.21875" style="29" customWidth="1"/>
    <col min="7418" max="7418" width="18.33203125" style="29" customWidth="1"/>
    <col min="7419" max="7419" width="12.88671875" style="29" customWidth="1"/>
    <col min="7420" max="7421" width="13.21875" style="29" customWidth="1"/>
    <col min="7422" max="7422" width="10.88671875" style="29" customWidth="1"/>
    <col min="7423" max="7423" width="11.109375" style="29" customWidth="1"/>
    <col min="7424" max="7424" width="15.21875" style="29" customWidth="1"/>
    <col min="7425" max="7425" width="9.6640625" style="29"/>
    <col min="7426" max="7426" width="11" style="29" customWidth="1"/>
    <col min="7427" max="7427" width="10.77734375" style="29" customWidth="1"/>
    <col min="7428" max="7428" width="11.44140625" style="29" customWidth="1"/>
    <col min="7429" max="7429" width="4" style="29" customWidth="1"/>
    <col min="7430" max="7620" width="9.6640625" style="29"/>
    <col min="7621" max="7621" width="6.44140625" style="29" customWidth="1"/>
    <col min="7622" max="7622" width="13.88671875" style="29" customWidth="1"/>
    <col min="7623" max="7623" width="11.88671875" style="29" customWidth="1"/>
    <col min="7624" max="7626" width="9.6640625" style="29"/>
    <col min="7627" max="7627" width="15.44140625" style="29" customWidth="1"/>
    <col min="7628" max="7628" width="16.21875" style="29" customWidth="1"/>
    <col min="7629" max="7640" width="9.6640625" style="29"/>
    <col min="7641" max="7641" width="12" style="29" customWidth="1"/>
    <col min="7642" max="7642" width="12.77734375" style="29" customWidth="1"/>
    <col min="7643" max="7643" width="11.109375" style="29" customWidth="1"/>
    <col min="7644" max="7644" width="12" style="29" customWidth="1"/>
    <col min="7645" max="7645" width="9.6640625" style="29"/>
    <col min="7646" max="7646" width="15.33203125" style="29" customWidth="1"/>
    <col min="7647" max="7647" width="15.21875" style="29" customWidth="1"/>
    <col min="7648" max="7648" width="21.44140625" style="29" customWidth="1"/>
    <col min="7649" max="7664" width="9.6640625" style="29"/>
    <col min="7665" max="7666" width="13.44140625" style="29" customWidth="1"/>
    <col min="7667" max="7667" width="9.6640625" style="29"/>
    <col min="7668" max="7668" width="13.88671875" style="29" customWidth="1"/>
    <col min="7669" max="7669" width="10.6640625" style="29" customWidth="1"/>
    <col min="7670" max="7670" width="17.33203125" style="29" customWidth="1"/>
    <col min="7671" max="7672" width="12.6640625" style="29" customWidth="1"/>
    <col min="7673" max="7673" width="11.21875" style="29" customWidth="1"/>
    <col min="7674" max="7674" width="18.33203125" style="29" customWidth="1"/>
    <col min="7675" max="7675" width="12.88671875" style="29" customWidth="1"/>
    <col min="7676" max="7677" width="13.21875" style="29" customWidth="1"/>
    <col min="7678" max="7678" width="10.88671875" style="29" customWidth="1"/>
    <col min="7679" max="7679" width="11.109375" style="29" customWidth="1"/>
    <col min="7680" max="7680" width="15.21875" style="29" customWidth="1"/>
    <col min="7681" max="7681" width="9.6640625" style="29"/>
    <col min="7682" max="7682" width="11" style="29" customWidth="1"/>
    <col min="7683" max="7683" width="10.77734375" style="29" customWidth="1"/>
    <col min="7684" max="7684" width="11.44140625" style="29" customWidth="1"/>
    <col min="7685" max="7685" width="4" style="29" customWidth="1"/>
    <col min="7686" max="7876" width="9.6640625" style="29"/>
    <col min="7877" max="7877" width="6.44140625" style="29" customWidth="1"/>
    <col min="7878" max="7878" width="13.88671875" style="29" customWidth="1"/>
    <col min="7879" max="7879" width="11.88671875" style="29" customWidth="1"/>
    <col min="7880" max="7882" width="9.6640625" style="29"/>
    <col min="7883" max="7883" width="15.44140625" style="29" customWidth="1"/>
    <col min="7884" max="7884" width="16.21875" style="29" customWidth="1"/>
    <col min="7885" max="7896" width="9.6640625" style="29"/>
    <col min="7897" max="7897" width="12" style="29" customWidth="1"/>
    <col min="7898" max="7898" width="12.77734375" style="29" customWidth="1"/>
    <col min="7899" max="7899" width="11.109375" style="29" customWidth="1"/>
    <col min="7900" max="7900" width="12" style="29" customWidth="1"/>
    <col min="7901" max="7901" width="9.6640625" style="29"/>
    <col min="7902" max="7902" width="15.33203125" style="29" customWidth="1"/>
    <col min="7903" max="7903" width="15.21875" style="29" customWidth="1"/>
    <col min="7904" max="7904" width="21.44140625" style="29" customWidth="1"/>
    <col min="7905" max="7920" width="9.6640625" style="29"/>
    <col min="7921" max="7922" width="13.44140625" style="29" customWidth="1"/>
    <col min="7923" max="7923" width="9.6640625" style="29"/>
    <col min="7924" max="7924" width="13.88671875" style="29" customWidth="1"/>
    <col min="7925" max="7925" width="10.6640625" style="29" customWidth="1"/>
    <col min="7926" max="7926" width="17.33203125" style="29" customWidth="1"/>
    <col min="7927" max="7928" width="12.6640625" style="29" customWidth="1"/>
    <col min="7929" max="7929" width="11.21875" style="29" customWidth="1"/>
    <col min="7930" max="7930" width="18.33203125" style="29" customWidth="1"/>
    <col min="7931" max="7931" width="12.88671875" style="29" customWidth="1"/>
    <col min="7932" max="7933" width="13.21875" style="29" customWidth="1"/>
    <col min="7934" max="7934" width="10.88671875" style="29" customWidth="1"/>
    <col min="7935" max="7935" width="11.109375" style="29" customWidth="1"/>
    <col min="7936" max="7936" width="15.21875" style="29" customWidth="1"/>
    <col min="7937" max="7937" width="9.6640625" style="29"/>
    <col min="7938" max="7938" width="11" style="29" customWidth="1"/>
    <col min="7939" max="7939" width="10.77734375" style="29" customWidth="1"/>
    <col min="7940" max="7940" width="11.44140625" style="29" customWidth="1"/>
    <col min="7941" max="7941" width="4" style="29" customWidth="1"/>
    <col min="7942" max="8132" width="9.6640625" style="29"/>
    <col min="8133" max="8133" width="6.44140625" style="29" customWidth="1"/>
    <col min="8134" max="8134" width="13.88671875" style="29" customWidth="1"/>
    <col min="8135" max="8135" width="11.88671875" style="29" customWidth="1"/>
    <col min="8136" max="8138" width="9.6640625" style="29"/>
    <col min="8139" max="8139" width="15.44140625" style="29" customWidth="1"/>
    <col min="8140" max="8140" width="16.21875" style="29" customWidth="1"/>
    <col min="8141" max="8152" width="9.6640625" style="29"/>
    <col min="8153" max="8153" width="12" style="29" customWidth="1"/>
    <col min="8154" max="8154" width="12.77734375" style="29" customWidth="1"/>
    <col min="8155" max="8155" width="11.109375" style="29" customWidth="1"/>
    <col min="8156" max="8156" width="12" style="29" customWidth="1"/>
    <col min="8157" max="8157" width="9.6640625" style="29"/>
    <col min="8158" max="8158" width="15.33203125" style="29" customWidth="1"/>
    <col min="8159" max="8159" width="15.21875" style="29" customWidth="1"/>
    <col min="8160" max="8160" width="21.44140625" style="29" customWidth="1"/>
    <col min="8161" max="8176" width="9.6640625" style="29"/>
    <col min="8177" max="8178" width="13.44140625" style="29" customWidth="1"/>
    <col min="8179" max="8179" width="9.6640625" style="29"/>
    <col min="8180" max="8180" width="13.88671875" style="29" customWidth="1"/>
    <col min="8181" max="8181" width="10.6640625" style="29" customWidth="1"/>
    <col min="8182" max="8182" width="17.33203125" style="29" customWidth="1"/>
    <col min="8183" max="8184" width="12.6640625" style="29" customWidth="1"/>
    <col min="8185" max="8185" width="11.21875" style="29" customWidth="1"/>
    <col min="8186" max="8186" width="18.33203125" style="29" customWidth="1"/>
    <col min="8187" max="8187" width="12.88671875" style="29" customWidth="1"/>
    <col min="8188" max="8189" width="13.21875" style="29" customWidth="1"/>
    <col min="8190" max="8190" width="10.88671875" style="29" customWidth="1"/>
    <col min="8191" max="8191" width="11.109375" style="29" customWidth="1"/>
    <col min="8192" max="8192" width="15.21875" style="29" customWidth="1"/>
    <col min="8193" max="8193" width="9.6640625" style="29"/>
    <col min="8194" max="8194" width="11" style="29" customWidth="1"/>
    <col min="8195" max="8195" width="10.77734375" style="29" customWidth="1"/>
    <col min="8196" max="8196" width="11.44140625" style="29" customWidth="1"/>
    <col min="8197" max="8197" width="4" style="29" customWidth="1"/>
    <col min="8198" max="8388" width="9.6640625" style="29"/>
    <col min="8389" max="8389" width="6.44140625" style="29" customWidth="1"/>
    <col min="8390" max="8390" width="13.88671875" style="29" customWidth="1"/>
    <col min="8391" max="8391" width="11.88671875" style="29" customWidth="1"/>
    <col min="8392" max="8394" width="9.6640625" style="29"/>
    <col min="8395" max="8395" width="15.44140625" style="29" customWidth="1"/>
    <col min="8396" max="8396" width="16.21875" style="29" customWidth="1"/>
    <col min="8397" max="8408" width="9.6640625" style="29"/>
    <col min="8409" max="8409" width="12" style="29" customWidth="1"/>
    <col min="8410" max="8410" width="12.77734375" style="29" customWidth="1"/>
    <col min="8411" max="8411" width="11.109375" style="29" customWidth="1"/>
    <col min="8412" max="8412" width="12" style="29" customWidth="1"/>
    <col min="8413" max="8413" width="9.6640625" style="29"/>
    <col min="8414" max="8414" width="15.33203125" style="29" customWidth="1"/>
    <col min="8415" max="8415" width="15.21875" style="29" customWidth="1"/>
    <col min="8416" max="8416" width="21.44140625" style="29" customWidth="1"/>
    <col min="8417" max="8432" width="9.6640625" style="29"/>
    <col min="8433" max="8434" width="13.44140625" style="29" customWidth="1"/>
    <col min="8435" max="8435" width="9.6640625" style="29"/>
    <col min="8436" max="8436" width="13.88671875" style="29" customWidth="1"/>
    <col min="8437" max="8437" width="10.6640625" style="29" customWidth="1"/>
    <col min="8438" max="8438" width="17.33203125" style="29" customWidth="1"/>
    <col min="8439" max="8440" width="12.6640625" style="29" customWidth="1"/>
    <col min="8441" max="8441" width="11.21875" style="29" customWidth="1"/>
    <col min="8442" max="8442" width="18.33203125" style="29" customWidth="1"/>
    <col min="8443" max="8443" width="12.88671875" style="29" customWidth="1"/>
    <col min="8444" max="8445" width="13.21875" style="29" customWidth="1"/>
    <col min="8446" max="8446" width="10.88671875" style="29" customWidth="1"/>
    <col min="8447" max="8447" width="11.109375" style="29" customWidth="1"/>
    <col min="8448" max="8448" width="15.21875" style="29" customWidth="1"/>
    <col min="8449" max="8449" width="9.6640625" style="29"/>
    <col min="8450" max="8450" width="11" style="29" customWidth="1"/>
    <col min="8451" max="8451" width="10.77734375" style="29" customWidth="1"/>
    <col min="8452" max="8452" width="11.44140625" style="29" customWidth="1"/>
    <col min="8453" max="8453" width="4" style="29" customWidth="1"/>
    <col min="8454" max="8644" width="9.6640625" style="29"/>
    <col min="8645" max="8645" width="6.44140625" style="29" customWidth="1"/>
    <col min="8646" max="8646" width="13.88671875" style="29" customWidth="1"/>
    <col min="8647" max="8647" width="11.88671875" style="29" customWidth="1"/>
    <col min="8648" max="8650" width="9.6640625" style="29"/>
    <col min="8651" max="8651" width="15.44140625" style="29" customWidth="1"/>
    <col min="8652" max="8652" width="16.21875" style="29" customWidth="1"/>
    <col min="8653" max="8664" width="9.6640625" style="29"/>
    <col min="8665" max="8665" width="12" style="29" customWidth="1"/>
    <col min="8666" max="8666" width="12.77734375" style="29" customWidth="1"/>
    <col min="8667" max="8667" width="11.109375" style="29" customWidth="1"/>
    <col min="8668" max="8668" width="12" style="29" customWidth="1"/>
    <col min="8669" max="8669" width="9.6640625" style="29"/>
    <col min="8670" max="8670" width="15.33203125" style="29" customWidth="1"/>
    <col min="8671" max="8671" width="15.21875" style="29" customWidth="1"/>
    <col min="8672" max="8672" width="21.44140625" style="29" customWidth="1"/>
    <col min="8673" max="8688" width="9.6640625" style="29"/>
    <col min="8689" max="8690" width="13.44140625" style="29" customWidth="1"/>
    <col min="8691" max="8691" width="9.6640625" style="29"/>
    <col min="8692" max="8692" width="13.88671875" style="29" customWidth="1"/>
    <col min="8693" max="8693" width="10.6640625" style="29" customWidth="1"/>
    <col min="8694" max="8694" width="17.33203125" style="29" customWidth="1"/>
    <col min="8695" max="8696" width="12.6640625" style="29" customWidth="1"/>
    <col min="8697" max="8697" width="11.21875" style="29" customWidth="1"/>
    <col min="8698" max="8698" width="18.33203125" style="29" customWidth="1"/>
    <col min="8699" max="8699" width="12.88671875" style="29" customWidth="1"/>
    <col min="8700" max="8701" width="13.21875" style="29" customWidth="1"/>
    <col min="8702" max="8702" width="10.88671875" style="29" customWidth="1"/>
    <col min="8703" max="8703" width="11.109375" style="29" customWidth="1"/>
    <col min="8704" max="8704" width="15.21875" style="29" customWidth="1"/>
    <col min="8705" max="8705" width="9.6640625" style="29"/>
    <col min="8706" max="8706" width="11" style="29" customWidth="1"/>
    <col min="8707" max="8707" width="10.77734375" style="29" customWidth="1"/>
    <col min="8708" max="8708" width="11.44140625" style="29" customWidth="1"/>
    <col min="8709" max="8709" width="4" style="29" customWidth="1"/>
    <col min="8710" max="8900" width="9.6640625" style="29"/>
    <col min="8901" max="8901" width="6.44140625" style="29" customWidth="1"/>
    <col min="8902" max="8902" width="13.88671875" style="29" customWidth="1"/>
    <col min="8903" max="8903" width="11.88671875" style="29" customWidth="1"/>
    <col min="8904" max="8906" width="9.6640625" style="29"/>
    <col min="8907" max="8907" width="15.44140625" style="29" customWidth="1"/>
    <col min="8908" max="8908" width="16.21875" style="29" customWidth="1"/>
    <col min="8909" max="8920" width="9.6640625" style="29"/>
    <col min="8921" max="8921" width="12" style="29" customWidth="1"/>
    <col min="8922" max="8922" width="12.77734375" style="29" customWidth="1"/>
    <col min="8923" max="8923" width="11.109375" style="29" customWidth="1"/>
    <col min="8924" max="8924" width="12" style="29" customWidth="1"/>
    <col min="8925" max="8925" width="9.6640625" style="29"/>
    <col min="8926" max="8926" width="15.33203125" style="29" customWidth="1"/>
    <col min="8927" max="8927" width="15.21875" style="29" customWidth="1"/>
    <col min="8928" max="8928" width="21.44140625" style="29" customWidth="1"/>
    <col min="8929" max="8944" width="9.6640625" style="29"/>
    <col min="8945" max="8946" width="13.44140625" style="29" customWidth="1"/>
    <col min="8947" max="8947" width="9.6640625" style="29"/>
    <col min="8948" max="8948" width="13.88671875" style="29" customWidth="1"/>
    <col min="8949" max="8949" width="10.6640625" style="29" customWidth="1"/>
    <col min="8950" max="8950" width="17.33203125" style="29" customWidth="1"/>
    <col min="8951" max="8952" width="12.6640625" style="29" customWidth="1"/>
    <col min="8953" max="8953" width="11.21875" style="29" customWidth="1"/>
    <col min="8954" max="8954" width="18.33203125" style="29" customWidth="1"/>
    <col min="8955" max="8955" width="12.88671875" style="29" customWidth="1"/>
    <col min="8956" max="8957" width="13.21875" style="29" customWidth="1"/>
    <col min="8958" max="8958" width="10.88671875" style="29" customWidth="1"/>
    <col min="8959" max="8959" width="11.109375" style="29" customWidth="1"/>
    <col min="8960" max="8960" width="15.21875" style="29" customWidth="1"/>
    <col min="8961" max="8961" width="9.6640625" style="29"/>
    <col min="8962" max="8962" width="11" style="29" customWidth="1"/>
    <col min="8963" max="8963" width="10.77734375" style="29" customWidth="1"/>
    <col min="8964" max="8964" width="11.44140625" style="29" customWidth="1"/>
    <col min="8965" max="8965" width="4" style="29" customWidth="1"/>
    <col min="8966" max="9156" width="9.6640625" style="29"/>
    <col min="9157" max="9157" width="6.44140625" style="29" customWidth="1"/>
    <col min="9158" max="9158" width="13.88671875" style="29" customWidth="1"/>
    <col min="9159" max="9159" width="11.88671875" style="29" customWidth="1"/>
    <col min="9160" max="9162" width="9.6640625" style="29"/>
    <col min="9163" max="9163" width="15.44140625" style="29" customWidth="1"/>
    <col min="9164" max="9164" width="16.21875" style="29" customWidth="1"/>
    <col min="9165" max="9176" width="9.6640625" style="29"/>
    <col min="9177" max="9177" width="12" style="29" customWidth="1"/>
    <col min="9178" max="9178" width="12.77734375" style="29" customWidth="1"/>
    <col min="9179" max="9179" width="11.109375" style="29" customWidth="1"/>
    <col min="9180" max="9180" width="12" style="29" customWidth="1"/>
    <col min="9181" max="9181" width="9.6640625" style="29"/>
    <col min="9182" max="9182" width="15.33203125" style="29" customWidth="1"/>
    <col min="9183" max="9183" width="15.21875" style="29" customWidth="1"/>
    <col min="9184" max="9184" width="21.44140625" style="29" customWidth="1"/>
    <col min="9185" max="9200" width="9.6640625" style="29"/>
    <col min="9201" max="9202" width="13.44140625" style="29" customWidth="1"/>
    <col min="9203" max="9203" width="9.6640625" style="29"/>
    <col min="9204" max="9204" width="13.88671875" style="29" customWidth="1"/>
    <col min="9205" max="9205" width="10.6640625" style="29" customWidth="1"/>
    <col min="9206" max="9206" width="17.33203125" style="29" customWidth="1"/>
    <col min="9207" max="9208" width="12.6640625" style="29" customWidth="1"/>
    <col min="9209" max="9209" width="11.21875" style="29" customWidth="1"/>
    <col min="9210" max="9210" width="18.33203125" style="29" customWidth="1"/>
    <col min="9211" max="9211" width="12.88671875" style="29" customWidth="1"/>
    <col min="9212" max="9213" width="13.21875" style="29" customWidth="1"/>
    <col min="9214" max="9214" width="10.88671875" style="29" customWidth="1"/>
    <col min="9215" max="9215" width="11.109375" style="29" customWidth="1"/>
    <col min="9216" max="9216" width="15.21875" style="29" customWidth="1"/>
    <col min="9217" max="9217" width="9.6640625" style="29"/>
    <col min="9218" max="9218" width="11" style="29" customWidth="1"/>
    <col min="9219" max="9219" width="10.77734375" style="29" customWidth="1"/>
    <col min="9220" max="9220" width="11.44140625" style="29" customWidth="1"/>
    <col min="9221" max="9221" width="4" style="29" customWidth="1"/>
    <col min="9222" max="9412" width="9.6640625" style="29"/>
    <col min="9413" max="9413" width="6.44140625" style="29" customWidth="1"/>
    <col min="9414" max="9414" width="13.88671875" style="29" customWidth="1"/>
    <col min="9415" max="9415" width="11.88671875" style="29" customWidth="1"/>
    <col min="9416" max="9418" width="9.6640625" style="29"/>
    <col min="9419" max="9419" width="15.44140625" style="29" customWidth="1"/>
    <col min="9420" max="9420" width="16.21875" style="29" customWidth="1"/>
    <col min="9421" max="9432" width="9.6640625" style="29"/>
    <col min="9433" max="9433" width="12" style="29" customWidth="1"/>
    <col min="9434" max="9434" width="12.77734375" style="29" customWidth="1"/>
    <col min="9435" max="9435" width="11.109375" style="29" customWidth="1"/>
    <col min="9436" max="9436" width="12" style="29" customWidth="1"/>
    <col min="9437" max="9437" width="9.6640625" style="29"/>
    <col min="9438" max="9438" width="15.33203125" style="29" customWidth="1"/>
    <col min="9439" max="9439" width="15.21875" style="29" customWidth="1"/>
    <col min="9440" max="9440" width="21.44140625" style="29" customWidth="1"/>
    <col min="9441" max="9456" width="9.6640625" style="29"/>
    <col min="9457" max="9458" width="13.44140625" style="29" customWidth="1"/>
    <col min="9459" max="9459" width="9.6640625" style="29"/>
    <col min="9460" max="9460" width="13.88671875" style="29" customWidth="1"/>
    <col min="9461" max="9461" width="10.6640625" style="29" customWidth="1"/>
    <col min="9462" max="9462" width="17.33203125" style="29" customWidth="1"/>
    <col min="9463" max="9464" width="12.6640625" style="29" customWidth="1"/>
    <col min="9465" max="9465" width="11.21875" style="29" customWidth="1"/>
    <col min="9466" max="9466" width="18.33203125" style="29" customWidth="1"/>
    <col min="9467" max="9467" width="12.88671875" style="29" customWidth="1"/>
    <col min="9468" max="9469" width="13.21875" style="29" customWidth="1"/>
    <col min="9470" max="9470" width="10.88671875" style="29" customWidth="1"/>
    <col min="9471" max="9471" width="11.109375" style="29" customWidth="1"/>
    <col min="9472" max="9472" width="15.21875" style="29" customWidth="1"/>
    <col min="9473" max="9473" width="9.6640625" style="29"/>
    <col min="9474" max="9474" width="11" style="29" customWidth="1"/>
    <col min="9475" max="9475" width="10.77734375" style="29" customWidth="1"/>
    <col min="9476" max="9476" width="11.44140625" style="29" customWidth="1"/>
    <col min="9477" max="9477" width="4" style="29" customWidth="1"/>
    <col min="9478" max="9668" width="9.6640625" style="29"/>
    <col min="9669" max="9669" width="6.44140625" style="29" customWidth="1"/>
    <col min="9670" max="9670" width="13.88671875" style="29" customWidth="1"/>
    <col min="9671" max="9671" width="11.88671875" style="29" customWidth="1"/>
    <col min="9672" max="9674" width="9.6640625" style="29"/>
    <col min="9675" max="9675" width="15.44140625" style="29" customWidth="1"/>
    <col min="9676" max="9676" width="16.21875" style="29" customWidth="1"/>
    <col min="9677" max="9688" width="9.6640625" style="29"/>
    <col min="9689" max="9689" width="12" style="29" customWidth="1"/>
    <col min="9690" max="9690" width="12.77734375" style="29" customWidth="1"/>
    <col min="9691" max="9691" width="11.109375" style="29" customWidth="1"/>
    <col min="9692" max="9692" width="12" style="29" customWidth="1"/>
    <col min="9693" max="9693" width="9.6640625" style="29"/>
    <col min="9694" max="9694" width="15.33203125" style="29" customWidth="1"/>
    <col min="9695" max="9695" width="15.21875" style="29" customWidth="1"/>
    <col min="9696" max="9696" width="21.44140625" style="29" customWidth="1"/>
    <col min="9697" max="9712" width="9.6640625" style="29"/>
    <col min="9713" max="9714" width="13.44140625" style="29" customWidth="1"/>
    <col min="9715" max="9715" width="9.6640625" style="29"/>
    <col min="9716" max="9716" width="13.88671875" style="29" customWidth="1"/>
    <col min="9717" max="9717" width="10.6640625" style="29" customWidth="1"/>
    <col min="9718" max="9718" width="17.33203125" style="29" customWidth="1"/>
    <col min="9719" max="9720" width="12.6640625" style="29" customWidth="1"/>
    <col min="9721" max="9721" width="11.21875" style="29" customWidth="1"/>
    <col min="9722" max="9722" width="18.33203125" style="29" customWidth="1"/>
    <col min="9723" max="9723" width="12.88671875" style="29" customWidth="1"/>
    <col min="9724" max="9725" width="13.21875" style="29" customWidth="1"/>
    <col min="9726" max="9726" width="10.88671875" style="29" customWidth="1"/>
    <col min="9727" max="9727" width="11.109375" style="29" customWidth="1"/>
    <col min="9728" max="9728" width="15.21875" style="29" customWidth="1"/>
    <col min="9729" max="9729" width="9.6640625" style="29"/>
    <col min="9730" max="9730" width="11" style="29" customWidth="1"/>
    <col min="9731" max="9731" width="10.77734375" style="29" customWidth="1"/>
    <col min="9732" max="9732" width="11.44140625" style="29" customWidth="1"/>
    <col min="9733" max="9733" width="4" style="29" customWidth="1"/>
    <col min="9734" max="9924" width="9.6640625" style="29"/>
    <col min="9925" max="9925" width="6.44140625" style="29" customWidth="1"/>
    <col min="9926" max="9926" width="13.88671875" style="29" customWidth="1"/>
    <col min="9927" max="9927" width="11.88671875" style="29" customWidth="1"/>
    <col min="9928" max="9930" width="9.6640625" style="29"/>
    <col min="9931" max="9931" width="15.44140625" style="29" customWidth="1"/>
    <col min="9932" max="9932" width="16.21875" style="29" customWidth="1"/>
    <col min="9933" max="9944" width="9.6640625" style="29"/>
    <col min="9945" max="9945" width="12" style="29" customWidth="1"/>
    <col min="9946" max="9946" width="12.77734375" style="29" customWidth="1"/>
    <col min="9947" max="9947" width="11.109375" style="29" customWidth="1"/>
    <col min="9948" max="9948" width="12" style="29" customWidth="1"/>
    <col min="9949" max="9949" width="9.6640625" style="29"/>
    <col min="9950" max="9950" width="15.33203125" style="29" customWidth="1"/>
    <col min="9951" max="9951" width="15.21875" style="29" customWidth="1"/>
    <col min="9952" max="9952" width="21.44140625" style="29" customWidth="1"/>
    <col min="9953" max="9968" width="9.6640625" style="29"/>
    <col min="9969" max="9970" width="13.44140625" style="29" customWidth="1"/>
    <col min="9971" max="9971" width="9.6640625" style="29"/>
    <col min="9972" max="9972" width="13.88671875" style="29" customWidth="1"/>
    <col min="9973" max="9973" width="10.6640625" style="29" customWidth="1"/>
    <col min="9974" max="9974" width="17.33203125" style="29" customWidth="1"/>
    <col min="9975" max="9976" width="12.6640625" style="29" customWidth="1"/>
    <col min="9977" max="9977" width="11.21875" style="29" customWidth="1"/>
    <col min="9978" max="9978" width="18.33203125" style="29" customWidth="1"/>
    <col min="9979" max="9979" width="12.88671875" style="29" customWidth="1"/>
    <col min="9980" max="9981" width="13.21875" style="29" customWidth="1"/>
    <col min="9982" max="9982" width="10.88671875" style="29" customWidth="1"/>
    <col min="9983" max="9983" width="11.109375" style="29" customWidth="1"/>
    <col min="9984" max="9984" width="15.21875" style="29" customWidth="1"/>
    <col min="9985" max="9985" width="9.6640625" style="29"/>
    <col min="9986" max="9986" width="11" style="29" customWidth="1"/>
    <col min="9987" max="9987" width="10.77734375" style="29" customWidth="1"/>
    <col min="9988" max="9988" width="11.44140625" style="29" customWidth="1"/>
    <col min="9989" max="9989" width="4" style="29" customWidth="1"/>
    <col min="9990" max="10180" width="9.6640625" style="29"/>
    <col min="10181" max="10181" width="6.44140625" style="29" customWidth="1"/>
    <col min="10182" max="10182" width="13.88671875" style="29" customWidth="1"/>
    <col min="10183" max="10183" width="11.88671875" style="29" customWidth="1"/>
    <col min="10184" max="10186" width="9.6640625" style="29"/>
    <col min="10187" max="10187" width="15.44140625" style="29" customWidth="1"/>
    <col min="10188" max="10188" width="16.21875" style="29" customWidth="1"/>
    <col min="10189" max="10200" width="9.6640625" style="29"/>
    <col min="10201" max="10201" width="12" style="29" customWidth="1"/>
    <col min="10202" max="10202" width="12.77734375" style="29" customWidth="1"/>
    <col min="10203" max="10203" width="11.109375" style="29" customWidth="1"/>
    <col min="10204" max="10204" width="12" style="29" customWidth="1"/>
    <col min="10205" max="10205" width="9.6640625" style="29"/>
    <col min="10206" max="10206" width="15.33203125" style="29" customWidth="1"/>
    <col min="10207" max="10207" width="15.21875" style="29" customWidth="1"/>
    <col min="10208" max="10208" width="21.44140625" style="29" customWidth="1"/>
    <col min="10209" max="10224" width="9.6640625" style="29"/>
    <col min="10225" max="10226" width="13.44140625" style="29" customWidth="1"/>
    <col min="10227" max="10227" width="9.6640625" style="29"/>
    <col min="10228" max="10228" width="13.88671875" style="29" customWidth="1"/>
    <col min="10229" max="10229" width="10.6640625" style="29" customWidth="1"/>
    <col min="10230" max="10230" width="17.33203125" style="29" customWidth="1"/>
    <col min="10231" max="10232" width="12.6640625" style="29" customWidth="1"/>
    <col min="10233" max="10233" width="11.21875" style="29" customWidth="1"/>
    <col min="10234" max="10234" width="18.33203125" style="29" customWidth="1"/>
    <col min="10235" max="10235" width="12.88671875" style="29" customWidth="1"/>
    <col min="10236" max="10237" width="13.21875" style="29" customWidth="1"/>
    <col min="10238" max="10238" width="10.88671875" style="29" customWidth="1"/>
    <col min="10239" max="10239" width="11.109375" style="29" customWidth="1"/>
    <col min="10240" max="10240" width="15.21875" style="29" customWidth="1"/>
    <col min="10241" max="10241" width="9.6640625" style="29"/>
    <col min="10242" max="10242" width="11" style="29" customWidth="1"/>
    <col min="10243" max="10243" width="10.77734375" style="29" customWidth="1"/>
    <col min="10244" max="10244" width="11.44140625" style="29" customWidth="1"/>
    <col min="10245" max="10245" width="4" style="29" customWidth="1"/>
    <col min="10246" max="10436" width="9.6640625" style="29"/>
    <col min="10437" max="10437" width="6.44140625" style="29" customWidth="1"/>
    <col min="10438" max="10438" width="13.88671875" style="29" customWidth="1"/>
    <col min="10439" max="10439" width="11.88671875" style="29" customWidth="1"/>
    <col min="10440" max="10442" width="9.6640625" style="29"/>
    <col min="10443" max="10443" width="15.44140625" style="29" customWidth="1"/>
    <col min="10444" max="10444" width="16.21875" style="29" customWidth="1"/>
    <col min="10445" max="10456" width="9.6640625" style="29"/>
    <col min="10457" max="10457" width="12" style="29" customWidth="1"/>
    <col min="10458" max="10458" width="12.77734375" style="29" customWidth="1"/>
    <col min="10459" max="10459" width="11.109375" style="29" customWidth="1"/>
    <col min="10460" max="10460" width="12" style="29" customWidth="1"/>
    <col min="10461" max="10461" width="9.6640625" style="29"/>
    <col min="10462" max="10462" width="15.33203125" style="29" customWidth="1"/>
    <col min="10463" max="10463" width="15.21875" style="29" customWidth="1"/>
    <col min="10464" max="10464" width="21.44140625" style="29" customWidth="1"/>
    <col min="10465" max="10480" width="9.6640625" style="29"/>
    <col min="10481" max="10482" width="13.44140625" style="29" customWidth="1"/>
    <col min="10483" max="10483" width="9.6640625" style="29"/>
    <col min="10484" max="10484" width="13.88671875" style="29" customWidth="1"/>
    <col min="10485" max="10485" width="10.6640625" style="29" customWidth="1"/>
    <col min="10486" max="10486" width="17.33203125" style="29" customWidth="1"/>
    <col min="10487" max="10488" width="12.6640625" style="29" customWidth="1"/>
    <col min="10489" max="10489" width="11.21875" style="29" customWidth="1"/>
    <col min="10490" max="10490" width="18.33203125" style="29" customWidth="1"/>
    <col min="10491" max="10491" width="12.88671875" style="29" customWidth="1"/>
    <col min="10492" max="10493" width="13.21875" style="29" customWidth="1"/>
    <col min="10494" max="10494" width="10.88671875" style="29" customWidth="1"/>
    <col min="10495" max="10495" width="11.109375" style="29" customWidth="1"/>
    <col min="10496" max="10496" width="15.21875" style="29" customWidth="1"/>
    <col min="10497" max="10497" width="9.6640625" style="29"/>
    <col min="10498" max="10498" width="11" style="29" customWidth="1"/>
    <col min="10499" max="10499" width="10.77734375" style="29" customWidth="1"/>
    <col min="10500" max="10500" width="11.44140625" style="29" customWidth="1"/>
    <col min="10501" max="10501" width="4" style="29" customWidth="1"/>
    <col min="10502" max="10692" width="9.6640625" style="29"/>
    <col min="10693" max="10693" width="6.44140625" style="29" customWidth="1"/>
    <col min="10694" max="10694" width="13.88671875" style="29" customWidth="1"/>
    <col min="10695" max="10695" width="11.88671875" style="29" customWidth="1"/>
    <col min="10696" max="10698" width="9.6640625" style="29"/>
    <col min="10699" max="10699" width="15.44140625" style="29" customWidth="1"/>
    <col min="10700" max="10700" width="16.21875" style="29" customWidth="1"/>
    <col min="10701" max="10712" width="9.6640625" style="29"/>
    <col min="10713" max="10713" width="12" style="29" customWidth="1"/>
    <col min="10714" max="10714" width="12.77734375" style="29" customWidth="1"/>
    <col min="10715" max="10715" width="11.109375" style="29" customWidth="1"/>
    <col min="10716" max="10716" width="12" style="29" customWidth="1"/>
    <col min="10717" max="10717" width="9.6640625" style="29"/>
    <col min="10718" max="10718" width="15.33203125" style="29" customWidth="1"/>
    <col min="10719" max="10719" width="15.21875" style="29" customWidth="1"/>
    <col min="10720" max="10720" width="21.44140625" style="29" customWidth="1"/>
    <col min="10721" max="10736" width="9.6640625" style="29"/>
    <col min="10737" max="10738" width="13.44140625" style="29" customWidth="1"/>
    <col min="10739" max="10739" width="9.6640625" style="29"/>
    <col min="10740" max="10740" width="13.88671875" style="29" customWidth="1"/>
    <col min="10741" max="10741" width="10.6640625" style="29" customWidth="1"/>
    <col min="10742" max="10742" width="17.33203125" style="29" customWidth="1"/>
    <col min="10743" max="10744" width="12.6640625" style="29" customWidth="1"/>
    <col min="10745" max="10745" width="11.21875" style="29" customWidth="1"/>
    <col min="10746" max="10746" width="18.33203125" style="29" customWidth="1"/>
    <col min="10747" max="10747" width="12.88671875" style="29" customWidth="1"/>
    <col min="10748" max="10749" width="13.21875" style="29" customWidth="1"/>
    <col min="10750" max="10750" width="10.88671875" style="29" customWidth="1"/>
    <col min="10751" max="10751" width="11.109375" style="29" customWidth="1"/>
    <col min="10752" max="10752" width="15.21875" style="29" customWidth="1"/>
    <col min="10753" max="10753" width="9.6640625" style="29"/>
    <col min="10754" max="10754" width="11" style="29" customWidth="1"/>
    <col min="10755" max="10755" width="10.77734375" style="29" customWidth="1"/>
    <col min="10756" max="10756" width="11.44140625" style="29" customWidth="1"/>
    <col min="10757" max="10757" width="4" style="29" customWidth="1"/>
    <col min="10758" max="10948" width="9.6640625" style="29"/>
    <col min="10949" max="10949" width="6.44140625" style="29" customWidth="1"/>
    <col min="10950" max="10950" width="13.88671875" style="29" customWidth="1"/>
    <col min="10951" max="10951" width="11.88671875" style="29" customWidth="1"/>
    <col min="10952" max="10954" width="9.6640625" style="29"/>
    <col min="10955" max="10955" width="15.44140625" style="29" customWidth="1"/>
    <col min="10956" max="10956" width="16.21875" style="29" customWidth="1"/>
    <col min="10957" max="10968" width="9.6640625" style="29"/>
    <col min="10969" max="10969" width="12" style="29" customWidth="1"/>
    <col min="10970" max="10970" width="12.77734375" style="29" customWidth="1"/>
    <col min="10971" max="10971" width="11.109375" style="29" customWidth="1"/>
    <col min="10972" max="10972" width="12" style="29" customWidth="1"/>
    <col min="10973" max="10973" width="9.6640625" style="29"/>
    <col min="10974" max="10974" width="15.33203125" style="29" customWidth="1"/>
    <col min="10975" max="10975" width="15.21875" style="29" customWidth="1"/>
    <col min="10976" max="10976" width="21.44140625" style="29" customWidth="1"/>
    <col min="10977" max="10992" width="9.6640625" style="29"/>
    <col min="10993" max="10994" width="13.44140625" style="29" customWidth="1"/>
    <col min="10995" max="10995" width="9.6640625" style="29"/>
    <col min="10996" max="10996" width="13.88671875" style="29" customWidth="1"/>
    <col min="10997" max="10997" width="10.6640625" style="29" customWidth="1"/>
    <col min="10998" max="10998" width="17.33203125" style="29" customWidth="1"/>
    <col min="10999" max="11000" width="12.6640625" style="29" customWidth="1"/>
    <col min="11001" max="11001" width="11.21875" style="29" customWidth="1"/>
    <col min="11002" max="11002" width="18.33203125" style="29" customWidth="1"/>
    <col min="11003" max="11003" width="12.88671875" style="29" customWidth="1"/>
    <col min="11004" max="11005" width="13.21875" style="29" customWidth="1"/>
    <col min="11006" max="11006" width="10.88671875" style="29" customWidth="1"/>
    <col min="11007" max="11007" width="11.109375" style="29" customWidth="1"/>
    <col min="11008" max="11008" width="15.21875" style="29" customWidth="1"/>
    <col min="11009" max="11009" width="9.6640625" style="29"/>
    <col min="11010" max="11010" width="11" style="29" customWidth="1"/>
    <col min="11011" max="11011" width="10.77734375" style="29" customWidth="1"/>
    <col min="11012" max="11012" width="11.44140625" style="29" customWidth="1"/>
    <col min="11013" max="11013" width="4" style="29" customWidth="1"/>
    <col min="11014" max="11204" width="9.6640625" style="29"/>
    <col min="11205" max="11205" width="6.44140625" style="29" customWidth="1"/>
    <col min="11206" max="11206" width="13.88671875" style="29" customWidth="1"/>
    <col min="11207" max="11207" width="11.88671875" style="29" customWidth="1"/>
    <col min="11208" max="11210" width="9.6640625" style="29"/>
    <col min="11211" max="11211" width="15.44140625" style="29" customWidth="1"/>
    <col min="11212" max="11212" width="16.21875" style="29" customWidth="1"/>
    <col min="11213" max="11224" width="9.6640625" style="29"/>
    <col min="11225" max="11225" width="12" style="29" customWidth="1"/>
    <col min="11226" max="11226" width="12.77734375" style="29" customWidth="1"/>
    <col min="11227" max="11227" width="11.109375" style="29" customWidth="1"/>
    <col min="11228" max="11228" width="12" style="29" customWidth="1"/>
    <col min="11229" max="11229" width="9.6640625" style="29"/>
    <col min="11230" max="11230" width="15.33203125" style="29" customWidth="1"/>
    <col min="11231" max="11231" width="15.21875" style="29" customWidth="1"/>
    <col min="11232" max="11232" width="21.44140625" style="29" customWidth="1"/>
    <col min="11233" max="11248" width="9.6640625" style="29"/>
    <col min="11249" max="11250" width="13.44140625" style="29" customWidth="1"/>
    <col min="11251" max="11251" width="9.6640625" style="29"/>
    <col min="11252" max="11252" width="13.88671875" style="29" customWidth="1"/>
    <col min="11253" max="11253" width="10.6640625" style="29" customWidth="1"/>
    <col min="11254" max="11254" width="17.33203125" style="29" customWidth="1"/>
    <col min="11255" max="11256" width="12.6640625" style="29" customWidth="1"/>
    <col min="11257" max="11257" width="11.21875" style="29" customWidth="1"/>
    <col min="11258" max="11258" width="18.33203125" style="29" customWidth="1"/>
    <col min="11259" max="11259" width="12.88671875" style="29" customWidth="1"/>
    <col min="11260" max="11261" width="13.21875" style="29" customWidth="1"/>
    <col min="11262" max="11262" width="10.88671875" style="29" customWidth="1"/>
    <col min="11263" max="11263" width="11.109375" style="29" customWidth="1"/>
    <col min="11264" max="11264" width="15.21875" style="29" customWidth="1"/>
    <col min="11265" max="11265" width="9.6640625" style="29"/>
    <col min="11266" max="11266" width="11" style="29" customWidth="1"/>
    <col min="11267" max="11267" width="10.77734375" style="29" customWidth="1"/>
    <col min="11268" max="11268" width="11.44140625" style="29" customWidth="1"/>
    <col min="11269" max="11269" width="4" style="29" customWidth="1"/>
    <col min="11270" max="11460" width="9.6640625" style="29"/>
    <col min="11461" max="11461" width="6.44140625" style="29" customWidth="1"/>
    <col min="11462" max="11462" width="13.88671875" style="29" customWidth="1"/>
    <col min="11463" max="11463" width="11.88671875" style="29" customWidth="1"/>
    <col min="11464" max="11466" width="9.6640625" style="29"/>
    <col min="11467" max="11467" width="15.44140625" style="29" customWidth="1"/>
    <col min="11468" max="11468" width="16.21875" style="29" customWidth="1"/>
    <col min="11469" max="11480" width="9.6640625" style="29"/>
    <col min="11481" max="11481" width="12" style="29" customWidth="1"/>
    <col min="11482" max="11482" width="12.77734375" style="29" customWidth="1"/>
    <col min="11483" max="11483" width="11.109375" style="29" customWidth="1"/>
    <col min="11484" max="11484" width="12" style="29" customWidth="1"/>
    <col min="11485" max="11485" width="9.6640625" style="29"/>
    <col min="11486" max="11486" width="15.33203125" style="29" customWidth="1"/>
    <col min="11487" max="11487" width="15.21875" style="29" customWidth="1"/>
    <col min="11488" max="11488" width="21.44140625" style="29" customWidth="1"/>
    <col min="11489" max="11504" width="9.6640625" style="29"/>
    <col min="11505" max="11506" width="13.44140625" style="29" customWidth="1"/>
    <col min="11507" max="11507" width="9.6640625" style="29"/>
    <col min="11508" max="11508" width="13.88671875" style="29" customWidth="1"/>
    <col min="11509" max="11509" width="10.6640625" style="29" customWidth="1"/>
    <col min="11510" max="11510" width="17.33203125" style="29" customWidth="1"/>
    <col min="11511" max="11512" width="12.6640625" style="29" customWidth="1"/>
    <col min="11513" max="11513" width="11.21875" style="29" customWidth="1"/>
    <col min="11514" max="11514" width="18.33203125" style="29" customWidth="1"/>
    <col min="11515" max="11515" width="12.88671875" style="29" customWidth="1"/>
    <col min="11516" max="11517" width="13.21875" style="29" customWidth="1"/>
    <col min="11518" max="11518" width="10.88671875" style="29" customWidth="1"/>
    <col min="11519" max="11519" width="11.109375" style="29" customWidth="1"/>
    <col min="11520" max="11520" width="15.21875" style="29" customWidth="1"/>
    <col min="11521" max="11521" width="9.6640625" style="29"/>
    <col min="11522" max="11522" width="11" style="29" customWidth="1"/>
    <col min="11523" max="11523" width="10.77734375" style="29" customWidth="1"/>
    <col min="11524" max="11524" width="11.44140625" style="29" customWidth="1"/>
    <col min="11525" max="11525" width="4" style="29" customWidth="1"/>
    <col min="11526" max="11716" width="9.6640625" style="29"/>
    <col min="11717" max="11717" width="6.44140625" style="29" customWidth="1"/>
    <col min="11718" max="11718" width="13.88671875" style="29" customWidth="1"/>
    <col min="11719" max="11719" width="11.88671875" style="29" customWidth="1"/>
    <col min="11720" max="11722" width="9.6640625" style="29"/>
    <col min="11723" max="11723" width="15.44140625" style="29" customWidth="1"/>
    <col min="11724" max="11724" width="16.21875" style="29" customWidth="1"/>
    <col min="11725" max="11736" width="9.6640625" style="29"/>
    <col min="11737" max="11737" width="12" style="29" customWidth="1"/>
    <col min="11738" max="11738" width="12.77734375" style="29" customWidth="1"/>
    <col min="11739" max="11739" width="11.109375" style="29" customWidth="1"/>
    <col min="11740" max="11740" width="12" style="29" customWidth="1"/>
    <col min="11741" max="11741" width="9.6640625" style="29"/>
    <col min="11742" max="11742" width="15.33203125" style="29" customWidth="1"/>
    <col min="11743" max="11743" width="15.21875" style="29" customWidth="1"/>
    <col min="11744" max="11744" width="21.44140625" style="29" customWidth="1"/>
    <col min="11745" max="11760" width="9.6640625" style="29"/>
    <col min="11761" max="11762" width="13.44140625" style="29" customWidth="1"/>
    <col min="11763" max="11763" width="9.6640625" style="29"/>
    <col min="11764" max="11764" width="13.88671875" style="29" customWidth="1"/>
    <col min="11765" max="11765" width="10.6640625" style="29" customWidth="1"/>
    <col min="11766" max="11766" width="17.33203125" style="29" customWidth="1"/>
    <col min="11767" max="11768" width="12.6640625" style="29" customWidth="1"/>
    <col min="11769" max="11769" width="11.21875" style="29" customWidth="1"/>
    <col min="11770" max="11770" width="18.33203125" style="29" customWidth="1"/>
    <col min="11771" max="11771" width="12.88671875" style="29" customWidth="1"/>
    <col min="11772" max="11773" width="13.21875" style="29" customWidth="1"/>
    <col min="11774" max="11774" width="10.88671875" style="29" customWidth="1"/>
    <col min="11775" max="11775" width="11.109375" style="29" customWidth="1"/>
    <col min="11776" max="11776" width="15.21875" style="29" customWidth="1"/>
    <col min="11777" max="11777" width="9.6640625" style="29"/>
    <col min="11778" max="11778" width="11" style="29" customWidth="1"/>
    <col min="11779" max="11779" width="10.77734375" style="29" customWidth="1"/>
    <col min="11780" max="11780" width="11.44140625" style="29" customWidth="1"/>
    <col min="11781" max="11781" width="4" style="29" customWidth="1"/>
    <col min="11782" max="11972" width="9.6640625" style="29"/>
    <col min="11973" max="11973" width="6.44140625" style="29" customWidth="1"/>
    <col min="11974" max="11974" width="13.88671875" style="29" customWidth="1"/>
    <col min="11975" max="11975" width="11.88671875" style="29" customWidth="1"/>
    <col min="11976" max="11978" width="9.6640625" style="29"/>
    <col min="11979" max="11979" width="15.44140625" style="29" customWidth="1"/>
    <col min="11980" max="11980" width="16.21875" style="29" customWidth="1"/>
    <col min="11981" max="11992" width="9.6640625" style="29"/>
    <col min="11993" max="11993" width="12" style="29" customWidth="1"/>
    <col min="11994" max="11994" width="12.77734375" style="29" customWidth="1"/>
    <col min="11995" max="11995" width="11.109375" style="29" customWidth="1"/>
    <col min="11996" max="11996" width="12" style="29" customWidth="1"/>
    <col min="11997" max="11997" width="9.6640625" style="29"/>
    <col min="11998" max="11998" width="15.33203125" style="29" customWidth="1"/>
    <col min="11999" max="11999" width="15.21875" style="29" customWidth="1"/>
    <col min="12000" max="12000" width="21.44140625" style="29" customWidth="1"/>
    <col min="12001" max="12016" width="9.6640625" style="29"/>
    <col min="12017" max="12018" width="13.44140625" style="29" customWidth="1"/>
    <col min="12019" max="12019" width="9.6640625" style="29"/>
    <col min="12020" max="12020" width="13.88671875" style="29" customWidth="1"/>
    <col min="12021" max="12021" width="10.6640625" style="29" customWidth="1"/>
    <col min="12022" max="12022" width="17.33203125" style="29" customWidth="1"/>
    <col min="12023" max="12024" width="12.6640625" style="29" customWidth="1"/>
    <col min="12025" max="12025" width="11.21875" style="29" customWidth="1"/>
    <col min="12026" max="12026" width="18.33203125" style="29" customWidth="1"/>
    <col min="12027" max="12027" width="12.88671875" style="29" customWidth="1"/>
    <col min="12028" max="12029" width="13.21875" style="29" customWidth="1"/>
    <col min="12030" max="12030" width="10.88671875" style="29" customWidth="1"/>
    <col min="12031" max="12031" width="11.109375" style="29" customWidth="1"/>
    <col min="12032" max="12032" width="15.21875" style="29" customWidth="1"/>
    <col min="12033" max="12033" width="9.6640625" style="29"/>
    <col min="12034" max="12034" width="11" style="29" customWidth="1"/>
    <col min="12035" max="12035" width="10.77734375" style="29" customWidth="1"/>
    <col min="12036" max="12036" width="11.44140625" style="29" customWidth="1"/>
    <col min="12037" max="12037" width="4" style="29" customWidth="1"/>
    <col min="12038" max="12228" width="9.6640625" style="29"/>
    <col min="12229" max="12229" width="6.44140625" style="29" customWidth="1"/>
    <col min="12230" max="12230" width="13.88671875" style="29" customWidth="1"/>
    <col min="12231" max="12231" width="11.88671875" style="29" customWidth="1"/>
    <col min="12232" max="12234" width="9.6640625" style="29"/>
    <col min="12235" max="12235" width="15.44140625" style="29" customWidth="1"/>
    <col min="12236" max="12236" width="16.21875" style="29" customWidth="1"/>
    <col min="12237" max="12248" width="9.6640625" style="29"/>
    <col min="12249" max="12249" width="12" style="29" customWidth="1"/>
    <col min="12250" max="12250" width="12.77734375" style="29" customWidth="1"/>
    <col min="12251" max="12251" width="11.109375" style="29" customWidth="1"/>
    <col min="12252" max="12252" width="12" style="29" customWidth="1"/>
    <col min="12253" max="12253" width="9.6640625" style="29"/>
    <col min="12254" max="12254" width="15.33203125" style="29" customWidth="1"/>
    <col min="12255" max="12255" width="15.21875" style="29" customWidth="1"/>
    <col min="12256" max="12256" width="21.44140625" style="29" customWidth="1"/>
    <col min="12257" max="12272" width="9.6640625" style="29"/>
    <col min="12273" max="12274" width="13.44140625" style="29" customWidth="1"/>
    <col min="12275" max="12275" width="9.6640625" style="29"/>
    <col min="12276" max="12276" width="13.88671875" style="29" customWidth="1"/>
    <col min="12277" max="12277" width="10.6640625" style="29" customWidth="1"/>
    <col min="12278" max="12278" width="17.33203125" style="29" customWidth="1"/>
    <col min="12279" max="12280" width="12.6640625" style="29" customWidth="1"/>
    <col min="12281" max="12281" width="11.21875" style="29" customWidth="1"/>
    <col min="12282" max="12282" width="18.33203125" style="29" customWidth="1"/>
    <col min="12283" max="12283" width="12.88671875" style="29" customWidth="1"/>
    <col min="12284" max="12285" width="13.21875" style="29" customWidth="1"/>
    <col min="12286" max="12286" width="10.88671875" style="29" customWidth="1"/>
    <col min="12287" max="12287" width="11.109375" style="29" customWidth="1"/>
    <col min="12288" max="12288" width="15.21875" style="29" customWidth="1"/>
    <col min="12289" max="12289" width="9.6640625" style="29"/>
    <col min="12290" max="12290" width="11" style="29" customWidth="1"/>
    <col min="12291" max="12291" width="10.77734375" style="29" customWidth="1"/>
    <col min="12292" max="12292" width="11.44140625" style="29" customWidth="1"/>
    <col min="12293" max="12293" width="4" style="29" customWidth="1"/>
    <col min="12294" max="12484" width="9.6640625" style="29"/>
    <col min="12485" max="12485" width="6.44140625" style="29" customWidth="1"/>
    <col min="12486" max="12486" width="13.88671875" style="29" customWidth="1"/>
    <col min="12487" max="12487" width="11.88671875" style="29" customWidth="1"/>
    <col min="12488" max="12490" width="9.6640625" style="29"/>
    <col min="12491" max="12491" width="15.44140625" style="29" customWidth="1"/>
    <col min="12492" max="12492" width="16.21875" style="29" customWidth="1"/>
    <col min="12493" max="12504" width="9.6640625" style="29"/>
    <col min="12505" max="12505" width="12" style="29" customWidth="1"/>
    <col min="12506" max="12506" width="12.77734375" style="29" customWidth="1"/>
    <col min="12507" max="12507" width="11.109375" style="29" customWidth="1"/>
    <col min="12508" max="12508" width="12" style="29" customWidth="1"/>
    <col min="12509" max="12509" width="9.6640625" style="29"/>
    <col min="12510" max="12510" width="15.33203125" style="29" customWidth="1"/>
    <col min="12511" max="12511" width="15.21875" style="29" customWidth="1"/>
    <col min="12512" max="12512" width="21.44140625" style="29" customWidth="1"/>
    <col min="12513" max="12528" width="9.6640625" style="29"/>
    <col min="12529" max="12530" width="13.44140625" style="29" customWidth="1"/>
    <col min="12531" max="12531" width="9.6640625" style="29"/>
    <col min="12532" max="12532" width="13.88671875" style="29" customWidth="1"/>
    <col min="12533" max="12533" width="10.6640625" style="29" customWidth="1"/>
    <col min="12534" max="12534" width="17.33203125" style="29" customWidth="1"/>
    <col min="12535" max="12536" width="12.6640625" style="29" customWidth="1"/>
    <col min="12537" max="12537" width="11.21875" style="29" customWidth="1"/>
    <col min="12538" max="12538" width="18.33203125" style="29" customWidth="1"/>
    <col min="12539" max="12539" width="12.88671875" style="29" customWidth="1"/>
    <col min="12540" max="12541" width="13.21875" style="29" customWidth="1"/>
    <col min="12542" max="12542" width="10.88671875" style="29" customWidth="1"/>
    <col min="12543" max="12543" width="11.109375" style="29" customWidth="1"/>
    <col min="12544" max="12544" width="15.21875" style="29" customWidth="1"/>
    <col min="12545" max="12545" width="9.6640625" style="29"/>
    <col min="12546" max="12546" width="11" style="29" customWidth="1"/>
    <col min="12547" max="12547" width="10.77734375" style="29" customWidth="1"/>
    <col min="12548" max="12548" width="11.44140625" style="29" customWidth="1"/>
    <col min="12549" max="12549" width="4" style="29" customWidth="1"/>
    <col min="12550" max="12740" width="9.6640625" style="29"/>
    <col min="12741" max="12741" width="6.44140625" style="29" customWidth="1"/>
    <col min="12742" max="12742" width="13.88671875" style="29" customWidth="1"/>
    <col min="12743" max="12743" width="11.88671875" style="29" customWidth="1"/>
    <col min="12744" max="12746" width="9.6640625" style="29"/>
    <col min="12747" max="12747" width="15.44140625" style="29" customWidth="1"/>
    <col min="12748" max="12748" width="16.21875" style="29" customWidth="1"/>
    <col min="12749" max="12760" width="9.6640625" style="29"/>
    <col min="12761" max="12761" width="12" style="29" customWidth="1"/>
    <col min="12762" max="12762" width="12.77734375" style="29" customWidth="1"/>
    <col min="12763" max="12763" width="11.109375" style="29" customWidth="1"/>
    <col min="12764" max="12764" width="12" style="29" customWidth="1"/>
    <col min="12765" max="12765" width="9.6640625" style="29"/>
    <col min="12766" max="12766" width="15.33203125" style="29" customWidth="1"/>
    <col min="12767" max="12767" width="15.21875" style="29" customWidth="1"/>
    <col min="12768" max="12768" width="21.44140625" style="29" customWidth="1"/>
    <col min="12769" max="12784" width="9.6640625" style="29"/>
    <col min="12785" max="12786" width="13.44140625" style="29" customWidth="1"/>
    <col min="12787" max="12787" width="9.6640625" style="29"/>
    <col min="12788" max="12788" width="13.88671875" style="29" customWidth="1"/>
    <col min="12789" max="12789" width="10.6640625" style="29" customWidth="1"/>
    <col min="12790" max="12790" width="17.33203125" style="29" customWidth="1"/>
    <col min="12791" max="12792" width="12.6640625" style="29" customWidth="1"/>
    <col min="12793" max="12793" width="11.21875" style="29" customWidth="1"/>
    <col min="12794" max="12794" width="18.33203125" style="29" customWidth="1"/>
    <col min="12795" max="12795" width="12.88671875" style="29" customWidth="1"/>
    <col min="12796" max="12797" width="13.21875" style="29" customWidth="1"/>
    <col min="12798" max="12798" width="10.88671875" style="29" customWidth="1"/>
    <col min="12799" max="12799" width="11.109375" style="29" customWidth="1"/>
    <col min="12800" max="12800" width="15.21875" style="29" customWidth="1"/>
    <col min="12801" max="12801" width="9.6640625" style="29"/>
    <col min="12802" max="12802" width="11" style="29" customWidth="1"/>
    <col min="12803" max="12803" width="10.77734375" style="29" customWidth="1"/>
    <col min="12804" max="12804" width="11.44140625" style="29" customWidth="1"/>
    <col min="12805" max="12805" width="4" style="29" customWidth="1"/>
    <col min="12806" max="12996" width="9.6640625" style="29"/>
    <col min="12997" max="12997" width="6.44140625" style="29" customWidth="1"/>
    <col min="12998" max="12998" width="13.88671875" style="29" customWidth="1"/>
    <col min="12999" max="12999" width="11.88671875" style="29" customWidth="1"/>
    <col min="13000" max="13002" width="9.6640625" style="29"/>
    <col min="13003" max="13003" width="15.44140625" style="29" customWidth="1"/>
    <col min="13004" max="13004" width="16.21875" style="29" customWidth="1"/>
    <col min="13005" max="13016" width="9.6640625" style="29"/>
    <col min="13017" max="13017" width="12" style="29" customWidth="1"/>
    <col min="13018" max="13018" width="12.77734375" style="29" customWidth="1"/>
    <col min="13019" max="13019" width="11.109375" style="29" customWidth="1"/>
    <col min="13020" max="13020" width="12" style="29" customWidth="1"/>
    <col min="13021" max="13021" width="9.6640625" style="29"/>
    <col min="13022" max="13022" width="15.33203125" style="29" customWidth="1"/>
    <col min="13023" max="13023" width="15.21875" style="29" customWidth="1"/>
    <col min="13024" max="13024" width="21.44140625" style="29" customWidth="1"/>
    <col min="13025" max="13040" width="9.6640625" style="29"/>
    <col min="13041" max="13042" width="13.44140625" style="29" customWidth="1"/>
    <col min="13043" max="13043" width="9.6640625" style="29"/>
    <col min="13044" max="13044" width="13.88671875" style="29" customWidth="1"/>
    <col min="13045" max="13045" width="10.6640625" style="29" customWidth="1"/>
    <col min="13046" max="13046" width="17.33203125" style="29" customWidth="1"/>
    <col min="13047" max="13048" width="12.6640625" style="29" customWidth="1"/>
    <col min="13049" max="13049" width="11.21875" style="29" customWidth="1"/>
    <col min="13050" max="13050" width="18.33203125" style="29" customWidth="1"/>
    <col min="13051" max="13051" width="12.88671875" style="29" customWidth="1"/>
    <col min="13052" max="13053" width="13.21875" style="29" customWidth="1"/>
    <col min="13054" max="13054" width="10.88671875" style="29" customWidth="1"/>
    <col min="13055" max="13055" width="11.109375" style="29" customWidth="1"/>
    <col min="13056" max="13056" width="15.21875" style="29" customWidth="1"/>
    <col min="13057" max="13057" width="9.6640625" style="29"/>
    <col min="13058" max="13058" width="11" style="29" customWidth="1"/>
    <col min="13059" max="13059" width="10.77734375" style="29" customWidth="1"/>
    <col min="13060" max="13060" width="11.44140625" style="29" customWidth="1"/>
    <col min="13061" max="13061" width="4" style="29" customWidth="1"/>
    <col min="13062" max="13252" width="9.6640625" style="29"/>
    <col min="13253" max="13253" width="6.44140625" style="29" customWidth="1"/>
    <col min="13254" max="13254" width="13.88671875" style="29" customWidth="1"/>
    <col min="13255" max="13255" width="11.88671875" style="29" customWidth="1"/>
    <col min="13256" max="13258" width="9.6640625" style="29"/>
    <col min="13259" max="13259" width="15.44140625" style="29" customWidth="1"/>
    <col min="13260" max="13260" width="16.21875" style="29" customWidth="1"/>
    <col min="13261" max="13272" width="9.6640625" style="29"/>
    <col min="13273" max="13273" width="12" style="29" customWidth="1"/>
    <col min="13274" max="13274" width="12.77734375" style="29" customWidth="1"/>
    <col min="13275" max="13275" width="11.109375" style="29" customWidth="1"/>
    <col min="13276" max="13276" width="12" style="29" customWidth="1"/>
    <col min="13277" max="13277" width="9.6640625" style="29"/>
    <col min="13278" max="13278" width="15.33203125" style="29" customWidth="1"/>
    <col min="13279" max="13279" width="15.21875" style="29" customWidth="1"/>
    <col min="13280" max="13280" width="21.44140625" style="29" customWidth="1"/>
    <col min="13281" max="13296" width="9.6640625" style="29"/>
    <col min="13297" max="13298" width="13.44140625" style="29" customWidth="1"/>
    <col min="13299" max="13299" width="9.6640625" style="29"/>
    <col min="13300" max="13300" width="13.88671875" style="29" customWidth="1"/>
    <col min="13301" max="13301" width="10.6640625" style="29" customWidth="1"/>
    <col min="13302" max="13302" width="17.33203125" style="29" customWidth="1"/>
    <col min="13303" max="13304" width="12.6640625" style="29" customWidth="1"/>
    <col min="13305" max="13305" width="11.21875" style="29" customWidth="1"/>
    <col min="13306" max="13306" width="18.33203125" style="29" customWidth="1"/>
    <col min="13307" max="13307" width="12.88671875" style="29" customWidth="1"/>
    <col min="13308" max="13309" width="13.21875" style="29" customWidth="1"/>
    <col min="13310" max="13310" width="10.88671875" style="29" customWidth="1"/>
    <col min="13311" max="13311" width="11.109375" style="29" customWidth="1"/>
    <col min="13312" max="13312" width="15.21875" style="29" customWidth="1"/>
    <col min="13313" max="13313" width="9.6640625" style="29"/>
    <col min="13314" max="13314" width="11" style="29" customWidth="1"/>
    <col min="13315" max="13315" width="10.77734375" style="29" customWidth="1"/>
    <col min="13316" max="13316" width="11.44140625" style="29" customWidth="1"/>
    <col min="13317" max="13317" width="4" style="29" customWidth="1"/>
    <col min="13318" max="13508" width="9.6640625" style="29"/>
    <col min="13509" max="13509" width="6.44140625" style="29" customWidth="1"/>
    <col min="13510" max="13510" width="13.88671875" style="29" customWidth="1"/>
    <col min="13511" max="13511" width="11.88671875" style="29" customWidth="1"/>
    <col min="13512" max="13514" width="9.6640625" style="29"/>
    <col min="13515" max="13515" width="15.44140625" style="29" customWidth="1"/>
    <col min="13516" max="13516" width="16.21875" style="29" customWidth="1"/>
    <col min="13517" max="13528" width="9.6640625" style="29"/>
    <col min="13529" max="13529" width="12" style="29" customWidth="1"/>
    <col min="13530" max="13530" width="12.77734375" style="29" customWidth="1"/>
    <col min="13531" max="13531" width="11.109375" style="29" customWidth="1"/>
    <col min="13532" max="13532" width="12" style="29" customWidth="1"/>
    <col min="13533" max="13533" width="9.6640625" style="29"/>
    <col min="13534" max="13534" width="15.33203125" style="29" customWidth="1"/>
    <col min="13535" max="13535" width="15.21875" style="29" customWidth="1"/>
    <col min="13536" max="13536" width="21.44140625" style="29" customWidth="1"/>
    <col min="13537" max="13552" width="9.6640625" style="29"/>
    <col min="13553" max="13554" width="13.44140625" style="29" customWidth="1"/>
    <col min="13555" max="13555" width="9.6640625" style="29"/>
    <col min="13556" max="13556" width="13.88671875" style="29" customWidth="1"/>
    <col min="13557" max="13557" width="10.6640625" style="29" customWidth="1"/>
    <col min="13558" max="13558" width="17.33203125" style="29" customWidth="1"/>
    <col min="13559" max="13560" width="12.6640625" style="29" customWidth="1"/>
    <col min="13561" max="13561" width="11.21875" style="29" customWidth="1"/>
    <col min="13562" max="13562" width="18.33203125" style="29" customWidth="1"/>
    <col min="13563" max="13563" width="12.88671875" style="29" customWidth="1"/>
    <col min="13564" max="13565" width="13.21875" style="29" customWidth="1"/>
    <col min="13566" max="13566" width="10.88671875" style="29" customWidth="1"/>
    <col min="13567" max="13567" width="11.109375" style="29" customWidth="1"/>
    <col min="13568" max="13568" width="15.21875" style="29" customWidth="1"/>
    <col min="13569" max="13569" width="9.6640625" style="29"/>
    <col min="13570" max="13570" width="11" style="29" customWidth="1"/>
    <col min="13571" max="13571" width="10.77734375" style="29" customWidth="1"/>
    <col min="13572" max="13572" width="11.44140625" style="29" customWidth="1"/>
    <col min="13573" max="13573" width="4" style="29" customWidth="1"/>
    <col min="13574" max="13764" width="9.6640625" style="29"/>
    <col min="13765" max="13765" width="6.44140625" style="29" customWidth="1"/>
    <col min="13766" max="13766" width="13.88671875" style="29" customWidth="1"/>
    <col min="13767" max="13767" width="11.88671875" style="29" customWidth="1"/>
    <col min="13768" max="13770" width="9.6640625" style="29"/>
    <col min="13771" max="13771" width="15.44140625" style="29" customWidth="1"/>
    <col min="13772" max="13772" width="16.21875" style="29" customWidth="1"/>
    <col min="13773" max="13784" width="9.6640625" style="29"/>
    <col min="13785" max="13785" width="12" style="29" customWidth="1"/>
    <col min="13786" max="13786" width="12.77734375" style="29" customWidth="1"/>
    <col min="13787" max="13787" width="11.109375" style="29" customWidth="1"/>
    <col min="13788" max="13788" width="12" style="29" customWidth="1"/>
    <col min="13789" max="13789" width="9.6640625" style="29"/>
    <col min="13790" max="13790" width="15.33203125" style="29" customWidth="1"/>
    <col min="13791" max="13791" width="15.21875" style="29" customWidth="1"/>
    <col min="13792" max="13792" width="21.44140625" style="29" customWidth="1"/>
    <col min="13793" max="13808" width="9.6640625" style="29"/>
    <col min="13809" max="13810" width="13.44140625" style="29" customWidth="1"/>
    <col min="13811" max="13811" width="9.6640625" style="29"/>
    <col min="13812" max="13812" width="13.88671875" style="29" customWidth="1"/>
    <col min="13813" max="13813" width="10.6640625" style="29" customWidth="1"/>
    <col min="13814" max="13814" width="17.33203125" style="29" customWidth="1"/>
    <col min="13815" max="13816" width="12.6640625" style="29" customWidth="1"/>
    <col min="13817" max="13817" width="11.21875" style="29" customWidth="1"/>
    <col min="13818" max="13818" width="18.33203125" style="29" customWidth="1"/>
    <col min="13819" max="13819" width="12.88671875" style="29" customWidth="1"/>
    <col min="13820" max="13821" width="13.21875" style="29" customWidth="1"/>
    <col min="13822" max="13822" width="10.88671875" style="29" customWidth="1"/>
    <col min="13823" max="13823" width="11.109375" style="29" customWidth="1"/>
    <col min="13824" max="13824" width="15.21875" style="29" customWidth="1"/>
    <col min="13825" max="13825" width="9.6640625" style="29"/>
    <col min="13826" max="13826" width="11" style="29" customWidth="1"/>
    <col min="13827" max="13827" width="10.77734375" style="29" customWidth="1"/>
    <col min="13828" max="13828" width="11.44140625" style="29" customWidth="1"/>
    <col min="13829" max="13829" width="4" style="29" customWidth="1"/>
    <col min="13830" max="14020" width="9.6640625" style="29"/>
    <col min="14021" max="14021" width="6.44140625" style="29" customWidth="1"/>
    <col min="14022" max="14022" width="13.88671875" style="29" customWidth="1"/>
    <col min="14023" max="14023" width="11.88671875" style="29" customWidth="1"/>
    <col min="14024" max="14026" width="9.6640625" style="29"/>
    <col min="14027" max="14027" width="15.44140625" style="29" customWidth="1"/>
    <col min="14028" max="14028" width="16.21875" style="29" customWidth="1"/>
    <col min="14029" max="14040" width="9.6640625" style="29"/>
    <col min="14041" max="14041" width="12" style="29" customWidth="1"/>
    <col min="14042" max="14042" width="12.77734375" style="29" customWidth="1"/>
    <col min="14043" max="14043" width="11.109375" style="29" customWidth="1"/>
    <col min="14044" max="14044" width="12" style="29" customWidth="1"/>
    <col min="14045" max="14045" width="9.6640625" style="29"/>
    <col min="14046" max="14046" width="15.33203125" style="29" customWidth="1"/>
    <col min="14047" max="14047" width="15.21875" style="29" customWidth="1"/>
    <col min="14048" max="14048" width="21.44140625" style="29" customWidth="1"/>
    <col min="14049" max="14064" width="9.6640625" style="29"/>
    <col min="14065" max="14066" width="13.44140625" style="29" customWidth="1"/>
    <col min="14067" max="14067" width="9.6640625" style="29"/>
    <col min="14068" max="14068" width="13.88671875" style="29" customWidth="1"/>
    <col min="14069" max="14069" width="10.6640625" style="29" customWidth="1"/>
    <col min="14070" max="14070" width="17.33203125" style="29" customWidth="1"/>
    <col min="14071" max="14072" width="12.6640625" style="29" customWidth="1"/>
    <col min="14073" max="14073" width="11.21875" style="29" customWidth="1"/>
    <col min="14074" max="14074" width="18.33203125" style="29" customWidth="1"/>
    <col min="14075" max="14075" width="12.88671875" style="29" customWidth="1"/>
    <col min="14076" max="14077" width="13.21875" style="29" customWidth="1"/>
    <col min="14078" max="14078" width="10.88671875" style="29" customWidth="1"/>
    <col min="14079" max="14079" width="11.109375" style="29" customWidth="1"/>
    <col min="14080" max="14080" width="15.21875" style="29" customWidth="1"/>
    <col min="14081" max="14081" width="9.6640625" style="29"/>
    <col min="14082" max="14082" width="11" style="29" customWidth="1"/>
    <col min="14083" max="14083" width="10.77734375" style="29" customWidth="1"/>
    <col min="14084" max="14084" width="11.44140625" style="29" customWidth="1"/>
    <col min="14085" max="14085" width="4" style="29" customWidth="1"/>
    <col min="14086" max="14276" width="9.6640625" style="29"/>
    <col min="14277" max="14277" width="6.44140625" style="29" customWidth="1"/>
    <col min="14278" max="14278" width="13.88671875" style="29" customWidth="1"/>
    <col min="14279" max="14279" width="11.88671875" style="29" customWidth="1"/>
    <col min="14280" max="14282" width="9.6640625" style="29"/>
    <col min="14283" max="14283" width="15.44140625" style="29" customWidth="1"/>
    <col min="14284" max="14284" width="16.21875" style="29" customWidth="1"/>
    <col min="14285" max="14296" width="9.6640625" style="29"/>
    <col min="14297" max="14297" width="12" style="29" customWidth="1"/>
    <col min="14298" max="14298" width="12.77734375" style="29" customWidth="1"/>
    <col min="14299" max="14299" width="11.109375" style="29" customWidth="1"/>
    <col min="14300" max="14300" width="12" style="29" customWidth="1"/>
    <col min="14301" max="14301" width="9.6640625" style="29"/>
    <col min="14302" max="14302" width="15.33203125" style="29" customWidth="1"/>
    <col min="14303" max="14303" width="15.21875" style="29" customWidth="1"/>
    <col min="14304" max="14304" width="21.44140625" style="29" customWidth="1"/>
    <col min="14305" max="14320" width="9.6640625" style="29"/>
    <col min="14321" max="14322" width="13.44140625" style="29" customWidth="1"/>
    <col min="14323" max="14323" width="9.6640625" style="29"/>
    <col min="14324" max="14324" width="13.88671875" style="29" customWidth="1"/>
    <col min="14325" max="14325" width="10.6640625" style="29" customWidth="1"/>
    <col min="14326" max="14326" width="17.33203125" style="29" customWidth="1"/>
    <col min="14327" max="14328" width="12.6640625" style="29" customWidth="1"/>
    <col min="14329" max="14329" width="11.21875" style="29" customWidth="1"/>
    <col min="14330" max="14330" width="18.33203125" style="29" customWidth="1"/>
    <col min="14331" max="14331" width="12.88671875" style="29" customWidth="1"/>
    <col min="14332" max="14333" width="13.21875" style="29" customWidth="1"/>
    <col min="14334" max="14334" width="10.88671875" style="29" customWidth="1"/>
    <col min="14335" max="14335" width="11.109375" style="29" customWidth="1"/>
    <col min="14336" max="14336" width="15.21875" style="29" customWidth="1"/>
    <col min="14337" max="14337" width="9.6640625" style="29"/>
    <col min="14338" max="14338" width="11" style="29" customWidth="1"/>
    <col min="14339" max="14339" width="10.77734375" style="29" customWidth="1"/>
    <col min="14340" max="14340" width="11.44140625" style="29" customWidth="1"/>
    <col min="14341" max="14341" width="4" style="29" customWidth="1"/>
    <col min="14342" max="14532" width="9.6640625" style="29"/>
    <col min="14533" max="14533" width="6.44140625" style="29" customWidth="1"/>
    <col min="14534" max="14534" width="13.88671875" style="29" customWidth="1"/>
    <col min="14535" max="14535" width="11.88671875" style="29" customWidth="1"/>
    <col min="14536" max="14538" width="9.6640625" style="29"/>
    <col min="14539" max="14539" width="15.44140625" style="29" customWidth="1"/>
    <col min="14540" max="14540" width="16.21875" style="29" customWidth="1"/>
    <col min="14541" max="14552" width="9.6640625" style="29"/>
    <col min="14553" max="14553" width="12" style="29" customWidth="1"/>
    <col min="14554" max="14554" width="12.77734375" style="29" customWidth="1"/>
    <col min="14555" max="14555" width="11.109375" style="29" customWidth="1"/>
    <col min="14556" max="14556" width="12" style="29" customWidth="1"/>
    <col min="14557" max="14557" width="9.6640625" style="29"/>
    <col min="14558" max="14558" width="15.33203125" style="29" customWidth="1"/>
    <col min="14559" max="14559" width="15.21875" style="29" customWidth="1"/>
    <col min="14560" max="14560" width="21.44140625" style="29" customWidth="1"/>
    <col min="14561" max="14576" width="9.6640625" style="29"/>
    <col min="14577" max="14578" width="13.44140625" style="29" customWidth="1"/>
    <col min="14579" max="14579" width="9.6640625" style="29"/>
    <col min="14580" max="14580" width="13.88671875" style="29" customWidth="1"/>
    <col min="14581" max="14581" width="10.6640625" style="29" customWidth="1"/>
    <col min="14582" max="14582" width="17.33203125" style="29" customWidth="1"/>
    <col min="14583" max="14584" width="12.6640625" style="29" customWidth="1"/>
    <col min="14585" max="14585" width="11.21875" style="29" customWidth="1"/>
    <col min="14586" max="14586" width="18.33203125" style="29" customWidth="1"/>
    <col min="14587" max="14587" width="12.88671875" style="29" customWidth="1"/>
    <col min="14588" max="14589" width="13.21875" style="29" customWidth="1"/>
    <col min="14590" max="14590" width="10.88671875" style="29" customWidth="1"/>
    <col min="14591" max="14591" width="11.109375" style="29" customWidth="1"/>
    <col min="14592" max="14592" width="15.21875" style="29" customWidth="1"/>
    <col min="14593" max="14593" width="9.6640625" style="29"/>
    <col min="14594" max="14594" width="11" style="29" customWidth="1"/>
    <col min="14595" max="14595" width="10.77734375" style="29" customWidth="1"/>
    <col min="14596" max="14596" width="11.44140625" style="29" customWidth="1"/>
    <col min="14597" max="14597" width="4" style="29" customWidth="1"/>
    <col min="14598" max="14788" width="9.6640625" style="29"/>
    <col min="14789" max="14789" width="6.44140625" style="29" customWidth="1"/>
    <col min="14790" max="14790" width="13.88671875" style="29" customWidth="1"/>
    <col min="14791" max="14791" width="11.88671875" style="29" customWidth="1"/>
    <col min="14792" max="14794" width="9.6640625" style="29"/>
    <col min="14795" max="14795" width="15.44140625" style="29" customWidth="1"/>
    <col min="14796" max="14796" width="16.21875" style="29" customWidth="1"/>
    <col min="14797" max="14808" width="9.6640625" style="29"/>
    <col min="14809" max="14809" width="12" style="29" customWidth="1"/>
    <col min="14810" max="14810" width="12.77734375" style="29" customWidth="1"/>
    <col min="14811" max="14811" width="11.109375" style="29" customWidth="1"/>
    <col min="14812" max="14812" width="12" style="29" customWidth="1"/>
    <col min="14813" max="14813" width="9.6640625" style="29"/>
    <col min="14814" max="14814" width="15.33203125" style="29" customWidth="1"/>
    <col min="14815" max="14815" width="15.21875" style="29" customWidth="1"/>
    <col min="14816" max="14816" width="21.44140625" style="29" customWidth="1"/>
    <col min="14817" max="14832" width="9.6640625" style="29"/>
    <col min="14833" max="14834" width="13.44140625" style="29" customWidth="1"/>
    <col min="14835" max="14835" width="9.6640625" style="29"/>
    <col min="14836" max="14836" width="13.88671875" style="29" customWidth="1"/>
    <col min="14837" max="14837" width="10.6640625" style="29" customWidth="1"/>
    <col min="14838" max="14838" width="17.33203125" style="29" customWidth="1"/>
    <col min="14839" max="14840" width="12.6640625" style="29" customWidth="1"/>
    <col min="14841" max="14841" width="11.21875" style="29" customWidth="1"/>
    <col min="14842" max="14842" width="18.33203125" style="29" customWidth="1"/>
    <col min="14843" max="14843" width="12.88671875" style="29" customWidth="1"/>
    <col min="14844" max="14845" width="13.21875" style="29" customWidth="1"/>
    <col min="14846" max="14846" width="10.88671875" style="29" customWidth="1"/>
    <col min="14847" max="14847" width="11.109375" style="29" customWidth="1"/>
    <col min="14848" max="14848" width="15.21875" style="29" customWidth="1"/>
    <col min="14849" max="14849" width="9.6640625" style="29"/>
    <col min="14850" max="14850" width="11" style="29" customWidth="1"/>
    <col min="14851" max="14851" width="10.77734375" style="29" customWidth="1"/>
    <col min="14852" max="14852" width="11.44140625" style="29" customWidth="1"/>
    <col min="14853" max="14853" width="4" style="29" customWidth="1"/>
    <col min="14854" max="15044" width="9.6640625" style="29"/>
    <col min="15045" max="15045" width="6.44140625" style="29" customWidth="1"/>
    <col min="15046" max="15046" width="13.88671875" style="29" customWidth="1"/>
    <col min="15047" max="15047" width="11.88671875" style="29" customWidth="1"/>
    <col min="15048" max="15050" width="9.6640625" style="29"/>
    <col min="15051" max="15051" width="15.44140625" style="29" customWidth="1"/>
    <col min="15052" max="15052" width="16.21875" style="29" customWidth="1"/>
    <col min="15053" max="15064" width="9.6640625" style="29"/>
    <col min="15065" max="15065" width="12" style="29" customWidth="1"/>
    <col min="15066" max="15066" width="12.77734375" style="29" customWidth="1"/>
    <col min="15067" max="15067" width="11.109375" style="29" customWidth="1"/>
    <col min="15068" max="15068" width="12" style="29" customWidth="1"/>
    <col min="15069" max="15069" width="9.6640625" style="29"/>
    <col min="15070" max="15070" width="15.33203125" style="29" customWidth="1"/>
    <col min="15071" max="15071" width="15.21875" style="29" customWidth="1"/>
    <col min="15072" max="15072" width="21.44140625" style="29" customWidth="1"/>
    <col min="15073" max="15088" width="9.6640625" style="29"/>
    <col min="15089" max="15090" width="13.44140625" style="29" customWidth="1"/>
    <col min="15091" max="15091" width="9.6640625" style="29"/>
    <col min="15092" max="15092" width="13.88671875" style="29" customWidth="1"/>
    <col min="15093" max="15093" width="10.6640625" style="29" customWidth="1"/>
    <col min="15094" max="15094" width="17.33203125" style="29" customWidth="1"/>
    <col min="15095" max="15096" width="12.6640625" style="29" customWidth="1"/>
    <col min="15097" max="15097" width="11.21875" style="29" customWidth="1"/>
    <col min="15098" max="15098" width="18.33203125" style="29" customWidth="1"/>
    <col min="15099" max="15099" width="12.88671875" style="29" customWidth="1"/>
    <col min="15100" max="15101" width="13.21875" style="29" customWidth="1"/>
    <col min="15102" max="15102" width="10.88671875" style="29" customWidth="1"/>
    <col min="15103" max="15103" width="11.109375" style="29" customWidth="1"/>
    <col min="15104" max="15104" width="15.21875" style="29" customWidth="1"/>
    <col min="15105" max="15105" width="9.6640625" style="29"/>
    <col min="15106" max="15106" width="11" style="29" customWidth="1"/>
    <col min="15107" max="15107" width="10.77734375" style="29" customWidth="1"/>
    <col min="15108" max="15108" width="11.44140625" style="29" customWidth="1"/>
    <col min="15109" max="15109" width="4" style="29" customWidth="1"/>
    <col min="15110" max="15300" width="9.6640625" style="29"/>
    <col min="15301" max="15301" width="6.44140625" style="29" customWidth="1"/>
    <col min="15302" max="15302" width="13.88671875" style="29" customWidth="1"/>
    <col min="15303" max="15303" width="11.88671875" style="29" customWidth="1"/>
    <col min="15304" max="15306" width="9.6640625" style="29"/>
    <col min="15307" max="15307" width="15.44140625" style="29" customWidth="1"/>
    <col min="15308" max="15308" width="16.21875" style="29" customWidth="1"/>
    <col min="15309" max="15320" width="9.6640625" style="29"/>
    <col min="15321" max="15321" width="12" style="29" customWidth="1"/>
    <col min="15322" max="15322" width="12.77734375" style="29" customWidth="1"/>
    <col min="15323" max="15323" width="11.109375" style="29" customWidth="1"/>
    <col min="15324" max="15324" width="12" style="29" customWidth="1"/>
    <col min="15325" max="15325" width="9.6640625" style="29"/>
    <col min="15326" max="15326" width="15.33203125" style="29" customWidth="1"/>
    <col min="15327" max="15327" width="15.21875" style="29" customWidth="1"/>
    <col min="15328" max="15328" width="21.44140625" style="29" customWidth="1"/>
    <col min="15329" max="15344" width="9.6640625" style="29"/>
    <col min="15345" max="15346" width="13.44140625" style="29" customWidth="1"/>
    <col min="15347" max="15347" width="9.6640625" style="29"/>
    <col min="15348" max="15348" width="13.88671875" style="29" customWidth="1"/>
    <col min="15349" max="15349" width="10.6640625" style="29" customWidth="1"/>
    <col min="15350" max="15350" width="17.33203125" style="29" customWidth="1"/>
    <col min="15351" max="15352" width="12.6640625" style="29" customWidth="1"/>
    <col min="15353" max="15353" width="11.21875" style="29" customWidth="1"/>
    <col min="15354" max="15354" width="18.33203125" style="29" customWidth="1"/>
    <col min="15355" max="15355" width="12.88671875" style="29" customWidth="1"/>
    <col min="15356" max="15357" width="13.21875" style="29" customWidth="1"/>
    <col min="15358" max="15358" width="10.88671875" style="29" customWidth="1"/>
    <col min="15359" max="15359" width="11.109375" style="29" customWidth="1"/>
    <col min="15360" max="15360" width="15.21875" style="29" customWidth="1"/>
    <col min="15361" max="15361" width="9.6640625" style="29"/>
    <col min="15362" max="15362" width="11" style="29" customWidth="1"/>
    <col min="15363" max="15363" width="10.77734375" style="29" customWidth="1"/>
    <col min="15364" max="15364" width="11.44140625" style="29" customWidth="1"/>
    <col min="15365" max="15365" width="4" style="29" customWidth="1"/>
    <col min="15366" max="15556" width="9.6640625" style="29"/>
    <col min="15557" max="15557" width="6.44140625" style="29" customWidth="1"/>
    <col min="15558" max="15558" width="13.88671875" style="29" customWidth="1"/>
    <col min="15559" max="15559" width="11.88671875" style="29" customWidth="1"/>
    <col min="15560" max="15562" width="9.6640625" style="29"/>
    <col min="15563" max="15563" width="15.44140625" style="29" customWidth="1"/>
    <col min="15564" max="15564" width="16.21875" style="29" customWidth="1"/>
    <col min="15565" max="15576" width="9.6640625" style="29"/>
    <col min="15577" max="15577" width="12" style="29" customWidth="1"/>
    <col min="15578" max="15578" width="12.77734375" style="29" customWidth="1"/>
    <col min="15579" max="15579" width="11.109375" style="29" customWidth="1"/>
    <col min="15580" max="15580" width="12" style="29" customWidth="1"/>
    <col min="15581" max="15581" width="9.6640625" style="29"/>
    <col min="15582" max="15582" width="15.33203125" style="29" customWidth="1"/>
    <col min="15583" max="15583" width="15.21875" style="29" customWidth="1"/>
    <col min="15584" max="15584" width="21.44140625" style="29" customWidth="1"/>
    <col min="15585" max="15600" width="9.6640625" style="29"/>
    <col min="15601" max="15602" width="13.44140625" style="29" customWidth="1"/>
    <col min="15603" max="15603" width="9.6640625" style="29"/>
    <col min="15604" max="15604" width="13.88671875" style="29" customWidth="1"/>
    <col min="15605" max="15605" width="10.6640625" style="29" customWidth="1"/>
    <col min="15606" max="15606" width="17.33203125" style="29" customWidth="1"/>
    <col min="15607" max="15608" width="12.6640625" style="29" customWidth="1"/>
    <col min="15609" max="15609" width="11.21875" style="29" customWidth="1"/>
    <col min="15610" max="15610" width="18.33203125" style="29" customWidth="1"/>
    <col min="15611" max="15611" width="12.88671875" style="29" customWidth="1"/>
    <col min="15612" max="15613" width="13.21875" style="29" customWidth="1"/>
    <col min="15614" max="15614" width="10.88671875" style="29" customWidth="1"/>
    <col min="15615" max="15615" width="11.109375" style="29" customWidth="1"/>
    <col min="15616" max="15616" width="15.21875" style="29" customWidth="1"/>
    <col min="15617" max="15617" width="9.6640625" style="29"/>
    <col min="15618" max="15618" width="11" style="29" customWidth="1"/>
    <col min="15619" max="15619" width="10.77734375" style="29" customWidth="1"/>
    <col min="15620" max="15620" width="11.44140625" style="29" customWidth="1"/>
    <col min="15621" max="15621" width="4" style="29" customWidth="1"/>
    <col min="15622" max="15812" width="9.6640625" style="29"/>
    <col min="15813" max="15813" width="6.44140625" style="29" customWidth="1"/>
    <col min="15814" max="15814" width="13.88671875" style="29" customWidth="1"/>
    <col min="15815" max="15815" width="11.88671875" style="29" customWidth="1"/>
    <col min="15816" max="15818" width="9.6640625" style="29"/>
    <col min="15819" max="15819" width="15.44140625" style="29" customWidth="1"/>
    <col min="15820" max="15820" width="16.21875" style="29" customWidth="1"/>
    <col min="15821" max="15832" width="9.6640625" style="29"/>
    <col min="15833" max="15833" width="12" style="29" customWidth="1"/>
    <col min="15834" max="15834" width="12.77734375" style="29" customWidth="1"/>
    <col min="15835" max="15835" width="11.109375" style="29" customWidth="1"/>
    <col min="15836" max="15836" width="12" style="29" customWidth="1"/>
    <col min="15837" max="15837" width="9.6640625" style="29"/>
    <col min="15838" max="15838" width="15.33203125" style="29" customWidth="1"/>
    <col min="15839" max="15839" width="15.21875" style="29" customWidth="1"/>
    <col min="15840" max="15840" width="21.44140625" style="29" customWidth="1"/>
    <col min="15841" max="15856" width="9.6640625" style="29"/>
    <col min="15857" max="15858" width="13.44140625" style="29" customWidth="1"/>
    <col min="15859" max="15859" width="9.6640625" style="29"/>
    <col min="15860" max="15860" width="13.88671875" style="29" customWidth="1"/>
    <col min="15861" max="15861" width="10.6640625" style="29" customWidth="1"/>
    <col min="15862" max="15862" width="17.33203125" style="29" customWidth="1"/>
    <col min="15863" max="15864" width="12.6640625" style="29" customWidth="1"/>
    <col min="15865" max="15865" width="11.21875" style="29" customWidth="1"/>
    <col min="15866" max="15866" width="18.33203125" style="29" customWidth="1"/>
    <col min="15867" max="15867" width="12.88671875" style="29" customWidth="1"/>
    <col min="15868" max="15869" width="13.21875" style="29" customWidth="1"/>
    <col min="15870" max="15870" width="10.88671875" style="29" customWidth="1"/>
    <col min="15871" max="15871" width="11.109375" style="29" customWidth="1"/>
    <col min="15872" max="15872" width="15.21875" style="29" customWidth="1"/>
    <col min="15873" max="15873" width="9.6640625" style="29"/>
    <col min="15874" max="15874" width="11" style="29" customWidth="1"/>
    <col min="15875" max="15875" width="10.77734375" style="29" customWidth="1"/>
    <col min="15876" max="15876" width="11.44140625" style="29" customWidth="1"/>
    <col min="15877" max="15877" width="4" style="29" customWidth="1"/>
    <col min="15878" max="16068" width="9.6640625" style="29"/>
    <col min="16069" max="16069" width="6.44140625" style="29" customWidth="1"/>
    <col min="16070" max="16070" width="13.88671875" style="29" customWidth="1"/>
    <col min="16071" max="16071" width="11.88671875" style="29" customWidth="1"/>
    <col min="16072" max="16074" width="9.6640625" style="29"/>
    <col min="16075" max="16075" width="15.44140625" style="29" customWidth="1"/>
    <col min="16076" max="16076" width="16.21875" style="29" customWidth="1"/>
    <col min="16077" max="16088" width="9.6640625" style="29"/>
    <col min="16089" max="16089" width="12" style="29" customWidth="1"/>
    <col min="16090" max="16090" width="12.77734375" style="29" customWidth="1"/>
    <col min="16091" max="16091" width="11.109375" style="29" customWidth="1"/>
    <col min="16092" max="16092" width="12" style="29" customWidth="1"/>
    <col min="16093" max="16093" width="9.6640625" style="29"/>
    <col min="16094" max="16094" width="15.33203125" style="29" customWidth="1"/>
    <col min="16095" max="16095" width="15.21875" style="29" customWidth="1"/>
    <col min="16096" max="16096" width="21.44140625" style="29" customWidth="1"/>
    <col min="16097" max="16112" width="9.6640625" style="29"/>
    <col min="16113" max="16114" width="13.44140625" style="29" customWidth="1"/>
    <col min="16115" max="16115" width="9.6640625" style="29"/>
    <col min="16116" max="16116" width="13.88671875" style="29" customWidth="1"/>
    <col min="16117" max="16117" width="10.6640625" style="29" customWidth="1"/>
    <col min="16118" max="16118" width="17.33203125" style="29" customWidth="1"/>
    <col min="16119" max="16120" width="12.6640625" style="29" customWidth="1"/>
    <col min="16121" max="16121" width="11.21875" style="29" customWidth="1"/>
    <col min="16122" max="16122" width="18.33203125" style="29" customWidth="1"/>
    <col min="16123" max="16123" width="12.88671875" style="29" customWidth="1"/>
    <col min="16124" max="16125" width="13.21875" style="29" customWidth="1"/>
    <col min="16126" max="16126" width="10.88671875" style="29" customWidth="1"/>
    <col min="16127" max="16127" width="11.109375" style="29" customWidth="1"/>
    <col min="16128" max="16128" width="15.21875" style="29" customWidth="1"/>
    <col min="16129" max="16129" width="9.6640625" style="29"/>
    <col min="16130" max="16130" width="11" style="29" customWidth="1"/>
    <col min="16131" max="16131" width="10.77734375" style="29" customWidth="1"/>
    <col min="16132" max="16132" width="11.44140625" style="29" customWidth="1"/>
    <col min="16133" max="16133" width="4" style="29" customWidth="1"/>
    <col min="16134" max="16384" width="9.6640625" style="29"/>
  </cols>
  <sheetData>
    <row r="1" spans="1:141" ht="13.2" x14ac:dyDescent="0.2">
      <c r="A1" s="28" t="s">
        <v>334</v>
      </c>
    </row>
    <row r="2" spans="1:141" x14ac:dyDescent="0.2">
      <c r="C2" s="31" t="s">
        <v>335</v>
      </c>
      <c r="BH2" s="31"/>
    </row>
    <row r="3" spans="1:141" s="30" customFormat="1" x14ac:dyDescent="0.2">
      <c r="A3" s="32"/>
      <c r="B3" s="33" t="s">
        <v>336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</row>
    <row r="4" spans="1:141" s="30" customFormat="1" x14ac:dyDescent="0.2">
      <c r="A4" s="32"/>
      <c r="B4" s="35" t="s">
        <v>337</v>
      </c>
      <c r="C4" s="34" t="s">
        <v>346</v>
      </c>
      <c r="D4" s="34" t="s">
        <v>352</v>
      </c>
      <c r="E4" s="34" t="s">
        <v>352</v>
      </c>
      <c r="F4" s="34" t="s">
        <v>346</v>
      </c>
      <c r="G4" s="34" t="s">
        <v>352</v>
      </c>
      <c r="H4" s="34" t="s">
        <v>346</v>
      </c>
      <c r="I4" s="34" t="s">
        <v>346</v>
      </c>
      <c r="J4" s="34" t="s">
        <v>352</v>
      </c>
      <c r="K4" s="34" t="s">
        <v>346</v>
      </c>
      <c r="L4" s="34" t="s">
        <v>346</v>
      </c>
      <c r="M4" s="34" t="s">
        <v>346</v>
      </c>
      <c r="N4" s="34" t="s">
        <v>341</v>
      </c>
      <c r="O4" s="34" t="s">
        <v>346</v>
      </c>
      <c r="P4" s="34" t="s">
        <v>346</v>
      </c>
      <c r="Q4" s="34" t="s">
        <v>349</v>
      </c>
      <c r="R4" s="34" t="s">
        <v>350</v>
      </c>
      <c r="S4" s="34" t="s">
        <v>352</v>
      </c>
      <c r="T4" s="34" t="s">
        <v>346</v>
      </c>
      <c r="U4" s="34" t="s">
        <v>346</v>
      </c>
      <c r="V4" s="34" t="s">
        <v>346</v>
      </c>
      <c r="W4" s="34" t="s">
        <v>346</v>
      </c>
      <c r="X4" s="34" t="s">
        <v>346</v>
      </c>
      <c r="Y4" s="34" t="s">
        <v>346</v>
      </c>
      <c r="Z4" s="34" t="s">
        <v>346</v>
      </c>
      <c r="AA4" s="34" t="s">
        <v>338</v>
      </c>
      <c r="AB4" s="34" t="s">
        <v>346</v>
      </c>
      <c r="AC4" s="34" t="s">
        <v>346</v>
      </c>
      <c r="AD4" s="34" t="s">
        <v>344</v>
      </c>
      <c r="AE4" s="34" t="s">
        <v>346</v>
      </c>
      <c r="AF4" s="34" t="s">
        <v>352</v>
      </c>
      <c r="AG4" s="34" t="s">
        <v>348</v>
      </c>
      <c r="AH4" s="34" t="s">
        <v>350</v>
      </c>
      <c r="AI4" s="34" t="s">
        <v>346</v>
      </c>
      <c r="AJ4" s="34" t="s">
        <v>346</v>
      </c>
      <c r="AK4" s="34" t="s">
        <v>346</v>
      </c>
      <c r="AL4" s="34" t="s">
        <v>346</v>
      </c>
      <c r="AM4" s="34" t="s">
        <v>349</v>
      </c>
      <c r="AN4" s="34" t="s">
        <v>349</v>
      </c>
      <c r="AO4" s="34" t="s">
        <v>346</v>
      </c>
      <c r="AP4" s="34" t="s">
        <v>595</v>
      </c>
      <c r="AQ4" s="34" t="s">
        <v>346</v>
      </c>
      <c r="AR4" s="34" t="s">
        <v>346</v>
      </c>
      <c r="AS4" s="34" t="s">
        <v>346</v>
      </c>
      <c r="AT4" s="34" t="s">
        <v>346</v>
      </c>
      <c r="AU4" s="34" t="s">
        <v>346</v>
      </c>
      <c r="AV4" s="34" t="s">
        <v>350</v>
      </c>
      <c r="AW4" s="34" t="s">
        <v>346</v>
      </c>
      <c r="AX4" s="34" t="s">
        <v>346</v>
      </c>
      <c r="AY4" s="34" t="s">
        <v>343</v>
      </c>
      <c r="AZ4" s="34" t="s">
        <v>346</v>
      </c>
      <c r="BA4" s="34" t="s">
        <v>346</v>
      </c>
      <c r="BB4" s="34" t="s">
        <v>346</v>
      </c>
      <c r="BC4" s="34" t="s">
        <v>346</v>
      </c>
      <c r="BD4" s="34" t="s">
        <v>346</v>
      </c>
      <c r="BE4" s="34" t="s">
        <v>344</v>
      </c>
      <c r="BF4" s="34" t="s">
        <v>343</v>
      </c>
      <c r="BG4" s="34" t="s">
        <v>346</v>
      </c>
      <c r="BH4" s="34" t="s">
        <v>346</v>
      </c>
      <c r="BI4" s="34" t="s">
        <v>346</v>
      </c>
      <c r="BJ4" s="34" t="s">
        <v>346</v>
      </c>
      <c r="BK4" s="34" t="s">
        <v>346</v>
      </c>
      <c r="BL4" s="34" t="s">
        <v>346</v>
      </c>
      <c r="BM4" s="34" t="s">
        <v>346</v>
      </c>
      <c r="BN4" s="34" t="s">
        <v>346</v>
      </c>
      <c r="BO4" s="34" t="s">
        <v>346</v>
      </c>
      <c r="BP4" s="34" t="s">
        <v>346</v>
      </c>
      <c r="BQ4" s="34" t="s">
        <v>352</v>
      </c>
      <c r="BR4" s="34" t="s">
        <v>352</v>
      </c>
      <c r="BS4" s="34" t="s">
        <v>346</v>
      </c>
      <c r="BT4" s="34" t="s">
        <v>348</v>
      </c>
      <c r="BU4" s="34" t="s">
        <v>596</v>
      </c>
      <c r="BV4" s="34" t="s">
        <v>348</v>
      </c>
      <c r="BW4" s="34" t="s">
        <v>345</v>
      </c>
      <c r="BX4" s="34" t="s">
        <v>348</v>
      </c>
      <c r="BY4" s="34" t="s">
        <v>346</v>
      </c>
      <c r="BZ4" s="34" t="s">
        <v>346</v>
      </c>
      <c r="CA4" s="34" t="s">
        <v>346</v>
      </c>
      <c r="CB4" s="34" t="s">
        <v>352</v>
      </c>
      <c r="CC4" s="34" t="s">
        <v>346</v>
      </c>
      <c r="CD4" s="34" t="s">
        <v>346</v>
      </c>
      <c r="CE4" s="34" t="s">
        <v>346</v>
      </c>
      <c r="CF4" s="34" t="s">
        <v>350</v>
      </c>
      <c r="CG4" s="34" t="s">
        <v>352</v>
      </c>
      <c r="CH4" s="34" t="s">
        <v>346</v>
      </c>
      <c r="CI4" s="34" t="s">
        <v>350</v>
      </c>
      <c r="CJ4" s="34" t="s">
        <v>346</v>
      </c>
      <c r="CK4" s="34" t="s">
        <v>346</v>
      </c>
      <c r="CL4" s="34" t="s">
        <v>338</v>
      </c>
      <c r="CM4" s="34" t="s">
        <v>346</v>
      </c>
      <c r="CN4" s="34" t="s">
        <v>346</v>
      </c>
      <c r="CO4" s="34" t="s">
        <v>346</v>
      </c>
      <c r="CP4" s="34" t="s">
        <v>346</v>
      </c>
      <c r="CQ4" s="34" t="s">
        <v>346</v>
      </c>
      <c r="CR4" s="34" t="s">
        <v>346</v>
      </c>
      <c r="CS4" s="34" t="s">
        <v>352</v>
      </c>
      <c r="CT4" s="34" t="s">
        <v>346</v>
      </c>
      <c r="CU4" s="34" t="s">
        <v>346</v>
      </c>
      <c r="CV4" s="34" t="s">
        <v>346</v>
      </c>
      <c r="CW4" s="34" t="s">
        <v>346</v>
      </c>
      <c r="CX4" s="34" t="s">
        <v>344</v>
      </c>
      <c r="CY4" s="34" t="s">
        <v>346</v>
      </c>
      <c r="CZ4" s="34" t="s">
        <v>346</v>
      </c>
      <c r="DA4" s="34" t="s">
        <v>346</v>
      </c>
      <c r="DB4" s="34" t="s">
        <v>346</v>
      </c>
      <c r="DC4" s="34" t="s">
        <v>346</v>
      </c>
      <c r="DD4" s="34" t="s">
        <v>346</v>
      </c>
      <c r="DE4" s="34" t="s">
        <v>350</v>
      </c>
      <c r="DF4" s="34" t="s">
        <v>346</v>
      </c>
      <c r="DG4" s="34" t="s">
        <v>349</v>
      </c>
      <c r="DH4" s="34" t="s">
        <v>346</v>
      </c>
      <c r="DI4" s="34" t="s">
        <v>352</v>
      </c>
      <c r="DJ4" s="34" t="s">
        <v>352</v>
      </c>
      <c r="DK4" s="34" t="s">
        <v>344</v>
      </c>
      <c r="DL4" s="34" t="s">
        <v>349</v>
      </c>
      <c r="DM4" s="34" t="s">
        <v>346</v>
      </c>
      <c r="DN4" s="34" t="s">
        <v>346</v>
      </c>
      <c r="DO4" s="34" t="s">
        <v>352</v>
      </c>
      <c r="DP4" s="34" t="s">
        <v>348</v>
      </c>
      <c r="DQ4" s="34" t="s">
        <v>343</v>
      </c>
      <c r="DR4" s="34" t="s">
        <v>346</v>
      </c>
      <c r="DS4" s="34" t="s">
        <v>346</v>
      </c>
      <c r="DT4" s="34" t="s">
        <v>346</v>
      </c>
      <c r="DU4" s="34" t="s">
        <v>352</v>
      </c>
      <c r="DV4" s="34" t="s">
        <v>346</v>
      </c>
      <c r="DW4" s="34" t="s">
        <v>346</v>
      </c>
      <c r="DX4" s="34" t="s">
        <v>344</v>
      </c>
      <c r="DY4" s="34" t="s">
        <v>352</v>
      </c>
      <c r="DZ4" s="34" t="s">
        <v>344</v>
      </c>
      <c r="EA4" s="34" t="s">
        <v>349</v>
      </c>
      <c r="EB4" s="34" t="s">
        <v>346</v>
      </c>
      <c r="EC4" s="34" t="s">
        <v>346</v>
      </c>
      <c r="ED4" s="34" t="s">
        <v>346</v>
      </c>
      <c r="EE4" s="34" t="s">
        <v>345</v>
      </c>
      <c r="EF4" s="34" t="s">
        <v>346</v>
      </c>
      <c r="EG4" s="34" t="s">
        <v>346</v>
      </c>
      <c r="EH4" s="34" t="s">
        <v>346</v>
      </c>
      <c r="EI4" s="34" t="s">
        <v>352</v>
      </c>
      <c r="EJ4" s="34" t="s">
        <v>598</v>
      </c>
      <c r="EK4" s="34" t="s">
        <v>346</v>
      </c>
    </row>
    <row r="5" spans="1:141" s="30" customFormat="1" x14ac:dyDescent="0.2">
      <c r="A5" s="32"/>
      <c r="B5" s="33" t="s">
        <v>353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</row>
    <row r="6" spans="1:141" s="38" customFormat="1" x14ac:dyDescent="0.2">
      <c r="A6" s="36"/>
      <c r="B6" s="33" t="s">
        <v>354</v>
      </c>
      <c r="C6" s="37"/>
      <c r="D6" s="37" t="s">
        <v>599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 t="s">
        <v>617</v>
      </c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 t="s">
        <v>600</v>
      </c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</row>
    <row r="7" spans="1:141" s="47" customFormat="1" ht="30.6" x14ac:dyDescent="0.2">
      <c r="A7" s="46"/>
      <c r="B7" s="33" t="s">
        <v>355</v>
      </c>
      <c r="C7" s="40" t="s">
        <v>243</v>
      </c>
      <c r="D7" s="40" t="s">
        <v>616</v>
      </c>
      <c r="E7" s="40" t="s">
        <v>55</v>
      </c>
      <c r="F7" s="40" t="s">
        <v>55</v>
      </c>
      <c r="G7" s="40" t="s">
        <v>244</v>
      </c>
      <c r="H7" s="40" t="s">
        <v>244</v>
      </c>
      <c r="I7" s="40" t="s">
        <v>191</v>
      </c>
      <c r="J7" s="40" t="s">
        <v>247</v>
      </c>
      <c r="K7" s="40" t="s">
        <v>194</v>
      </c>
      <c r="L7" s="40" t="s">
        <v>248</v>
      </c>
      <c r="M7" s="40" t="s">
        <v>195</v>
      </c>
      <c r="N7" s="40" t="s">
        <v>196</v>
      </c>
      <c r="O7" s="40" t="s">
        <v>249</v>
      </c>
      <c r="P7" s="40" t="s">
        <v>198</v>
      </c>
      <c r="Q7" s="40" t="s">
        <v>456</v>
      </c>
      <c r="R7" s="40" t="s">
        <v>83</v>
      </c>
      <c r="S7" s="40" t="s">
        <v>250</v>
      </c>
      <c r="T7" s="40" t="s">
        <v>251</v>
      </c>
      <c r="U7" s="40" t="s">
        <v>199</v>
      </c>
      <c r="V7" s="40" t="s">
        <v>200</v>
      </c>
      <c r="W7" s="40" t="s">
        <v>457</v>
      </c>
      <c r="X7" s="40" t="s">
        <v>254</v>
      </c>
      <c r="Y7" s="40" t="s">
        <v>419</v>
      </c>
      <c r="Z7" s="40" t="s">
        <v>618</v>
      </c>
      <c r="AA7" s="40" t="s">
        <v>127</v>
      </c>
      <c r="AB7" s="40" t="s">
        <v>255</v>
      </c>
      <c r="AC7" s="40" t="s">
        <v>460</v>
      </c>
      <c r="AD7" s="40" t="s">
        <v>203</v>
      </c>
      <c r="AE7" s="40" t="s">
        <v>203</v>
      </c>
      <c r="AF7" s="40" t="s">
        <v>258</v>
      </c>
      <c r="AG7" s="40" t="s">
        <v>203</v>
      </c>
      <c r="AH7" s="40" t="s">
        <v>203</v>
      </c>
      <c r="AI7" s="40" t="s">
        <v>203</v>
      </c>
      <c r="AJ7" s="40" t="s">
        <v>461</v>
      </c>
      <c r="AK7" s="40" t="s">
        <v>462</v>
      </c>
      <c r="AL7" s="40" t="s">
        <v>259</v>
      </c>
      <c r="AM7" s="40" t="s">
        <v>260</v>
      </c>
      <c r="AN7" s="40" t="s">
        <v>261</v>
      </c>
      <c r="AO7" s="40" t="s">
        <v>463</v>
      </c>
      <c r="AP7" s="40" t="s">
        <v>632</v>
      </c>
      <c r="AQ7" s="40" t="s">
        <v>206</v>
      </c>
      <c r="AR7" s="40" t="s">
        <v>464</v>
      </c>
      <c r="AS7" s="40" t="s">
        <v>465</v>
      </c>
      <c r="AT7" s="40" t="s">
        <v>264</v>
      </c>
      <c r="AU7" s="40" t="s">
        <v>265</v>
      </c>
      <c r="AV7" s="40" t="s">
        <v>265</v>
      </c>
      <c r="AW7" s="40" t="s">
        <v>555</v>
      </c>
      <c r="AX7" s="40" t="s">
        <v>266</v>
      </c>
      <c r="AY7" s="40" t="s">
        <v>267</v>
      </c>
      <c r="AZ7" s="40" t="s">
        <v>268</v>
      </c>
      <c r="BA7" s="40" t="s">
        <v>619</v>
      </c>
      <c r="BB7" s="40" t="s">
        <v>466</v>
      </c>
      <c r="BC7" s="40" t="s">
        <v>269</v>
      </c>
      <c r="BD7" s="40" t="s">
        <v>467</v>
      </c>
      <c r="BE7" s="40" t="s">
        <v>210</v>
      </c>
      <c r="BF7" s="40" t="s">
        <v>468</v>
      </c>
      <c r="BG7" s="40" t="s">
        <v>468</v>
      </c>
      <c r="BH7" s="40" t="s">
        <v>469</v>
      </c>
      <c r="BI7" s="40" t="s">
        <v>601</v>
      </c>
      <c r="BJ7" s="40" t="s">
        <v>272</v>
      </c>
      <c r="BK7" s="40" t="s">
        <v>470</v>
      </c>
      <c r="BL7" s="40" t="s">
        <v>471</v>
      </c>
      <c r="BM7" s="40" t="s">
        <v>274</v>
      </c>
      <c r="BN7" s="40" t="s">
        <v>275</v>
      </c>
      <c r="BO7" s="40" t="s">
        <v>472</v>
      </c>
      <c r="BP7" s="40" t="s">
        <v>276</v>
      </c>
      <c r="BQ7" s="40" t="s">
        <v>473</v>
      </c>
      <c r="BR7" s="40" t="s">
        <v>474</v>
      </c>
      <c r="BS7" s="40" t="s">
        <v>277</v>
      </c>
      <c r="BT7" s="40" t="s">
        <v>365</v>
      </c>
      <c r="BU7" s="40" t="s">
        <v>475</v>
      </c>
      <c r="BV7" s="40" t="s">
        <v>476</v>
      </c>
      <c r="BW7" s="40" t="s">
        <v>620</v>
      </c>
      <c r="BX7" s="40" t="s">
        <v>620</v>
      </c>
      <c r="BY7" s="40" t="s">
        <v>620</v>
      </c>
      <c r="BZ7" s="40" t="s">
        <v>280</v>
      </c>
      <c r="CA7" s="40" t="s">
        <v>621</v>
      </c>
      <c r="CB7" s="40" t="s">
        <v>282</v>
      </c>
      <c r="CC7" s="40" t="s">
        <v>127</v>
      </c>
      <c r="CD7" s="40" t="s">
        <v>213</v>
      </c>
      <c r="CE7" s="40" t="s">
        <v>213</v>
      </c>
      <c r="CF7" s="40" t="s">
        <v>284</v>
      </c>
      <c r="CG7" s="40" t="s">
        <v>285</v>
      </c>
      <c r="CH7" s="40" t="s">
        <v>285</v>
      </c>
      <c r="CI7" s="40" t="s">
        <v>216</v>
      </c>
      <c r="CJ7" s="40" t="s">
        <v>286</v>
      </c>
      <c r="CK7" s="40" t="s">
        <v>222</v>
      </c>
      <c r="CL7" s="40" t="s">
        <v>288</v>
      </c>
      <c r="CM7" s="40" t="s">
        <v>220</v>
      </c>
      <c r="CN7" s="40" t="s">
        <v>478</v>
      </c>
      <c r="CO7" s="40" t="s">
        <v>479</v>
      </c>
      <c r="CP7" s="40" t="s">
        <v>221</v>
      </c>
      <c r="CQ7" s="40" t="s">
        <v>218</v>
      </c>
      <c r="CR7" s="40" t="s">
        <v>480</v>
      </c>
      <c r="CS7" s="40" t="s">
        <v>480</v>
      </c>
      <c r="CT7" s="40" t="s">
        <v>481</v>
      </c>
      <c r="CU7" s="40" t="s">
        <v>290</v>
      </c>
      <c r="CV7" s="40" t="s">
        <v>291</v>
      </c>
      <c r="CW7" s="40" t="s">
        <v>292</v>
      </c>
      <c r="CX7" s="40" t="s">
        <v>225</v>
      </c>
      <c r="CY7" s="40" t="s">
        <v>616</v>
      </c>
      <c r="CZ7" s="40" t="s">
        <v>622</v>
      </c>
      <c r="DA7" s="40" t="s">
        <v>623</v>
      </c>
      <c r="DB7" s="40" t="s">
        <v>624</v>
      </c>
      <c r="DC7" s="40" t="s">
        <v>625</v>
      </c>
      <c r="DD7" s="40" t="s">
        <v>486</v>
      </c>
      <c r="DE7" s="40" t="s">
        <v>457</v>
      </c>
      <c r="DF7" s="40" t="s">
        <v>457</v>
      </c>
      <c r="DG7" s="40" t="s">
        <v>626</v>
      </c>
      <c r="DH7" s="40" t="s">
        <v>626</v>
      </c>
      <c r="DI7" s="40" t="s">
        <v>33</v>
      </c>
      <c r="DJ7" s="40" t="s">
        <v>487</v>
      </c>
      <c r="DK7" s="40" t="s">
        <v>229</v>
      </c>
      <c r="DL7" s="40" t="s">
        <v>229</v>
      </c>
      <c r="DM7" s="40" t="s">
        <v>229</v>
      </c>
      <c r="DN7" s="40" t="s">
        <v>293</v>
      </c>
      <c r="DO7" s="40" t="s">
        <v>294</v>
      </c>
      <c r="DP7" s="40" t="s">
        <v>295</v>
      </c>
      <c r="DQ7" s="40" t="s">
        <v>296</v>
      </c>
      <c r="DR7" s="40" t="s">
        <v>234</v>
      </c>
      <c r="DS7" s="40" t="s">
        <v>628</v>
      </c>
      <c r="DT7" s="40" t="s">
        <v>235</v>
      </c>
      <c r="DU7" s="40" t="s">
        <v>488</v>
      </c>
      <c r="DV7" s="40" t="s">
        <v>489</v>
      </c>
      <c r="DW7" s="40" t="s">
        <v>490</v>
      </c>
      <c r="DX7" s="40" t="s">
        <v>114</v>
      </c>
      <c r="DY7" s="40" t="s">
        <v>114</v>
      </c>
      <c r="DZ7" s="40" t="s">
        <v>491</v>
      </c>
      <c r="EA7" s="40" t="s">
        <v>492</v>
      </c>
      <c r="EB7" s="40" t="s">
        <v>297</v>
      </c>
      <c r="EC7" s="40" t="s">
        <v>367</v>
      </c>
      <c r="ED7" s="40" t="s">
        <v>493</v>
      </c>
      <c r="EE7" s="40" t="s">
        <v>299</v>
      </c>
      <c r="EF7" s="40" t="s">
        <v>299</v>
      </c>
      <c r="EG7" s="40" t="s">
        <v>494</v>
      </c>
      <c r="EH7" s="40" t="s">
        <v>300</v>
      </c>
      <c r="EI7" s="40" t="s">
        <v>495</v>
      </c>
      <c r="EJ7" s="40" t="s">
        <v>301</v>
      </c>
      <c r="EK7" s="40" t="s">
        <v>301</v>
      </c>
    </row>
    <row r="8" spans="1:141" x14ac:dyDescent="0.2">
      <c r="A8" s="42" t="s">
        <v>364</v>
      </c>
      <c r="B8" s="43"/>
    </row>
    <row r="9" spans="1:141" x14ac:dyDescent="0.2">
      <c r="A9" s="44">
        <v>1865</v>
      </c>
      <c r="B9" s="43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>
        <v>0.8530005042864347</v>
      </c>
      <c r="O9" s="45"/>
      <c r="P9" s="45"/>
      <c r="Q9" s="45">
        <v>75.714285714285708</v>
      </c>
      <c r="R9" s="45"/>
      <c r="S9" s="45"/>
      <c r="T9" s="45"/>
      <c r="U9" s="45"/>
      <c r="V9" s="45"/>
      <c r="W9" s="45">
        <v>4314.3532692937533</v>
      </c>
      <c r="X9" s="45">
        <v>125.7168656935258</v>
      </c>
      <c r="Y9" s="45"/>
      <c r="Z9" s="45"/>
      <c r="AA9" s="45">
        <v>14.374150436896384</v>
      </c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>
        <v>83.032190612447039</v>
      </c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>
        <v>93.84615384615384</v>
      </c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>
        <v>65.721365915958458</v>
      </c>
      <c r="DI9" s="45"/>
      <c r="DJ9" s="45"/>
      <c r="DK9" s="45"/>
      <c r="DL9" s="45">
        <v>30.40181759169101</v>
      </c>
      <c r="DM9" s="45"/>
      <c r="DN9" s="45"/>
      <c r="DO9" s="45"/>
      <c r="DP9" s="45"/>
      <c r="DQ9" s="45"/>
      <c r="DR9" s="45"/>
      <c r="DS9" s="45"/>
      <c r="DT9" s="45">
        <v>14.719385598196251</v>
      </c>
      <c r="DU9" s="45"/>
      <c r="DV9" s="45"/>
      <c r="DW9" s="45"/>
      <c r="DX9" s="45"/>
      <c r="DY9" s="45"/>
      <c r="DZ9" s="45"/>
      <c r="EA9" s="45">
        <v>15.201887260988329</v>
      </c>
      <c r="EB9" s="45"/>
      <c r="EC9" s="45"/>
      <c r="ED9" s="45">
        <v>5.7517564402810306</v>
      </c>
      <c r="EE9" s="45"/>
      <c r="EF9" s="45">
        <v>6.4168126081590788</v>
      </c>
      <c r="EG9" s="45">
        <v>104.97582373760032</v>
      </c>
      <c r="EH9" s="45"/>
      <c r="EI9" s="45">
        <v>2.5875886951292846</v>
      </c>
      <c r="EJ9" s="45"/>
      <c r="EK9" s="45"/>
    </row>
    <row r="10" spans="1:141" x14ac:dyDescent="0.2">
      <c r="A10" s="44">
        <v>1866</v>
      </c>
      <c r="B10" s="43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>
        <v>0.96693699313786652</v>
      </c>
      <c r="O10" s="45"/>
      <c r="P10" s="45"/>
      <c r="Q10" s="45">
        <v>212.32011019283746</v>
      </c>
      <c r="R10" s="45"/>
      <c r="S10" s="45"/>
      <c r="T10" s="45"/>
      <c r="U10" s="45"/>
      <c r="V10" s="45"/>
      <c r="W10" s="45">
        <v>8867.5980302156458</v>
      </c>
      <c r="X10" s="45">
        <v>75.817544944145951</v>
      </c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>
        <v>3.3453767298821115</v>
      </c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>
        <v>79.702896329348192</v>
      </c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>
        <v>306.61829735340865</v>
      </c>
      <c r="CD10" s="45"/>
      <c r="CE10" s="45"/>
      <c r="CF10" s="45"/>
      <c r="CG10" s="45"/>
      <c r="CH10" s="45"/>
      <c r="CI10" s="45">
        <v>23.333333333333332</v>
      </c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>
        <v>162.38272182792514</v>
      </c>
      <c r="DI10" s="45"/>
      <c r="DJ10" s="45"/>
      <c r="DK10" s="45"/>
      <c r="DL10" s="45">
        <v>26.216648291069461</v>
      </c>
      <c r="DM10" s="45"/>
      <c r="DN10" s="45"/>
      <c r="DO10" s="45"/>
      <c r="DP10" s="45"/>
      <c r="DQ10" s="45"/>
      <c r="DR10" s="45"/>
      <c r="DS10" s="45"/>
      <c r="DT10" s="45">
        <v>8.3505866114561762</v>
      </c>
      <c r="DU10" s="45"/>
      <c r="DV10" s="45"/>
      <c r="DW10" s="45"/>
      <c r="DX10" s="45"/>
      <c r="DY10" s="45"/>
      <c r="DZ10" s="45"/>
      <c r="EA10" s="45">
        <v>15.177047146401986</v>
      </c>
      <c r="EB10" s="45"/>
      <c r="EC10" s="45"/>
      <c r="ED10" s="45">
        <v>6.0210889570552144</v>
      </c>
      <c r="EE10" s="45"/>
      <c r="EF10" s="45"/>
      <c r="EG10" s="45">
        <v>23.651972157772622</v>
      </c>
      <c r="EH10" s="45"/>
      <c r="EI10" s="45">
        <v>2.5799498746867169</v>
      </c>
      <c r="EJ10" s="45"/>
      <c r="EK10" s="45"/>
    </row>
    <row r="11" spans="1:141" x14ac:dyDescent="0.2">
      <c r="A11" s="44">
        <v>1868</v>
      </c>
      <c r="B11" s="48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>
        <v>0.53579254930606279</v>
      </c>
      <c r="O11" s="45"/>
      <c r="P11" s="45"/>
      <c r="Q11" s="45">
        <v>21.01499700059988</v>
      </c>
      <c r="R11" s="45"/>
      <c r="S11" s="45"/>
      <c r="T11" s="45"/>
      <c r="U11" s="45"/>
      <c r="V11" s="45"/>
      <c r="W11" s="45">
        <v>3367.616578791487</v>
      </c>
      <c r="X11" s="45">
        <v>34.483322191165612</v>
      </c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>
        <v>1.3896362299407414</v>
      </c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>
        <v>89.814381230538999</v>
      </c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>
        <v>248.53373893762694</v>
      </c>
      <c r="CD11" s="45"/>
      <c r="CE11" s="45"/>
      <c r="CF11" s="45"/>
      <c r="CG11" s="45"/>
      <c r="CH11" s="45"/>
      <c r="CI11" s="45">
        <v>5.6535433070866139</v>
      </c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>
        <v>5.5892727170931078</v>
      </c>
      <c r="DH11" s="45"/>
      <c r="DI11" s="45"/>
      <c r="DJ11" s="45"/>
      <c r="DK11" s="45"/>
      <c r="DL11" s="45">
        <v>22.943050193050194</v>
      </c>
      <c r="DM11" s="45"/>
      <c r="DN11" s="45"/>
      <c r="DO11" s="45"/>
      <c r="DP11" s="45"/>
      <c r="DQ11" s="45"/>
      <c r="DR11" s="45"/>
      <c r="DS11" s="45"/>
      <c r="DT11" s="45">
        <v>6.8703801478352693</v>
      </c>
      <c r="DU11" s="45"/>
      <c r="DV11" s="45"/>
      <c r="DW11" s="45"/>
      <c r="DX11" s="45"/>
      <c r="DY11" s="45"/>
      <c r="DZ11" s="45"/>
      <c r="EA11" s="45">
        <v>14.939407149084568</v>
      </c>
      <c r="EB11" s="45"/>
      <c r="EC11" s="45"/>
      <c r="ED11" s="45">
        <v>5.2576956904133683</v>
      </c>
      <c r="EE11" s="45"/>
      <c r="EF11" s="45">
        <v>6.0304512161218282</v>
      </c>
      <c r="EG11" s="45">
        <v>28.702594810379246</v>
      </c>
      <c r="EH11" s="45"/>
      <c r="EI11" s="45">
        <v>4.1091883788760164</v>
      </c>
      <c r="EJ11" s="45"/>
      <c r="EK11" s="45"/>
    </row>
    <row r="12" spans="1:141" x14ac:dyDescent="0.2">
      <c r="A12" s="44">
        <v>1869</v>
      </c>
      <c r="B12" s="48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>
        <v>185.01451830088777</v>
      </c>
      <c r="Q12" s="45"/>
      <c r="R12" s="45"/>
      <c r="S12" s="45"/>
      <c r="T12" s="45"/>
      <c r="U12" s="45"/>
      <c r="V12" s="45">
        <v>244.57142857142856</v>
      </c>
      <c r="W12" s="45"/>
      <c r="X12" s="45">
        <v>69.056863004161372</v>
      </c>
      <c r="Y12" s="45"/>
      <c r="Z12" s="45"/>
      <c r="AA12" s="45"/>
      <c r="AB12" s="45"/>
      <c r="AC12" s="45">
        <v>4.8484848484848486</v>
      </c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>
        <v>74.196469844329656</v>
      </c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>
        <v>1.8268575323790048</v>
      </c>
      <c r="BF12" s="45"/>
      <c r="BG12" s="45"/>
      <c r="BH12" s="45"/>
      <c r="BI12" s="45"/>
      <c r="BJ12" s="45"/>
      <c r="BK12" s="45"/>
      <c r="BL12" s="45">
        <v>108.59121370067015</v>
      </c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>
        <v>3612.2014692274033</v>
      </c>
      <c r="CE12" s="45"/>
      <c r="CF12" s="45"/>
      <c r="CG12" s="45"/>
      <c r="CH12" s="45"/>
      <c r="CI12" s="45">
        <v>33.391494002181027</v>
      </c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>
        <v>30.913989637305701</v>
      </c>
      <c r="CV12" s="45"/>
      <c r="CW12" s="45"/>
      <c r="CX12" s="45">
        <v>21.017699115044248</v>
      </c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>
        <v>10.862500000000001</v>
      </c>
      <c r="DL12" s="45"/>
      <c r="DM12" s="45"/>
      <c r="DN12" s="45"/>
      <c r="DO12" s="45"/>
      <c r="DP12" s="45"/>
      <c r="DQ12" s="45"/>
      <c r="DR12" s="45">
        <v>140.28571428571428</v>
      </c>
      <c r="DS12" s="45"/>
      <c r="DT12" s="45">
        <v>15.846066779852858</v>
      </c>
      <c r="DU12" s="45"/>
      <c r="DV12" s="45"/>
      <c r="DW12" s="45"/>
      <c r="DX12" s="45"/>
      <c r="DY12" s="45"/>
      <c r="DZ12" s="45">
        <v>33.177777777777777</v>
      </c>
      <c r="EA12" s="45"/>
      <c r="EB12" s="45"/>
      <c r="EC12" s="45">
        <v>6.5891228425067085</v>
      </c>
      <c r="ED12" s="45"/>
      <c r="EE12" s="45"/>
      <c r="EF12" s="45"/>
      <c r="EG12" s="45"/>
      <c r="EH12" s="45">
        <v>118.60940695296523</v>
      </c>
      <c r="EI12" s="45"/>
      <c r="EJ12" s="45"/>
      <c r="EK12" s="45"/>
    </row>
    <row r="13" spans="1:141" x14ac:dyDescent="0.2">
      <c r="A13" s="44">
        <v>1871</v>
      </c>
      <c r="B13" s="48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>
        <v>310.22491306196997</v>
      </c>
      <c r="Q13" s="45"/>
      <c r="R13" s="45"/>
      <c r="S13" s="45"/>
      <c r="T13" s="45"/>
      <c r="U13" s="45"/>
      <c r="V13" s="45">
        <v>282.64462809917353</v>
      </c>
      <c r="W13" s="45"/>
      <c r="X13" s="45">
        <v>20.262587740057409</v>
      </c>
      <c r="Y13" s="45"/>
      <c r="Z13" s="45"/>
      <c r="AA13" s="45"/>
      <c r="AB13" s="45"/>
      <c r="AC13" s="45">
        <v>7.4468085106382977</v>
      </c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>
        <v>71.560267878706767</v>
      </c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>
        <v>2.0377733598409544</v>
      </c>
      <c r="BF13" s="45"/>
      <c r="BG13" s="45"/>
      <c r="BH13" s="45"/>
      <c r="BI13" s="45"/>
      <c r="BJ13" s="45"/>
      <c r="BK13" s="45"/>
      <c r="BL13" s="45">
        <v>101.00530114325861</v>
      </c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>
        <v>40.354267310789048</v>
      </c>
      <c r="CB13" s="45"/>
      <c r="CC13" s="45"/>
      <c r="CD13" s="45">
        <v>2211.6405379332828</v>
      </c>
      <c r="CE13" s="45"/>
      <c r="CF13" s="45"/>
      <c r="CG13" s="45"/>
      <c r="CH13" s="45"/>
      <c r="CI13" s="45">
        <v>43.80952380952381</v>
      </c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>
        <v>27.818448023426061</v>
      </c>
      <c r="CV13" s="45"/>
      <c r="CW13" s="45"/>
      <c r="CX13" s="45">
        <v>29.928057553956833</v>
      </c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>
        <v>10.990990990990991</v>
      </c>
      <c r="DL13" s="45"/>
      <c r="DM13" s="45"/>
      <c r="DN13" s="45"/>
      <c r="DO13" s="45"/>
      <c r="DP13" s="45"/>
      <c r="DQ13" s="45"/>
      <c r="DR13" s="45">
        <v>106.32761178215723</v>
      </c>
      <c r="DS13" s="45"/>
      <c r="DT13" s="45">
        <v>13</v>
      </c>
      <c r="DU13" s="45"/>
      <c r="DV13" s="45"/>
      <c r="DW13" s="45"/>
      <c r="DX13" s="45"/>
      <c r="DY13" s="45"/>
      <c r="DZ13" s="45">
        <v>23.649635036496349</v>
      </c>
      <c r="EA13" s="45"/>
      <c r="EB13" s="45"/>
      <c r="EC13" s="45">
        <v>5.7428214731585516</v>
      </c>
      <c r="ED13" s="45"/>
      <c r="EE13" s="45"/>
      <c r="EF13" s="45"/>
      <c r="EG13" s="45"/>
      <c r="EH13" s="45">
        <v>83.180428134556578</v>
      </c>
      <c r="EI13" s="45"/>
      <c r="EJ13" s="45"/>
      <c r="EK13" s="45"/>
    </row>
    <row r="14" spans="1:141" x14ac:dyDescent="0.2">
      <c r="A14" s="44">
        <v>1872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>
        <v>509.4602677850533</v>
      </c>
      <c r="Q14" s="45"/>
      <c r="R14" s="45"/>
      <c r="S14" s="45"/>
      <c r="T14" s="45"/>
      <c r="U14" s="45"/>
      <c r="V14" s="45">
        <v>300</v>
      </c>
      <c r="W14" s="45"/>
      <c r="X14" s="45">
        <v>70.790347367714176</v>
      </c>
      <c r="Y14" s="45"/>
      <c r="Z14" s="45"/>
      <c r="AA14" s="45"/>
      <c r="AB14" s="45"/>
      <c r="AC14" s="45">
        <v>4</v>
      </c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>
        <v>66.398941430638786</v>
      </c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>
        <v>2</v>
      </c>
      <c r="BF14" s="45"/>
      <c r="BG14" s="45"/>
      <c r="BH14" s="45"/>
      <c r="BI14" s="45"/>
      <c r="BJ14" s="45"/>
      <c r="BK14" s="45"/>
      <c r="BL14" s="45">
        <v>107.18552036199097</v>
      </c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>
        <v>40</v>
      </c>
      <c r="CB14" s="45"/>
      <c r="CC14" s="45"/>
      <c r="CD14" s="45">
        <v>2540.9466922657566</v>
      </c>
      <c r="CE14" s="45"/>
      <c r="CF14" s="45"/>
      <c r="CG14" s="45"/>
      <c r="CH14" s="45"/>
      <c r="CI14" s="45">
        <v>46.451612903225808</v>
      </c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>
        <v>28.335451080050827</v>
      </c>
      <c r="CV14" s="45"/>
      <c r="CW14" s="45"/>
      <c r="CX14" s="45">
        <v>32.972972972972975</v>
      </c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>
        <v>10</v>
      </c>
      <c r="DL14" s="45"/>
      <c r="DM14" s="45"/>
      <c r="DN14" s="45"/>
      <c r="DO14" s="45"/>
      <c r="DP14" s="45"/>
      <c r="DQ14" s="45"/>
      <c r="DR14" s="45">
        <v>133.5599335390458</v>
      </c>
      <c r="DS14" s="45"/>
      <c r="DT14" s="45">
        <v>12.516129032258064</v>
      </c>
      <c r="DU14" s="45"/>
      <c r="DV14" s="45"/>
      <c r="DW14" s="45"/>
      <c r="DX14" s="45">
        <v>20</v>
      </c>
      <c r="DY14" s="45"/>
      <c r="DZ14" s="45"/>
      <c r="EA14" s="45"/>
      <c r="EB14" s="45"/>
      <c r="EC14" s="45">
        <v>5.2638838475499092</v>
      </c>
      <c r="ED14" s="45"/>
      <c r="EE14" s="45"/>
      <c r="EF14" s="45"/>
      <c r="EG14" s="45"/>
      <c r="EH14" s="45">
        <v>80.44692737430168</v>
      </c>
      <c r="EI14" s="45"/>
      <c r="EJ14" s="45"/>
      <c r="EK14" s="45"/>
    </row>
    <row r="15" spans="1:141" x14ac:dyDescent="0.2">
      <c r="A15" s="44">
        <v>1874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v>334.80411902632198</v>
      </c>
      <c r="Q15" s="45"/>
      <c r="R15" s="45"/>
      <c r="S15" s="45"/>
      <c r="T15" s="45"/>
      <c r="U15" s="45"/>
      <c r="V15" s="45">
        <v>352.94117647058829</v>
      </c>
      <c r="W15" s="45"/>
      <c r="X15" s="45">
        <v>55.722116285157874</v>
      </c>
      <c r="Y15" s="45"/>
      <c r="Z15" s="45"/>
      <c r="AA15" s="45"/>
      <c r="AB15" s="45"/>
      <c r="AC15" s="45">
        <v>4.591836734693878</v>
      </c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>
        <v>59.908117705717494</v>
      </c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>
        <v>2.9831867962363106</v>
      </c>
      <c r="BF15" s="45"/>
      <c r="BG15" s="45"/>
      <c r="BH15" s="45"/>
      <c r="BI15" s="45"/>
      <c r="BJ15" s="45"/>
      <c r="BK15" s="45"/>
      <c r="BL15" s="45">
        <v>30.640419027591179</v>
      </c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>
        <v>40</v>
      </c>
      <c r="CB15" s="45"/>
      <c r="CC15" s="45"/>
      <c r="CD15" s="45"/>
      <c r="CE15" s="45">
        <v>2651.6215293178107</v>
      </c>
      <c r="CF15" s="45"/>
      <c r="CG15" s="45"/>
      <c r="CH15" s="45"/>
      <c r="CI15" s="45">
        <v>50</v>
      </c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>
        <v>32.516129032258064</v>
      </c>
      <c r="CV15" s="45"/>
      <c r="CW15" s="45"/>
      <c r="CX15" s="45">
        <v>51.333333333333336</v>
      </c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>
        <v>10.196494954859267</v>
      </c>
      <c r="DL15" s="45"/>
      <c r="DM15" s="45"/>
      <c r="DN15" s="45"/>
      <c r="DO15" s="45"/>
      <c r="DP15" s="45"/>
      <c r="DQ15" s="45"/>
      <c r="DR15" s="45">
        <v>157.85764622973923</v>
      </c>
      <c r="DS15" s="45"/>
      <c r="DT15" s="45">
        <v>19.620253164556964</v>
      </c>
      <c r="DU15" s="45"/>
      <c r="DV15" s="45"/>
      <c r="DW15" s="45"/>
      <c r="DX15" s="45"/>
      <c r="DY15" s="45">
        <v>8.2978723404255312</v>
      </c>
      <c r="DZ15" s="45"/>
      <c r="EA15" s="45"/>
      <c r="EB15" s="45"/>
      <c r="EC15" s="45">
        <v>4.4160000000000004</v>
      </c>
      <c r="ED15" s="45"/>
      <c r="EE15" s="45"/>
      <c r="EF15" s="45"/>
      <c r="EG15" s="45"/>
      <c r="EH15" s="45">
        <v>86.663858072368114</v>
      </c>
      <c r="EI15" s="45"/>
      <c r="EJ15" s="45"/>
      <c r="EK15" s="45"/>
    </row>
    <row r="16" spans="1:141" x14ac:dyDescent="0.2">
      <c r="A16" s="44">
        <v>1875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>
        <v>518.32044635522811</v>
      </c>
      <c r="Q16" s="45"/>
      <c r="R16" s="45"/>
      <c r="S16" s="45"/>
      <c r="T16" s="45"/>
      <c r="U16" s="45"/>
      <c r="V16" s="45">
        <v>57.777777777777779</v>
      </c>
      <c r="W16" s="45"/>
      <c r="X16" s="45">
        <v>42.928511696475994</v>
      </c>
      <c r="Y16" s="45"/>
      <c r="Z16" s="45"/>
      <c r="AA16" s="45"/>
      <c r="AB16" s="45"/>
      <c r="AC16" s="45">
        <v>4.7023809523809526</v>
      </c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>
        <v>67.036665845266995</v>
      </c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>
        <v>1.1398430772174912</v>
      </c>
      <c r="BF16" s="45"/>
      <c r="BG16" s="45"/>
      <c r="BH16" s="45"/>
      <c r="BI16" s="45"/>
      <c r="BJ16" s="45"/>
      <c r="BK16" s="45">
        <v>3.8646153846153846</v>
      </c>
      <c r="BL16" s="45">
        <v>35.006310130627902</v>
      </c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>
        <v>40</v>
      </c>
      <c r="CB16" s="45"/>
      <c r="CC16" s="45"/>
      <c r="CD16" s="45"/>
      <c r="CE16" s="45">
        <v>2070.6819313091091</v>
      </c>
      <c r="CF16" s="45"/>
      <c r="CG16" s="45"/>
      <c r="CH16" s="45"/>
      <c r="CI16" s="45">
        <v>30</v>
      </c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>
        <v>15</v>
      </c>
      <c r="CV16" s="45"/>
      <c r="CW16" s="45"/>
      <c r="CX16" s="45">
        <v>47.36</v>
      </c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>
        <v>11.566433566433567</v>
      </c>
      <c r="DL16" s="45"/>
      <c r="DM16" s="45"/>
      <c r="DN16" s="45"/>
      <c r="DO16" s="45"/>
      <c r="DP16" s="45"/>
      <c r="DQ16" s="45"/>
      <c r="DR16" s="45">
        <v>135.75757575757575</v>
      </c>
      <c r="DS16" s="45"/>
      <c r="DT16" s="45">
        <v>21.953630016950612</v>
      </c>
      <c r="DU16" s="45"/>
      <c r="DV16" s="45"/>
      <c r="DW16" s="45"/>
      <c r="DX16" s="45"/>
      <c r="DY16" s="45">
        <v>7.8794901506373121</v>
      </c>
      <c r="DZ16" s="45"/>
      <c r="EA16" s="45"/>
      <c r="EB16" s="45"/>
      <c r="EC16" s="45"/>
      <c r="ED16" s="45"/>
      <c r="EE16" s="45"/>
      <c r="EF16" s="45"/>
      <c r="EG16" s="45"/>
      <c r="EH16" s="45">
        <v>67.653711700596347</v>
      </c>
      <c r="EI16" s="45"/>
      <c r="EJ16" s="45"/>
      <c r="EK16" s="45"/>
    </row>
    <row r="17" spans="1:141" x14ac:dyDescent="0.2">
      <c r="A17" s="44">
        <v>1876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>
        <v>333.35564529013118</v>
      </c>
      <c r="Q17" s="45"/>
      <c r="R17" s="45"/>
      <c r="S17" s="45"/>
      <c r="T17" s="45"/>
      <c r="U17" s="45"/>
      <c r="V17" s="45">
        <v>80.874316939890718</v>
      </c>
      <c r="W17" s="45"/>
      <c r="X17" s="45">
        <v>47.260310667626165</v>
      </c>
      <c r="Y17" s="45"/>
      <c r="Z17" s="45"/>
      <c r="AA17" s="45"/>
      <c r="AB17" s="45"/>
      <c r="AC17" s="45">
        <v>4.9987669543773121</v>
      </c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>
        <v>67.062193897759485</v>
      </c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>
        <v>2.9963547995139734</v>
      </c>
      <c r="BF17" s="45"/>
      <c r="BG17" s="45"/>
      <c r="BH17" s="45"/>
      <c r="BI17" s="45"/>
      <c r="BJ17" s="45"/>
      <c r="BK17" s="45"/>
      <c r="BL17" s="45">
        <v>29.647058823529413</v>
      </c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>
        <v>36</v>
      </c>
      <c r="CB17" s="45"/>
      <c r="CC17" s="45"/>
      <c r="CD17" s="45">
        <v>2389.2483822797412</v>
      </c>
      <c r="CE17" s="45"/>
      <c r="CF17" s="45"/>
      <c r="CG17" s="45"/>
      <c r="CH17" s="45"/>
      <c r="CI17" s="45">
        <v>30.833333333333332</v>
      </c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>
        <v>13.539823008849558</v>
      </c>
      <c r="CV17" s="45"/>
      <c r="CW17" s="45"/>
      <c r="CX17" s="45">
        <v>19.51923076923077</v>
      </c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>
        <v>15.582971263053587</v>
      </c>
      <c r="DL17" s="45"/>
      <c r="DM17" s="45"/>
      <c r="DN17" s="45"/>
      <c r="DO17" s="45"/>
      <c r="DP17" s="45"/>
      <c r="DQ17" s="45"/>
      <c r="DR17" s="45">
        <v>422.01885659454609</v>
      </c>
      <c r="DS17" s="45"/>
      <c r="DT17" s="45">
        <v>18.863143893072451</v>
      </c>
      <c r="DU17" s="45"/>
      <c r="DV17" s="45"/>
      <c r="DW17" s="45"/>
      <c r="DX17" s="45"/>
      <c r="DY17" s="45">
        <v>18</v>
      </c>
      <c r="DZ17" s="45"/>
      <c r="EA17" s="45"/>
      <c r="EB17" s="45"/>
      <c r="EC17" s="45">
        <v>4.7881087551498318</v>
      </c>
      <c r="ED17" s="45"/>
      <c r="EE17" s="45"/>
      <c r="EF17" s="45"/>
      <c r="EG17" s="45"/>
      <c r="EH17" s="45">
        <v>42.665379043940128</v>
      </c>
      <c r="EI17" s="45"/>
      <c r="EJ17" s="45"/>
      <c r="EK17" s="45"/>
    </row>
    <row r="18" spans="1:141" x14ac:dyDescent="0.2">
      <c r="A18" s="44">
        <v>1877</v>
      </c>
      <c r="C18" s="45"/>
      <c r="D18" s="45"/>
      <c r="E18" s="45"/>
      <c r="F18" s="45"/>
      <c r="G18" s="45"/>
      <c r="H18" s="45"/>
      <c r="I18" s="45"/>
      <c r="J18" s="45">
        <v>0.93945083803197649</v>
      </c>
      <c r="K18" s="45"/>
      <c r="L18" s="45"/>
      <c r="M18" s="45"/>
      <c r="N18" s="45"/>
      <c r="O18" s="45"/>
      <c r="P18" s="45">
        <v>273.71625863485008</v>
      </c>
      <c r="Q18" s="45"/>
      <c r="R18" s="45">
        <v>3.6</v>
      </c>
      <c r="S18" s="45"/>
      <c r="T18" s="45"/>
      <c r="U18" s="45">
        <v>5.2</v>
      </c>
      <c r="V18" s="45"/>
      <c r="W18" s="45"/>
      <c r="X18" s="45">
        <v>52.552818910137162</v>
      </c>
      <c r="Y18" s="45">
        <v>179.2</v>
      </c>
      <c r="Z18" s="45"/>
      <c r="AA18" s="45"/>
      <c r="AB18" s="45"/>
      <c r="AC18" s="45">
        <v>3.6278787878787879</v>
      </c>
      <c r="AD18" s="45"/>
      <c r="AE18" s="45">
        <v>11.54672672151224</v>
      </c>
      <c r="AF18" s="45"/>
      <c r="AG18" s="45"/>
      <c r="AH18" s="45"/>
      <c r="AI18" s="45"/>
      <c r="AJ18" s="45"/>
      <c r="AK18" s="45"/>
      <c r="AL18" s="45"/>
      <c r="AM18" s="45"/>
      <c r="AN18" s="45"/>
      <c r="AO18" s="45">
        <v>35.982544256895842</v>
      </c>
      <c r="AP18" s="45"/>
      <c r="AQ18" s="45"/>
      <c r="AR18" s="45"/>
      <c r="AS18" s="45"/>
      <c r="AT18" s="45"/>
      <c r="AU18" s="45"/>
      <c r="AV18" s="45"/>
      <c r="AW18" s="45"/>
      <c r="AX18" s="45"/>
      <c r="AY18" s="45">
        <v>8</v>
      </c>
      <c r="AZ18" s="45"/>
      <c r="BA18" s="45">
        <v>95.556652650698311</v>
      </c>
      <c r="BB18" s="45"/>
      <c r="BC18" s="45"/>
      <c r="BD18" s="45"/>
      <c r="BE18" s="45"/>
      <c r="BF18" s="45">
        <v>1.2</v>
      </c>
      <c r="BG18" s="45"/>
      <c r="BH18" s="45">
        <v>24.606924304226908</v>
      </c>
      <c r="BI18" s="45"/>
      <c r="BJ18" s="45"/>
      <c r="BK18" s="45"/>
      <c r="BL18" s="45">
        <v>10.475716440422323</v>
      </c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>
        <v>36.008456659619448</v>
      </c>
      <c r="BZ18" s="45"/>
      <c r="CA18" s="45"/>
      <c r="CB18" s="45"/>
      <c r="CC18" s="45"/>
      <c r="CD18" s="45"/>
      <c r="CE18" s="45">
        <v>2234.3975080336368</v>
      </c>
      <c r="CF18" s="45"/>
      <c r="CG18" s="45"/>
      <c r="CH18" s="45"/>
      <c r="CI18" s="45"/>
      <c r="CJ18" s="45"/>
      <c r="CK18" s="45">
        <v>13.82716049382716</v>
      </c>
      <c r="CL18" s="45"/>
      <c r="CM18" s="45">
        <v>4.1154304587533481</v>
      </c>
      <c r="CN18" s="45"/>
      <c r="CO18" s="45"/>
      <c r="CP18" s="45">
        <v>12.192577405629994</v>
      </c>
      <c r="CQ18" s="45">
        <v>14.324673957737549</v>
      </c>
      <c r="CR18" s="45">
        <v>8.128384937086663</v>
      </c>
      <c r="CS18" s="45"/>
      <c r="CT18" s="45"/>
      <c r="CU18" s="45"/>
      <c r="CV18" s="45"/>
      <c r="CW18" s="45"/>
      <c r="CX18" s="45">
        <v>53.151612903225804</v>
      </c>
      <c r="CY18" s="45"/>
      <c r="CZ18" s="45"/>
      <c r="DA18" s="45">
        <v>16.799810426540283</v>
      </c>
      <c r="DB18" s="45">
        <v>14.740869043644096</v>
      </c>
      <c r="DC18" s="45">
        <v>9.1916025211237553</v>
      </c>
      <c r="DD18" s="45"/>
      <c r="DE18" s="45">
        <v>17.584615384615386</v>
      </c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>
        <v>13.2</v>
      </c>
      <c r="DR18" s="45"/>
      <c r="DS18" s="45">
        <v>485.45885248423315</v>
      </c>
      <c r="DT18" s="45">
        <v>9.8088197395867631</v>
      </c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>
        <v>4.7836527205229231</v>
      </c>
      <c r="EG18" s="45"/>
      <c r="EH18" s="45">
        <v>82.627937182666201</v>
      </c>
      <c r="EI18" s="45">
        <v>4.1513350883790903</v>
      </c>
      <c r="EJ18" s="45"/>
      <c r="EK18" s="45"/>
    </row>
    <row r="19" spans="1:141" x14ac:dyDescent="0.2">
      <c r="A19" s="44">
        <v>1878</v>
      </c>
      <c r="C19" s="45"/>
      <c r="D19" s="45"/>
      <c r="E19" s="45"/>
      <c r="F19" s="45"/>
      <c r="G19" s="45"/>
      <c r="H19" s="45"/>
      <c r="I19" s="45"/>
      <c r="J19" s="45">
        <v>0.96579787742614021</v>
      </c>
      <c r="K19" s="45"/>
      <c r="L19" s="45"/>
      <c r="M19" s="45">
        <v>7.2</v>
      </c>
      <c r="N19" s="45"/>
      <c r="O19" s="45"/>
      <c r="P19" s="45">
        <v>254.32722155420808</v>
      </c>
      <c r="Q19" s="45"/>
      <c r="R19" s="45">
        <v>3.6</v>
      </c>
      <c r="S19" s="45"/>
      <c r="T19" s="45"/>
      <c r="U19" s="45">
        <v>5.2</v>
      </c>
      <c r="V19" s="45"/>
      <c r="W19" s="45"/>
      <c r="X19" s="45">
        <v>53.044863731656193</v>
      </c>
      <c r="Y19" s="45">
        <v>179.2</v>
      </c>
      <c r="Z19" s="45"/>
      <c r="AA19" s="45"/>
      <c r="AB19" s="45"/>
      <c r="AC19" s="45">
        <v>3.9305252210088408</v>
      </c>
      <c r="AD19" s="45"/>
      <c r="AE19" s="45">
        <v>11.479469264008976</v>
      </c>
      <c r="AF19" s="45"/>
      <c r="AG19" s="45"/>
      <c r="AH19" s="45"/>
      <c r="AI19" s="45"/>
      <c r="AJ19" s="45"/>
      <c r="AK19" s="45"/>
      <c r="AL19" s="45"/>
      <c r="AM19" s="45"/>
      <c r="AN19" s="45"/>
      <c r="AO19" s="45">
        <v>34.79030360084726</v>
      </c>
      <c r="AP19" s="45"/>
      <c r="AQ19" s="45"/>
      <c r="AR19" s="45"/>
      <c r="AS19" s="45"/>
      <c r="AT19" s="45"/>
      <c r="AU19" s="45"/>
      <c r="AV19" s="45"/>
      <c r="AW19" s="45"/>
      <c r="AX19" s="45"/>
      <c r="AY19" s="45">
        <v>8</v>
      </c>
      <c r="AZ19" s="45"/>
      <c r="BA19" s="45">
        <v>102.44920416908982</v>
      </c>
      <c r="BB19" s="45"/>
      <c r="BC19" s="45"/>
      <c r="BD19" s="45"/>
      <c r="BE19" s="45"/>
      <c r="BF19" s="45">
        <v>1.2</v>
      </c>
      <c r="BG19" s="45"/>
      <c r="BH19" s="45">
        <v>24.170419656815564</v>
      </c>
      <c r="BI19" s="45"/>
      <c r="BJ19" s="45"/>
      <c r="BK19" s="45"/>
      <c r="BL19" s="45">
        <v>5.1586645468998409</v>
      </c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>
        <v>33.929648241206031</v>
      </c>
      <c r="BZ19" s="45"/>
      <c r="CA19" s="45"/>
      <c r="CB19" s="45"/>
      <c r="CC19" s="45"/>
      <c r="CD19" s="45"/>
      <c r="CE19" s="45">
        <v>1911.3987058237931</v>
      </c>
      <c r="CF19" s="45"/>
      <c r="CG19" s="45"/>
      <c r="CH19" s="45"/>
      <c r="CI19" s="45"/>
      <c r="CJ19" s="45"/>
      <c r="CK19" s="45">
        <v>13.82716049382716</v>
      </c>
      <c r="CL19" s="45"/>
      <c r="CM19" s="45">
        <v>4.8430106517023237</v>
      </c>
      <c r="CN19" s="45"/>
      <c r="CO19" s="45"/>
      <c r="CP19" s="45">
        <v>12.192577405629994</v>
      </c>
      <c r="CQ19" s="45">
        <v>5.6062104706064808</v>
      </c>
      <c r="CR19" s="45">
        <v>8.128384937086663</v>
      </c>
      <c r="CS19" s="45"/>
      <c r="CT19" s="45"/>
      <c r="CU19" s="45"/>
      <c r="CV19" s="45"/>
      <c r="CW19" s="45"/>
      <c r="CX19" s="45">
        <v>53.167567567567566</v>
      </c>
      <c r="CY19" s="45"/>
      <c r="CZ19" s="45"/>
      <c r="DA19" s="45">
        <v>16.8</v>
      </c>
      <c r="DB19" s="45">
        <v>14.646730681895699</v>
      </c>
      <c r="DC19" s="45">
        <v>9.1904901403272969</v>
      </c>
      <c r="DD19" s="45"/>
      <c r="DE19" s="45">
        <v>17.68888888888889</v>
      </c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>
        <v>13.094206549118388</v>
      </c>
      <c r="DR19" s="45"/>
      <c r="DS19" s="45">
        <v>448.42023947470068</v>
      </c>
      <c r="DT19" s="45">
        <v>9.9128434907636915</v>
      </c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>
        <v>4.4742909514103877</v>
      </c>
      <c r="EG19" s="45"/>
      <c r="EH19" s="45">
        <v>93.161102444097764</v>
      </c>
      <c r="EI19" s="45">
        <v>5.7500426257459507</v>
      </c>
      <c r="EJ19" s="45"/>
      <c r="EK19" s="45"/>
    </row>
    <row r="20" spans="1:141" x14ac:dyDescent="0.2">
      <c r="A20" s="44">
        <v>1879</v>
      </c>
      <c r="C20" s="45"/>
      <c r="D20" s="45"/>
      <c r="E20" s="45"/>
      <c r="F20" s="45"/>
      <c r="G20" s="45"/>
      <c r="H20" s="45">
        <v>10.160481171358329</v>
      </c>
      <c r="I20" s="45"/>
      <c r="J20" s="45">
        <v>0.92611635792417768</v>
      </c>
      <c r="K20" s="45"/>
      <c r="L20" s="45"/>
      <c r="M20" s="45">
        <v>7.2</v>
      </c>
      <c r="N20" s="45"/>
      <c r="O20" s="45"/>
      <c r="P20" s="45">
        <v>263.178511450614</v>
      </c>
      <c r="Q20" s="45"/>
      <c r="R20" s="45">
        <v>4</v>
      </c>
      <c r="S20" s="45"/>
      <c r="T20" s="45"/>
      <c r="U20" s="45">
        <v>5.2</v>
      </c>
      <c r="V20" s="45"/>
      <c r="W20" s="45"/>
      <c r="X20" s="45">
        <v>55.298935298935305</v>
      </c>
      <c r="Y20" s="45"/>
      <c r="Z20" s="45"/>
      <c r="AA20" s="45"/>
      <c r="AB20" s="45"/>
      <c r="AC20" s="45">
        <v>3.9771868696130572</v>
      </c>
      <c r="AD20" s="45"/>
      <c r="AE20" s="45">
        <v>12.90127110651515</v>
      </c>
      <c r="AF20" s="45"/>
      <c r="AG20" s="45"/>
      <c r="AH20" s="45"/>
      <c r="AI20" s="45"/>
      <c r="AJ20" s="45"/>
      <c r="AK20" s="45"/>
      <c r="AL20" s="45"/>
      <c r="AM20" s="45"/>
      <c r="AN20" s="45"/>
      <c r="AO20" s="45">
        <v>34.791928974979825</v>
      </c>
      <c r="AP20" s="45"/>
      <c r="AQ20" s="45"/>
      <c r="AR20" s="45"/>
      <c r="AS20" s="45"/>
      <c r="AT20" s="45"/>
      <c r="AU20" s="45"/>
      <c r="AV20" s="45"/>
      <c r="AW20" s="45"/>
      <c r="AX20" s="45"/>
      <c r="AY20" s="45">
        <v>8</v>
      </c>
      <c r="AZ20" s="45"/>
      <c r="BA20" s="45">
        <v>101.45898096461862</v>
      </c>
      <c r="BB20" s="45"/>
      <c r="BC20" s="45"/>
      <c r="BD20" s="45"/>
      <c r="BE20" s="45"/>
      <c r="BF20" s="45">
        <v>1.2</v>
      </c>
      <c r="BG20" s="45"/>
      <c r="BH20" s="45">
        <v>24.606924304226908</v>
      </c>
      <c r="BI20" s="45"/>
      <c r="BJ20" s="45"/>
      <c r="BK20" s="45"/>
      <c r="BL20" s="45">
        <v>13.176470588235295</v>
      </c>
      <c r="BM20" s="45">
        <v>8.128384937086663</v>
      </c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>
        <v>39.914503816793896</v>
      </c>
      <c r="BZ20" s="45"/>
      <c r="CA20" s="45"/>
      <c r="CB20" s="45"/>
      <c r="CC20" s="45"/>
      <c r="CD20" s="45"/>
      <c r="CE20" s="45">
        <v>2006.7866447421704</v>
      </c>
      <c r="CF20" s="45"/>
      <c r="CG20" s="45"/>
      <c r="CH20" s="45"/>
      <c r="CI20" s="45"/>
      <c r="CJ20" s="45"/>
      <c r="CK20" s="45">
        <v>13.82716049382716</v>
      </c>
      <c r="CL20" s="45"/>
      <c r="CM20" s="45">
        <v>12.114706810280838</v>
      </c>
      <c r="CN20" s="45"/>
      <c r="CO20" s="45"/>
      <c r="CP20" s="45">
        <v>11.990745286416459</v>
      </c>
      <c r="CQ20" s="45">
        <v>12.192429063361439</v>
      </c>
      <c r="CR20" s="45">
        <v>12.192577405629994</v>
      </c>
      <c r="CS20" s="45"/>
      <c r="CT20" s="45"/>
      <c r="CU20" s="45"/>
      <c r="CV20" s="45"/>
      <c r="CW20" s="45"/>
      <c r="CX20" s="45">
        <v>53.2</v>
      </c>
      <c r="CY20" s="45"/>
      <c r="CZ20" s="45"/>
      <c r="DA20" s="45">
        <v>16.762491627595445</v>
      </c>
      <c r="DB20" s="45">
        <v>14.711011065119573</v>
      </c>
      <c r="DC20" s="45">
        <v>9.1904901403272969</v>
      </c>
      <c r="DD20" s="45"/>
      <c r="DE20" s="45">
        <v>17.600000000000001</v>
      </c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>
        <v>13.2</v>
      </c>
      <c r="DR20" s="45"/>
      <c r="DS20" s="45">
        <v>488.09148744866462</v>
      </c>
      <c r="DT20" s="45">
        <v>9.8624559427476193</v>
      </c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>
        <v>5.3490210553629272</v>
      </c>
      <c r="EG20" s="45"/>
      <c r="EH20" s="45">
        <v>95.681902638424376</v>
      </c>
      <c r="EI20" s="45">
        <v>5.996933650541898</v>
      </c>
      <c r="EJ20" s="45"/>
      <c r="EK20" s="45"/>
    </row>
    <row r="21" spans="1:141" x14ac:dyDescent="0.2">
      <c r="A21" s="44">
        <v>1880</v>
      </c>
      <c r="C21" s="45"/>
      <c r="D21" s="45"/>
      <c r="E21" s="45"/>
      <c r="F21" s="45"/>
      <c r="G21" s="45"/>
      <c r="H21" s="45">
        <v>10.157950540929598</v>
      </c>
      <c r="I21" s="45"/>
      <c r="J21" s="45">
        <v>0.55347730435953846</v>
      </c>
      <c r="K21" s="45"/>
      <c r="L21" s="45"/>
      <c r="M21" s="45">
        <v>7.873504273504274</v>
      </c>
      <c r="N21" s="45"/>
      <c r="O21" s="45"/>
      <c r="P21" s="45">
        <v>267.25263476747011</v>
      </c>
      <c r="Q21" s="45"/>
      <c r="R21" s="45">
        <v>4</v>
      </c>
      <c r="S21" s="45"/>
      <c r="T21" s="45"/>
      <c r="U21" s="45">
        <v>4.8</v>
      </c>
      <c r="V21" s="45"/>
      <c r="W21" s="45"/>
      <c r="X21" s="45">
        <v>56.484477183769727</v>
      </c>
      <c r="Y21" s="45"/>
      <c r="Z21" s="45"/>
      <c r="AA21" s="45"/>
      <c r="AB21" s="45"/>
      <c r="AC21" s="45">
        <v>4</v>
      </c>
      <c r="AD21" s="45"/>
      <c r="AE21" s="45">
        <v>27.325294143215267</v>
      </c>
      <c r="AF21" s="45"/>
      <c r="AG21" s="45"/>
      <c r="AH21" s="45"/>
      <c r="AI21" s="45"/>
      <c r="AJ21" s="45"/>
      <c r="AK21" s="45"/>
      <c r="AL21" s="45"/>
      <c r="AM21" s="45"/>
      <c r="AN21" s="45"/>
      <c r="AO21" s="45">
        <v>34.245417657758502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>
        <v>8</v>
      </c>
      <c r="AZ21" s="45"/>
      <c r="BA21" s="45">
        <v>90.828419947432408</v>
      </c>
      <c r="BB21" s="45"/>
      <c r="BC21" s="45"/>
      <c r="BD21" s="45"/>
      <c r="BE21" s="45"/>
      <c r="BF21" s="45">
        <v>1.6</v>
      </c>
      <c r="BG21" s="45"/>
      <c r="BH21" s="45">
        <v>35.152749006038441</v>
      </c>
      <c r="BI21" s="45"/>
      <c r="BJ21" s="45"/>
      <c r="BK21" s="45"/>
      <c r="BL21" s="45">
        <v>8.1197176470588239</v>
      </c>
      <c r="BM21" s="45">
        <v>8.128384937086663</v>
      </c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>
        <v>36.07741935483871</v>
      </c>
      <c r="BZ21" s="45"/>
      <c r="CA21" s="45"/>
      <c r="CB21" s="45"/>
      <c r="CC21" s="45"/>
      <c r="CD21" s="45"/>
      <c r="CE21" s="45">
        <v>2639.2553970453423</v>
      </c>
      <c r="CF21" s="45"/>
      <c r="CG21" s="45"/>
      <c r="CH21" s="45"/>
      <c r="CI21" s="45"/>
      <c r="CJ21" s="45"/>
      <c r="CK21" s="45">
        <v>13.82716049382716</v>
      </c>
      <c r="CL21" s="45"/>
      <c r="CM21" s="45">
        <v>10.054552349602789</v>
      </c>
      <c r="CN21" s="45"/>
      <c r="CO21" s="45"/>
      <c r="CP21" s="45">
        <v>12.190935184437073</v>
      </c>
      <c r="CQ21" s="45">
        <v>12.189951873494884</v>
      </c>
      <c r="CR21" s="45">
        <v>12.192577405629994</v>
      </c>
      <c r="CS21" s="45"/>
      <c r="CT21" s="45"/>
      <c r="CU21" s="45"/>
      <c r="CV21" s="45"/>
      <c r="CW21" s="45"/>
      <c r="CX21" s="45">
        <v>55.659016393442627</v>
      </c>
      <c r="CY21" s="45"/>
      <c r="CZ21" s="45"/>
      <c r="DA21" s="45">
        <v>16.711004784688996</v>
      </c>
      <c r="DB21" s="45">
        <v>16.787187850377464</v>
      </c>
      <c r="DC21" s="45">
        <v>9.1904901403272969</v>
      </c>
      <c r="DD21" s="45"/>
      <c r="DE21" s="45">
        <v>17.600000000000001</v>
      </c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>
        <v>12.883804627249358</v>
      </c>
      <c r="DR21" s="45"/>
      <c r="DS21" s="45">
        <v>461.07075127644055</v>
      </c>
      <c r="DT21" s="45">
        <v>8.6760951113204072</v>
      </c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>
        <v>5.8985315564003269</v>
      </c>
      <c r="EG21" s="45"/>
      <c r="EH21" s="45">
        <v>94.97179487179487</v>
      </c>
      <c r="EI21" s="45">
        <v>6</v>
      </c>
      <c r="EJ21" s="45"/>
      <c r="EK21" s="45"/>
    </row>
    <row r="22" spans="1:141" x14ac:dyDescent="0.2">
      <c r="A22" s="44">
        <v>1881</v>
      </c>
      <c r="C22" s="45"/>
      <c r="D22" s="45"/>
      <c r="E22" s="45"/>
      <c r="F22" s="45"/>
      <c r="G22" s="45"/>
      <c r="H22" s="45">
        <v>10.160481171358329</v>
      </c>
      <c r="I22" s="45"/>
      <c r="J22" s="45">
        <v>0.59994035438379412</v>
      </c>
      <c r="K22" s="45"/>
      <c r="L22" s="45"/>
      <c r="M22" s="45">
        <v>6.2566037735849056</v>
      </c>
      <c r="N22" s="45"/>
      <c r="O22" s="45"/>
      <c r="P22" s="45">
        <v>203.78410711402131</v>
      </c>
      <c r="Q22" s="45"/>
      <c r="R22" s="45">
        <v>3.9847672778561356</v>
      </c>
      <c r="S22" s="45"/>
      <c r="T22" s="45"/>
      <c r="U22" s="45">
        <v>4.8</v>
      </c>
      <c r="V22" s="45"/>
      <c r="W22" s="45"/>
      <c r="X22" s="45">
        <v>64</v>
      </c>
      <c r="Y22" s="45"/>
      <c r="Z22" s="45"/>
      <c r="AA22" s="45"/>
      <c r="AB22" s="45"/>
      <c r="AC22" s="45">
        <v>4</v>
      </c>
      <c r="AD22" s="45"/>
      <c r="AE22" s="45">
        <v>15.234859409912415</v>
      </c>
      <c r="AF22" s="45"/>
      <c r="AG22" s="45"/>
      <c r="AH22" s="45"/>
      <c r="AI22" s="45"/>
      <c r="AJ22" s="45"/>
      <c r="AK22" s="45"/>
      <c r="AL22" s="45"/>
      <c r="AM22" s="45"/>
      <c r="AN22" s="45"/>
      <c r="AO22" s="45">
        <v>22.857142857142858</v>
      </c>
      <c r="AP22" s="45"/>
      <c r="AQ22" s="45"/>
      <c r="AR22" s="45"/>
      <c r="AS22" s="45"/>
      <c r="AT22" s="45"/>
      <c r="AU22" s="45"/>
      <c r="AV22" s="45"/>
      <c r="AW22" s="45"/>
      <c r="AX22" s="45"/>
      <c r="AY22" s="45">
        <v>8</v>
      </c>
      <c r="AZ22" s="45"/>
      <c r="BA22" s="45">
        <v>78.826979472140749</v>
      </c>
      <c r="BB22" s="45"/>
      <c r="BC22" s="45"/>
      <c r="BD22" s="45"/>
      <c r="BE22" s="45"/>
      <c r="BF22" s="45">
        <v>2</v>
      </c>
      <c r="BG22" s="45"/>
      <c r="BH22" s="45">
        <v>35.152749006038441</v>
      </c>
      <c r="BI22" s="45"/>
      <c r="BJ22" s="45"/>
      <c r="BK22" s="45"/>
      <c r="BL22" s="45">
        <v>26.352941176470591</v>
      </c>
      <c r="BM22" s="45">
        <v>8.7638121523060697</v>
      </c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>
        <v>32.222857142857144</v>
      </c>
      <c r="BZ22" s="45"/>
      <c r="CA22" s="45"/>
      <c r="CB22" s="45"/>
      <c r="CC22" s="45"/>
      <c r="CD22" s="45"/>
      <c r="CE22" s="45">
        <v>1592.8322548531607</v>
      </c>
      <c r="CF22" s="45"/>
      <c r="CG22" s="45"/>
      <c r="CH22" s="45"/>
      <c r="CI22" s="45"/>
      <c r="CJ22" s="45"/>
      <c r="CK22" s="45">
        <v>15.209876543209877</v>
      </c>
      <c r="CL22" s="45"/>
      <c r="CM22" s="45">
        <v>8.2519069603099133</v>
      </c>
      <c r="CN22" s="45"/>
      <c r="CO22" s="45"/>
      <c r="CP22" s="45">
        <v>12.977840284483923</v>
      </c>
      <c r="CQ22" s="45">
        <v>16.201478638366272</v>
      </c>
      <c r="CR22" s="45">
        <v>13.005415899338661</v>
      </c>
      <c r="CS22" s="45"/>
      <c r="CT22" s="45"/>
      <c r="CU22" s="45"/>
      <c r="CV22" s="45"/>
      <c r="CW22" s="45"/>
      <c r="CX22" s="45">
        <v>52</v>
      </c>
      <c r="CY22" s="45"/>
      <c r="CZ22" s="45"/>
      <c r="DA22" s="45">
        <v>7.2982381959126146</v>
      </c>
      <c r="DB22" s="45">
        <v>16.812584074422372</v>
      </c>
      <c r="DC22" s="45">
        <v>9.1904901403272969</v>
      </c>
      <c r="DD22" s="45"/>
      <c r="DE22" s="45">
        <v>18</v>
      </c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>
        <v>13.2</v>
      </c>
      <c r="DR22" s="45"/>
      <c r="DS22" s="45">
        <v>543.04457452315535</v>
      </c>
      <c r="DT22" s="45">
        <v>7.9031424888451207</v>
      </c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>
        <v>6.8337896007470338</v>
      </c>
      <c r="EG22" s="45"/>
      <c r="EH22" s="45">
        <v>93.333333333333343</v>
      </c>
      <c r="EI22" s="45">
        <v>6.6439116838813606</v>
      </c>
      <c r="EJ22" s="45"/>
      <c r="EK22" s="45"/>
    </row>
    <row r="23" spans="1:141" x14ac:dyDescent="0.2">
      <c r="A23" s="44">
        <v>1882</v>
      </c>
      <c r="C23" s="45"/>
      <c r="D23" s="45"/>
      <c r="E23" s="45"/>
      <c r="F23" s="45"/>
      <c r="G23" s="45"/>
      <c r="H23" s="45"/>
      <c r="I23" s="45">
        <v>4.149995750106247</v>
      </c>
      <c r="J23" s="45"/>
      <c r="K23" s="45">
        <v>6.8499637313216306</v>
      </c>
      <c r="L23" s="45"/>
      <c r="M23" s="45"/>
      <c r="N23" s="45"/>
      <c r="O23" s="45"/>
      <c r="P23" s="45">
        <v>229.25712050327397</v>
      </c>
      <c r="Q23" s="45"/>
      <c r="R23" s="45"/>
      <c r="S23" s="45"/>
      <c r="T23" s="45">
        <v>4.5</v>
      </c>
      <c r="U23" s="45"/>
      <c r="V23" s="45"/>
      <c r="W23" s="45"/>
      <c r="X23" s="45">
        <v>50.748198632480275</v>
      </c>
      <c r="Y23" s="45"/>
      <c r="Z23" s="45"/>
      <c r="AA23" s="45"/>
      <c r="AB23" s="45"/>
      <c r="AC23" s="45">
        <v>4.5</v>
      </c>
      <c r="AD23" s="45"/>
      <c r="AE23" s="45">
        <v>40</v>
      </c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>
        <v>78.826979472140749</v>
      </c>
      <c r="BB23" s="45"/>
      <c r="BC23" s="45"/>
      <c r="BD23" s="45"/>
      <c r="BE23" s="45"/>
      <c r="BF23" s="45"/>
      <c r="BG23" s="45">
        <v>10.806682577565633</v>
      </c>
      <c r="BH23" s="45">
        <v>35.152749006038441</v>
      </c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>
        <v>13.3</v>
      </c>
      <c r="BY23" s="45"/>
      <c r="BZ23" s="45"/>
      <c r="CA23" s="45"/>
      <c r="CB23" s="45"/>
      <c r="CC23" s="45"/>
      <c r="CD23" s="45"/>
      <c r="CE23" s="45">
        <v>1592.8322548531607</v>
      </c>
      <c r="CF23" s="45"/>
      <c r="CG23" s="45"/>
      <c r="CH23" s="45">
        <v>7.4112149532710276</v>
      </c>
      <c r="CI23" s="45"/>
      <c r="CJ23" s="45"/>
      <c r="CK23" s="45"/>
      <c r="CL23" s="45">
        <v>1.1738355513307985</v>
      </c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>
        <v>16.812989548666884</v>
      </c>
      <c r="DC23" s="45"/>
      <c r="DD23" s="45">
        <v>13.915518309704096</v>
      </c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>
        <v>61.121664405246499</v>
      </c>
      <c r="DS23" s="45"/>
      <c r="DT23" s="45">
        <v>11.991800478305432</v>
      </c>
      <c r="DU23" s="45"/>
      <c r="DV23" s="45"/>
      <c r="DW23" s="45"/>
      <c r="DX23" s="45"/>
      <c r="DY23" s="45">
        <v>14.249598715890851</v>
      </c>
      <c r="DZ23" s="45"/>
      <c r="EA23" s="45"/>
      <c r="EB23" s="45"/>
      <c r="EC23" s="45"/>
      <c r="ED23" s="45"/>
      <c r="EE23" s="45"/>
      <c r="EF23" s="45"/>
      <c r="EG23" s="45"/>
      <c r="EH23" s="45">
        <v>106.64211172498466</v>
      </c>
      <c r="EI23" s="45">
        <v>7.7493791786055395</v>
      </c>
      <c r="EJ23" s="45"/>
      <c r="EK23" s="45"/>
    </row>
    <row r="24" spans="1:141" x14ac:dyDescent="0.2">
      <c r="A24" s="44">
        <v>1883</v>
      </c>
      <c r="C24" s="45"/>
      <c r="D24" s="45"/>
      <c r="E24" s="45"/>
      <c r="F24" s="45"/>
      <c r="G24" s="45"/>
      <c r="H24" s="45"/>
      <c r="I24" s="45">
        <v>4.1499971666572222</v>
      </c>
      <c r="J24" s="45"/>
      <c r="K24" s="45">
        <v>5.4999832186608488</v>
      </c>
      <c r="L24" s="45"/>
      <c r="M24" s="45"/>
      <c r="N24" s="45"/>
      <c r="O24" s="45"/>
      <c r="P24" s="45">
        <v>229.25712050327397</v>
      </c>
      <c r="Q24" s="45"/>
      <c r="R24" s="45"/>
      <c r="S24" s="45"/>
      <c r="T24" s="45">
        <v>4.7253086419753085</v>
      </c>
      <c r="U24" s="45"/>
      <c r="V24" s="45"/>
      <c r="W24" s="45"/>
      <c r="X24" s="45">
        <v>45.609200110986436</v>
      </c>
      <c r="Y24" s="45"/>
      <c r="Z24" s="45"/>
      <c r="AA24" s="45"/>
      <c r="AB24" s="45"/>
      <c r="AC24" s="45">
        <v>4.4999507534718806</v>
      </c>
      <c r="AD24" s="45"/>
      <c r="AE24" s="45">
        <v>40</v>
      </c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>
        <v>78.826979472140749</v>
      </c>
      <c r="BB24" s="45"/>
      <c r="BC24" s="45"/>
      <c r="BD24" s="45"/>
      <c r="BE24" s="45"/>
      <c r="BF24" s="45"/>
      <c r="BG24" s="45">
        <v>11.999669202778696</v>
      </c>
      <c r="BH24" s="45">
        <v>35.152749006038441</v>
      </c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>
        <v>12</v>
      </c>
      <c r="BY24" s="45"/>
      <c r="BZ24" s="45"/>
      <c r="CA24" s="45"/>
      <c r="CB24" s="45"/>
      <c r="CC24" s="45"/>
      <c r="CD24" s="45"/>
      <c r="CE24" s="45">
        <v>1433.5490293678447</v>
      </c>
      <c r="CF24" s="45"/>
      <c r="CG24" s="45"/>
      <c r="CH24" s="45">
        <v>4.5713333333333335</v>
      </c>
      <c r="CI24" s="45"/>
      <c r="CJ24" s="45"/>
      <c r="CK24" s="45"/>
      <c r="CL24" s="45">
        <v>1.183662797114821</v>
      </c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>
        <v>16.812584074422372</v>
      </c>
      <c r="DC24" s="45"/>
      <c r="DD24" s="45">
        <v>14.287293578644926</v>
      </c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>
        <v>76.997816593886469</v>
      </c>
      <c r="DS24" s="45"/>
      <c r="DT24" s="45">
        <v>12.426303854875282</v>
      </c>
      <c r="DU24" s="45"/>
      <c r="DV24" s="45"/>
      <c r="DW24" s="45"/>
      <c r="DX24" s="45"/>
      <c r="DY24" s="45">
        <v>14.450076804915515</v>
      </c>
      <c r="DZ24" s="45"/>
      <c r="EA24" s="45"/>
      <c r="EB24" s="45"/>
      <c r="EC24" s="45"/>
      <c r="ED24" s="45"/>
      <c r="EE24" s="45"/>
      <c r="EF24" s="45"/>
      <c r="EG24" s="45"/>
      <c r="EH24" s="45">
        <v>117.33377622764769</v>
      </c>
      <c r="EI24" s="45">
        <v>13.125504439063761</v>
      </c>
      <c r="EJ24" s="45"/>
      <c r="EK24" s="45"/>
    </row>
    <row r="25" spans="1:141" x14ac:dyDescent="0.2">
      <c r="A25" s="44">
        <v>1884</v>
      </c>
      <c r="C25" s="45"/>
      <c r="D25" s="45"/>
      <c r="E25" s="45"/>
      <c r="F25" s="45"/>
      <c r="G25" s="45"/>
      <c r="H25" s="45"/>
      <c r="I25" s="45">
        <v>4.0033149171270717</v>
      </c>
      <c r="J25" s="45"/>
      <c r="K25" s="45">
        <v>4.749942857142857</v>
      </c>
      <c r="L25" s="45"/>
      <c r="M25" s="45"/>
      <c r="N25" s="45"/>
      <c r="O25" s="45"/>
      <c r="P25" s="45">
        <v>224.16251782542344</v>
      </c>
      <c r="Q25" s="45"/>
      <c r="R25" s="45"/>
      <c r="S25" s="45"/>
      <c r="T25" s="45">
        <v>5</v>
      </c>
      <c r="U25" s="45"/>
      <c r="V25" s="45"/>
      <c r="W25" s="45"/>
      <c r="X25" s="45">
        <v>46.21690691816751</v>
      </c>
      <c r="Y25" s="45"/>
      <c r="Z25" s="45"/>
      <c r="AA25" s="45"/>
      <c r="AB25" s="45"/>
      <c r="AC25" s="45">
        <v>4.500051851083688</v>
      </c>
      <c r="AD25" s="45"/>
      <c r="AE25" s="45">
        <v>45</v>
      </c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>
        <v>97.197994513291079</v>
      </c>
      <c r="BB25" s="45"/>
      <c r="BC25" s="45"/>
      <c r="BD25" s="45"/>
      <c r="BE25" s="45"/>
      <c r="BF25" s="45"/>
      <c r="BG25" s="45">
        <v>12</v>
      </c>
      <c r="BH25" s="45">
        <v>35.152749006038441</v>
      </c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>
        <v>13.8</v>
      </c>
      <c r="BY25" s="45"/>
      <c r="BZ25" s="45"/>
      <c r="CA25" s="45"/>
      <c r="CB25" s="45"/>
      <c r="CC25" s="45"/>
      <c r="CD25" s="45"/>
      <c r="CE25" s="45">
        <v>1592.8322548531607</v>
      </c>
      <c r="CF25" s="45"/>
      <c r="CG25" s="45"/>
      <c r="CH25" s="45">
        <v>4.5998511928319274</v>
      </c>
      <c r="CI25" s="45"/>
      <c r="CJ25" s="45"/>
      <c r="CK25" s="45"/>
      <c r="CL25" s="45">
        <v>1.1572631471727901</v>
      </c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>
        <v>21.015730093027962</v>
      </c>
      <c r="DC25" s="45"/>
      <c r="DD25" s="45">
        <v>17.806937353030488</v>
      </c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>
        <v>72.386038527560558</v>
      </c>
      <c r="DS25" s="45"/>
      <c r="DT25" s="45">
        <v>14.999463921947036</v>
      </c>
      <c r="DU25" s="45"/>
      <c r="DV25" s="45"/>
      <c r="DW25" s="45"/>
      <c r="DX25" s="45"/>
      <c r="DY25" s="45">
        <v>14.800261951538966</v>
      </c>
      <c r="DZ25" s="45"/>
      <c r="EA25" s="45"/>
      <c r="EB25" s="45"/>
      <c r="EC25" s="45"/>
      <c r="ED25" s="45"/>
      <c r="EE25" s="45"/>
      <c r="EF25" s="45"/>
      <c r="EG25" s="45"/>
      <c r="EH25" s="45">
        <v>106.66666666666667</v>
      </c>
      <c r="EI25" s="45">
        <v>11.625032731081435</v>
      </c>
      <c r="EJ25" s="45"/>
      <c r="EK25" s="45"/>
    </row>
    <row r="26" spans="1:141" x14ac:dyDescent="0.2">
      <c r="A26" s="44">
        <v>1885</v>
      </c>
      <c r="C26" s="45"/>
      <c r="D26" s="45"/>
      <c r="E26" s="45"/>
      <c r="F26" s="45"/>
      <c r="G26" s="45"/>
      <c r="H26" s="45"/>
      <c r="I26" s="45">
        <v>3.6499852579852581</v>
      </c>
      <c r="J26" s="45"/>
      <c r="K26" s="45">
        <v>4.4000000000000004</v>
      </c>
      <c r="L26" s="45"/>
      <c r="M26" s="45"/>
      <c r="N26" s="45"/>
      <c r="O26" s="45"/>
      <c r="P26" s="45">
        <v>203.78410711402131</v>
      </c>
      <c r="Q26" s="45"/>
      <c r="R26" s="45"/>
      <c r="S26" s="45"/>
      <c r="T26" s="45"/>
      <c r="U26" s="45">
        <v>4.5</v>
      </c>
      <c r="V26" s="45"/>
      <c r="W26" s="45"/>
      <c r="X26" s="45">
        <v>44.966782956991928</v>
      </c>
      <c r="Y26" s="45"/>
      <c r="Z26" s="45"/>
      <c r="AA26" s="45"/>
      <c r="AB26" s="45"/>
      <c r="AC26" s="45">
        <v>4.5000458589379067</v>
      </c>
      <c r="AD26" s="45"/>
      <c r="AE26" s="45">
        <v>43.75</v>
      </c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>
        <v>95.499667905290167</v>
      </c>
      <c r="BB26" s="45"/>
      <c r="BC26" s="45"/>
      <c r="BD26" s="45"/>
      <c r="BE26" s="45"/>
      <c r="BF26" s="45"/>
      <c r="BG26" s="45">
        <v>12.006923076923076</v>
      </c>
      <c r="BH26" s="45">
        <v>35.148409160482139</v>
      </c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>
        <v>10.652777777777779</v>
      </c>
      <c r="BY26" s="45"/>
      <c r="BZ26" s="45"/>
      <c r="CA26" s="45"/>
      <c r="CB26" s="45"/>
      <c r="CC26" s="45"/>
      <c r="CD26" s="45"/>
      <c r="CE26" s="45">
        <v>1401.6923842707815</v>
      </c>
      <c r="CF26" s="45"/>
      <c r="CG26" s="45"/>
      <c r="CH26" s="45">
        <v>6.14271142844472</v>
      </c>
      <c r="CI26" s="45"/>
      <c r="CJ26" s="45"/>
      <c r="CK26" s="45"/>
      <c r="CL26" s="45">
        <v>0.88657357947296689</v>
      </c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>
        <v>21.015730093027962</v>
      </c>
      <c r="DC26" s="45"/>
      <c r="DD26" s="45">
        <v>18.845142384766657</v>
      </c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>
        <v>92.562099358974365</v>
      </c>
      <c r="DS26" s="45"/>
      <c r="DT26" s="45">
        <v>13.033980582524272</v>
      </c>
      <c r="DU26" s="45"/>
      <c r="DV26" s="45"/>
      <c r="DW26" s="45"/>
      <c r="DX26" s="45"/>
      <c r="DY26" s="45">
        <v>14</v>
      </c>
      <c r="DZ26" s="45"/>
      <c r="EA26" s="45"/>
      <c r="EB26" s="45"/>
      <c r="EC26" s="45"/>
      <c r="ED26" s="45"/>
      <c r="EE26" s="45"/>
      <c r="EF26" s="45"/>
      <c r="EG26" s="45"/>
      <c r="EH26" s="45">
        <v>106.66666666666667</v>
      </c>
      <c r="EI26" s="45">
        <v>7.6040999359385006</v>
      </c>
      <c r="EJ26" s="45"/>
      <c r="EK26" s="45"/>
    </row>
    <row r="27" spans="1:141" x14ac:dyDescent="0.2">
      <c r="A27" s="44">
        <v>1886</v>
      </c>
      <c r="C27" s="45"/>
      <c r="D27" s="45"/>
      <c r="E27" s="45"/>
      <c r="F27" s="45"/>
      <c r="G27" s="45"/>
      <c r="H27" s="45"/>
      <c r="I27" s="45">
        <v>3.6</v>
      </c>
      <c r="J27" s="45"/>
      <c r="K27" s="45">
        <v>5.666631578947368</v>
      </c>
      <c r="L27" s="45"/>
      <c r="M27" s="45"/>
      <c r="N27" s="45"/>
      <c r="O27" s="45"/>
      <c r="P27" s="45">
        <v>229.20896735887086</v>
      </c>
      <c r="Q27" s="45"/>
      <c r="R27" s="45"/>
      <c r="S27" s="45"/>
      <c r="T27" s="45"/>
      <c r="U27" s="45">
        <v>4.1999596312991994</v>
      </c>
      <c r="V27" s="45"/>
      <c r="W27" s="45"/>
      <c r="X27" s="45">
        <v>41.672016466427081</v>
      </c>
      <c r="Y27" s="45"/>
      <c r="Z27" s="45"/>
      <c r="AA27" s="45"/>
      <c r="AB27" s="45"/>
      <c r="AC27" s="45">
        <v>4.375</v>
      </c>
      <c r="AD27" s="45"/>
      <c r="AE27" s="45">
        <v>20.166885991147264</v>
      </c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>
        <v>69.233528133504919</v>
      </c>
      <c r="BB27" s="45"/>
      <c r="BC27" s="45"/>
      <c r="BD27" s="45"/>
      <c r="BE27" s="45"/>
      <c r="BF27" s="45"/>
      <c r="BG27" s="45">
        <v>10.050251256281408</v>
      </c>
      <c r="BH27" s="45">
        <v>38.273512318132305</v>
      </c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>
        <v>8</v>
      </c>
      <c r="BY27" s="45"/>
      <c r="BZ27" s="45"/>
      <c r="CA27" s="45"/>
      <c r="CB27" s="45"/>
      <c r="CC27" s="45"/>
      <c r="CD27" s="45"/>
      <c r="CE27" s="45">
        <v>1620.7057948519032</v>
      </c>
      <c r="CF27" s="45"/>
      <c r="CG27" s="45"/>
      <c r="CH27" s="45">
        <v>4.4351133869787853</v>
      </c>
      <c r="CI27" s="45"/>
      <c r="CJ27" s="45"/>
      <c r="CK27" s="45"/>
      <c r="CL27" s="45">
        <v>0.93458272811223198</v>
      </c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>
        <v>17.86337057907377</v>
      </c>
      <c r="DC27" s="45"/>
      <c r="DD27" s="45">
        <v>12.037556329821284</v>
      </c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>
        <v>67.204678362573105</v>
      </c>
      <c r="DS27" s="45"/>
      <c r="DT27" s="45">
        <v>11.207949239794086</v>
      </c>
      <c r="DU27" s="45"/>
      <c r="DV27" s="45"/>
      <c r="DW27" s="45"/>
      <c r="DX27" s="45"/>
      <c r="DY27" s="45">
        <v>11.4</v>
      </c>
      <c r="DZ27" s="45"/>
      <c r="EA27" s="45"/>
      <c r="EB27" s="45"/>
      <c r="EC27" s="45"/>
      <c r="ED27" s="45"/>
      <c r="EE27" s="45"/>
      <c r="EF27" s="45"/>
      <c r="EG27" s="45"/>
      <c r="EH27" s="45">
        <v>93.333333333333343</v>
      </c>
      <c r="EI27" s="45">
        <v>5.8392355255761661</v>
      </c>
      <c r="EJ27" s="45"/>
      <c r="EK27" s="45"/>
    </row>
    <row r="28" spans="1:141" x14ac:dyDescent="0.2">
      <c r="A28" s="44">
        <v>1888</v>
      </c>
      <c r="C28" s="45"/>
      <c r="D28" s="45"/>
      <c r="E28" s="45"/>
      <c r="F28" s="45"/>
      <c r="G28" s="45">
        <v>3.5999246325838463</v>
      </c>
      <c r="H28" s="45"/>
      <c r="I28" s="45">
        <v>5.5999617371341115</v>
      </c>
      <c r="J28" s="45"/>
      <c r="K28" s="45">
        <v>6</v>
      </c>
      <c r="L28" s="45"/>
      <c r="M28" s="45">
        <v>10</v>
      </c>
      <c r="N28" s="45"/>
      <c r="O28" s="45"/>
      <c r="P28" s="45">
        <v>305.67616067103199</v>
      </c>
      <c r="Q28" s="45"/>
      <c r="R28" s="45"/>
      <c r="S28" s="45"/>
      <c r="T28" s="45">
        <v>4</v>
      </c>
      <c r="U28" s="45"/>
      <c r="V28" s="45"/>
      <c r="W28" s="45"/>
      <c r="X28" s="45">
        <v>40.525175480114818</v>
      </c>
      <c r="Y28" s="45"/>
      <c r="Z28" s="45"/>
      <c r="AA28" s="45"/>
      <c r="AB28" s="45"/>
      <c r="AC28" s="45">
        <v>4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5">
        <v>1.6038295835327907</v>
      </c>
      <c r="AN28" s="45"/>
      <c r="AO28" s="45">
        <v>22.857142857142858</v>
      </c>
      <c r="AP28" s="45"/>
      <c r="AQ28" s="45">
        <v>20.118658169327848</v>
      </c>
      <c r="AR28" s="45">
        <v>100.59329084663923</v>
      </c>
      <c r="AS28" s="45"/>
      <c r="AT28" s="45"/>
      <c r="AU28" s="45"/>
      <c r="AV28" s="45"/>
      <c r="AW28" s="45"/>
      <c r="AX28" s="45"/>
      <c r="AY28" s="45"/>
      <c r="AZ28" s="45">
        <v>52.551319648093838</v>
      </c>
      <c r="BA28" s="45"/>
      <c r="BB28" s="45"/>
      <c r="BC28" s="45"/>
      <c r="BD28" s="45"/>
      <c r="BE28" s="45"/>
      <c r="BF28" s="45">
        <v>0.87999232285868823</v>
      </c>
      <c r="BG28" s="45"/>
      <c r="BH28" s="45">
        <v>28.121916898783482</v>
      </c>
      <c r="BI28" s="45"/>
      <c r="BJ28" s="45">
        <v>9.8483694523298482</v>
      </c>
      <c r="BK28" s="45"/>
      <c r="BL28" s="45"/>
      <c r="BM28" s="45">
        <v>4</v>
      </c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>
        <v>8</v>
      </c>
      <c r="BY28" s="45"/>
      <c r="BZ28" s="45"/>
      <c r="CA28" s="45"/>
      <c r="CB28" s="45"/>
      <c r="CC28" s="45"/>
      <c r="CD28" s="45"/>
      <c r="CE28" s="45">
        <v>1274.2658038825286</v>
      </c>
      <c r="CF28" s="45"/>
      <c r="CG28" s="45">
        <v>0.94730185497470487</v>
      </c>
      <c r="CH28" s="45"/>
      <c r="CI28" s="45"/>
      <c r="CJ28" s="45"/>
      <c r="CK28" s="45"/>
      <c r="CL28" s="45">
        <v>1.1164480319265055</v>
      </c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>
        <v>16.812369416459486</v>
      </c>
      <c r="DC28" s="45"/>
      <c r="DD28" s="45">
        <v>53.993149552999014</v>
      </c>
      <c r="DE28" s="45"/>
      <c r="DF28" s="45">
        <v>359.57128865258153</v>
      </c>
      <c r="DG28" s="45"/>
      <c r="DH28" s="45"/>
      <c r="DI28" s="45"/>
      <c r="DJ28" s="45"/>
      <c r="DK28" s="45"/>
      <c r="DL28" s="45"/>
      <c r="DM28" s="45"/>
      <c r="DN28" s="45">
        <v>2</v>
      </c>
      <c r="DO28" s="45"/>
      <c r="DP28" s="45"/>
      <c r="DQ28" s="45"/>
      <c r="DR28" s="45">
        <v>54.303030303030305</v>
      </c>
      <c r="DS28" s="45"/>
      <c r="DT28" s="45">
        <v>13.032729739008818</v>
      </c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>
        <v>4.1000878575755122</v>
      </c>
      <c r="EG28" s="45"/>
      <c r="EH28" s="45">
        <v>80</v>
      </c>
      <c r="EI28" s="45"/>
      <c r="EJ28" s="45"/>
      <c r="EK28" s="45"/>
    </row>
    <row r="29" spans="1:141" x14ac:dyDescent="0.2">
      <c r="A29" s="44">
        <v>1889</v>
      </c>
      <c r="C29" s="45">
        <v>37.930208429309097</v>
      </c>
      <c r="D29" s="45">
        <v>0.70833333333333337</v>
      </c>
      <c r="E29" s="45">
        <v>3.5977653631284916</v>
      </c>
      <c r="F29" s="45"/>
      <c r="G29" s="45">
        <v>3.5998607403968901</v>
      </c>
      <c r="H29" s="45"/>
      <c r="I29" s="45">
        <v>5.6010037641154327</v>
      </c>
      <c r="J29" s="45"/>
      <c r="K29" s="45">
        <v>5.6000629822075263</v>
      </c>
      <c r="L29" s="45"/>
      <c r="M29" s="45">
        <v>10</v>
      </c>
      <c r="N29" s="45"/>
      <c r="O29" s="45">
        <v>8.6014207967514604</v>
      </c>
      <c r="P29" s="45">
        <v>313.55120752221785</v>
      </c>
      <c r="Q29" s="45"/>
      <c r="R29" s="45">
        <v>6.1129943502824862</v>
      </c>
      <c r="S29" s="45">
        <v>5</v>
      </c>
      <c r="T29" s="45">
        <v>4.8</v>
      </c>
      <c r="U29" s="45"/>
      <c r="V29" s="45">
        <v>359.57128865258153</v>
      </c>
      <c r="W29" s="45"/>
      <c r="X29" s="45">
        <v>47.616987881952468</v>
      </c>
      <c r="Y29" s="45"/>
      <c r="Z29" s="45">
        <v>9.8458084195925224</v>
      </c>
      <c r="AA29" s="45"/>
      <c r="AB29" s="45"/>
      <c r="AC29" s="45">
        <v>4.2000926354793888</v>
      </c>
      <c r="AD29" s="45">
        <v>4</v>
      </c>
      <c r="AE29" s="45"/>
      <c r="AF29" s="45">
        <v>0.40000576377181229</v>
      </c>
      <c r="AG29" s="45">
        <v>0.6</v>
      </c>
      <c r="AH29" s="45">
        <v>0.19998487908669685</v>
      </c>
      <c r="AI29" s="45">
        <v>28.987012987012989</v>
      </c>
      <c r="AJ29" s="45"/>
      <c r="AK29" s="45"/>
      <c r="AL29" s="45">
        <v>12.307692307692307</v>
      </c>
      <c r="AM29" s="45">
        <v>1.600137614678899</v>
      </c>
      <c r="AN29" s="45"/>
      <c r="AO29" s="45">
        <v>22.885024221935666</v>
      </c>
      <c r="AP29" s="45"/>
      <c r="AQ29" s="45">
        <v>21.760684427236374</v>
      </c>
      <c r="AR29" s="45">
        <v>46.943535728431641</v>
      </c>
      <c r="AS29" s="45"/>
      <c r="AT29" s="45"/>
      <c r="AU29" s="45"/>
      <c r="AV29" s="45">
        <v>0.59941520467836262</v>
      </c>
      <c r="AW29" s="45"/>
      <c r="AX29" s="45"/>
      <c r="AY29" s="45">
        <v>6</v>
      </c>
      <c r="AZ29" s="45">
        <v>52.709387013995084</v>
      </c>
      <c r="BA29" s="45"/>
      <c r="BB29" s="45">
        <v>6.2070063694267512</v>
      </c>
      <c r="BC29" s="45"/>
      <c r="BD29" s="45"/>
      <c r="BE29" s="45"/>
      <c r="BF29" s="45">
        <v>1.09501287392395</v>
      </c>
      <c r="BG29" s="45"/>
      <c r="BH29" s="45">
        <v>42.184081951810356</v>
      </c>
      <c r="BI29" s="45"/>
      <c r="BJ29" s="45"/>
      <c r="BK29" s="45"/>
      <c r="BL29" s="45">
        <v>31.539424280350442</v>
      </c>
      <c r="BM29" s="45"/>
      <c r="BN29" s="45">
        <v>5.3262017031458937</v>
      </c>
      <c r="BO29" s="45"/>
      <c r="BP29" s="45">
        <v>49.777777777777771</v>
      </c>
      <c r="BQ29" s="45">
        <v>1.2008733624454149</v>
      </c>
      <c r="BR29" s="45"/>
      <c r="BS29" s="45">
        <v>5.247408339325017</v>
      </c>
      <c r="BT29" s="45">
        <v>1.6005830903790088</v>
      </c>
      <c r="BU29" s="45">
        <v>1.5989304812834224</v>
      </c>
      <c r="BV29" s="45"/>
      <c r="BW29" s="45"/>
      <c r="BX29" s="45">
        <v>8</v>
      </c>
      <c r="BY29" s="45"/>
      <c r="BZ29" s="45"/>
      <c r="CA29" s="45"/>
      <c r="CB29" s="45">
        <v>0.39945897204688907</v>
      </c>
      <c r="CC29" s="45"/>
      <c r="CD29" s="45"/>
      <c r="CE29" s="45">
        <v>1241.1263408620937</v>
      </c>
      <c r="CF29" s="45">
        <v>0.39988623435722409</v>
      </c>
      <c r="CG29" s="45"/>
      <c r="CH29" s="45"/>
      <c r="CI29" s="45"/>
      <c r="CJ29" s="45"/>
      <c r="CK29" s="45">
        <v>13.794096982364158</v>
      </c>
      <c r="CL29" s="45"/>
      <c r="CM29" s="45">
        <v>9.001121294851794</v>
      </c>
      <c r="CN29" s="45"/>
      <c r="CO29" s="45">
        <v>21.638649425287355</v>
      </c>
      <c r="CP29" s="45">
        <v>36.002671579917092</v>
      </c>
      <c r="CQ29" s="45">
        <v>14.404198193800342</v>
      </c>
      <c r="CR29" s="45"/>
      <c r="CS29" s="45">
        <v>3.600179694519317</v>
      </c>
      <c r="CT29" s="45">
        <v>27.03886925795053</v>
      </c>
      <c r="CU29" s="45"/>
      <c r="CV29" s="45">
        <v>9.8362681495211604</v>
      </c>
      <c r="CW29" s="45"/>
      <c r="CX29" s="45">
        <v>26.953125</v>
      </c>
      <c r="CY29" s="45">
        <v>30.853864123674153</v>
      </c>
      <c r="CZ29" s="45">
        <v>16</v>
      </c>
      <c r="DA29" s="45">
        <v>15.999725326603835</v>
      </c>
      <c r="DB29" s="45">
        <v>16.812163507480346</v>
      </c>
      <c r="DC29" s="45">
        <v>10.332198333660633</v>
      </c>
      <c r="DD29" s="45">
        <v>13.781478383191118</v>
      </c>
      <c r="DE29" s="45"/>
      <c r="DF29" s="45"/>
      <c r="DG29" s="45"/>
      <c r="DH29" s="45"/>
      <c r="DI29" s="45">
        <v>4</v>
      </c>
      <c r="DJ29" s="45">
        <v>0.58333333333333337</v>
      </c>
      <c r="DK29" s="45"/>
      <c r="DL29" s="45"/>
      <c r="DM29" s="45"/>
      <c r="DN29" s="45">
        <v>2</v>
      </c>
      <c r="DO29" s="45">
        <v>1.1000000000000001</v>
      </c>
      <c r="DP29" s="45">
        <v>1</v>
      </c>
      <c r="DQ29" s="45"/>
      <c r="DR29" s="45">
        <v>56.799889184938927</v>
      </c>
      <c r="DS29" s="45"/>
      <c r="DT29" s="45">
        <v>14.688357858857593</v>
      </c>
      <c r="DU29" s="45">
        <v>6</v>
      </c>
      <c r="DV29" s="45">
        <v>92</v>
      </c>
      <c r="DW29" s="45"/>
      <c r="DX29" s="45"/>
      <c r="DY29" s="45">
        <v>12</v>
      </c>
      <c r="DZ29" s="45"/>
      <c r="EA29" s="45"/>
      <c r="EB29" s="45">
        <v>11.428571428571429</v>
      </c>
      <c r="EC29" s="45"/>
      <c r="ED29" s="45"/>
      <c r="EE29" s="45"/>
      <c r="EF29" s="45">
        <v>4.0993595881410618</v>
      </c>
      <c r="EG29" s="45"/>
      <c r="EH29" s="45">
        <v>71.724916081351736</v>
      </c>
      <c r="EI29" s="45">
        <v>6.5038726333907055</v>
      </c>
      <c r="EJ29" s="45">
        <v>2.114795918367347</v>
      </c>
      <c r="EK29" s="45"/>
    </row>
    <row r="30" spans="1:141" x14ac:dyDescent="0.2">
      <c r="A30" s="44">
        <v>1890</v>
      </c>
      <c r="C30" s="45">
        <v>37.966101694915253</v>
      </c>
      <c r="D30" s="45"/>
      <c r="E30" s="45">
        <v>4.800590841949778</v>
      </c>
      <c r="F30" s="45"/>
      <c r="G30" s="45">
        <v>2</v>
      </c>
      <c r="H30" s="45"/>
      <c r="I30" s="45">
        <v>5</v>
      </c>
      <c r="J30" s="45"/>
      <c r="K30" s="45">
        <v>5.4918238993710693</v>
      </c>
      <c r="L30" s="45"/>
      <c r="M30" s="45">
        <v>10</v>
      </c>
      <c r="N30" s="45"/>
      <c r="O30" s="45">
        <v>8.6005740966086464</v>
      </c>
      <c r="P30" s="45"/>
      <c r="Q30" s="45"/>
      <c r="R30" s="45">
        <v>6.1940298507462686</v>
      </c>
      <c r="S30" s="45">
        <v>5</v>
      </c>
      <c r="T30" s="45">
        <v>4.8</v>
      </c>
      <c r="U30" s="45"/>
      <c r="V30" s="45">
        <v>359.57128865258153</v>
      </c>
      <c r="W30" s="45"/>
      <c r="X30" s="45">
        <v>49.643189326863656</v>
      </c>
      <c r="Y30" s="45"/>
      <c r="Z30" s="45">
        <v>8.6542029399172264</v>
      </c>
      <c r="AA30" s="45"/>
      <c r="AB30" s="45"/>
      <c r="AC30" s="45">
        <v>4.1999534631195221</v>
      </c>
      <c r="AD30" s="45">
        <v>5</v>
      </c>
      <c r="AE30" s="45"/>
      <c r="AF30" s="45">
        <v>0.48000273466876325</v>
      </c>
      <c r="AG30" s="45"/>
      <c r="AH30" s="45">
        <v>0.24068209500609014</v>
      </c>
      <c r="AI30" s="45">
        <v>1.7999603292670832</v>
      </c>
      <c r="AJ30" s="45"/>
      <c r="AK30" s="45"/>
      <c r="AL30" s="45"/>
      <c r="AM30" s="45">
        <v>1.6000225212544339</v>
      </c>
      <c r="AN30" s="45"/>
      <c r="AO30" s="45">
        <v>27.427492243356266</v>
      </c>
      <c r="AP30" s="45"/>
      <c r="AQ30" s="45">
        <v>50.296645423319617</v>
      </c>
      <c r="AR30" s="45">
        <v>46.943535728431641</v>
      </c>
      <c r="AS30" s="45"/>
      <c r="AT30" s="45"/>
      <c r="AU30" s="45"/>
      <c r="AV30" s="45"/>
      <c r="AW30" s="45">
        <v>24.615384615384613</v>
      </c>
      <c r="AX30" s="45"/>
      <c r="AY30" s="45">
        <v>6</v>
      </c>
      <c r="AZ30" s="45">
        <v>62.010258087883074</v>
      </c>
      <c r="BA30" s="45"/>
      <c r="BB30" s="45"/>
      <c r="BC30" s="45">
        <v>6.2406779661016953</v>
      </c>
      <c r="BD30" s="45"/>
      <c r="BE30" s="45"/>
      <c r="BF30" s="45">
        <v>0.88000049787159895</v>
      </c>
      <c r="BG30" s="45"/>
      <c r="BH30" s="45">
        <v>38.667318169862405</v>
      </c>
      <c r="BI30" s="45"/>
      <c r="BJ30" s="45"/>
      <c r="BK30" s="45"/>
      <c r="BL30" s="45">
        <v>26.352941176470591</v>
      </c>
      <c r="BM30" s="45"/>
      <c r="BN30" s="45">
        <v>12.307692307692307</v>
      </c>
      <c r="BO30" s="45"/>
      <c r="BP30" s="45">
        <v>49.777777777777771</v>
      </c>
      <c r="BQ30" s="45">
        <v>1.2</v>
      </c>
      <c r="BR30" s="45"/>
      <c r="BS30" s="45">
        <v>5.2449716509854181</v>
      </c>
      <c r="BT30" s="45"/>
      <c r="BU30" s="45"/>
      <c r="BV30" s="45">
        <v>1.6002098635886675</v>
      </c>
      <c r="BW30" s="45"/>
      <c r="BX30" s="45">
        <v>9</v>
      </c>
      <c r="BY30" s="45"/>
      <c r="BZ30" s="45"/>
      <c r="CA30" s="45"/>
      <c r="CB30" s="45">
        <v>0.39990678163598231</v>
      </c>
      <c r="CC30" s="45"/>
      <c r="CD30" s="45"/>
      <c r="CE30" s="45">
        <v>1083.1259333001494</v>
      </c>
      <c r="CF30" s="45">
        <v>0.79997827621788953</v>
      </c>
      <c r="CG30" s="45"/>
      <c r="CH30" s="45"/>
      <c r="CI30" s="45"/>
      <c r="CJ30" s="45"/>
      <c r="CK30" s="45">
        <v>9.4026686619279189</v>
      </c>
      <c r="CL30" s="45"/>
      <c r="CM30" s="45">
        <v>0.71999910055765426</v>
      </c>
      <c r="CN30" s="45"/>
      <c r="CO30" s="45"/>
      <c r="CP30" s="45">
        <v>2.2000000000000002</v>
      </c>
      <c r="CQ30" s="45">
        <v>1.0465886037655265</v>
      </c>
      <c r="CR30" s="45"/>
      <c r="CS30" s="45">
        <v>3.5987261146496814</v>
      </c>
      <c r="CT30" s="45">
        <v>1.8400285663274416</v>
      </c>
      <c r="CU30" s="45"/>
      <c r="CV30" s="45">
        <v>10.815850815850816</v>
      </c>
      <c r="CW30" s="45"/>
      <c r="CX30" s="45">
        <v>64</v>
      </c>
      <c r="CY30" s="45"/>
      <c r="CZ30" s="45">
        <v>16.02391629297459</v>
      </c>
      <c r="DA30" s="45">
        <v>18.666666666666668</v>
      </c>
      <c r="DB30" s="45">
        <v>20.175231997644843</v>
      </c>
      <c r="DC30" s="45">
        <v>10.109378087235239</v>
      </c>
      <c r="DD30" s="45">
        <v>13.784997847674807</v>
      </c>
      <c r="DE30" s="45"/>
      <c r="DF30" s="45"/>
      <c r="DG30" s="45"/>
      <c r="DH30" s="45"/>
      <c r="DI30" s="45">
        <v>4</v>
      </c>
      <c r="DJ30" s="45">
        <v>0.6</v>
      </c>
      <c r="DK30" s="45"/>
      <c r="DL30" s="45"/>
      <c r="DM30" s="45"/>
      <c r="DN30" s="45"/>
      <c r="DO30" s="45">
        <v>4</v>
      </c>
      <c r="DP30" s="45">
        <v>1</v>
      </c>
      <c r="DQ30" s="45"/>
      <c r="DR30" s="45">
        <v>55.931676530557382</v>
      </c>
      <c r="DS30" s="45"/>
      <c r="DT30" s="45">
        <v>20.088931750741839</v>
      </c>
      <c r="DU30" s="45"/>
      <c r="DV30" s="45"/>
      <c r="DW30" s="45"/>
      <c r="DX30" s="45"/>
      <c r="DY30" s="45">
        <v>15.399653979238755</v>
      </c>
      <c r="DZ30" s="45"/>
      <c r="EA30" s="45"/>
      <c r="EB30" s="45">
        <v>14.171079683508816</v>
      </c>
      <c r="EC30" s="45"/>
      <c r="ED30" s="45"/>
      <c r="EE30" s="45"/>
      <c r="EF30" s="45">
        <v>4.1004623308014416</v>
      </c>
      <c r="EG30" s="45"/>
      <c r="EH30" s="45">
        <v>60</v>
      </c>
      <c r="EI30" s="45">
        <v>6</v>
      </c>
      <c r="EJ30" s="45">
        <v>5</v>
      </c>
      <c r="EK30" s="45"/>
    </row>
    <row r="31" spans="1:141" x14ac:dyDescent="0.2">
      <c r="A31" s="44">
        <v>1891</v>
      </c>
      <c r="C31" s="45">
        <v>37.966101694915253</v>
      </c>
      <c r="D31" s="45"/>
      <c r="E31" s="45">
        <v>3.6002710027100271</v>
      </c>
      <c r="F31" s="45"/>
      <c r="G31" s="45">
        <v>3.5999746578813987</v>
      </c>
      <c r="H31" s="45"/>
      <c r="I31" s="45">
        <v>5.713042161834835</v>
      </c>
      <c r="J31" s="45"/>
      <c r="K31" s="45">
        <v>5.6</v>
      </c>
      <c r="L31" s="45"/>
      <c r="M31" s="45">
        <v>10</v>
      </c>
      <c r="N31" s="45"/>
      <c r="O31" s="45">
        <v>7.1667024405472768</v>
      </c>
      <c r="P31" s="45">
        <v>346.39240112328588</v>
      </c>
      <c r="Q31" s="45"/>
      <c r="R31" s="45">
        <v>6</v>
      </c>
      <c r="S31" s="45">
        <v>5</v>
      </c>
      <c r="T31" s="45">
        <v>3.6</v>
      </c>
      <c r="U31" s="45"/>
      <c r="V31" s="45">
        <v>359.57128865258153</v>
      </c>
      <c r="W31" s="45"/>
      <c r="X31" s="45">
        <v>80.115342393429401</v>
      </c>
      <c r="Y31" s="45"/>
      <c r="Z31" s="45">
        <v>8.8614835746782887</v>
      </c>
      <c r="AA31" s="45"/>
      <c r="AB31" s="45"/>
      <c r="AC31" s="45">
        <v>4</v>
      </c>
      <c r="AD31" s="45">
        <v>4</v>
      </c>
      <c r="AE31" s="45"/>
      <c r="AF31" s="45">
        <v>0.4</v>
      </c>
      <c r="AG31" s="45"/>
      <c r="AH31" s="45">
        <v>0.19999679595008091</v>
      </c>
      <c r="AI31" s="45"/>
      <c r="AJ31" s="45"/>
      <c r="AK31" s="45"/>
      <c r="AL31" s="45"/>
      <c r="AM31" s="45">
        <v>1.6000111000110999</v>
      </c>
      <c r="AN31" s="45"/>
      <c r="AO31" s="45">
        <v>22.857142857142858</v>
      </c>
      <c r="AP31" s="45"/>
      <c r="AQ31" s="45">
        <v>20.118658169327848</v>
      </c>
      <c r="AR31" s="45">
        <v>51.079530065738396</v>
      </c>
      <c r="AS31" s="45"/>
      <c r="AT31" s="45"/>
      <c r="AU31" s="45"/>
      <c r="AV31" s="45"/>
      <c r="AW31" s="45">
        <v>19.692307692307693</v>
      </c>
      <c r="AX31" s="45"/>
      <c r="AY31" s="45">
        <v>6</v>
      </c>
      <c r="AZ31" s="45">
        <v>52.551319648093838</v>
      </c>
      <c r="BA31" s="45"/>
      <c r="BB31" s="45"/>
      <c r="BC31" s="45">
        <v>0.79591836734693877</v>
      </c>
      <c r="BD31" s="45"/>
      <c r="BE31" s="45"/>
      <c r="BF31" s="45">
        <v>0.8800052308094678</v>
      </c>
      <c r="BG31" s="45"/>
      <c r="BH31" s="45">
        <v>38.668379559707908</v>
      </c>
      <c r="BI31" s="45"/>
      <c r="BJ31" s="45"/>
      <c r="BK31" s="45"/>
      <c r="BL31" s="45">
        <v>31.627835447904655</v>
      </c>
      <c r="BM31" s="45"/>
      <c r="BN31" s="45">
        <v>4.9213915150238323</v>
      </c>
      <c r="BO31" s="45"/>
      <c r="BP31" s="45">
        <v>49.777777777777771</v>
      </c>
      <c r="BQ31" s="45">
        <v>1.2</v>
      </c>
      <c r="BR31" s="45"/>
      <c r="BS31" s="45">
        <v>5.2567109435834354</v>
      </c>
      <c r="BT31" s="45"/>
      <c r="BU31" s="45"/>
      <c r="BV31" s="45">
        <v>1.6</v>
      </c>
      <c r="BW31" s="45"/>
      <c r="BX31" s="45">
        <v>7.9957924263674611</v>
      </c>
      <c r="BY31" s="45"/>
      <c r="BZ31" s="45"/>
      <c r="CA31" s="45"/>
      <c r="CB31" s="45">
        <v>0.39993746091307064</v>
      </c>
      <c r="CC31" s="45"/>
      <c r="CD31" s="45"/>
      <c r="CE31" s="45">
        <v>1019.412643106023</v>
      </c>
      <c r="CF31" s="45">
        <v>0.40001175986358556</v>
      </c>
      <c r="CG31" s="45"/>
      <c r="CH31" s="45"/>
      <c r="CI31" s="45"/>
      <c r="CJ31" s="45"/>
      <c r="CK31" s="45">
        <v>13.82716049382716</v>
      </c>
      <c r="CL31" s="45"/>
      <c r="CM31" s="45">
        <v>7.9197669521269125</v>
      </c>
      <c r="CN31" s="45"/>
      <c r="CO31" s="45"/>
      <c r="CP31" s="45">
        <v>25.200085233326231</v>
      </c>
      <c r="CQ31" s="45">
        <v>14.391593786711917</v>
      </c>
      <c r="CR31" s="45"/>
      <c r="CS31" s="45">
        <v>3.5995184590690208</v>
      </c>
      <c r="CT31" s="45">
        <v>18.008875739644971</v>
      </c>
      <c r="CU31" s="45"/>
      <c r="CV31" s="45">
        <v>9.8402081010776659</v>
      </c>
      <c r="CW31" s="45"/>
      <c r="CX31" s="45">
        <v>80</v>
      </c>
      <c r="CY31" s="45"/>
      <c r="CZ31" s="45">
        <v>16.009557945041816</v>
      </c>
      <c r="DA31" s="45">
        <v>16</v>
      </c>
      <c r="DB31" s="45">
        <v>16.812393576506373</v>
      </c>
      <c r="DC31" s="45">
        <v>10.1092679466351</v>
      </c>
      <c r="DD31" s="45">
        <v>13.786290325865449</v>
      </c>
      <c r="DE31" s="45"/>
      <c r="DF31" s="45"/>
      <c r="DG31" s="45"/>
      <c r="DH31" s="45"/>
      <c r="DI31" s="45">
        <v>4</v>
      </c>
      <c r="DJ31" s="45">
        <v>1</v>
      </c>
      <c r="DK31" s="45"/>
      <c r="DL31" s="45"/>
      <c r="DM31" s="45"/>
      <c r="DN31" s="45"/>
      <c r="DO31" s="45">
        <v>8</v>
      </c>
      <c r="DP31" s="45">
        <v>1</v>
      </c>
      <c r="DQ31" s="45"/>
      <c r="DR31" s="45">
        <v>54.303030303030305</v>
      </c>
      <c r="DS31" s="45"/>
      <c r="DT31" s="45">
        <v>17.142448239671786</v>
      </c>
      <c r="DU31" s="45"/>
      <c r="DV31" s="45">
        <v>72.478260869565219</v>
      </c>
      <c r="DW31" s="45"/>
      <c r="DX31" s="45"/>
      <c r="DY31" s="45">
        <v>12</v>
      </c>
      <c r="DZ31" s="45"/>
      <c r="EA31" s="45"/>
      <c r="EB31" s="45">
        <v>11.428571428571429</v>
      </c>
      <c r="EC31" s="45"/>
      <c r="ED31" s="45"/>
      <c r="EE31" s="45"/>
      <c r="EF31" s="45">
        <v>4.1000081298599564</v>
      </c>
      <c r="EG31" s="45"/>
      <c r="EH31" s="45">
        <v>53.333333333333336</v>
      </c>
      <c r="EI31" s="45">
        <v>4.799898682877406</v>
      </c>
      <c r="EJ31" s="45">
        <v>2</v>
      </c>
      <c r="EK31" s="45"/>
    </row>
    <row r="32" spans="1:141" x14ac:dyDescent="0.2">
      <c r="A32" s="44">
        <v>1892</v>
      </c>
      <c r="C32" s="45">
        <v>37.966101694915253</v>
      </c>
      <c r="D32" s="45"/>
      <c r="E32" s="45">
        <v>3.6005361930294906</v>
      </c>
      <c r="F32" s="45"/>
      <c r="G32" s="45">
        <v>0.69565217391304346</v>
      </c>
      <c r="H32" s="45"/>
      <c r="I32" s="45">
        <v>5.4086213424198171</v>
      </c>
      <c r="J32" s="45"/>
      <c r="K32" s="45">
        <v>5.6000261420822168</v>
      </c>
      <c r="L32" s="45"/>
      <c r="M32" s="45">
        <v>10</v>
      </c>
      <c r="N32" s="45"/>
      <c r="O32" s="45">
        <v>0.40007049700387731</v>
      </c>
      <c r="P32" s="45">
        <v>280.20314728177931</v>
      </c>
      <c r="Q32" s="45"/>
      <c r="R32" s="45"/>
      <c r="S32" s="45">
        <v>5</v>
      </c>
      <c r="T32" s="45">
        <v>5.2</v>
      </c>
      <c r="U32" s="45"/>
      <c r="V32" s="45">
        <v>359.57128865258153</v>
      </c>
      <c r="W32" s="45"/>
      <c r="X32" s="45">
        <v>46.604000198491413</v>
      </c>
      <c r="Y32" s="45"/>
      <c r="Z32" s="45">
        <v>8.8615915329056296</v>
      </c>
      <c r="AA32" s="45"/>
      <c r="AB32" s="45"/>
      <c r="AC32" s="45">
        <v>4.25</v>
      </c>
      <c r="AD32" s="45">
        <v>4</v>
      </c>
      <c r="AE32" s="45"/>
      <c r="AF32" s="45">
        <v>0.40000140674675744</v>
      </c>
      <c r="AG32" s="45"/>
      <c r="AH32" s="45">
        <v>0.19999513837402919</v>
      </c>
      <c r="AI32" s="45">
        <v>31.689424364123159</v>
      </c>
      <c r="AJ32" s="45"/>
      <c r="AK32" s="45"/>
      <c r="AL32" s="45"/>
      <c r="AM32" s="45">
        <v>1.5999889545479649</v>
      </c>
      <c r="AN32" s="45"/>
      <c r="AO32" s="45">
        <v>22.857142857142858</v>
      </c>
      <c r="AP32" s="45"/>
      <c r="AQ32" s="45">
        <v>20.118658169327848</v>
      </c>
      <c r="AR32" s="45">
        <v>46.943535728431641</v>
      </c>
      <c r="AS32" s="45"/>
      <c r="AT32" s="45"/>
      <c r="AU32" s="45"/>
      <c r="AV32" s="45"/>
      <c r="AW32" s="45">
        <v>19.696679874299768</v>
      </c>
      <c r="AX32" s="45"/>
      <c r="AY32" s="45">
        <v>6</v>
      </c>
      <c r="AZ32" s="45">
        <v>52.551319648093838</v>
      </c>
      <c r="BA32" s="45"/>
      <c r="BB32" s="45"/>
      <c r="BC32" s="45">
        <v>0.79824561403508776</v>
      </c>
      <c r="BD32" s="45"/>
      <c r="BE32" s="45"/>
      <c r="BF32" s="45">
        <v>0.87999434269146448</v>
      </c>
      <c r="BG32" s="45"/>
      <c r="BH32" s="45">
        <v>38.66768115362936</v>
      </c>
      <c r="BI32" s="45"/>
      <c r="BJ32" s="45"/>
      <c r="BK32" s="45"/>
      <c r="BL32" s="45">
        <v>31.633587786259543</v>
      </c>
      <c r="BM32" s="45"/>
      <c r="BN32" s="45">
        <v>4.9230769230769234</v>
      </c>
      <c r="BO32" s="45"/>
      <c r="BP32" s="45">
        <v>53.262222222222221</v>
      </c>
      <c r="BQ32" s="45">
        <v>1.2000720980533526</v>
      </c>
      <c r="BR32" s="45"/>
      <c r="BS32" s="45">
        <v>5.2346077550662482</v>
      </c>
      <c r="BT32" s="45"/>
      <c r="BU32" s="45"/>
      <c r="BV32" s="45">
        <v>1.6</v>
      </c>
      <c r="BW32" s="45"/>
      <c r="BX32" s="45">
        <v>8</v>
      </c>
      <c r="BY32" s="45"/>
      <c r="BZ32" s="45"/>
      <c r="CA32" s="45"/>
      <c r="CB32" s="45">
        <v>0.4000627549419517</v>
      </c>
      <c r="CC32" s="45"/>
      <c r="CD32" s="45"/>
      <c r="CE32" s="45">
        <v>1019.412643106023</v>
      </c>
      <c r="CF32" s="45">
        <v>0.3999157184997893</v>
      </c>
      <c r="CG32" s="45"/>
      <c r="CH32" s="45"/>
      <c r="CI32" s="45"/>
      <c r="CJ32" s="45"/>
      <c r="CK32" s="45">
        <v>13.82716049382716</v>
      </c>
      <c r="CL32" s="45"/>
      <c r="CM32" s="45">
        <v>7.2002958736196971</v>
      </c>
      <c r="CN32" s="45"/>
      <c r="CO32" s="45"/>
      <c r="CP32" s="45">
        <v>21.600093406360124</v>
      </c>
      <c r="CQ32" s="45">
        <v>12.960256836045611</v>
      </c>
      <c r="CR32" s="45"/>
      <c r="CS32" s="45">
        <v>3.6000946521533366</v>
      </c>
      <c r="CT32" s="45">
        <v>14.402203856749312</v>
      </c>
      <c r="CU32" s="45"/>
      <c r="CV32" s="45">
        <v>9.8336269328635737</v>
      </c>
      <c r="CW32" s="45"/>
      <c r="CX32" s="45">
        <v>80</v>
      </c>
      <c r="CY32" s="45"/>
      <c r="CZ32" s="45">
        <v>16.0188457008245</v>
      </c>
      <c r="DA32" s="45">
        <v>15.999830752306002</v>
      </c>
      <c r="DB32" s="45">
        <v>16.812672531910767</v>
      </c>
      <c r="DC32" s="45">
        <v>10.109465133015469</v>
      </c>
      <c r="DD32" s="45">
        <v>13.786905079398826</v>
      </c>
      <c r="DE32" s="45"/>
      <c r="DF32" s="45"/>
      <c r="DG32" s="45"/>
      <c r="DH32" s="45"/>
      <c r="DI32" s="45">
        <v>4</v>
      </c>
      <c r="DJ32" s="45">
        <v>1</v>
      </c>
      <c r="DK32" s="45"/>
      <c r="DL32" s="45"/>
      <c r="DM32" s="45"/>
      <c r="DN32" s="45"/>
      <c r="DO32" s="45">
        <v>8</v>
      </c>
      <c r="DP32" s="45">
        <v>1</v>
      </c>
      <c r="DQ32" s="45"/>
      <c r="DR32" s="45">
        <v>54.303030303030305</v>
      </c>
      <c r="DS32" s="45"/>
      <c r="DT32" s="45">
        <v>12.641509433962264</v>
      </c>
      <c r="DU32" s="45"/>
      <c r="DV32" s="45">
        <v>81.462068965517247</v>
      </c>
      <c r="DW32" s="45"/>
      <c r="DX32" s="45"/>
      <c r="DY32" s="45">
        <v>12</v>
      </c>
      <c r="DZ32" s="45"/>
      <c r="EA32" s="45"/>
      <c r="EB32" s="45">
        <v>11.428571428571429</v>
      </c>
      <c r="EC32" s="45"/>
      <c r="ED32" s="45"/>
      <c r="EE32" s="45"/>
      <c r="EF32" s="45">
        <v>4.1002737604482205</v>
      </c>
      <c r="EG32" s="45"/>
      <c r="EH32" s="45">
        <v>53.333333333333336</v>
      </c>
      <c r="EI32" s="45">
        <v>4.1450777202072535</v>
      </c>
      <c r="EJ32" s="45">
        <v>2</v>
      </c>
      <c r="EK32" s="45"/>
    </row>
    <row r="33" spans="1:141" x14ac:dyDescent="0.2">
      <c r="A33" s="44">
        <v>1894</v>
      </c>
      <c r="C33" s="45">
        <v>37.966101694915253</v>
      </c>
      <c r="D33" s="45"/>
      <c r="E33" s="45">
        <v>4.8006134969325149</v>
      </c>
      <c r="F33" s="45"/>
      <c r="G33" s="45"/>
      <c r="H33" s="45">
        <v>9</v>
      </c>
      <c r="I33" s="45">
        <v>4.4091513444481381</v>
      </c>
      <c r="J33" s="45"/>
      <c r="K33" s="45">
        <v>4.4999620205089252</v>
      </c>
      <c r="L33" s="45"/>
      <c r="M33" s="45">
        <v>10</v>
      </c>
      <c r="N33" s="45"/>
      <c r="O33" s="45">
        <v>0.40003519887363603</v>
      </c>
      <c r="P33" s="45">
        <v>305.67616067103199</v>
      </c>
      <c r="Q33" s="45"/>
      <c r="R33" s="45">
        <v>6.2009803921568629</v>
      </c>
      <c r="S33" s="45">
        <v>5</v>
      </c>
      <c r="T33" s="45">
        <v>4</v>
      </c>
      <c r="U33" s="45"/>
      <c r="V33" s="45">
        <v>359.57128865258153</v>
      </c>
      <c r="W33" s="45"/>
      <c r="X33" s="45">
        <v>27.860749675465613</v>
      </c>
      <c r="Y33" s="45"/>
      <c r="Z33" s="45">
        <v>5.0550738575743459</v>
      </c>
      <c r="AA33" s="45"/>
      <c r="AB33" s="45"/>
      <c r="AC33" s="45">
        <v>4.25</v>
      </c>
      <c r="AD33" s="45">
        <v>6.3818887757060399</v>
      </c>
      <c r="AE33" s="45"/>
      <c r="AF33" s="45"/>
      <c r="AG33" s="45"/>
      <c r="AH33" s="45"/>
      <c r="AI33" s="45"/>
      <c r="AJ33" s="45">
        <v>5.081716838615522</v>
      </c>
      <c r="AK33" s="45"/>
      <c r="AL33" s="45"/>
      <c r="AM33" s="45">
        <v>1.5989592171502913</v>
      </c>
      <c r="AN33" s="45"/>
      <c r="AO33" s="45">
        <v>27.421510528306648</v>
      </c>
      <c r="AP33" s="45"/>
      <c r="AQ33" s="45">
        <v>50.296645423319617</v>
      </c>
      <c r="AR33" s="45">
        <v>53.649755118207594</v>
      </c>
      <c r="AS33" s="45"/>
      <c r="AT33" s="45"/>
      <c r="AU33" s="45"/>
      <c r="AV33" s="45"/>
      <c r="AW33" s="45"/>
      <c r="AX33" s="45">
        <v>24.615384615384613</v>
      </c>
      <c r="AY33" s="45">
        <v>6</v>
      </c>
      <c r="AZ33" s="45">
        <v>57.8318585204062</v>
      </c>
      <c r="BA33" s="45"/>
      <c r="BB33" s="45"/>
      <c r="BC33" s="45">
        <v>6</v>
      </c>
      <c r="BD33" s="45"/>
      <c r="BE33" s="45"/>
      <c r="BF33" s="45"/>
      <c r="BG33" s="45">
        <v>8.4254545454545458</v>
      </c>
      <c r="BH33" s="45">
        <v>35.152749006038441</v>
      </c>
      <c r="BI33" s="45"/>
      <c r="BJ33" s="45"/>
      <c r="BK33" s="45"/>
      <c r="BL33" s="45">
        <v>26.352941176470591</v>
      </c>
      <c r="BM33" s="45"/>
      <c r="BN33" s="45">
        <v>12.307692307692307</v>
      </c>
      <c r="BO33" s="45"/>
      <c r="BP33" s="45">
        <v>49.777777777777771</v>
      </c>
      <c r="BQ33" s="45"/>
      <c r="BR33" s="45">
        <v>1.2001284934147125</v>
      </c>
      <c r="BS33" s="45">
        <v>5.2627924040852916</v>
      </c>
      <c r="BT33" s="45"/>
      <c r="BU33" s="45"/>
      <c r="BV33" s="45">
        <v>1.598901098901099</v>
      </c>
      <c r="BW33" s="45"/>
      <c r="BX33" s="45">
        <v>8</v>
      </c>
      <c r="BY33" s="45"/>
      <c r="BZ33" s="45"/>
      <c r="CA33" s="45"/>
      <c r="CB33" s="45">
        <v>0.39984882842025699</v>
      </c>
      <c r="CC33" s="45"/>
      <c r="CD33" s="45"/>
      <c r="CE33" s="45">
        <v>1192.1262837877746</v>
      </c>
      <c r="CF33" s="45">
        <v>0.79997739218900132</v>
      </c>
      <c r="CG33" s="45"/>
      <c r="CH33" s="45"/>
      <c r="CI33" s="45"/>
      <c r="CJ33" s="45"/>
      <c r="CK33" s="45">
        <v>9.4010422408914156</v>
      </c>
      <c r="CL33" s="45"/>
      <c r="CM33" s="45">
        <v>0.24054976643909451</v>
      </c>
      <c r="CN33" s="45"/>
      <c r="CO33" s="45"/>
      <c r="CP33" s="45"/>
      <c r="CQ33" s="45"/>
      <c r="CR33" s="45"/>
      <c r="CS33" s="45">
        <v>2.2002176278563654</v>
      </c>
      <c r="CT33" s="45">
        <v>10.160481171358329</v>
      </c>
      <c r="CU33" s="45"/>
      <c r="CV33" s="45">
        <v>9.8581030619865562</v>
      </c>
      <c r="CW33" s="45"/>
      <c r="CX33" s="45">
        <v>72</v>
      </c>
      <c r="CY33" s="45"/>
      <c r="CZ33" s="45">
        <v>15.953420669577874</v>
      </c>
      <c r="DA33" s="45">
        <v>18.66649515478947</v>
      </c>
      <c r="DB33" s="45">
        <v>14.70428387879018</v>
      </c>
      <c r="DC33" s="45">
        <v>10.10858040606473</v>
      </c>
      <c r="DD33" s="45">
        <v>13.787058344689092</v>
      </c>
      <c r="DE33" s="45"/>
      <c r="DF33" s="45"/>
      <c r="DG33" s="45"/>
      <c r="DH33" s="45"/>
      <c r="DI33" s="45">
        <v>20</v>
      </c>
      <c r="DJ33" s="45">
        <v>0.59958932238193019</v>
      </c>
      <c r="DK33" s="45"/>
      <c r="DL33" s="45"/>
      <c r="DM33" s="45"/>
      <c r="DN33" s="45"/>
      <c r="DO33" s="45">
        <v>4</v>
      </c>
      <c r="DP33" s="45">
        <v>1</v>
      </c>
      <c r="DQ33" s="45"/>
      <c r="DR33" s="45">
        <v>54.303030303030305</v>
      </c>
      <c r="DS33" s="45"/>
      <c r="DT33" s="45">
        <v>5.5882351629359874</v>
      </c>
      <c r="DU33" s="45"/>
      <c r="DV33" s="45">
        <v>48.888888888888886</v>
      </c>
      <c r="DW33" s="45"/>
      <c r="DX33" s="45"/>
      <c r="DY33" s="45">
        <v>16</v>
      </c>
      <c r="DZ33" s="45"/>
      <c r="EA33" s="45"/>
      <c r="EB33" s="45">
        <v>11.428571428571429</v>
      </c>
      <c r="EC33" s="45"/>
      <c r="ED33" s="45"/>
      <c r="EE33" s="45"/>
      <c r="EF33" s="45">
        <v>4.1000524589715122</v>
      </c>
      <c r="EG33" s="45"/>
      <c r="EH33" s="45">
        <v>40</v>
      </c>
      <c r="EI33" s="45">
        <v>2.4995173745173744</v>
      </c>
      <c r="EJ33" s="45">
        <v>5.2842873607376104</v>
      </c>
      <c r="EK33" s="45"/>
    </row>
    <row r="34" spans="1:141" x14ac:dyDescent="0.2">
      <c r="A34" s="44">
        <v>1898</v>
      </c>
      <c r="C34" s="45"/>
      <c r="D34" s="45"/>
      <c r="E34" s="45"/>
      <c r="F34" s="45"/>
      <c r="G34" s="45"/>
      <c r="H34" s="45">
        <v>10.529054640069385</v>
      </c>
      <c r="I34" s="45">
        <v>3.8855482284564657</v>
      </c>
      <c r="J34" s="45"/>
      <c r="K34" s="45">
        <v>10.37037037037037</v>
      </c>
      <c r="L34" s="45"/>
      <c r="M34" s="45"/>
      <c r="N34" s="45"/>
      <c r="O34" s="45"/>
      <c r="P34" s="45">
        <v>308.27797178505739</v>
      </c>
      <c r="Q34" s="45"/>
      <c r="R34" s="45"/>
      <c r="S34" s="45"/>
      <c r="T34" s="45">
        <v>2.7976878612716765</v>
      </c>
      <c r="U34" s="45"/>
      <c r="V34" s="45"/>
      <c r="W34" s="45"/>
      <c r="X34" s="45">
        <v>15.253036437246964</v>
      </c>
      <c r="Y34" s="45"/>
      <c r="Z34" s="45"/>
      <c r="AA34" s="45"/>
      <c r="AB34" s="45"/>
      <c r="AC34" s="45">
        <v>2.8798754506719106</v>
      </c>
      <c r="AD34" s="45"/>
      <c r="AE34" s="45">
        <v>60.523190290420459</v>
      </c>
      <c r="AF34" s="45"/>
      <c r="AG34" s="45"/>
      <c r="AH34" s="45"/>
      <c r="AI34" s="45"/>
      <c r="AJ34" s="45"/>
      <c r="AK34" s="45">
        <v>12.871777924653006</v>
      </c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>
        <v>28.542066618146723</v>
      </c>
      <c r="BB34" s="45"/>
      <c r="BC34" s="45"/>
      <c r="BD34" s="45"/>
      <c r="BE34" s="45"/>
      <c r="BF34" s="45"/>
      <c r="BG34" s="45">
        <v>5.6439674315321984</v>
      </c>
      <c r="BH34" s="45">
        <v>26.342642320085929</v>
      </c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>
        <v>9.373828271466067E-2</v>
      </c>
      <c r="BX34" s="45"/>
      <c r="BY34" s="45"/>
      <c r="BZ34" s="45"/>
      <c r="CA34" s="45"/>
      <c r="CB34" s="45"/>
      <c r="CC34" s="45"/>
      <c r="CD34" s="45"/>
      <c r="CE34" s="45">
        <v>1360.549828178694</v>
      </c>
      <c r="CF34" s="45"/>
      <c r="CG34" s="45"/>
      <c r="CH34" s="45"/>
      <c r="CI34" s="45"/>
      <c r="CJ34" s="45"/>
      <c r="CK34" s="45"/>
      <c r="CL34" s="45"/>
      <c r="CM34" s="45">
        <v>7.2062184220753984</v>
      </c>
      <c r="CN34" s="45"/>
      <c r="CO34" s="45"/>
      <c r="CP34" s="45">
        <v>30.733658990462899</v>
      </c>
      <c r="CQ34" s="45">
        <v>21.451623169955443</v>
      </c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>
        <v>10.096141051230871</v>
      </c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>
        <v>169.33667083854817</v>
      </c>
      <c r="DN34" s="45"/>
      <c r="DO34" s="45"/>
      <c r="DP34" s="45"/>
      <c r="DQ34" s="45"/>
      <c r="DR34" s="45">
        <v>75.884221311475414</v>
      </c>
      <c r="DS34" s="45"/>
      <c r="DT34" s="45">
        <v>9.2168050845736804</v>
      </c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>
        <v>3.9489621299671082E-2</v>
      </c>
      <c r="EF34" s="45"/>
      <c r="EG34" s="45"/>
      <c r="EH34" s="45">
        <v>34.917647058823526</v>
      </c>
      <c r="EI34" s="45"/>
      <c r="EJ34" s="45"/>
      <c r="EK34" s="45"/>
    </row>
    <row r="35" spans="1:141" x14ac:dyDescent="0.2">
      <c r="A35" s="44">
        <v>1899</v>
      </c>
      <c r="C35" s="45"/>
      <c r="D35" s="45"/>
      <c r="E35" s="45"/>
      <c r="F35" s="45"/>
      <c r="G35" s="45"/>
      <c r="H35" s="45">
        <v>15.289071680376027</v>
      </c>
      <c r="I35" s="45">
        <v>4.0497609476463454</v>
      </c>
      <c r="J35" s="45"/>
      <c r="K35" s="45">
        <v>6.138459778006637</v>
      </c>
      <c r="L35" s="45"/>
      <c r="M35" s="45"/>
      <c r="N35" s="45"/>
      <c r="O35" s="45"/>
      <c r="P35" s="45">
        <v>286.57140062909247</v>
      </c>
      <c r="Q35" s="45"/>
      <c r="R35" s="45"/>
      <c r="S35" s="45"/>
      <c r="T35" s="45">
        <v>3.865979381443299</v>
      </c>
      <c r="U35" s="45"/>
      <c r="V35" s="45"/>
      <c r="W35" s="45"/>
      <c r="X35" s="45">
        <v>40.39259708737864</v>
      </c>
      <c r="Y35" s="45"/>
      <c r="Z35" s="45"/>
      <c r="AA35" s="45"/>
      <c r="AB35" s="45"/>
      <c r="AC35" s="45">
        <v>3.5351068469254252</v>
      </c>
      <c r="AD35" s="45"/>
      <c r="AE35" s="45">
        <v>42.282371874226293</v>
      </c>
      <c r="AF35" s="45"/>
      <c r="AG35" s="45"/>
      <c r="AH35" s="45"/>
      <c r="AI35" s="45"/>
      <c r="AJ35" s="45"/>
      <c r="AK35" s="45">
        <v>13.648648648648649</v>
      </c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>
        <v>31.118342975241806</v>
      </c>
      <c r="BB35" s="45"/>
      <c r="BC35" s="45"/>
      <c r="BD35" s="45"/>
      <c r="BE35" s="45"/>
      <c r="BF35" s="45"/>
      <c r="BG35" s="45">
        <v>6.5084603786228845</v>
      </c>
      <c r="BH35" s="45">
        <v>27.958395245170877</v>
      </c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>
        <v>9.5276692640330909E-2</v>
      </c>
      <c r="BX35" s="45"/>
      <c r="BY35" s="45"/>
      <c r="BZ35" s="45"/>
      <c r="CA35" s="45"/>
      <c r="CB35" s="45"/>
      <c r="CC35" s="45"/>
      <c r="CD35" s="45"/>
      <c r="CE35" s="45">
        <v>2083.7363712881947</v>
      </c>
      <c r="CF35" s="45"/>
      <c r="CG35" s="45"/>
      <c r="CH35" s="45"/>
      <c r="CI35" s="45"/>
      <c r="CJ35" s="45"/>
      <c r="CK35" s="45"/>
      <c r="CL35" s="45"/>
      <c r="CM35" s="45">
        <v>6.4429244428338466</v>
      </c>
      <c r="CN35" s="45"/>
      <c r="CO35" s="45"/>
      <c r="CP35" s="45">
        <v>26.436478815818358</v>
      </c>
      <c r="CQ35" s="45">
        <v>20.046112520519326</v>
      </c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>
        <v>15.351729212656364</v>
      </c>
      <c r="DC35" s="45"/>
      <c r="DD35" s="45"/>
      <c r="DE35" s="45"/>
      <c r="DF35" s="45"/>
      <c r="DG35" s="45"/>
      <c r="DH35" s="45"/>
      <c r="DI35" s="45"/>
      <c r="DJ35" s="45"/>
      <c r="DK35" s="45"/>
      <c r="DL35" s="45"/>
      <c r="DM35" s="45">
        <v>174.38722307124957</v>
      </c>
      <c r="DN35" s="45"/>
      <c r="DO35" s="45"/>
      <c r="DP35" s="45"/>
      <c r="DQ35" s="45"/>
      <c r="DR35" s="45">
        <v>140.71614844533602</v>
      </c>
      <c r="DS35" s="45"/>
      <c r="DT35" s="45">
        <v>7.011650824935626</v>
      </c>
      <c r="DU35" s="45"/>
      <c r="DV35" s="45"/>
      <c r="DW35" s="45"/>
      <c r="DX35" s="45"/>
      <c r="DY35" s="45"/>
      <c r="DZ35" s="45"/>
      <c r="EA35" s="45"/>
      <c r="EB35" s="45"/>
      <c r="EC35" s="45"/>
      <c r="ED35" s="45"/>
      <c r="EE35" s="45">
        <v>3.7024352768033175E-2</v>
      </c>
      <c r="EF35" s="45"/>
      <c r="EG35" s="45"/>
      <c r="EH35" s="45">
        <v>40.254211332312408</v>
      </c>
      <c r="EI35" s="45"/>
      <c r="EJ35" s="45"/>
      <c r="EK35" s="45"/>
    </row>
    <row r="36" spans="1:141" x14ac:dyDescent="0.2">
      <c r="A36" s="44">
        <v>1900</v>
      </c>
      <c r="C36" s="45">
        <v>55.64</v>
      </c>
      <c r="D36" s="45"/>
      <c r="E36" s="45"/>
      <c r="F36" s="45"/>
      <c r="G36" s="45"/>
      <c r="H36" s="45">
        <v>12.601408450704225</v>
      </c>
      <c r="I36" s="45">
        <v>2.6614391845635033</v>
      </c>
      <c r="J36" s="45"/>
      <c r="K36" s="45">
        <v>6.1707762557077626</v>
      </c>
      <c r="L36" s="45">
        <v>124.32</v>
      </c>
      <c r="M36" s="45"/>
      <c r="N36" s="45"/>
      <c r="O36" s="45"/>
      <c r="P36" s="45"/>
      <c r="Q36" s="45"/>
      <c r="R36" s="45"/>
      <c r="S36" s="45"/>
      <c r="T36" s="45">
        <v>3.4438916528468768</v>
      </c>
      <c r="U36" s="45"/>
      <c r="V36" s="45">
        <v>534.51724137931035</v>
      </c>
      <c r="W36" s="45"/>
      <c r="X36" s="45">
        <v>39.099964551577457</v>
      </c>
      <c r="Y36" s="45"/>
      <c r="Z36" s="45"/>
      <c r="AA36" s="45"/>
      <c r="AB36" s="45"/>
      <c r="AC36" s="45">
        <v>3.1152929966650786</v>
      </c>
      <c r="AD36" s="45"/>
      <c r="AE36" s="45">
        <v>39.906219258935401</v>
      </c>
      <c r="AF36" s="45"/>
      <c r="AG36" s="45"/>
      <c r="AH36" s="45"/>
      <c r="AI36" s="45"/>
      <c r="AJ36" s="45"/>
      <c r="AK36" s="45">
        <v>11.847486753544322</v>
      </c>
      <c r="AL36" s="45"/>
      <c r="AM36" s="45"/>
      <c r="AN36" s="45"/>
      <c r="AO36" s="45">
        <v>41.761682242990652</v>
      </c>
      <c r="AP36" s="45"/>
      <c r="AQ36" s="45"/>
      <c r="AR36" s="45"/>
      <c r="AS36" s="45">
        <v>63.5</v>
      </c>
      <c r="AT36" s="45"/>
      <c r="AU36" s="45"/>
      <c r="AV36" s="45"/>
      <c r="AW36" s="45"/>
      <c r="AX36" s="45"/>
      <c r="AY36" s="45"/>
      <c r="AZ36" s="45"/>
      <c r="BA36" s="45">
        <v>33.058477413599725</v>
      </c>
      <c r="BB36" s="45"/>
      <c r="BC36" s="45"/>
      <c r="BD36" s="45"/>
      <c r="BE36" s="45"/>
      <c r="BF36" s="45"/>
      <c r="BG36" s="45">
        <v>6.6993782383419687</v>
      </c>
      <c r="BH36" s="45">
        <v>28.748376623376622</v>
      </c>
      <c r="BI36" s="45"/>
      <c r="BJ36" s="45"/>
      <c r="BK36" s="45"/>
      <c r="BL36" s="45"/>
      <c r="BM36" s="45"/>
      <c r="BN36" s="45"/>
      <c r="BO36" s="45">
        <v>4.4239758403361344</v>
      </c>
      <c r="BP36" s="45"/>
      <c r="BQ36" s="45"/>
      <c r="BR36" s="45"/>
      <c r="BS36" s="45"/>
      <c r="BT36" s="45"/>
      <c r="BU36" s="45"/>
      <c r="BV36" s="45"/>
      <c r="BW36" s="45"/>
      <c r="BX36" s="45"/>
      <c r="BY36" s="45">
        <v>33.676348547717843</v>
      </c>
      <c r="BZ36" s="45"/>
      <c r="CA36" s="45"/>
      <c r="CB36" s="45"/>
      <c r="CC36" s="45"/>
      <c r="CD36" s="45"/>
      <c r="CE36" s="45">
        <v>1322.0740740740741</v>
      </c>
      <c r="CF36" s="45"/>
      <c r="CG36" s="45"/>
      <c r="CH36" s="45"/>
      <c r="CI36" s="45"/>
      <c r="CJ36" s="45"/>
      <c r="CK36" s="45"/>
      <c r="CL36" s="45"/>
      <c r="CM36" s="45">
        <v>6.6697124428916954</v>
      </c>
      <c r="CN36" s="45">
        <v>10.070432357043236</v>
      </c>
      <c r="CO36" s="45">
        <v>25.491789109766639</v>
      </c>
      <c r="CP36" s="45">
        <v>31.449762513701131</v>
      </c>
      <c r="CQ36" s="45"/>
      <c r="CR36" s="45"/>
      <c r="CS36" s="45"/>
      <c r="CT36" s="45"/>
      <c r="CU36" s="45"/>
      <c r="CV36" s="45"/>
      <c r="CW36" s="45">
        <v>3.2742042002377492</v>
      </c>
      <c r="CX36" s="45"/>
      <c r="CY36" s="45"/>
      <c r="CZ36" s="45"/>
      <c r="DA36" s="45">
        <v>10.604622111180513</v>
      </c>
      <c r="DB36" s="45">
        <v>15.129513343799058</v>
      </c>
      <c r="DC36" s="45"/>
      <c r="DD36" s="45"/>
      <c r="DE36" s="45"/>
      <c r="DF36" s="45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45">
        <v>146.49696444058978</v>
      </c>
      <c r="DS36" s="45"/>
      <c r="DT36" s="45">
        <v>7.081705680632175</v>
      </c>
      <c r="DU36" s="45"/>
      <c r="DV36" s="45"/>
      <c r="DW36" s="45"/>
      <c r="DX36" s="45"/>
      <c r="DY36" s="45"/>
      <c r="DZ36" s="45"/>
      <c r="EA36" s="45"/>
      <c r="EB36" s="45"/>
      <c r="EC36" s="45"/>
      <c r="ED36" s="45"/>
      <c r="EE36" s="45"/>
      <c r="EF36" s="45">
        <v>8.8453133985048886</v>
      </c>
      <c r="EG36" s="45"/>
      <c r="EH36" s="45">
        <v>40.547979797979799</v>
      </c>
      <c r="EI36" s="45"/>
      <c r="EJ36" s="45"/>
      <c r="EK36" s="45">
        <v>10.610987791342952</v>
      </c>
    </row>
    <row r="37" spans="1:141" x14ac:dyDescent="0.2">
      <c r="A37" s="44">
        <v>1901</v>
      </c>
      <c r="C37" s="45">
        <v>53.764150943396224</v>
      </c>
      <c r="D37" s="45"/>
      <c r="E37" s="45"/>
      <c r="F37" s="45"/>
      <c r="G37" s="45"/>
      <c r="H37" s="45">
        <v>15.146616541353383</v>
      </c>
      <c r="I37" s="45">
        <v>4.1957367609502239</v>
      </c>
      <c r="J37" s="45"/>
      <c r="K37" s="45">
        <v>6.9187643020594969</v>
      </c>
      <c r="L37" s="45">
        <v>77.780821917808225</v>
      </c>
      <c r="M37" s="45"/>
      <c r="N37" s="45"/>
      <c r="O37" s="45"/>
      <c r="P37" s="45">
        <v>205.3157514450867</v>
      </c>
      <c r="Q37" s="45"/>
      <c r="R37" s="45"/>
      <c r="S37" s="45"/>
      <c r="T37" s="45"/>
      <c r="U37" s="45"/>
      <c r="V37" s="45">
        <v>402.5</v>
      </c>
      <c r="W37" s="45"/>
      <c r="X37" s="45">
        <v>41.180425205899255</v>
      </c>
      <c r="Y37" s="45"/>
      <c r="Z37" s="45"/>
      <c r="AA37" s="45"/>
      <c r="AB37" s="45"/>
      <c r="AC37" s="45">
        <v>3.1707725424539586</v>
      </c>
      <c r="AD37" s="45"/>
      <c r="AE37" s="45">
        <v>38.219680536383358</v>
      </c>
      <c r="AF37" s="45"/>
      <c r="AG37" s="45"/>
      <c r="AH37" s="45"/>
      <c r="AI37" s="45"/>
      <c r="AJ37" s="45"/>
      <c r="AK37" s="45">
        <v>9.7289745739033258</v>
      </c>
      <c r="AL37" s="45"/>
      <c r="AM37" s="45"/>
      <c r="AN37" s="45"/>
      <c r="AO37" s="45">
        <v>26.222448979591835</v>
      </c>
      <c r="AP37" s="45"/>
      <c r="AQ37" s="45"/>
      <c r="AR37" s="45"/>
      <c r="AS37" s="45">
        <v>48.746987951807228</v>
      </c>
      <c r="AT37" s="45"/>
      <c r="AU37" s="45"/>
      <c r="AV37" s="45"/>
      <c r="AW37" s="45"/>
      <c r="AX37" s="45"/>
      <c r="AY37" s="45"/>
      <c r="AZ37" s="45"/>
      <c r="BA37" s="45">
        <v>48.076155938349956</v>
      </c>
      <c r="BB37" s="45"/>
      <c r="BC37" s="45"/>
      <c r="BD37" s="45"/>
      <c r="BE37" s="45"/>
      <c r="BF37" s="45"/>
      <c r="BG37" s="45">
        <v>6.7964689969388479</v>
      </c>
      <c r="BH37" s="45">
        <v>31.377375565610858</v>
      </c>
      <c r="BI37" s="45"/>
      <c r="BJ37" s="45"/>
      <c r="BK37" s="45"/>
      <c r="BL37" s="45"/>
      <c r="BM37" s="45"/>
      <c r="BN37" s="45"/>
      <c r="BO37" s="45">
        <v>5.1439291899172597</v>
      </c>
      <c r="BP37" s="45">
        <v>65.986486486486484</v>
      </c>
      <c r="BQ37" s="45"/>
      <c r="BR37" s="45"/>
      <c r="BS37" s="45"/>
      <c r="BT37" s="45"/>
      <c r="BU37" s="45"/>
      <c r="BV37" s="45"/>
      <c r="BW37" s="45"/>
      <c r="BX37" s="45"/>
      <c r="BY37" s="45">
        <v>32.775911834164262</v>
      </c>
      <c r="BZ37" s="45">
        <v>0.5491503549150355</v>
      </c>
      <c r="CA37" s="45"/>
      <c r="CB37" s="45"/>
      <c r="CC37" s="45"/>
      <c r="CD37" s="45"/>
      <c r="CE37" s="45">
        <v>1335.2355555555555</v>
      </c>
      <c r="CF37" s="45"/>
      <c r="CG37" s="45"/>
      <c r="CH37" s="45"/>
      <c r="CI37" s="45"/>
      <c r="CJ37" s="45"/>
      <c r="CK37" s="45"/>
      <c r="CL37" s="45"/>
      <c r="CM37" s="45">
        <v>7.127143622722401</v>
      </c>
      <c r="CN37" s="45">
        <v>9.9310064935064943</v>
      </c>
      <c r="CO37" s="45">
        <v>14.778197762322346</v>
      </c>
      <c r="CP37" s="45">
        <v>30.907711654699607</v>
      </c>
      <c r="CQ37" s="45"/>
      <c r="CR37" s="45"/>
      <c r="CS37" s="45"/>
      <c r="CT37" s="45"/>
      <c r="CU37" s="45"/>
      <c r="CV37" s="45"/>
      <c r="CW37" s="45">
        <v>3.273441842000794</v>
      </c>
      <c r="CX37" s="45"/>
      <c r="CY37" s="45"/>
      <c r="CZ37" s="45"/>
      <c r="DA37" s="45">
        <v>11.038379530916844</v>
      </c>
      <c r="DB37" s="45">
        <v>15.630652503793627</v>
      </c>
      <c r="DC37" s="45"/>
      <c r="DD37" s="45"/>
      <c r="DE37" s="45"/>
      <c r="DF37" s="45"/>
      <c r="DG37" s="45"/>
      <c r="DH37" s="45"/>
      <c r="DI37" s="45"/>
      <c r="DJ37" s="45"/>
      <c r="DK37" s="45"/>
      <c r="DL37" s="45"/>
      <c r="DM37" s="45">
        <v>328.37974683544303</v>
      </c>
      <c r="DN37" s="45"/>
      <c r="DO37" s="45"/>
      <c r="DP37" s="45"/>
      <c r="DQ37" s="45"/>
      <c r="DR37" s="45">
        <v>154.33658170914543</v>
      </c>
      <c r="DS37" s="45"/>
      <c r="DT37" s="45">
        <v>6.8483826764271036</v>
      </c>
      <c r="DU37" s="45"/>
      <c r="DV37" s="45"/>
      <c r="DW37" s="45">
        <v>21.236966824644551</v>
      </c>
      <c r="DX37" s="45"/>
      <c r="DY37" s="45"/>
      <c r="DZ37" s="45"/>
      <c r="EA37" s="45"/>
      <c r="EB37" s="45">
        <v>3.5278174037089873</v>
      </c>
      <c r="EC37" s="45"/>
      <c r="ED37" s="45"/>
      <c r="EE37" s="45"/>
      <c r="EF37" s="45">
        <v>8.5367001254705137</v>
      </c>
      <c r="EG37" s="45"/>
      <c r="EH37" s="45">
        <v>43.984375</v>
      </c>
      <c r="EI37" s="45"/>
      <c r="EJ37" s="45"/>
      <c r="EK37" s="45">
        <v>3.6467957319021149</v>
      </c>
    </row>
    <row r="38" spans="1:141" x14ac:dyDescent="0.2">
      <c r="A38" s="44">
        <v>1902</v>
      </c>
      <c r="C38" s="45">
        <v>48.484848484848484</v>
      </c>
      <c r="D38" s="45"/>
      <c r="E38" s="45"/>
      <c r="F38" s="45">
        <v>26.342696629213481</v>
      </c>
      <c r="G38" s="45"/>
      <c r="H38" s="45">
        <v>14.908523908523909</v>
      </c>
      <c r="I38" s="45">
        <v>4.1962529092319629</v>
      </c>
      <c r="J38" s="45"/>
      <c r="K38" s="45">
        <v>6.2079558201743028</v>
      </c>
      <c r="L38" s="45">
        <v>119.06198347107438</v>
      </c>
      <c r="M38" s="45"/>
      <c r="N38" s="45"/>
      <c r="O38" s="45"/>
      <c r="P38" s="45">
        <v>185.46873025900189</v>
      </c>
      <c r="Q38" s="45"/>
      <c r="R38" s="45"/>
      <c r="S38" s="45"/>
      <c r="T38" s="45">
        <v>3.5834136933461909</v>
      </c>
      <c r="U38" s="45"/>
      <c r="V38" s="45">
        <v>413.63636363636363</v>
      </c>
      <c r="W38" s="45"/>
      <c r="X38" s="45">
        <v>53.525356967011327</v>
      </c>
      <c r="Y38" s="45"/>
      <c r="Z38" s="45"/>
      <c r="AA38" s="45"/>
      <c r="AB38" s="45"/>
      <c r="AC38" s="45">
        <v>3.0679479315750018</v>
      </c>
      <c r="AD38" s="45"/>
      <c r="AE38" s="45">
        <v>36.992603721252742</v>
      </c>
      <c r="AF38" s="45"/>
      <c r="AG38" s="45"/>
      <c r="AH38" s="45"/>
      <c r="AI38" s="45"/>
      <c r="AJ38" s="45"/>
      <c r="AK38" s="45">
        <v>13.082833583208396</v>
      </c>
      <c r="AL38" s="45"/>
      <c r="AM38" s="45"/>
      <c r="AN38" s="45"/>
      <c r="AO38" s="45">
        <v>19.801418439716311</v>
      </c>
      <c r="AP38" s="45"/>
      <c r="AQ38" s="45"/>
      <c r="AR38" s="45"/>
      <c r="AS38" s="45">
        <v>63.846666666666664</v>
      </c>
      <c r="AT38" s="45"/>
      <c r="AU38" s="45">
        <v>21.347645429362881</v>
      </c>
      <c r="AV38" s="45"/>
      <c r="AW38" s="45"/>
      <c r="AX38" s="45"/>
      <c r="AY38" s="45"/>
      <c r="AZ38" s="45"/>
      <c r="BA38" s="45">
        <v>46.021256931608136</v>
      </c>
      <c r="BB38" s="45"/>
      <c r="BC38" s="45"/>
      <c r="BD38" s="45"/>
      <c r="BE38" s="45"/>
      <c r="BF38" s="45"/>
      <c r="BG38" s="45">
        <v>7.1279204853491676</v>
      </c>
      <c r="BH38" s="45">
        <v>30.774941995359629</v>
      </c>
      <c r="BI38" s="45"/>
      <c r="BJ38" s="45"/>
      <c r="BK38" s="45"/>
      <c r="BL38" s="45"/>
      <c r="BM38" s="45"/>
      <c r="BN38" s="45"/>
      <c r="BO38" s="45">
        <v>5.6166121112929623</v>
      </c>
      <c r="BP38" s="45"/>
      <c r="BQ38" s="45"/>
      <c r="BR38" s="45"/>
      <c r="BS38" s="45"/>
      <c r="BT38" s="45"/>
      <c r="BU38" s="45"/>
      <c r="BV38" s="45"/>
      <c r="BW38" s="45"/>
      <c r="BX38" s="45"/>
      <c r="BY38" s="45">
        <v>31.479651162790699</v>
      </c>
      <c r="BZ38" s="45">
        <v>0.57599999999999996</v>
      </c>
      <c r="CA38" s="45"/>
      <c r="CB38" s="45"/>
      <c r="CC38" s="45"/>
      <c r="CD38" s="45"/>
      <c r="CE38" s="45">
        <v>1337.9333333333334</v>
      </c>
      <c r="CF38" s="45"/>
      <c r="CG38" s="45"/>
      <c r="CH38" s="45"/>
      <c r="CI38" s="45"/>
      <c r="CJ38" s="45"/>
      <c r="CK38" s="45"/>
      <c r="CL38" s="45"/>
      <c r="CM38" s="45">
        <v>7.5070911722141824</v>
      </c>
      <c r="CN38" s="45">
        <v>12.231987331749803</v>
      </c>
      <c r="CO38" s="45">
        <v>22.488856729377712</v>
      </c>
      <c r="CP38" s="45">
        <v>31.731678000948918</v>
      </c>
      <c r="CQ38" s="45"/>
      <c r="CR38" s="45"/>
      <c r="CS38" s="45"/>
      <c r="CT38" s="45"/>
      <c r="CU38" s="45"/>
      <c r="CV38" s="45"/>
      <c r="CW38" s="45">
        <v>3.2524427480916032</v>
      </c>
      <c r="CX38" s="45"/>
      <c r="CY38" s="45"/>
      <c r="CZ38" s="45"/>
      <c r="DA38" s="45">
        <v>11.35155412647374</v>
      </c>
      <c r="DB38" s="45">
        <v>3.6075019334880123</v>
      </c>
      <c r="DC38" s="45"/>
      <c r="DD38" s="45"/>
      <c r="DE38" s="45"/>
      <c r="DF38" s="45"/>
      <c r="DG38" s="45"/>
      <c r="DH38" s="45"/>
      <c r="DI38" s="45"/>
      <c r="DJ38" s="45"/>
      <c r="DK38" s="45"/>
      <c r="DL38" s="45"/>
      <c r="DM38" s="45">
        <v>315.37244897959181</v>
      </c>
      <c r="DN38" s="45"/>
      <c r="DO38" s="45"/>
      <c r="DP38" s="45"/>
      <c r="DQ38" s="45"/>
      <c r="DR38" s="45">
        <v>152.2175</v>
      </c>
      <c r="DS38" s="45"/>
      <c r="DT38" s="45">
        <v>7.136883476692117</v>
      </c>
      <c r="DU38" s="45"/>
      <c r="DV38" s="45"/>
      <c r="DW38" s="45">
        <v>12.341708542713567</v>
      </c>
      <c r="DX38" s="45"/>
      <c r="DY38" s="45"/>
      <c r="DZ38" s="45"/>
      <c r="EA38" s="45"/>
      <c r="EB38" s="45"/>
      <c r="EC38" s="45"/>
      <c r="ED38" s="45"/>
      <c r="EE38" s="45"/>
      <c r="EF38" s="45">
        <v>8.8546459782414839</v>
      </c>
      <c r="EG38" s="45"/>
      <c r="EH38" s="45">
        <v>44.048780487804876</v>
      </c>
      <c r="EI38" s="45"/>
      <c r="EJ38" s="45"/>
      <c r="EK38" s="45">
        <v>16.911326860841424</v>
      </c>
    </row>
    <row r="39" spans="1:141" x14ac:dyDescent="0.2">
      <c r="A39" s="44">
        <v>1903</v>
      </c>
      <c r="C39" s="45">
        <v>49.649586776859508</v>
      </c>
      <c r="D39" s="45"/>
      <c r="E39" s="45"/>
      <c r="F39" s="45">
        <v>25.921195652173914</v>
      </c>
      <c r="G39" s="45"/>
      <c r="H39" s="45">
        <v>12.380952380952381</v>
      </c>
      <c r="I39" s="45">
        <v>4.2147781818181818</v>
      </c>
      <c r="J39" s="45"/>
      <c r="K39" s="45">
        <v>4.6849717413555245</v>
      </c>
      <c r="L39" s="45">
        <v>123.10583941605839</v>
      </c>
      <c r="M39" s="45"/>
      <c r="N39" s="45"/>
      <c r="O39" s="45"/>
      <c r="P39" s="45">
        <v>219.44963592233009</v>
      </c>
      <c r="Q39" s="45"/>
      <c r="R39" s="45"/>
      <c r="S39" s="45"/>
      <c r="T39" s="45">
        <v>3.9733990147783249</v>
      </c>
      <c r="U39" s="45"/>
      <c r="V39" s="45">
        <v>317.79310344827587</v>
      </c>
      <c r="W39" s="45"/>
      <c r="X39" s="45">
        <v>39.013746273600532</v>
      </c>
      <c r="Y39" s="45"/>
      <c r="Z39" s="45"/>
      <c r="AA39" s="45"/>
      <c r="AB39" s="45"/>
      <c r="AC39" s="45">
        <v>4.1217784075812594</v>
      </c>
      <c r="AD39" s="45"/>
      <c r="AE39" s="45">
        <v>36.429906542056074</v>
      </c>
      <c r="AF39" s="45"/>
      <c r="AG39" s="45"/>
      <c r="AH39" s="45"/>
      <c r="AI39" s="45"/>
      <c r="AJ39" s="45"/>
      <c r="AK39" s="45">
        <v>13.151766138855054</v>
      </c>
      <c r="AL39" s="45"/>
      <c r="AM39" s="45"/>
      <c r="AN39" s="45"/>
      <c r="AO39" s="45">
        <v>24.779456193353475</v>
      </c>
      <c r="AP39" s="45"/>
      <c r="AQ39" s="45"/>
      <c r="AR39" s="45"/>
      <c r="AS39" s="45">
        <v>47.976923076923079</v>
      </c>
      <c r="AT39" s="45"/>
      <c r="AU39" s="45">
        <v>22.604166666666668</v>
      </c>
      <c r="AV39" s="45"/>
      <c r="AW39" s="45"/>
      <c r="AX39" s="45"/>
      <c r="AY39" s="45"/>
      <c r="AZ39" s="45"/>
      <c r="BA39" s="45">
        <v>48.090829694323141</v>
      </c>
      <c r="BB39" s="45"/>
      <c r="BC39" s="45"/>
      <c r="BD39" s="45"/>
      <c r="BE39" s="45"/>
      <c r="BF39" s="45"/>
      <c r="BG39" s="45">
        <v>6.5216353904688207</v>
      </c>
      <c r="BH39" s="45">
        <v>31.230904302019315</v>
      </c>
      <c r="BI39" s="45"/>
      <c r="BJ39" s="45"/>
      <c r="BK39" s="45"/>
      <c r="BL39" s="45"/>
      <c r="BM39" s="45"/>
      <c r="BN39" s="45"/>
      <c r="BO39" s="45">
        <v>3.1061326091875991</v>
      </c>
      <c r="BP39" s="45"/>
      <c r="BQ39" s="45"/>
      <c r="BR39" s="45"/>
      <c r="BS39" s="45"/>
      <c r="BT39" s="45"/>
      <c r="BU39" s="45"/>
      <c r="BV39" s="45"/>
      <c r="BW39" s="45"/>
      <c r="BX39" s="45"/>
      <c r="BY39" s="45">
        <v>31.96867469879518</v>
      </c>
      <c r="BZ39" s="45">
        <v>0.84600477042337507</v>
      </c>
      <c r="CA39" s="45"/>
      <c r="CB39" s="45"/>
      <c r="CC39" s="45"/>
      <c r="CD39" s="45"/>
      <c r="CE39" s="45">
        <v>1066.5257731958764</v>
      </c>
      <c r="CF39" s="45"/>
      <c r="CG39" s="45"/>
      <c r="CH39" s="45"/>
      <c r="CI39" s="45"/>
      <c r="CJ39" s="45"/>
      <c r="CK39" s="45"/>
      <c r="CL39" s="45"/>
      <c r="CM39" s="45">
        <v>7.3573604060913702</v>
      </c>
      <c r="CN39" s="45">
        <v>12.04360257326662</v>
      </c>
      <c r="CO39" s="45">
        <v>20.803643245800803</v>
      </c>
      <c r="CP39" s="45">
        <v>24.275890915174838</v>
      </c>
      <c r="CQ39" s="45"/>
      <c r="CR39" s="45"/>
      <c r="CS39" s="45"/>
      <c r="CT39" s="45"/>
      <c r="CU39" s="45"/>
      <c r="CV39" s="45"/>
      <c r="CW39" s="45">
        <v>3.2890806505144377</v>
      </c>
      <c r="CX39" s="45"/>
      <c r="CY39" s="45"/>
      <c r="CZ39" s="45"/>
      <c r="DA39" s="45">
        <v>11.222222222222221</v>
      </c>
      <c r="DB39" s="45">
        <v>11.64382896015549</v>
      </c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>
        <v>338.79365079365078</v>
      </c>
      <c r="DN39" s="45"/>
      <c r="DO39" s="45"/>
      <c r="DP39" s="45"/>
      <c r="DQ39" s="45"/>
      <c r="DR39" s="45">
        <v>124.79327731092437</v>
      </c>
      <c r="DS39" s="45"/>
      <c r="DT39" s="45">
        <v>7.2746451307196276</v>
      </c>
      <c r="DU39" s="45"/>
      <c r="DV39" s="45"/>
      <c r="DW39" s="45">
        <v>13.35175879396985</v>
      </c>
      <c r="DX39" s="45"/>
      <c r="DY39" s="45"/>
      <c r="DZ39" s="45"/>
      <c r="EA39" s="45"/>
      <c r="EB39" s="45"/>
      <c r="EC39" s="45"/>
      <c r="ED39" s="45"/>
      <c r="EE39" s="45"/>
      <c r="EF39" s="45">
        <v>7.0088721304203174</v>
      </c>
      <c r="EG39" s="45"/>
      <c r="EH39" s="45">
        <v>47.376470588235293</v>
      </c>
      <c r="EI39" s="45"/>
      <c r="EJ39" s="45"/>
      <c r="EK39" s="45">
        <v>6.6966292134831464</v>
      </c>
    </row>
    <row r="40" spans="1:141" x14ac:dyDescent="0.2">
      <c r="A40" s="44">
        <v>1904</v>
      </c>
      <c r="C40" s="45">
        <v>20.781512605042018</v>
      </c>
      <c r="D40" s="45"/>
      <c r="E40" s="45"/>
      <c r="F40" s="45">
        <v>27.524999999999999</v>
      </c>
      <c r="G40" s="45"/>
      <c r="H40" s="45">
        <v>12.030201342281879</v>
      </c>
      <c r="I40" s="45">
        <v>5.4148236539652066</v>
      </c>
      <c r="J40" s="45"/>
      <c r="K40" s="45">
        <v>5.2713120554169306</v>
      </c>
      <c r="L40" s="45">
        <v>136.0503144654088</v>
      </c>
      <c r="M40" s="45"/>
      <c r="N40" s="45"/>
      <c r="O40" s="45"/>
      <c r="P40" s="45">
        <v>193.6659779614325</v>
      </c>
      <c r="Q40" s="45"/>
      <c r="R40" s="45"/>
      <c r="S40" s="45"/>
      <c r="T40" s="45">
        <v>3.460620525059666</v>
      </c>
      <c r="U40" s="45"/>
      <c r="V40" s="45">
        <v>255.95</v>
      </c>
      <c r="W40" s="45"/>
      <c r="X40" s="45">
        <v>39.041346721795627</v>
      </c>
      <c r="Y40" s="45"/>
      <c r="Z40" s="45"/>
      <c r="AA40" s="45"/>
      <c r="AB40" s="45"/>
      <c r="AC40" s="45">
        <v>2.4461573685415554</v>
      </c>
      <c r="AD40" s="45"/>
      <c r="AE40" s="45">
        <v>35.377666640618898</v>
      </c>
      <c r="AF40" s="45"/>
      <c r="AG40" s="45"/>
      <c r="AH40" s="45"/>
      <c r="AI40" s="45"/>
      <c r="AJ40" s="45"/>
      <c r="AK40" s="45">
        <v>9.9492541474975607</v>
      </c>
      <c r="AL40" s="45"/>
      <c r="AM40" s="45"/>
      <c r="AN40" s="45"/>
      <c r="AO40" s="45">
        <v>29.513966480446928</v>
      </c>
      <c r="AP40" s="45"/>
      <c r="AQ40" s="45"/>
      <c r="AR40" s="45"/>
      <c r="AS40" s="45">
        <v>44.382608695652173</v>
      </c>
      <c r="AT40" s="45"/>
      <c r="AU40" s="45">
        <v>25.382653061224488</v>
      </c>
      <c r="AV40" s="45"/>
      <c r="AW40" s="45"/>
      <c r="AX40" s="45"/>
      <c r="AY40" s="45"/>
      <c r="AZ40" s="45"/>
      <c r="BA40" s="45">
        <v>35.037111334002006</v>
      </c>
      <c r="BB40" s="45"/>
      <c r="BC40" s="45"/>
      <c r="BD40" s="45"/>
      <c r="BE40" s="45"/>
      <c r="BF40" s="45"/>
      <c r="BG40" s="45">
        <v>6.5109050541987727</v>
      </c>
      <c r="BH40" s="45">
        <v>24.234276729559749</v>
      </c>
      <c r="BI40" s="45"/>
      <c r="BJ40" s="45"/>
      <c r="BK40" s="45"/>
      <c r="BL40" s="45"/>
      <c r="BM40" s="45"/>
      <c r="BN40" s="45"/>
      <c r="BO40" s="45">
        <v>4.3397708674304418</v>
      </c>
      <c r="BP40" s="45"/>
      <c r="BQ40" s="45"/>
      <c r="BR40" s="45"/>
      <c r="BS40" s="45"/>
      <c r="BT40" s="45"/>
      <c r="BU40" s="45"/>
      <c r="BV40" s="45"/>
      <c r="BW40" s="45"/>
      <c r="BX40" s="45"/>
      <c r="BY40" s="45">
        <v>26.39527027027027</v>
      </c>
      <c r="BZ40" s="45">
        <v>0.78328981723237601</v>
      </c>
      <c r="CA40" s="45"/>
      <c r="CB40" s="45"/>
      <c r="CC40" s="45"/>
      <c r="CD40" s="45"/>
      <c r="CE40" s="45">
        <v>1190.8247422680413</v>
      </c>
      <c r="CF40" s="45"/>
      <c r="CG40" s="45"/>
      <c r="CH40" s="45"/>
      <c r="CI40" s="45"/>
      <c r="CJ40" s="45"/>
      <c r="CK40" s="45"/>
      <c r="CL40" s="45"/>
      <c r="CM40" s="45">
        <v>5.6940664126292866</v>
      </c>
      <c r="CN40" s="45">
        <v>13.340720221606649</v>
      </c>
      <c r="CO40" s="45">
        <v>20.888888888888889</v>
      </c>
      <c r="CP40" s="45">
        <v>30.773026051028896</v>
      </c>
      <c r="CQ40" s="45"/>
      <c r="CR40" s="45"/>
      <c r="CS40" s="45"/>
      <c r="CT40" s="45"/>
      <c r="CU40" s="45"/>
      <c r="CV40" s="45"/>
      <c r="CW40" s="45">
        <v>3.2558325343560242</v>
      </c>
      <c r="CX40" s="45"/>
      <c r="CY40" s="45"/>
      <c r="CZ40" s="45"/>
      <c r="DA40" s="45">
        <v>11.839160839160838</v>
      </c>
      <c r="DB40" s="45">
        <v>15.029208709506108</v>
      </c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>
        <v>117.71802618328299</v>
      </c>
      <c r="DS40" s="45"/>
      <c r="DT40" s="45">
        <v>7.0465783730455316</v>
      </c>
      <c r="DU40" s="45"/>
      <c r="DV40" s="45"/>
      <c r="DW40" s="45">
        <v>18.632352941176471</v>
      </c>
      <c r="DX40" s="45"/>
      <c r="DY40" s="45"/>
      <c r="DZ40" s="45"/>
      <c r="EA40" s="45"/>
      <c r="EB40" s="45"/>
      <c r="EC40" s="45"/>
      <c r="ED40" s="45"/>
      <c r="EE40" s="45"/>
      <c r="EF40" s="45">
        <v>8.8868707836014522</v>
      </c>
      <c r="EG40" s="45"/>
      <c r="EH40" s="45">
        <v>39.412017167381975</v>
      </c>
      <c r="EI40" s="45"/>
      <c r="EJ40" s="45"/>
      <c r="EK40" s="45">
        <v>5.7909258123850398</v>
      </c>
    </row>
    <row r="41" spans="1:141" x14ac:dyDescent="0.2">
      <c r="A41" s="44">
        <v>1905</v>
      </c>
      <c r="C41" s="45"/>
      <c r="D41" s="45"/>
      <c r="E41" s="45"/>
      <c r="F41" s="45"/>
      <c r="G41" s="45"/>
      <c r="H41" s="45">
        <v>5.8510638297872344</v>
      </c>
      <c r="I41" s="45">
        <v>6.463303469926263</v>
      </c>
      <c r="J41" s="45"/>
      <c r="K41" s="45"/>
      <c r="L41" s="45">
        <v>204.7456647398844</v>
      </c>
      <c r="M41" s="45"/>
      <c r="N41" s="45"/>
      <c r="O41" s="45"/>
      <c r="P41" s="45">
        <v>202.49664429530202</v>
      </c>
      <c r="Q41" s="45"/>
      <c r="R41" s="45"/>
      <c r="S41" s="45"/>
      <c r="T41" s="45">
        <v>8.2518248175182478</v>
      </c>
      <c r="U41" s="45"/>
      <c r="V41" s="45"/>
      <c r="W41" s="45"/>
      <c r="X41" s="45">
        <v>39.075633773308191</v>
      </c>
      <c r="Y41" s="45"/>
      <c r="Z41" s="45"/>
      <c r="AA41" s="45"/>
      <c r="AB41" s="45">
        <v>26.055800293685756</v>
      </c>
      <c r="AC41" s="45">
        <v>2.9393111300882437</v>
      </c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>
        <v>138.38983050847457</v>
      </c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>
        <v>6.5499328257948948</v>
      </c>
      <c r="BH41" s="45"/>
      <c r="BI41" s="45"/>
      <c r="BJ41" s="45"/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45"/>
      <c r="BX41" s="45"/>
      <c r="BY41" s="45">
        <v>24.830410821643287</v>
      </c>
      <c r="BZ41" s="45">
        <v>0.90157415078707537</v>
      </c>
      <c r="CA41" s="45"/>
      <c r="CB41" s="45"/>
      <c r="CC41" s="45"/>
      <c r="CD41" s="45"/>
      <c r="CE41" s="45">
        <v>1090.2705314009661</v>
      </c>
      <c r="CF41" s="45"/>
      <c r="CG41" s="45"/>
      <c r="CH41" s="45"/>
      <c r="CI41" s="45"/>
      <c r="CJ41" s="45"/>
      <c r="CK41" s="45"/>
      <c r="CL41" s="45"/>
      <c r="CM41" s="45">
        <v>3.326201550387597</v>
      </c>
      <c r="CN41" s="45"/>
      <c r="CO41" s="45">
        <v>17.439198855507868</v>
      </c>
      <c r="CP41" s="45">
        <v>33.837000213604675</v>
      </c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>
        <v>24.666384419983064</v>
      </c>
      <c r="DC41" s="45"/>
      <c r="DD41" s="45"/>
      <c r="DE41" s="45"/>
      <c r="DF41" s="45"/>
      <c r="DG41" s="45"/>
      <c r="DH41" s="45"/>
      <c r="DI41" s="45"/>
      <c r="DJ41" s="45"/>
      <c r="DK41" s="45"/>
      <c r="DL41" s="45"/>
      <c r="DM41" s="45"/>
      <c r="DN41" s="45"/>
      <c r="DO41" s="45"/>
      <c r="DP41" s="45"/>
      <c r="DQ41" s="45"/>
      <c r="DR41" s="45">
        <v>54.133004926108377</v>
      </c>
      <c r="DS41" s="45"/>
      <c r="DT41" s="45">
        <v>8.1947246645071719</v>
      </c>
      <c r="DU41" s="45"/>
      <c r="DV41" s="45"/>
      <c r="DW41" s="45"/>
      <c r="DX41" s="45"/>
      <c r="DY41" s="45"/>
      <c r="DZ41" s="45"/>
      <c r="EA41" s="45"/>
      <c r="EB41" s="45"/>
      <c r="EC41" s="45"/>
      <c r="ED41" s="45"/>
      <c r="EE41" s="45"/>
      <c r="EF41" s="45">
        <v>7.3398106782217036</v>
      </c>
      <c r="EG41" s="45"/>
      <c r="EH41" s="45">
        <v>32.578486554096308</v>
      </c>
      <c r="EI41" s="45"/>
      <c r="EJ41" s="45"/>
      <c r="EK41" s="45"/>
    </row>
    <row r="42" spans="1:141" x14ac:dyDescent="0.2">
      <c r="A42" s="44">
        <v>1906</v>
      </c>
      <c r="C42" s="45"/>
      <c r="D42" s="45"/>
      <c r="E42" s="45"/>
      <c r="F42" s="45"/>
      <c r="G42" s="45"/>
      <c r="H42" s="45">
        <v>11.278957528957529</v>
      </c>
      <c r="I42" s="45">
        <v>6.9000060480212895</v>
      </c>
      <c r="J42" s="45"/>
      <c r="K42" s="45"/>
      <c r="L42" s="45">
        <v>87.957575757575754</v>
      </c>
      <c r="M42" s="45"/>
      <c r="N42" s="45"/>
      <c r="O42" s="45"/>
      <c r="P42" s="45">
        <v>194.14711033274955</v>
      </c>
      <c r="Q42" s="45"/>
      <c r="R42" s="45"/>
      <c r="S42" s="45"/>
      <c r="T42" s="45">
        <v>5.5555555555555554</v>
      </c>
      <c r="U42" s="45"/>
      <c r="V42" s="45">
        <v>117.16949152542372</v>
      </c>
      <c r="W42" s="45"/>
      <c r="X42" s="45">
        <v>43.011929460580916</v>
      </c>
      <c r="Y42" s="45"/>
      <c r="Z42" s="45"/>
      <c r="AA42" s="45"/>
      <c r="AB42" s="45">
        <v>37.5327812284334</v>
      </c>
      <c r="AC42" s="45">
        <v>4.647625549992414</v>
      </c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>
        <v>122.02272727272727</v>
      </c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>
        <v>11.08158379373849</v>
      </c>
      <c r="BH42" s="45">
        <v>61.327411167512693</v>
      </c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45"/>
      <c r="BX42" s="45"/>
      <c r="BY42" s="45">
        <v>60.390476190476193</v>
      </c>
      <c r="BZ42" s="45"/>
      <c r="CA42" s="45"/>
      <c r="CB42" s="45"/>
      <c r="CC42" s="45"/>
      <c r="CD42" s="45"/>
      <c r="CE42" s="45">
        <v>1098.2766798418972</v>
      </c>
      <c r="CF42" s="45"/>
      <c r="CG42" s="45"/>
      <c r="CH42" s="45"/>
      <c r="CI42" s="45"/>
      <c r="CJ42" s="45"/>
      <c r="CK42" s="45"/>
      <c r="CL42" s="45"/>
      <c r="CM42" s="45">
        <v>5.5701686523286398</v>
      </c>
      <c r="CN42" s="45"/>
      <c r="CO42" s="45">
        <v>24.692406143344709</v>
      </c>
      <c r="CP42" s="45">
        <v>36.876375225162811</v>
      </c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>
        <v>21.687601957585645</v>
      </c>
      <c r="DC42" s="45"/>
      <c r="DD42" s="45"/>
      <c r="DE42" s="45"/>
      <c r="DF42" s="45"/>
      <c r="DG42" s="45"/>
      <c r="DH42" s="45"/>
      <c r="DI42" s="45"/>
      <c r="DJ42" s="45"/>
      <c r="DK42" s="45"/>
      <c r="DL42" s="45"/>
      <c r="DM42" s="45"/>
      <c r="DN42" s="45"/>
      <c r="DO42" s="45"/>
      <c r="DP42" s="45"/>
      <c r="DQ42" s="45"/>
      <c r="DR42" s="45">
        <v>73.486156058971588</v>
      </c>
      <c r="DS42" s="45"/>
      <c r="DT42" s="45">
        <v>9.2476133051954577</v>
      </c>
      <c r="DU42" s="45"/>
      <c r="DV42" s="45"/>
      <c r="DW42" s="45"/>
      <c r="DX42" s="45"/>
      <c r="DY42" s="45"/>
      <c r="DZ42" s="45"/>
      <c r="EA42" s="45"/>
      <c r="EB42" s="45"/>
      <c r="EC42" s="45"/>
      <c r="ED42" s="45"/>
      <c r="EE42" s="45"/>
      <c r="EF42" s="45">
        <v>8.4067743076645467</v>
      </c>
      <c r="EG42" s="45"/>
      <c r="EH42" s="45">
        <v>23.272964169381108</v>
      </c>
      <c r="EI42" s="45"/>
      <c r="EJ42" s="45"/>
      <c r="EK42" s="45"/>
    </row>
    <row r="43" spans="1:141" x14ac:dyDescent="0.2">
      <c r="A43" s="44">
        <v>1907</v>
      </c>
      <c r="C43" s="45"/>
      <c r="D43" s="45"/>
      <c r="E43" s="45"/>
      <c r="F43" s="45"/>
      <c r="G43" s="45"/>
      <c r="H43" s="45">
        <v>13.414021164021165</v>
      </c>
      <c r="I43" s="45">
        <v>4.9080573639022553</v>
      </c>
      <c r="J43" s="45"/>
      <c r="K43" s="45"/>
      <c r="L43" s="45">
        <v>134.51052631578946</v>
      </c>
      <c r="M43" s="45">
        <v>1.7013815090329436</v>
      </c>
      <c r="N43" s="45"/>
      <c r="O43" s="45">
        <v>2.6422326832548757</v>
      </c>
      <c r="P43" s="45">
        <v>194.01896067415731</v>
      </c>
      <c r="Q43" s="45"/>
      <c r="R43" s="45"/>
      <c r="S43" s="45"/>
      <c r="T43" s="45"/>
      <c r="U43" s="45"/>
      <c r="V43" s="45">
        <v>115.20754716981132</v>
      </c>
      <c r="W43" s="45"/>
      <c r="X43" s="45">
        <v>44.257885681514054</v>
      </c>
      <c r="Y43" s="45"/>
      <c r="Z43" s="45"/>
      <c r="AA43" s="45"/>
      <c r="AB43" s="45">
        <v>28.587943262411347</v>
      </c>
      <c r="AC43" s="45">
        <v>1.9432052943030218</v>
      </c>
      <c r="AD43" s="45"/>
      <c r="AE43" s="45"/>
      <c r="AF43" s="45"/>
      <c r="AG43" s="45"/>
      <c r="AH43" s="45"/>
      <c r="AI43" s="45"/>
      <c r="AJ43" s="45"/>
      <c r="AK43" s="45"/>
      <c r="AL43" s="45">
        <v>0.4928346731911919</v>
      </c>
      <c r="AM43" s="45"/>
      <c r="AN43" s="45"/>
      <c r="AO43" s="45">
        <v>22.855172413793102</v>
      </c>
      <c r="AP43" s="45"/>
      <c r="AQ43" s="45"/>
      <c r="AR43" s="45"/>
      <c r="AS43" s="45">
        <v>44.235294117647058</v>
      </c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>
        <v>5.9873417721518987</v>
      </c>
      <c r="BE43" s="45"/>
      <c r="BF43" s="45"/>
      <c r="BG43" s="45">
        <v>8.4014728976011259</v>
      </c>
      <c r="BH43" s="45">
        <v>43.701952723535456</v>
      </c>
      <c r="BI43" s="45"/>
      <c r="BJ43" s="45"/>
      <c r="BK43" s="45"/>
      <c r="BL43" s="45">
        <v>12.920634920634921</v>
      </c>
      <c r="BM43" s="45"/>
      <c r="BN43" s="45"/>
      <c r="BO43" s="45">
        <v>7.5823608617594251</v>
      </c>
      <c r="BP43" s="45">
        <v>32.535714285714285</v>
      </c>
      <c r="BQ43" s="45"/>
      <c r="BR43" s="45"/>
      <c r="BS43" s="45">
        <v>10.117794486215539</v>
      </c>
      <c r="BT43" s="45"/>
      <c r="BU43" s="45"/>
      <c r="BV43" s="45"/>
      <c r="BW43" s="45"/>
      <c r="BX43" s="45"/>
      <c r="BY43" s="45">
        <v>17.532297528749694</v>
      </c>
      <c r="BZ43" s="45">
        <v>1.3303760848601736</v>
      </c>
      <c r="CA43" s="45"/>
      <c r="CB43" s="45"/>
      <c r="CC43" s="45"/>
      <c r="CD43" s="45"/>
      <c r="CE43" s="45">
        <v>1111.94</v>
      </c>
      <c r="CF43" s="45"/>
      <c r="CG43" s="45"/>
      <c r="CH43" s="45"/>
      <c r="CI43" s="45"/>
      <c r="CJ43" s="45">
        <v>0.85504201680672265</v>
      </c>
      <c r="CK43" s="45"/>
      <c r="CL43" s="45"/>
      <c r="CM43" s="45">
        <v>7.2746241178275541</v>
      </c>
      <c r="CN43" s="45">
        <v>11.536231884057971</v>
      </c>
      <c r="CO43" s="45">
        <v>22.657454545454545</v>
      </c>
      <c r="CP43" s="45">
        <v>32.038269771389167</v>
      </c>
      <c r="CQ43" s="45"/>
      <c r="CR43" s="45"/>
      <c r="CS43" s="45"/>
      <c r="CT43" s="45"/>
      <c r="CU43" s="45"/>
      <c r="CV43" s="45"/>
      <c r="CW43" s="45"/>
      <c r="CX43" s="45"/>
      <c r="CY43" s="45">
        <v>16.84090909090909</v>
      </c>
      <c r="CZ43" s="45"/>
      <c r="DA43" s="45">
        <v>12.313253012048193</v>
      </c>
      <c r="DB43" s="45">
        <v>23.434640522875817</v>
      </c>
      <c r="DC43" s="45"/>
      <c r="DD43" s="45"/>
      <c r="DE43" s="45"/>
      <c r="DF43" s="45"/>
      <c r="DG43" s="45"/>
      <c r="DH43" s="45"/>
      <c r="DI43" s="45">
        <v>11.815868263473053</v>
      </c>
      <c r="DJ43" s="45"/>
      <c r="DK43" s="45"/>
      <c r="DL43" s="45"/>
      <c r="DM43" s="45"/>
      <c r="DN43" s="45"/>
      <c r="DO43" s="45"/>
      <c r="DP43" s="45"/>
      <c r="DQ43" s="45"/>
      <c r="DR43" s="45">
        <v>73.094546881129858</v>
      </c>
      <c r="DS43" s="45"/>
      <c r="DT43" s="45">
        <v>6.7647857949218375</v>
      </c>
      <c r="DU43" s="45"/>
      <c r="DV43" s="45"/>
      <c r="DW43" s="45"/>
      <c r="DX43" s="45"/>
      <c r="DY43" s="45"/>
      <c r="DZ43" s="45"/>
      <c r="EA43" s="45"/>
      <c r="EB43" s="45">
        <v>11.720955483170467</v>
      </c>
      <c r="EC43" s="45"/>
      <c r="ED43" s="45"/>
      <c r="EE43" s="45"/>
      <c r="EF43" s="45">
        <v>7.5560821484992102</v>
      </c>
      <c r="EG43" s="45"/>
      <c r="EH43" s="45">
        <v>30.116625310173696</v>
      </c>
      <c r="EI43" s="45"/>
      <c r="EJ43" s="45"/>
      <c r="EK43" s="45"/>
    </row>
    <row r="44" spans="1:141" x14ac:dyDescent="0.2">
      <c r="A44" s="44">
        <v>1908</v>
      </c>
      <c r="C44" s="45"/>
      <c r="D44" s="45"/>
      <c r="E44" s="45"/>
      <c r="F44" s="45"/>
      <c r="G44" s="45"/>
      <c r="H44" s="45">
        <v>12.37037037037037</v>
      </c>
      <c r="I44" s="45">
        <v>5.1596551435506823</v>
      </c>
      <c r="J44" s="45"/>
      <c r="K44" s="45"/>
      <c r="L44" s="45">
        <v>108.82564102564102</v>
      </c>
      <c r="M44" s="45">
        <v>2.6042065009560229</v>
      </c>
      <c r="N44" s="45"/>
      <c r="O44" s="45">
        <v>2.9212101063829787</v>
      </c>
      <c r="P44" s="45">
        <v>255.18744906275469</v>
      </c>
      <c r="Q44" s="45"/>
      <c r="R44" s="45"/>
      <c r="S44" s="45"/>
      <c r="T44" s="45">
        <v>2.0970654627539504</v>
      </c>
      <c r="U44" s="45"/>
      <c r="V44" s="45">
        <v>196.76190476190476</v>
      </c>
      <c r="W44" s="45"/>
      <c r="X44" s="45">
        <v>38.704803493449781</v>
      </c>
      <c r="Y44" s="45"/>
      <c r="Z44" s="45"/>
      <c r="AA44" s="45"/>
      <c r="AB44" s="45">
        <v>30.753929866989118</v>
      </c>
      <c r="AC44" s="45">
        <v>2.7584219858156027</v>
      </c>
      <c r="AD44" s="45"/>
      <c r="AE44" s="45"/>
      <c r="AF44" s="45"/>
      <c r="AG44" s="45"/>
      <c r="AH44" s="45"/>
      <c r="AI44" s="45"/>
      <c r="AJ44" s="45"/>
      <c r="AK44" s="45"/>
      <c r="AL44" s="45">
        <v>0.26010661928031986</v>
      </c>
      <c r="AM44" s="45"/>
      <c r="AN44" s="45"/>
      <c r="AO44" s="45">
        <v>20.737373737373737</v>
      </c>
      <c r="AP44" s="45">
        <v>58.142857142857146</v>
      </c>
      <c r="AQ44" s="45"/>
      <c r="AR44" s="45"/>
      <c r="AS44" s="45">
        <v>86.411764705882348</v>
      </c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>
        <v>11.175438596491228</v>
      </c>
      <c r="BE44" s="45"/>
      <c r="BF44" s="45"/>
      <c r="BG44" s="45">
        <v>5.6604265766456958</v>
      </c>
      <c r="BH44" s="45">
        <v>28.50759392486011</v>
      </c>
      <c r="BI44" s="45"/>
      <c r="BJ44" s="45"/>
      <c r="BK44" s="45"/>
      <c r="BL44" s="45">
        <v>6.7374999999999998</v>
      </c>
      <c r="BM44" s="45"/>
      <c r="BN44" s="45"/>
      <c r="BO44" s="45">
        <v>9.2923777019340168</v>
      </c>
      <c r="BP44" s="45">
        <v>54.473684210526315</v>
      </c>
      <c r="BQ44" s="45"/>
      <c r="BR44" s="45"/>
      <c r="BS44" s="45">
        <v>6.734071396294623</v>
      </c>
      <c r="BT44" s="45"/>
      <c r="BU44" s="45"/>
      <c r="BV44" s="45"/>
      <c r="BW44" s="45"/>
      <c r="BX44" s="45"/>
      <c r="BY44" s="45">
        <v>33.036817102137768</v>
      </c>
      <c r="BZ44" s="45">
        <v>0.24200913242009131</v>
      </c>
      <c r="CA44" s="45"/>
      <c r="CB44" s="45"/>
      <c r="CC44" s="45"/>
      <c r="CD44" s="45"/>
      <c r="CE44" s="45">
        <v>887.42682926829264</v>
      </c>
      <c r="CF44" s="45"/>
      <c r="CG44" s="45"/>
      <c r="CH44" s="45"/>
      <c r="CI44" s="45"/>
      <c r="CJ44" s="45">
        <v>0.63157894736842102</v>
      </c>
      <c r="CK44" s="45"/>
      <c r="CL44" s="45"/>
      <c r="CM44" s="45">
        <v>5.6384323640960812</v>
      </c>
      <c r="CN44" s="45">
        <v>11.114285714285714</v>
      </c>
      <c r="CO44" s="45">
        <v>12.565814393939394</v>
      </c>
      <c r="CP44" s="45">
        <v>31.658988190698352</v>
      </c>
      <c r="CQ44" s="45"/>
      <c r="CR44" s="45"/>
      <c r="CS44" s="45"/>
      <c r="CT44" s="45"/>
      <c r="CU44" s="45"/>
      <c r="CV44" s="45"/>
      <c r="CW44" s="45"/>
      <c r="CX44" s="45"/>
      <c r="CY44" s="45">
        <v>17.145833333333332</v>
      </c>
      <c r="CZ44" s="45"/>
      <c r="DA44" s="45">
        <v>30.005747126436781</v>
      </c>
      <c r="DB44" s="45">
        <v>12.031328320802006</v>
      </c>
      <c r="DC44" s="45"/>
      <c r="DD44" s="45"/>
      <c r="DE44" s="45"/>
      <c r="DF44" s="45"/>
      <c r="DG44" s="45"/>
      <c r="DH44" s="45"/>
      <c r="DI44" s="45">
        <v>4.8485838779956429</v>
      </c>
      <c r="DJ44" s="45"/>
      <c r="DK44" s="45"/>
      <c r="DL44" s="45"/>
      <c r="DM44" s="45"/>
      <c r="DN44" s="45"/>
      <c r="DO44" s="45"/>
      <c r="DP44" s="45"/>
      <c r="DQ44" s="45"/>
      <c r="DR44" s="45">
        <v>104.12553925798102</v>
      </c>
      <c r="DS44" s="45"/>
      <c r="DT44" s="45">
        <v>7.6952375117428415</v>
      </c>
      <c r="DU44" s="45"/>
      <c r="DV44" s="45"/>
      <c r="DW44" s="45"/>
      <c r="DX44" s="45"/>
      <c r="DY44" s="45"/>
      <c r="DZ44" s="45"/>
      <c r="EA44" s="45"/>
      <c r="EB44" s="45"/>
      <c r="EC44" s="45"/>
      <c r="ED44" s="45"/>
      <c r="EE44" s="45"/>
      <c r="EF44" s="45">
        <v>3.9088669950738915</v>
      </c>
      <c r="EG44" s="45"/>
      <c r="EH44" s="45">
        <v>68.016528925619838</v>
      </c>
      <c r="EI44" s="45"/>
      <c r="EJ44" s="45"/>
      <c r="EK44" s="45"/>
    </row>
    <row r="45" spans="1:141" x14ac:dyDescent="0.2">
      <c r="A45" s="44">
        <v>1910</v>
      </c>
      <c r="C45" s="45"/>
      <c r="D45" s="45"/>
      <c r="E45" s="45"/>
      <c r="F45" s="45"/>
      <c r="G45" s="45"/>
      <c r="H45" s="45"/>
      <c r="I45" s="45">
        <v>3.5678628061314384</v>
      </c>
      <c r="J45" s="45"/>
      <c r="K45" s="45"/>
      <c r="L45" s="45"/>
      <c r="M45" s="45"/>
      <c r="N45" s="45"/>
      <c r="O45" s="45"/>
      <c r="P45" s="45">
        <v>364.58333333333331</v>
      </c>
      <c r="Q45" s="45"/>
      <c r="R45" s="45"/>
      <c r="S45" s="45"/>
      <c r="T45" s="45"/>
      <c r="U45" s="45"/>
      <c r="V45" s="45"/>
      <c r="W45" s="45"/>
      <c r="X45" s="45">
        <v>42.214558058925476</v>
      </c>
      <c r="Y45" s="45"/>
      <c r="Z45" s="45"/>
      <c r="AA45" s="45"/>
      <c r="AB45" s="45">
        <v>22.424364123159304</v>
      </c>
      <c r="AC45" s="45">
        <v>3.9398112954433664</v>
      </c>
      <c r="AD45" s="45"/>
      <c r="AE45" s="45"/>
      <c r="AF45" s="45"/>
      <c r="AG45" s="45"/>
      <c r="AH45" s="45"/>
      <c r="AI45" s="45"/>
      <c r="AJ45" s="45"/>
      <c r="AK45" s="45"/>
      <c r="AL45" s="45">
        <v>4.3719575847480909</v>
      </c>
      <c r="AM45" s="45"/>
      <c r="AN45" s="45"/>
      <c r="AO45" s="45"/>
      <c r="AP45" s="45"/>
      <c r="AQ45" s="45"/>
      <c r="AR45" s="45"/>
      <c r="AS45" s="45"/>
      <c r="AT45" s="45">
        <v>20.44865925441465</v>
      </c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>
        <v>15.798969072164949</v>
      </c>
      <c r="BJ45" s="45"/>
      <c r="BK45" s="45"/>
      <c r="BL45" s="45"/>
      <c r="BM45" s="45"/>
      <c r="BN45" s="45"/>
      <c r="BO45" s="45"/>
      <c r="BP45" s="45"/>
      <c r="BQ45" s="45"/>
      <c r="BR45" s="45"/>
      <c r="BS45" s="45">
        <v>8.9441087613293053</v>
      </c>
      <c r="BT45" s="45"/>
      <c r="BU45" s="45"/>
      <c r="BV45" s="45"/>
      <c r="BW45" s="45"/>
      <c r="BX45" s="45"/>
      <c r="BY45" s="45">
        <v>28.948477751756439</v>
      </c>
      <c r="BZ45" s="45"/>
      <c r="CA45" s="45"/>
      <c r="CB45" s="45"/>
      <c r="CC45" s="45"/>
      <c r="CD45" s="45"/>
      <c r="CE45" s="45">
        <v>1730.0333333333333</v>
      </c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>
        <v>21.233333333333334</v>
      </c>
      <c r="DB45" s="45">
        <v>23.99716914366596</v>
      </c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5"/>
      <c r="DR45" s="45">
        <v>73.119777158774369</v>
      </c>
      <c r="DS45" s="45"/>
      <c r="DT45" s="45">
        <v>6.4919449366225974</v>
      </c>
      <c r="DU45" s="45"/>
      <c r="DV45" s="45"/>
      <c r="DW45" s="45"/>
      <c r="DX45" s="45"/>
      <c r="DY45" s="45"/>
      <c r="DZ45" s="45"/>
      <c r="EA45" s="45"/>
      <c r="EB45" s="45"/>
      <c r="EC45" s="45"/>
      <c r="ED45" s="45"/>
      <c r="EE45" s="45"/>
      <c r="EF45" s="45"/>
      <c r="EG45" s="45"/>
      <c r="EH45" s="45"/>
      <c r="EI45" s="45"/>
      <c r="EJ45" s="45"/>
      <c r="EK45" s="45"/>
    </row>
    <row r="46" spans="1:141" x14ac:dyDescent="0.2"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5"/>
      <c r="DE46" s="45"/>
      <c r="DF46" s="45"/>
      <c r="DG46" s="45"/>
      <c r="DH46" s="45"/>
      <c r="DI46" s="45"/>
      <c r="DJ46" s="45"/>
      <c r="DK46" s="45"/>
      <c r="DL46" s="45"/>
      <c r="DM46" s="45"/>
      <c r="DN46" s="45"/>
      <c r="DO46" s="45"/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/>
      <c r="EB46" s="45"/>
      <c r="EC46" s="45"/>
      <c r="ED46" s="45"/>
      <c r="EE46" s="45"/>
      <c r="EF46" s="45"/>
      <c r="EG46" s="45"/>
      <c r="EH46" s="45"/>
      <c r="EI46" s="45"/>
      <c r="EJ46" s="45"/>
      <c r="EK46" s="45"/>
    </row>
    <row r="47" spans="1:141" x14ac:dyDescent="0.2"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</row>
    <row r="48" spans="1:141" x14ac:dyDescent="0.2"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5"/>
      <c r="DE48" s="45"/>
      <c r="DF48" s="45"/>
      <c r="DG48" s="45"/>
      <c r="DH48" s="45"/>
      <c r="DI48" s="45"/>
      <c r="DJ48" s="45"/>
      <c r="DK48" s="45"/>
      <c r="DL48" s="45"/>
      <c r="DM48" s="45"/>
      <c r="DN48" s="45"/>
      <c r="DO48" s="45"/>
      <c r="DP48" s="45"/>
      <c r="DQ48" s="45"/>
      <c r="DR48" s="45"/>
      <c r="DS48" s="45"/>
      <c r="DT48" s="45"/>
      <c r="DU48" s="45"/>
      <c r="DV48" s="45"/>
      <c r="DW48" s="45"/>
      <c r="DX48" s="45"/>
      <c r="DY48" s="45"/>
      <c r="DZ48" s="45"/>
      <c r="EA48" s="45"/>
      <c r="EB48" s="45"/>
      <c r="EC48" s="45"/>
      <c r="ED48" s="45"/>
      <c r="EE48" s="45"/>
      <c r="EF48" s="45"/>
      <c r="EG48" s="45"/>
      <c r="EH48" s="45"/>
      <c r="EI48" s="45"/>
      <c r="EJ48" s="45"/>
      <c r="EK48" s="45"/>
    </row>
    <row r="49" spans="3:141" x14ac:dyDescent="0.2"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5"/>
      <c r="DE49" s="45"/>
      <c r="DF49" s="45"/>
      <c r="DG49" s="45"/>
      <c r="DH49" s="45"/>
      <c r="DI49" s="45"/>
      <c r="DJ49" s="45"/>
      <c r="DK49" s="45"/>
      <c r="DL49" s="45"/>
      <c r="DM49" s="45"/>
      <c r="DN49" s="45"/>
      <c r="DO49" s="45"/>
      <c r="DP49" s="45"/>
      <c r="DQ49" s="45"/>
      <c r="DR49" s="45"/>
      <c r="DS49" s="45"/>
      <c r="DT49" s="45"/>
      <c r="DU49" s="45"/>
      <c r="DV49" s="45"/>
      <c r="DW49" s="45"/>
      <c r="DX49" s="45"/>
      <c r="DY49" s="45"/>
      <c r="DZ49" s="45"/>
      <c r="EA49" s="45"/>
      <c r="EB49" s="45"/>
      <c r="EC49" s="45"/>
      <c r="ED49" s="45"/>
      <c r="EE49" s="45"/>
      <c r="EF49" s="45"/>
      <c r="EG49" s="45"/>
      <c r="EH49" s="45"/>
      <c r="EI49" s="45"/>
      <c r="EJ49" s="45"/>
      <c r="EK49" s="45"/>
    </row>
    <row r="50" spans="3:141" x14ac:dyDescent="0.2"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5"/>
      <c r="DE50" s="45"/>
      <c r="DF50" s="45"/>
      <c r="DG50" s="45"/>
      <c r="DH50" s="45"/>
      <c r="DI50" s="45"/>
      <c r="DJ50" s="45"/>
      <c r="DK50" s="45"/>
      <c r="DL50" s="45"/>
      <c r="DM50" s="45"/>
      <c r="DN50" s="45"/>
      <c r="DO50" s="45"/>
      <c r="DP50" s="45"/>
      <c r="DQ50" s="45"/>
      <c r="DR50" s="45"/>
      <c r="DS50" s="45"/>
      <c r="DT50" s="45"/>
      <c r="DU50" s="45"/>
      <c r="DV50" s="45"/>
      <c r="DW50" s="45"/>
      <c r="DX50" s="45"/>
      <c r="DY50" s="45"/>
      <c r="DZ50" s="45"/>
      <c r="EA50" s="45"/>
      <c r="EB50" s="45"/>
      <c r="EC50" s="45"/>
      <c r="ED50" s="45"/>
      <c r="EE50" s="45"/>
      <c r="EF50" s="45"/>
      <c r="EG50" s="45"/>
      <c r="EH50" s="45"/>
      <c r="EI50" s="45"/>
      <c r="EJ50" s="45"/>
      <c r="EK50" s="45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H26"/>
  <sheetViews>
    <sheetView zoomScale="110" zoomScaleNormal="110" workbookViewId="0">
      <pane xSplit="2" ySplit="8" topLeftCell="C9" activePane="bottomRight" state="frozenSplit"/>
      <selection activeCell="C34" sqref="C34"/>
      <selection pane="topRight" activeCell="C34" sqref="C34"/>
      <selection pane="bottomLeft" activeCell="C34" sqref="C34"/>
      <selection pane="bottomRight" activeCell="A7" sqref="A7"/>
    </sheetView>
  </sheetViews>
  <sheetFormatPr defaultColWidth="9.6640625" defaultRowHeight="12" x14ac:dyDescent="0.2"/>
  <cols>
    <col min="1" max="1" width="6.44140625" style="30" customWidth="1"/>
    <col min="2" max="2" width="13.88671875" style="29" customWidth="1"/>
    <col min="3" max="7" width="8.88671875" style="29" customWidth="1"/>
    <col min="8" max="8" width="10.109375" style="29" bestFit="1" customWidth="1"/>
    <col min="9" max="9" width="11.6640625" style="29" bestFit="1" customWidth="1"/>
    <col min="10" max="10" width="12.6640625" style="29" bestFit="1" customWidth="1"/>
    <col min="11" max="11" width="8.88671875" style="29" customWidth="1"/>
    <col min="12" max="14" width="10.109375" style="29" bestFit="1" customWidth="1"/>
    <col min="15" max="20" width="8.88671875" style="29" customWidth="1"/>
    <col min="21" max="21" width="10.109375" style="29" bestFit="1" customWidth="1"/>
    <col min="22" max="29" width="8.88671875" style="29" customWidth="1"/>
    <col min="30" max="30" width="11.6640625" style="29" customWidth="1"/>
    <col min="31" max="31" width="8.88671875" style="29" customWidth="1"/>
    <col min="32" max="32" width="12.88671875" style="29" bestFit="1" customWidth="1"/>
    <col min="33" max="36" width="8.88671875" style="29" customWidth="1"/>
    <col min="37" max="38" width="13.88671875" style="29" bestFit="1" customWidth="1"/>
    <col min="39" max="39" width="11.21875" style="29" bestFit="1" customWidth="1"/>
    <col min="40" max="40" width="14.5546875" style="29" bestFit="1" customWidth="1"/>
    <col min="41" max="43" width="8.88671875" style="29" customWidth="1"/>
    <col min="44" max="44" width="12.77734375" style="29" bestFit="1" customWidth="1"/>
    <col min="45" max="45" width="13.21875" style="29" bestFit="1" customWidth="1"/>
    <col min="46" max="48" width="8.88671875" style="29" customWidth="1"/>
    <col min="49" max="49" width="10.5546875" style="29" bestFit="1" customWidth="1"/>
    <col min="50" max="50" width="12.6640625" style="29" bestFit="1" customWidth="1"/>
    <col min="51" max="51" width="8.88671875" style="29" customWidth="1"/>
    <col min="52" max="53" width="11.5546875" style="29" bestFit="1" customWidth="1"/>
    <col min="54" max="61" width="8.88671875" style="29" customWidth="1"/>
    <col min="62" max="62" width="10.21875" style="29" bestFit="1" customWidth="1"/>
    <col min="63" max="65" width="8.88671875" style="29" customWidth="1"/>
    <col min="66" max="66" width="12.77734375" style="29" bestFit="1" customWidth="1"/>
    <col min="67" max="71" width="8.88671875" style="29" customWidth="1"/>
    <col min="72" max="72" width="11.5546875" style="29" bestFit="1" customWidth="1"/>
    <col min="73" max="73" width="8.88671875" style="29" customWidth="1"/>
    <col min="74" max="74" width="11.33203125" style="29" bestFit="1" customWidth="1"/>
    <col min="75" max="75" width="8.88671875" style="29" customWidth="1"/>
    <col min="76" max="76" width="10.6640625" style="29" bestFit="1" customWidth="1"/>
    <col min="77" max="78" width="8.88671875" style="29" customWidth="1"/>
    <col min="79" max="79" width="10.109375" style="29" bestFit="1" customWidth="1"/>
    <col min="80" max="93" width="8.88671875" style="29" customWidth="1"/>
    <col min="94" max="95" width="12.77734375" style="29" bestFit="1" customWidth="1"/>
    <col min="96" max="96" width="8.88671875" style="29" customWidth="1"/>
    <col min="97" max="97" width="10.21875" style="29" bestFit="1" customWidth="1"/>
    <col min="98" max="98" width="11.77734375" style="29" bestFit="1" customWidth="1"/>
    <col min="99" max="100" width="8.88671875" style="29" customWidth="1"/>
    <col min="101" max="101" width="11.33203125" style="29" bestFit="1" customWidth="1"/>
    <col min="102" max="102" width="13.33203125" style="29" bestFit="1" customWidth="1"/>
    <col min="103" max="103" width="10.77734375" style="29" bestFit="1" customWidth="1"/>
    <col min="104" max="104" width="14.44140625" style="29" bestFit="1" customWidth="1"/>
    <col min="105" max="105" width="8.88671875" style="29" customWidth="1"/>
    <col min="106" max="106" width="10.21875" style="29" bestFit="1" customWidth="1"/>
    <col min="107" max="109" width="9" style="29" customWidth="1"/>
    <col min="110" max="110" width="10.6640625" style="29" bestFit="1" customWidth="1"/>
    <col min="111" max="111" width="9" style="29" customWidth="1"/>
    <col min="112" max="112" width="10" style="29" bestFit="1" customWidth="1"/>
    <col min="113" max="113" width="9" style="29" customWidth="1"/>
    <col min="114" max="114" width="11.44140625" style="29" customWidth="1"/>
    <col min="115" max="115" width="10.88671875" style="29" customWidth="1"/>
    <col min="116" max="121" width="9" style="29" customWidth="1"/>
    <col min="122" max="122" width="12.109375" style="29" bestFit="1" customWidth="1"/>
    <col min="123" max="125" width="9" style="29" customWidth="1"/>
    <col min="126" max="126" width="11.21875" style="29" bestFit="1" customWidth="1"/>
    <col min="127" max="127" width="9" style="29" customWidth="1"/>
    <col min="128" max="128" width="11.88671875" style="29" bestFit="1" customWidth="1"/>
    <col min="129" max="130" width="9" style="29" customWidth="1"/>
    <col min="131" max="131" width="12.77734375" style="29" bestFit="1" customWidth="1"/>
    <col min="132" max="134" width="9" style="29" customWidth="1"/>
    <col min="135" max="135" width="15" style="29" bestFit="1" customWidth="1"/>
    <col min="136" max="140" width="9" style="29" customWidth="1"/>
    <col min="141" max="141" width="11.109375" style="29" bestFit="1" customWidth="1"/>
    <col min="142" max="142" width="9" style="29" customWidth="1"/>
    <col min="143" max="143" width="11.6640625" style="29" bestFit="1" customWidth="1"/>
    <col min="144" max="148" width="9.6640625" style="29"/>
    <col min="149" max="149" width="11.109375" style="29" bestFit="1" customWidth="1"/>
    <col min="150" max="150" width="9.6640625" style="29"/>
    <col min="151" max="151" width="12.44140625" style="29" bestFit="1" customWidth="1"/>
    <col min="152" max="157" width="9.6640625" style="29"/>
    <col min="158" max="158" width="12.109375" style="29" bestFit="1" customWidth="1"/>
    <col min="159" max="161" width="9.6640625" style="29"/>
    <col min="162" max="162" width="12.33203125" style="29" bestFit="1" customWidth="1"/>
    <col min="163" max="231" width="9.6640625" style="29"/>
    <col min="232" max="232" width="6.44140625" style="29" customWidth="1"/>
    <col min="233" max="233" width="13.88671875" style="29" customWidth="1"/>
    <col min="234" max="234" width="14.33203125" style="29" customWidth="1"/>
    <col min="235" max="251" width="9.6640625" style="29"/>
    <col min="252" max="252" width="12" style="29" customWidth="1"/>
    <col min="253" max="253" width="12.77734375" style="29" customWidth="1"/>
    <col min="254" max="254" width="11.109375" style="29" customWidth="1"/>
    <col min="255" max="255" width="12" style="29" customWidth="1"/>
    <col min="256" max="256" width="9.6640625" style="29"/>
    <col min="257" max="257" width="15.33203125" style="29" customWidth="1"/>
    <col min="258" max="258" width="15.21875" style="29" customWidth="1"/>
    <col min="259" max="259" width="21.44140625" style="29" customWidth="1"/>
    <col min="260" max="275" width="9.6640625" style="29"/>
    <col min="276" max="277" width="13.44140625" style="29" customWidth="1"/>
    <col min="278" max="278" width="9.6640625" style="29"/>
    <col min="279" max="279" width="13.88671875" style="29" customWidth="1"/>
    <col min="280" max="280" width="10.6640625" style="29" customWidth="1"/>
    <col min="281" max="281" width="17.33203125" style="29" customWidth="1"/>
    <col min="282" max="283" width="12.6640625" style="29" customWidth="1"/>
    <col min="284" max="284" width="11.21875" style="29" customWidth="1"/>
    <col min="285" max="285" width="18.33203125" style="29" customWidth="1"/>
    <col min="286" max="286" width="12.88671875" style="29" customWidth="1"/>
    <col min="287" max="288" width="13.21875" style="29" customWidth="1"/>
    <col min="289" max="289" width="10.88671875" style="29" customWidth="1"/>
    <col min="290" max="290" width="11.109375" style="29" customWidth="1"/>
    <col min="291" max="291" width="15.21875" style="29" customWidth="1"/>
    <col min="292" max="292" width="9.6640625" style="29"/>
    <col min="293" max="293" width="11" style="29" customWidth="1"/>
    <col min="294" max="294" width="10.77734375" style="29" customWidth="1"/>
    <col min="295" max="295" width="11.44140625" style="29" customWidth="1"/>
    <col min="296" max="296" width="4" style="29" customWidth="1"/>
    <col min="297" max="487" width="9.6640625" style="29"/>
    <col min="488" max="488" width="6.44140625" style="29" customWidth="1"/>
    <col min="489" max="489" width="13.88671875" style="29" customWidth="1"/>
    <col min="490" max="490" width="14.33203125" style="29" customWidth="1"/>
    <col min="491" max="507" width="9.6640625" style="29"/>
    <col min="508" max="508" width="12" style="29" customWidth="1"/>
    <col min="509" max="509" width="12.77734375" style="29" customWidth="1"/>
    <col min="510" max="510" width="11.109375" style="29" customWidth="1"/>
    <col min="511" max="511" width="12" style="29" customWidth="1"/>
    <col min="512" max="512" width="9.6640625" style="29"/>
    <col min="513" max="513" width="15.33203125" style="29" customWidth="1"/>
    <col min="514" max="514" width="15.21875" style="29" customWidth="1"/>
    <col min="515" max="515" width="21.44140625" style="29" customWidth="1"/>
    <col min="516" max="531" width="9.6640625" style="29"/>
    <col min="532" max="533" width="13.44140625" style="29" customWidth="1"/>
    <col min="534" max="534" width="9.6640625" style="29"/>
    <col min="535" max="535" width="13.88671875" style="29" customWidth="1"/>
    <col min="536" max="536" width="10.6640625" style="29" customWidth="1"/>
    <col min="537" max="537" width="17.33203125" style="29" customWidth="1"/>
    <col min="538" max="539" width="12.6640625" style="29" customWidth="1"/>
    <col min="540" max="540" width="11.21875" style="29" customWidth="1"/>
    <col min="541" max="541" width="18.33203125" style="29" customWidth="1"/>
    <col min="542" max="542" width="12.88671875" style="29" customWidth="1"/>
    <col min="543" max="544" width="13.21875" style="29" customWidth="1"/>
    <col min="545" max="545" width="10.88671875" style="29" customWidth="1"/>
    <col min="546" max="546" width="11.109375" style="29" customWidth="1"/>
    <col min="547" max="547" width="15.21875" style="29" customWidth="1"/>
    <col min="548" max="548" width="9.6640625" style="29"/>
    <col min="549" max="549" width="11" style="29" customWidth="1"/>
    <col min="550" max="550" width="10.77734375" style="29" customWidth="1"/>
    <col min="551" max="551" width="11.44140625" style="29" customWidth="1"/>
    <col min="552" max="552" width="4" style="29" customWidth="1"/>
    <col min="553" max="743" width="9.6640625" style="29"/>
    <col min="744" max="744" width="6.44140625" style="29" customWidth="1"/>
    <col min="745" max="745" width="13.88671875" style="29" customWidth="1"/>
    <col min="746" max="746" width="14.33203125" style="29" customWidth="1"/>
    <col min="747" max="763" width="9.6640625" style="29"/>
    <col min="764" max="764" width="12" style="29" customWidth="1"/>
    <col min="765" max="765" width="12.77734375" style="29" customWidth="1"/>
    <col min="766" max="766" width="11.109375" style="29" customWidth="1"/>
    <col min="767" max="767" width="12" style="29" customWidth="1"/>
    <col min="768" max="768" width="9.6640625" style="29"/>
    <col min="769" max="769" width="15.33203125" style="29" customWidth="1"/>
    <col min="770" max="770" width="15.21875" style="29" customWidth="1"/>
    <col min="771" max="771" width="21.44140625" style="29" customWidth="1"/>
    <col min="772" max="787" width="9.6640625" style="29"/>
    <col min="788" max="789" width="13.44140625" style="29" customWidth="1"/>
    <col min="790" max="790" width="9.6640625" style="29"/>
    <col min="791" max="791" width="13.88671875" style="29" customWidth="1"/>
    <col min="792" max="792" width="10.6640625" style="29" customWidth="1"/>
    <col min="793" max="793" width="17.33203125" style="29" customWidth="1"/>
    <col min="794" max="795" width="12.6640625" style="29" customWidth="1"/>
    <col min="796" max="796" width="11.21875" style="29" customWidth="1"/>
    <col min="797" max="797" width="18.33203125" style="29" customWidth="1"/>
    <col min="798" max="798" width="12.88671875" style="29" customWidth="1"/>
    <col min="799" max="800" width="13.21875" style="29" customWidth="1"/>
    <col min="801" max="801" width="10.88671875" style="29" customWidth="1"/>
    <col min="802" max="802" width="11.109375" style="29" customWidth="1"/>
    <col min="803" max="803" width="15.21875" style="29" customWidth="1"/>
    <col min="804" max="804" width="9.6640625" style="29"/>
    <col min="805" max="805" width="11" style="29" customWidth="1"/>
    <col min="806" max="806" width="10.77734375" style="29" customWidth="1"/>
    <col min="807" max="807" width="11.44140625" style="29" customWidth="1"/>
    <col min="808" max="808" width="4" style="29" customWidth="1"/>
    <col min="809" max="999" width="9.6640625" style="29"/>
    <col min="1000" max="1000" width="6.44140625" style="29" customWidth="1"/>
    <col min="1001" max="1001" width="13.88671875" style="29" customWidth="1"/>
    <col min="1002" max="1002" width="14.33203125" style="29" customWidth="1"/>
    <col min="1003" max="1019" width="9.6640625" style="29"/>
    <col min="1020" max="1020" width="12" style="29" customWidth="1"/>
    <col min="1021" max="1021" width="12.77734375" style="29" customWidth="1"/>
    <col min="1022" max="1022" width="11.109375" style="29" customWidth="1"/>
    <col min="1023" max="1023" width="12" style="29" customWidth="1"/>
    <col min="1024" max="1024" width="9.6640625" style="29"/>
    <col min="1025" max="1025" width="15.33203125" style="29" customWidth="1"/>
    <col min="1026" max="1026" width="15.21875" style="29" customWidth="1"/>
    <col min="1027" max="1027" width="21.44140625" style="29" customWidth="1"/>
    <col min="1028" max="1043" width="9.6640625" style="29"/>
    <col min="1044" max="1045" width="13.44140625" style="29" customWidth="1"/>
    <col min="1046" max="1046" width="9.6640625" style="29"/>
    <col min="1047" max="1047" width="13.88671875" style="29" customWidth="1"/>
    <col min="1048" max="1048" width="10.6640625" style="29" customWidth="1"/>
    <col min="1049" max="1049" width="17.33203125" style="29" customWidth="1"/>
    <col min="1050" max="1051" width="12.6640625" style="29" customWidth="1"/>
    <col min="1052" max="1052" width="11.21875" style="29" customWidth="1"/>
    <col min="1053" max="1053" width="18.33203125" style="29" customWidth="1"/>
    <col min="1054" max="1054" width="12.88671875" style="29" customWidth="1"/>
    <col min="1055" max="1056" width="13.21875" style="29" customWidth="1"/>
    <col min="1057" max="1057" width="10.88671875" style="29" customWidth="1"/>
    <col min="1058" max="1058" width="11.109375" style="29" customWidth="1"/>
    <col min="1059" max="1059" width="15.21875" style="29" customWidth="1"/>
    <col min="1060" max="1060" width="9.6640625" style="29"/>
    <col min="1061" max="1061" width="11" style="29" customWidth="1"/>
    <col min="1062" max="1062" width="10.77734375" style="29" customWidth="1"/>
    <col min="1063" max="1063" width="11.44140625" style="29" customWidth="1"/>
    <col min="1064" max="1064" width="4" style="29" customWidth="1"/>
    <col min="1065" max="1255" width="9.6640625" style="29"/>
    <col min="1256" max="1256" width="6.44140625" style="29" customWidth="1"/>
    <col min="1257" max="1257" width="13.88671875" style="29" customWidth="1"/>
    <col min="1258" max="1258" width="14.33203125" style="29" customWidth="1"/>
    <col min="1259" max="1275" width="9.6640625" style="29"/>
    <col min="1276" max="1276" width="12" style="29" customWidth="1"/>
    <col min="1277" max="1277" width="12.77734375" style="29" customWidth="1"/>
    <col min="1278" max="1278" width="11.109375" style="29" customWidth="1"/>
    <col min="1279" max="1279" width="12" style="29" customWidth="1"/>
    <col min="1280" max="1280" width="9.6640625" style="29"/>
    <col min="1281" max="1281" width="15.33203125" style="29" customWidth="1"/>
    <col min="1282" max="1282" width="15.21875" style="29" customWidth="1"/>
    <col min="1283" max="1283" width="21.44140625" style="29" customWidth="1"/>
    <col min="1284" max="1299" width="9.6640625" style="29"/>
    <col min="1300" max="1301" width="13.44140625" style="29" customWidth="1"/>
    <col min="1302" max="1302" width="9.6640625" style="29"/>
    <col min="1303" max="1303" width="13.88671875" style="29" customWidth="1"/>
    <col min="1304" max="1304" width="10.6640625" style="29" customWidth="1"/>
    <col min="1305" max="1305" width="17.33203125" style="29" customWidth="1"/>
    <col min="1306" max="1307" width="12.6640625" style="29" customWidth="1"/>
    <col min="1308" max="1308" width="11.21875" style="29" customWidth="1"/>
    <col min="1309" max="1309" width="18.33203125" style="29" customWidth="1"/>
    <col min="1310" max="1310" width="12.88671875" style="29" customWidth="1"/>
    <col min="1311" max="1312" width="13.21875" style="29" customWidth="1"/>
    <col min="1313" max="1313" width="10.88671875" style="29" customWidth="1"/>
    <col min="1314" max="1314" width="11.109375" style="29" customWidth="1"/>
    <col min="1315" max="1315" width="15.21875" style="29" customWidth="1"/>
    <col min="1316" max="1316" width="9.6640625" style="29"/>
    <col min="1317" max="1317" width="11" style="29" customWidth="1"/>
    <col min="1318" max="1318" width="10.77734375" style="29" customWidth="1"/>
    <col min="1319" max="1319" width="11.44140625" style="29" customWidth="1"/>
    <col min="1320" max="1320" width="4" style="29" customWidth="1"/>
    <col min="1321" max="1511" width="9.6640625" style="29"/>
    <col min="1512" max="1512" width="6.44140625" style="29" customWidth="1"/>
    <col min="1513" max="1513" width="13.88671875" style="29" customWidth="1"/>
    <col min="1514" max="1514" width="14.33203125" style="29" customWidth="1"/>
    <col min="1515" max="1531" width="9.6640625" style="29"/>
    <col min="1532" max="1532" width="12" style="29" customWidth="1"/>
    <col min="1533" max="1533" width="12.77734375" style="29" customWidth="1"/>
    <col min="1534" max="1534" width="11.109375" style="29" customWidth="1"/>
    <col min="1535" max="1535" width="12" style="29" customWidth="1"/>
    <col min="1536" max="1536" width="9.6640625" style="29"/>
    <col min="1537" max="1537" width="15.33203125" style="29" customWidth="1"/>
    <col min="1538" max="1538" width="15.21875" style="29" customWidth="1"/>
    <col min="1539" max="1539" width="21.44140625" style="29" customWidth="1"/>
    <col min="1540" max="1555" width="9.6640625" style="29"/>
    <col min="1556" max="1557" width="13.44140625" style="29" customWidth="1"/>
    <col min="1558" max="1558" width="9.6640625" style="29"/>
    <col min="1559" max="1559" width="13.88671875" style="29" customWidth="1"/>
    <col min="1560" max="1560" width="10.6640625" style="29" customWidth="1"/>
    <col min="1561" max="1561" width="17.33203125" style="29" customWidth="1"/>
    <col min="1562" max="1563" width="12.6640625" style="29" customWidth="1"/>
    <col min="1564" max="1564" width="11.21875" style="29" customWidth="1"/>
    <col min="1565" max="1565" width="18.33203125" style="29" customWidth="1"/>
    <col min="1566" max="1566" width="12.88671875" style="29" customWidth="1"/>
    <col min="1567" max="1568" width="13.21875" style="29" customWidth="1"/>
    <col min="1569" max="1569" width="10.88671875" style="29" customWidth="1"/>
    <col min="1570" max="1570" width="11.109375" style="29" customWidth="1"/>
    <col min="1571" max="1571" width="15.21875" style="29" customWidth="1"/>
    <col min="1572" max="1572" width="9.6640625" style="29"/>
    <col min="1573" max="1573" width="11" style="29" customWidth="1"/>
    <col min="1574" max="1574" width="10.77734375" style="29" customWidth="1"/>
    <col min="1575" max="1575" width="11.44140625" style="29" customWidth="1"/>
    <col min="1576" max="1576" width="4" style="29" customWidth="1"/>
    <col min="1577" max="1767" width="9.6640625" style="29"/>
    <col min="1768" max="1768" width="6.44140625" style="29" customWidth="1"/>
    <col min="1769" max="1769" width="13.88671875" style="29" customWidth="1"/>
    <col min="1770" max="1770" width="14.33203125" style="29" customWidth="1"/>
    <col min="1771" max="1787" width="9.6640625" style="29"/>
    <col min="1788" max="1788" width="12" style="29" customWidth="1"/>
    <col min="1789" max="1789" width="12.77734375" style="29" customWidth="1"/>
    <col min="1790" max="1790" width="11.109375" style="29" customWidth="1"/>
    <col min="1791" max="1791" width="12" style="29" customWidth="1"/>
    <col min="1792" max="1792" width="9.6640625" style="29"/>
    <col min="1793" max="1793" width="15.33203125" style="29" customWidth="1"/>
    <col min="1794" max="1794" width="15.21875" style="29" customWidth="1"/>
    <col min="1795" max="1795" width="21.44140625" style="29" customWidth="1"/>
    <col min="1796" max="1811" width="9.6640625" style="29"/>
    <col min="1812" max="1813" width="13.44140625" style="29" customWidth="1"/>
    <col min="1814" max="1814" width="9.6640625" style="29"/>
    <col min="1815" max="1815" width="13.88671875" style="29" customWidth="1"/>
    <col min="1816" max="1816" width="10.6640625" style="29" customWidth="1"/>
    <col min="1817" max="1817" width="17.33203125" style="29" customWidth="1"/>
    <col min="1818" max="1819" width="12.6640625" style="29" customWidth="1"/>
    <col min="1820" max="1820" width="11.21875" style="29" customWidth="1"/>
    <col min="1821" max="1821" width="18.33203125" style="29" customWidth="1"/>
    <col min="1822" max="1822" width="12.88671875" style="29" customWidth="1"/>
    <col min="1823" max="1824" width="13.21875" style="29" customWidth="1"/>
    <col min="1825" max="1825" width="10.88671875" style="29" customWidth="1"/>
    <col min="1826" max="1826" width="11.109375" style="29" customWidth="1"/>
    <col min="1827" max="1827" width="15.21875" style="29" customWidth="1"/>
    <col min="1828" max="1828" width="9.6640625" style="29"/>
    <col min="1829" max="1829" width="11" style="29" customWidth="1"/>
    <col min="1830" max="1830" width="10.77734375" style="29" customWidth="1"/>
    <col min="1831" max="1831" width="11.44140625" style="29" customWidth="1"/>
    <col min="1832" max="1832" width="4" style="29" customWidth="1"/>
    <col min="1833" max="2023" width="9.6640625" style="29"/>
    <col min="2024" max="2024" width="6.44140625" style="29" customWidth="1"/>
    <col min="2025" max="2025" width="13.88671875" style="29" customWidth="1"/>
    <col min="2026" max="2026" width="14.33203125" style="29" customWidth="1"/>
    <col min="2027" max="2043" width="9.6640625" style="29"/>
    <col min="2044" max="2044" width="12" style="29" customWidth="1"/>
    <col min="2045" max="2045" width="12.77734375" style="29" customWidth="1"/>
    <col min="2046" max="2046" width="11.109375" style="29" customWidth="1"/>
    <col min="2047" max="2047" width="12" style="29" customWidth="1"/>
    <col min="2048" max="2048" width="9.6640625" style="29"/>
    <col min="2049" max="2049" width="15.33203125" style="29" customWidth="1"/>
    <col min="2050" max="2050" width="15.21875" style="29" customWidth="1"/>
    <col min="2051" max="2051" width="21.44140625" style="29" customWidth="1"/>
    <col min="2052" max="2067" width="9.6640625" style="29"/>
    <col min="2068" max="2069" width="13.44140625" style="29" customWidth="1"/>
    <col min="2070" max="2070" width="9.6640625" style="29"/>
    <col min="2071" max="2071" width="13.88671875" style="29" customWidth="1"/>
    <col min="2072" max="2072" width="10.6640625" style="29" customWidth="1"/>
    <col min="2073" max="2073" width="17.33203125" style="29" customWidth="1"/>
    <col min="2074" max="2075" width="12.6640625" style="29" customWidth="1"/>
    <col min="2076" max="2076" width="11.21875" style="29" customWidth="1"/>
    <col min="2077" max="2077" width="18.33203125" style="29" customWidth="1"/>
    <col min="2078" max="2078" width="12.88671875" style="29" customWidth="1"/>
    <col min="2079" max="2080" width="13.21875" style="29" customWidth="1"/>
    <col min="2081" max="2081" width="10.88671875" style="29" customWidth="1"/>
    <col min="2082" max="2082" width="11.109375" style="29" customWidth="1"/>
    <col min="2083" max="2083" width="15.21875" style="29" customWidth="1"/>
    <col min="2084" max="2084" width="9.6640625" style="29"/>
    <col min="2085" max="2085" width="11" style="29" customWidth="1"/>
    <col min="2086" max="2086" width="10.77734375" style="29" customWidth="1"/>
    <col min="2087" max="2087" width="11.44140625" style="29" customWidth="1"/>
    <col min="2088" max="2088" width="4" style="29" customWidth="1"/>
    <col min="2089" max="2279" width="9.6640625" style="29"/>
    <col min="2280" max="2280" width="6.44140625" style="29" customWidth="1"/>
    <col min="2281" max="2281" width="13.88671875" style="29" customWidth="1"/>
    <col min="2282" max="2282" width="14.33203125" style="29" customWidth="1"/>
    <col min="2283" max="2299" width="9.6640625" style="29"/>
    <col min="2300" max="2300" width="12" style="29" customWidth="1"/>
    <col min="2301" max="2301" width="12.77734375" style="29" customWidth="1"/>
    <col min="2302" max="2302" width="11.109375" style="29" customWidth="1"/>
    <col min="2303" max="2303" width="12" style="29" customWidth="1"/>
    <col min="2304" max="2304" width="9.6640625" style="29"/>
    <col min="2305" max="2305" width="15.33203125" style="29" customWidth="1"/>
    <col min="2306" max="2306" width="15.21875" style="29" customWidth="1"/>
    <col min="2307" max="2307" width="21.44140625" style="29" customWidth="1"/>
    <col min="2308" max="2323" width="9.6640625" style="29"/>
    <col min="2324" max="2325" width="13.44140625" style="29" customWidth="1"/>
    <col min="2326" max="2326" width="9.6640625" style="29"/>
    <col min="2327" max="2327" width="13.88671875" style="29" customWidth="1"/>
    <col min="2328" max="2328" width="10.6640625" style="29" customWidth="1"/>
    <col min="2329" max="2329" width="17.33203125" style="29" customWidth="1"/>
    <col min="2330" max="2331" width="12.6640625" style="29" customWidth="1"/>
    <col min="2332" max="2332" width="11.21875" style="29" customWidth="1"/>
    <col min="2333" max="2333" width="18.33203125" style="29" customWidth="1"/>
    <col min="2334" max="2334" width="12.88671875" style="29" customWidth="1"/>
    <col min="2335" max="2336" width="13.21875" style="29" customWidth="1"/>
    <col min="2337" max="2337" width="10.88671875" style="29" customWidth="1"/>
    <col min="2338" max="2338" width="11.109375" style="29" customWidth="1"/>
    <col min="2339" max="2339" width="15.21875" style="29" customWidth="1"/>
    <col min="2340" max="2340" width="9.6640625" style="29"/>
    <col min="2341" max="2341" width="11" style="29" customWidth="1"/>
    <col min="2342" max="2342" width="10.77734375" style="29" customWidth="1"/>
    <col min="2343" max="2343" width="11.44140625" style="29" customWidth="1"/>
    <col min="2344" max="2344" width="4" style="29" customWidth="1"/>
    <col min="2345" max="2535" width="9.6640625" style="29"/>
    <col min="2536" max="2536" width="6.44140625" style="29" customWidth="1"/>
    <col min="2537" max="2537" width="13.88671875" style="29" customWidth="1"/>
    <col min="2538" max="2538" width="14.33203125" style="29" customWidth="1"/>
    <col min="2539" max="2555" width="9.6640625" style="29"/>
    <col min="2556" max="2556" width="12" style="29" customWidth="1"/>
    <col min="2557" max="2557" width="12.77734375" style="29" customWidth="1"/>
    <col min="2558" max="2558" width="11.109375" style="29" customWidth="1"/>
    <col min="2559" max="2559" width="12" style="29" customWidth="1"/>
    <col min="2560" max="2560" width="9.6640625" style="29"/>
    <col min="2561" max="2561" width="15.33203125" style="29" customWidth="1"/>
    <col min="2562" max="2562" width="15.21875" style="29" customWidth="1"/>
    <col min="2563" max="2563" width="21.44140625" style="29" customWidth="1"/>
    <col min="2564" max="2579" width="9.6640625" style="29"/>
    <col min="2580" max="2581" width="13.44140625" style="29" customWidth="1"/>
    <col min="2582" max="2582" width="9.6640625" style="29"/>
    <col min="2583" max="2583" width="13.88671875" style="29" customWidth="1"/>
    <col min="2584" max="2584" width="10.6640625" style="29" customWidth="1"/>
    <col min="2585" max="2585" width="17.33203125" style="29" customWidth="1"/>
    <col min="2586" max="2587" width="12.6640625" style="29" customWidth="1"/>
    <col min="2588" max="2588" width="11.21875" style="29" customWidth="1"/>
    <col min="2589" max="2589" width="18.33203125" style="29" customWidth="1"/>
    <col min="2590" max="2590" width="12.88671875" style="29" customWidth="1"/>
    <col min="2591" max="2592" width="13.21875" style="29" customWidth="1"/>
    <col min="2593" max="2593" width="10.88671875" style="29" customWidth="1"/>
    <col min="2594" max="2594" width="11.109375" style="29" customWidth="1"/>
    <col min="2595" max="2595" width="15.21875" style="29" customWidth="1"/>
    <col min="2596" max="2596" width="9.6640625" style="29"/>
    <col min="2597" max="2597" width="11" style="29" customWidth="1"/>
    <col min="2598" max="2598" width="10.77734375" style="29" customWidth="1"/>
    <col min="2599" max="2599" width="11.44140625" style="29" customWidth="1"/>
    <col min="2600" max="2600" width="4" style="29" customWidth="1"/>
    <col min="2601" max="2791" width="9.6640625" style="29"/>
    <col min="2792" max="2792" width="6.44140625" style="29" customWidth="1"/>
    <col min="2793" max="2793" width="13.88671875" style="29" customWidth="1"/>
    <col min="2794" max="2794" width="14.33203125" style="29" customWidth="1"/>
    <col min="2795" max="2811" width="9.6640625" style="29"/>
    <col min="2812" max="2812" width="12" style="29" customWidth="1"/>
    <col min="2813" max="2813" width="12.77734375" style="29" customWidth="1"/>
    <col min="2814" max="2814" width="11.109375" style="29" customWidth="1"/>
    <col min="2815" max="2815" width="12" style="29" customWidth="1"/>
    <col min="2816" max="2816" width="9.6640625" style="29"/>
    <col min="2817" max="2817" width="15.33203125" style="29" customWidth="1"/>
    <col min="2818" max="2818" width="15.21875" style="29" customWidth="1"/>
    <col min="2819" max="2819" width="21.44140625" style="29" customWidth="1"/>
    <col min="2820" max="2835" width="9.6640625" style="29"/>
    <col min="2836" max="2837" width="13.44140625" style="29" customWidth="1"/>
    <col min="2838" max="2838" width="9.6640625" style="29"/>
    <col min="2839" max="2839" width="13.88671875" style="29" customWidth="1"/>
    <col min="2840" max="2840" width="10.6640625" style="29" customWidth="1"/>
    <col min="2841" max="2841" width="17.33203125" style="29" customWidth="1"/>
    <col min="2842" max="2843" width="12.6640625" style="29" customWidth="1"/>
    <col min="2844" max="2844" width="11.21875" style="29" customWidth="1"/>
    <col min="2845" max="2845" width="18.33203125" style="29" customWidth="1"/>
    <col min="2846" max="2846" width="12.88671875" style="29" customWidth="1"/>
    <col min="2847" max="2848" width="13.21875" style="29" customWidth="1"/>
    <col min="2849" max="2849" width="10.88671875" style="29" customWidth="1"/>
    <col min="2850" max="2850" width="11.109375" style="29" customWidth="1"/>
    <col min="2851" max="2851" width="15.21875" style="29" customWidth="1"/>
    <col min="2852" max="2852" width="9.6640625" style="29"/>
    <col min="2853" max="2853" width="11" style="29" customWidth="1"/>
    <col min="2854" max="2854" width="10.77734375" style="29" customWidth="1"/>
    <col min="2855" max="2855" width="11.44140625" style="29" customWidth="1"/>
    <col min="2856" max="2856" width="4" style="29" customWidth="1"/>
    <col min="2857" max="3047" width="9.6640625" style="29"/>
    <col min="3048" max="3048" width="6.44140625" style="29" customWidth="1"/>
    <col min="3049" max="3049" width="13.88671875" style="29" customWidth="1"/>
    <col min="3050" max="3050" width="14.33203125" style="29" customWidth="1"/>
    <col min="3051" max="3067" width="9.6640625" style="29"/>
    <col min="3068" max="3068" width="12" style="29" customWidth="1"/>
    <col min="3069" max="3069" width="12.77734375" style="29" customWidth="1"/>
    <col min="3070" max="3070" width="11.109375" style="29" customWidth="1"/>
    <col min="3071" max="3071" width="12" style="29" customWidth="1"/>
    <col min="3072" max="3072" width="9.6640625" style="29"/>
    <col min="3073" max="3073" width="15.33203125" style="29" customWidth="1"/>
    <col min="3074" max="3074" width="15.21875" style="29" customWidth="1"/>
    <col min="3075" max="3075" width="21.44140625" style="29" customWidth="1"/>
    <col min="3076" max="3091" width="9.6640625" style="29"/>
    <col min="3092" max="3093" width="13.44140625" style="29" customWidth="1"/>
    <col min="3094" max="3094" width="9.6640625" style="29"/>
    <col min="3095" max="3095" width="13.88671875" style="29" customWidth="1"/>
    <col min="3096" max="3096" width="10.6640625" style="29" customWidth="1"/>
    <col min="3097" max="3097" width="17.33203125" style="29" customWidth="1"/>
    <col min="3098" max="3099" width="12.6640625" style="29" customWidth="1"/>
    <col min="3100" max="3100" width="11.21875" style="29" customWidth="1"/>
    <col min="3101" max="3101" width="18.33203125" style="29" customWidth="1"/>
    <col min="3102" max="3102" width="12.88671875" style="29" customWidth="1"/>
    <col min="3103" max="3104" width="13.21875" style="29" customWidth="1"/>
    <col min="3105" max="3105" width="10.88671875" style="29" customWidth="1"/>
    <col min="3106" max="3106" width="11.109375" style="29" customWidth="1"/>
    <col min="3107" max="3107" width="15.21875" style="29" customWidth="1"/>
    <col min="3108" max="3108" width="9.6640625" style="29"/>
    <col min="3109" max="3109" width="11" style="29" customWidth="1"/>
    <col min="3110" max="3110" width="10.77734375" style="29" customWidth="1"/>
    <col min="3111" max="3111" width="11.44140625" style="29" customWidth="1"/>
    <col min="3112" max="3112" width="4" style="29" customWidth="1"/>
    <col min="3113" max="3303" width="9.6640625" style="29"/>
    <col min="3304" max="3304" width="6.44140625" style="29" customWidth="1"/>
    <col min="3305" max="3305" width="13.88671875" style="29" customWidth="1"/>
    <col min="3306" max="3306" width="14.33203125" style="29" customWidth="1"/>
    <col min="3307" max="3323" width="9.6640625" style="29"/>
    <col min="3324" max="3324" width="12" style="29" customWidth="1"/>
    <col min="3325" max="3325" width="12.77734375" style="29" customWidth="1"/>
    <col min="3326" max="3326" width="11.109375" style="29" customWidth="1"/>
    <col min="3327" max="3327" width="12" style="29" customWidth="1"/>
    <col min="3328" max="3328" width="9.6640625" style="29"/>
    <col min="3329" max="3329" width="15.33203125" style="29" customWidth="1"/>
    <col min="3330" max="3330" width="15.21875" style="29" customWidth="1"/>
    <col min="3331" max="3331" width="21.44140625" style="29" customWidth="1"/>
    <col min="3332" max="3347" width="9.6640625" style="29"/>
    <col min="3348" max="3349" width="13.44140625" style="29" customWidth="1"/>
    <col min="3350" max="3350" width="9.6640625" style="29"/>
    <col min="3351" max="3351" width="13.88671875" style="29" customWidth="1"/>
    <col min="3352" max="3352" width="10.6640625" style="29" customWidth="1"/>
    <col min="3353" max="3353" width="17.33203125" style="29" customWidth="1"/>
    <col min="3354" max="3355" width="12.6640625" style="29" customWidth="1"/>
    <col min="3356" max="3356" width="11.21875" style="29" customWidth="1"/>
    <col min="3357" max="3357" width="18.33203125" style="29" customWidth="1"/>
    <col min="3358" max="3358" width="12.88671875" style="29" customWidth="1"/>
    <col min="3359" max="3360" width="13.21875" style="29" customWidth="1"/>
    <col min="3361" max="3361" width="10.88671875" style="29" customWidth="1"/>
    <col min="3362" max="3362" width="11.109375" style="29" customWidth="1"/>
    <col min="3363" max="3363" width="15.21875" style="29" customWidth="1"/>
    <col min="3364" max="3364" width="9.6640625" style="29"/>
    <col min="3365" max="3365" width="11" style="29" customWidth="1"/>
    <col min="3366" max="3366" width="10.77734375" style="29" customWidth="1"/>
    <col min="3367" max="3367" width="11.44140625" style="29" customWidth="1"/>
    <col min="3368" max="3368" width="4" style="29" customWidth="1"/>
    <col min="3369" max="3559" width="9.6640625" style="29"/>
    <col min="3560" max="3560" width="6.44140625" style="29" customWidth="1"/>
    <col min="3561" max="3561" width="13.88671875" style="29" customWidth="1"/>
    <col min="3562" max="3562" width="14.33203125" style="29" customWidth="1"/>
    <col min="3563" max="3579" width="9.6640625" style="29"/>
    <col min="3580" max="3580" width="12" style="29" customWidth="1"/>
    <col min="3581" max="3581" width="12.77734375" style="29" customWidth="1"/>
    <col min="3582" max="3582" width="11.109375" style="29" customWidth="1"/>
    <col min="3583" max="3583" width="12" style="29" customWidth="1"/>
    <col min="3584" max="3584" width="9.6640625" style="29"/>
    <col min="3585" max="3585" width="15.33203125" style="29" customWidth="1"/>
    <col min="3586" max="3586" width="15.21875" style="29" customWidth="1"/>
    <col min="3587" max="3587" width="21.44140625" style="29" customWidth="1"/>
    <col min="3588" max="3603" width="9.6640625" style="29"/>
    <col min="3604" max="3605" width="13.44140625" style="29" customWidth="1"/>
    <col min="3606" max="3606" width="9.6640625" style="29"/>
    <col min="3607" max="3607" width="13.88671875" style="29" customWidth="1"/>
    <col min="3608" max="3608" width="10.6640625" style="29" customWidth="1"/>
    <col min="3609" max="3609" width="17.33203125" style="29" customWidth="1"/>
    <col min="3610" max="3611" width="12.6640625" style="29" customWidth="1"/>
    <col min="3612" max="3612" width="11.21875" style="29" customWidth="1"/>
    <col min="3613" max="3613" width="18.33203125" style="29" customWidth="1"/>
    <col min="3614" max="3614" width="12.88671875" style="29" customWidth="1"/>
    <col min="3615" max="3616" width="13.21875" style="29" customWidth="1"/>
    <col min="3617" max="3617" width="10.88671875" style="29" customWidth="1"/>
    <col min="3618" max="3618" width="11.109375" style="29" customWidth="1"/>
    <col min="3619" max="3619" width="15.21875" style="29" customWidth="1"/>
    <col min="3620" max="3620" width="9.6640625" style="29"/>
    <col min="3621" max="3621" width="11" style="29" customWidth="1"/>
    <col min="3622" max="3622" width="10.77734375" style="29" customWidth="1"/>
    <col min="3623" max="3623" width="11.44140625" style="29" customWidth="1"/>
    <col min="3624" max="3624" width="4" style="29" customWidth="1"/>
    <col min="3625" max="3815" width="9.6640625" style="29"/>
    <col min="3816" max="3816" width="6.44140625" style="29" customWidth="1"/>
    <col min="3817" max="3817" width="13.88671875" style="29" customWidth="1"/>
    <col min="3818" max="3818" width="14.33203125" style="29" customWidth="1"/>
    <col min="3819" max="3835" width="9.6640625" style="29"/>
    <col min="3836" max="3836" width="12" style="29" customWidth="1"/>
    <col min="3837" max="3837" width="12.77734375" style="29" customWidth="1"/>
    <col min="3838" max="3838" width="11.109375" style="29" customWidth="1"/>
    <col min="3839" max="3839" width="12" style="29" customWidth="1"/>
    <col min="3840" max="3840" width="9.6640625" style="29"/>
    <col min="3841" max="3841" width="15.33203125" style="29" customWidth="1"/>
    <col min="3842" max="3842" width="15.21875" style="29" customWidth="1"/>
    <col min="3843" max="3843" width="21.44140625" style="29" customWidth="1"/>
    <col min="3844" max="3859" width="9.6640625" style="29"/>
    <col min="3860" max="3861" width="13.44140625" style="29" customWidth="1"/>
    <col min="3862" max="3862" width="9.6640625" style="29"/>
    <col min="3863" max="3863" width="13.88671875" style="29" customWidth="1"/>
    <col min="3864" max="3864" width="10.6640625" style="29" customWidth="1"/>
    <col min="3865" max="3865" width="17.33203125" style="29" customWidth="1"/>
    <col min="3866" max="3867" width="12.6640625" style="29" customWidth="1"/>
    <col min="3868" max="3868" width="11.21875" style="29" customWidth="1"/>
    <col min="3869" max="3869" width="18.33203125" style="29" customWidth="1"/>
    <col min="3870" max="3870" width="12.88671875" style="29" customWidth="1"/>
    <col min="3871" max="3872" width="13.21875" style="29" customWidth="1"/>
    <col min="3873" max="3873" width="10.88671875" style="29" customWidth="1"/>
    <col min="3874" max="3874" width="11.109375" style="29" customWidth="1"/>
    <col min="3875" max="3875" width="15.21875" style="29" customWidth="1"/>
    <col min="3876" max="3876" width="9.6640625" style="29"/>
    <col min="3877" max="3877" width="11" style="29" customWidth="1"/>
    <col min="3878" max="3878" width="10.77734375" style="29" customWidth="1"/>
    <col min="3879" max="3879" width="11.44140625" style="29" customWidth="1"/>
    <col min="3880" max="3880" width="4" style="29" customWidth="1"/>
    <col min="3881" max="4071" width="9.6640625" style="29"/>
    <col min="4072" max="4072" width="6.44140625" style="29" customWidth="1"/>
    <col min="4073" max="4073" width="13.88671875" style="29" customWidth="1"/>
    <col min="4074" max="4074" width="14.33203125" style="29" customWidth="1"/>
    <col min="4075" max="4091" width="9.6640625" style="29"/>
    <col min="4092" max="4092" width="12" style="29" customWidth="1"/>
    <col min="4093" max="4093" width="12.77734375" style="29" customWidth="1"/>
    <col min="4094" max="4094" width="11.109375" style="29" customWidth="1"/>
    <col min="4095" max="4095" width="12" style="29" customWidth="1"/>
    <col min="4096" max="4096" width="9.6640625" style="29"/>
    <col min="4097" max="4097" width="15.33203125" style="29" customWidth="1"/>
    <col min="4098" max="4098" width="15.21875" style="29" customWidth="1"/>
    <col min="4099" max="4099" width="21.44140625" style="29" customWidth="1"/>
    <col min="4100" max="4115" width="9.6640625" style="29"/>
    <col min="4116" max="4117" width="13.44140625" style="29" customWidth="1"/>
    <col min="4118" max="4118" width="9.6640625" style="29"/>
    <col min="4119" max="4119" width="13.88671875" style="29" customWidth="1"/>
    <col min="4120" max="4120" width="10.6640625" style="29" customWidth="1"/>
    <col min="4121" max="4121" width="17.33203125" style="29" customWidth="1"/>
    <col min="4122" max="4123" width="12.6640625" style="29" customWidth="1"/>
    <col min="4124" max="4124" width="11.21875" style="29" customWidth="1"/>
    <col min="4125" max="4125" width="18.33203125" style="29" customWidth="1"/>
    <col min="4126" max="4126" width="12.88671875" style="29" customWidth="1"/>
    <col min="4127" max="4128" width="13.21875" style="29" customWidth="1"/>
    <col min="4129" max="4129" width="10.88671875" style="29" customWidth="1"/>
    <col min="4130" max="4130" width="11.109375" style="29" customWidth="1"/>
    <col min="4131" max="4131" width="15.21875" style="29" customWidth="1"/>
    <col min="4132" max="4132" width="9.6640625" style="29"/>
    <col min="4133" max="4133" width="11" style="29" customWidth="1"/>
    <col min="4134" max="4134" width="10.77734375" style="29" customWidth="1"/>
    <col min="4135" max="4135" width="11.44140625" style="29" customWidth="1"/>
    <col min="4136" max="4136" width="4" style="29" customWidth="1"/>
    <col min="4137" max="4327" width="9.6640625" style="29"/>
    <col min="4328" max="4328" width="6.44140625" style="29" customWidth="1"/>
    <col min="4329" max="4329" width="13.88671875" style="29" customWidth="1"/>
    <col min="4330" max="4330" width="14.33203125" style="29" customWidth="1"/>
    <col min="4331" max="4347" width="9.6640625" style="29"/>
    <col min="4348" max="4348" width="12" style="29" customWidth="1"/>
    <col min="4349" max="4349" width="12.77734375" style="29" customWidth="1"/>
    <col min="4350" max="4350" width="11.109375" style="29" customWidth="1"/>
    <col min="4351" max="4351" width="12" style="29" customWidth="1"/>
    <col min="4352" max="4352" width="9.6640625" style="29"/>
    <col min="4353" max="4353" width="15.33203125" style="29" customWidth="1"/>
    <col min="4354" max="4354" width="15.21875" style="29" customWidth="1"/>
    <col min="4355" max="4355" width="21.44140625" style="29" customWidth="1"/>
    <col min="4356" max="4371" width="9.6640625" style="29"/>
    <col min="4372" max="4373" width="13.44140625" style="29" customWidth="1"/>
    <col min="4374" max="4374" width="9.6640625" style="29"/>
    <col min="4375" max="4375" width="13.88671875" style="29" customWidth="1"/>
    <col min="4376" max="4376" width="10.6640625" style="29" customWidth="1"/>
    <col min="4377" max="4377" width="17.33203125" style="29" customWidth="1"/>
    <col min="4378" max="4379" width="12.6640625" style="29" customWidth="1"/>
    <col min="4380" max="4380" width="11.21875" style="29" customWidth="1"/>
    <col min="4381" max="4381" width="18.33203125" style="29" customWidth="1"/>
    <col min="4382" max="4382" width="12.88671875" style="29" customWidth="1"/>
    <col min="4383" max="4384" width="13.21875" style="29" customWidth="1"/>
    <col min="4385" max="4385" width="10.88671875" style="29" customWidth="1"/>
    <col min="4386" max="4386" width="11.109375" style="29" customWidth="1"/>
    <col min="4387" max="4387" width="15.21875" style="29" customWidth="1"/>
    <col min="4388" max="4388" width="9.6640625" style="29"/>
    <col min="4389" max="4389" width="11" style="29" customWidth="1"/>
    <col min="4390" max="4390" width="10.77734375" style="29" customWidth="1"/>
    <col min="4391" max="4391" width="11.44140625" style="29" customWidth="1"/>
    <col min="4392" max="4392" width="4" style="29" customWidth="1"/>
    <col min="4393" max="4583" width="9.6640625" style="29"/>
    <col min="4584" max="4584" width="6.44140625" style="29" customWidth="1"/>
    <col min="4585" max="4585" width="13.88671875" style="29" customWidth="1"/>
    <col min="4586" max="4586" width="14.33203125" style="29" customWidth="1"/>
    <col min="4587" max="4603" width="9.6640625" style="29"/>
    <col min="4604" max="4604" width="12" style="29" customWidth="1"/>
    <col min="4605" max="4605" width="12.77734375" style="29" customWidth="1"/>
    <col min="4606" max="4606" width="11.109375" style="29" customWidth="1"/>
    <col min="4607" max="4607" width="12" style="29" customWidth="1"/>
    <col min="4608" max="4608" width="9.6640625" style="29"/>
    <col min="4609" max="4609" width="15.33203125" style="29" customWidth="1"/>
    <col min="4610" max="4610" width="15.21875" style="29" customWidth="1"/>
    <col min="4611" max="4611" width="21.44140625" style="29" customWidth="1"/>
    <col min="4612" max="4627" width="9.6640625" style="29"/>
    <col min="4628" max="4629" width="13.44140625" style="29" customWidth="1"/>
    <col min="4630" max="4630" width="9.6640625" style="29"/>
    <col min="4631" max="4631" width="13.88671875" style="29" customWidth="1"/>
    <col min="4632" max="4632" width="10.6640625" style="29" customWidth="1"/>
    <col min="4633" max="4633" width="17.33203125" style="29" customWidth="1"/>
    <col min="4634" max="4635" width="12.6640625" style="29" customWidth="1"/>
    <col min="4636" max="4636" width="11.21875" style="29" customWidth="1"/>
    <col min="4637" max="4637" width="18.33203125" style="29" customWidth="1"/>
    <col min="4638" max="4638" width="12.88671875" style="29" customWidth="1"/>
    <col min="4639" max="4640" width="13.21875" style="29" customWidth="1"/>
    <col min="4641" max="4641" width="10.88671875" style="29" customWidth="1"/>
    <col min="4642" max="4642" width="11.109375" style="29" customWidth="1"/>
    <col min="4643" max="4643" width="15.21875" style="29" customWidth="1"/>
    <col min="4644" max="4644" width="9.6640625" style="29"/>
    <col min="4645" max="4645" width="11" style="29" customWidth="1"/>
    <col min="4646" max="4646" width="10.77734375" style="29" customWidth="1"/>
    <col min="4647" max="4647" width="11.44140625" style="29" customWidth="1"/>
    <col min="4648" max="4648" width="4" style="29" customWidth="1"/>
    <col min="4649" max="4839" width="9.6640625" style="29"/>
    <col min="4840" max="4840" width="6.44140625" style="29" customWidth="1"/>
    <col min="4841" max="4841" width="13.88671875" style="29" customWidth="1"/>
    <col min="4842" max="4842" width="14.33203125" style="29" customWidth="1"/>
    <col min="4843" max="4859" width="9.6640625" style="29"/>
    <col min="4860" max="4860" width="12" style="29" customWidth="1"/>
    <col min="4861" max="4861" width="12.77734375" style="29" customWidth="1"/>
    <col min="4862" max="4862" width="11.109375" style="29" customWidth="1"/>
    <col min="4863" max="4863" width="12" style="29" customWidth="1"/>
    <col min="4864" max="4864" width="9.6640625" style="29"/>
    <col min="4865" max="4865" width="15.33203125" style="29" customWidth="1"/>
    <col min="4866" max="4866" width="15.21875" style="29" customWidth="1"/>
    <col min="4867" max="4867" width="21.44140625" style="29" customWidth="1"/>
    <col min="4868" max="4883" width="9.6640625" style="29"/>
    <col min="4884" max="4885" width="13.44140625" style="29" customWidth="1"/>
    <col min="4886" max="4886" width="9.6640625" style="29"/>
    <col min="4887" max="4887" width="13.88671875" style="29" customWidth="1"/>
    <col min="4888" max="4888" width="10.6640625" style="29" customWidth="1"/>
    <col min="4889" max="4889" width="17.33203125" style="29" customWidth="1"/>
    <col min="4890" max="4891" width="12.6640625" style="29" customWidth="1"/>
    <col min="4892" max="4892" width="11.21875" style="29" customWidth="1"/>
    <col min="4893" max="4893" width="18.33203125" style="29" customWidth="1"/>
    <col min="4894" max="4894" width="12.88671875" style="29" customWidth="1"/>
    <col min="4895" max="4896" width="13.21875" style="29" customWidth="1"/>
    <col min="4897" max="4897" width="10.88671875" style="29" customWidth="1"/>
    <col min="4898" max="4898" width="11.109375" style="29" customWidth="1"/>
    <col min="4899" max="4899" width="15.21875" style="29" customWidth="1"/>
    <col min="4900" max="4900" width="9.6640625" style="29"/>
    <col min="4901" max="4901" width="11" style="29" customWidth="1"/>
    <col min="4902" max="4902" width="10.77734375" style="29" customWidth="1"/>
    <col min="4903" max="4903" width="11.44140625" style="29" customWidth="1"/>
    <col min="4904" max="4904" width="4" style="29" customWidth="1"/>
    <col min="4905" max="5095" width="9.6640625" style="29"/>
    <col min="5096" max="5096" width="6.44140625" style="29" customWidth="1"/>
    <col min="5097" max="5097" width="13.88671875" style="29" customWidth="1"/>
    <col min="5098" max="5098" width="14.33203125" style="29" customWidth="1"/>
    <col min="5099" max="5115" width="9.6640625" style="29"/>
    <col min="5116" max="5116" width="12" style="29" customWidth="1"/>
    <col min="5117" max="5117" width="12.77734375" style="29" customWidth="1"/>
    <col min="5118" max="5118" width="11.109375" style="29" customWidth="1"/>
    <col min="5119" max="5119" width="12" style="29" customWidth="1"/>
    <col min="5120" max="5120" width="9.6640625" style="29"/>
    <col min="5121" max="5121" width="15.33203125" style="29" customWidth="1"/>
    <col min="5122" max="5122" width="15.21875" style="29" customWidth="1"/>
    <col min="5123" max="5123" width="21.44140625" style="29" customWidth="1"/>
    <col min="5124" max="5139" width="9.6640625" style="29"/>
    <col min="5140" max="5141" width="13.44140625" style="29" customWidth="1"/>
    <col min="5142" max="5142" width="9.6640625" style="29"/>
    <col min="5143" max="5143" width="13.88671875" style="29" customWidth="1"/>
    <col min="5144" max="5144" width="10.6640625" style="29" customWidth="1"/>
    <col min="5145" max="5145" width="17.33203125" style="29" customWidth="1"/>
    <col min="5146" max="5147" width="12.6640625" style="29" customWidth="1"/>
    <col min="5148" max="5148" width="11.21875" style="29" customWidth="1"/>
    <col min="5149" max="5149" width="18.33203125" style="29" customWidth="1"/>
    <col min="5150" max="5150" width="12.88671875" style="29" customWidth="1"/>
    <col min="5151" max="5152" width="13.21875" style="29" customWidth="1"/>
    <col min="5153" max="5153" width="10.88671875" style="29" customWidth="1"/>
    <col min="5154" max="5154" width="11.109375" style="29" customWidth="1"/>
    <col min="5155" max="5155" width="15.21875" style="29" customWidth="1"/>
    <col min="5156" max="5156" width="9.6640625" style="29"/>
    <col min="5157" max="5157" width="11" style="29" customWidth="1"/>
    <col min="5158" max="5158" width="10.77734375" style="29" customWidth="1"/>
    <col min="5159" max="5159" width="11.44140625" style="29" customWidth="1"/>
    <col min="5160" max="5160" width="4" style="29" customWidth="1"/>
    <col min="5161" max="5351" width="9.6640625" style="29"/>
    <col min="5352" max="5352" width="6.44140625" style="29" customWidth="1"/>
    <col min="5353" max="5353" width="13.88671875" style="29" customWidth="1"/>
    <col min="5354" max="5354" width="14.33203125" style="29" customWidth="1"/>
    <col min="5355" max="5371" width="9.6640625" style="29"/>
    <col min="5372" max="5372" width="12" style="29" customWidth="1"/>
    <col min="5373" max="5373" width="12.77734375" style="29" customWidth="1"/>
    <col min="5374" max="5374" width="11.109375" style="29" customWidth="1"/>
    <col min="5375" max="5375" width="12" style="29" customWidth="1"/>
    <col min="5376" max="5376" width="9.6640625" style="29"/>
    <col min="5377" max="5377" width="15.33203125" style="29" customWidth="1"/>
    <col min="5378" max="5378" width="15.21875" style="29" customWidth="1"/>
    <col min="5379" max="5379" width="21.44140625" style="29" customWidth="1"/>
    <col min="5380" max="5395" width="9.6640625" style="29"/>
    <col min="5396" max="5397" width="13.44140625" style="29" customWidth="1"/>
    <col min="5398" max="5398" width="9.6640625" style="29"/>
    <col min="5399" max="5399" width="13.88671875" style="29" customWidth="1"/>
    <col min="5400" max="5400" width="10.6640625" style="29" customWidth="1"/>
    <col min="5401" max="5401" width="17.33203125" style="29" customWidth="1"/>
    <col min="5402" max="5403" width="12.6640625" style="29" customWidth="1"/>
    <col min="5404" max="5404" width="11.21875" style="29" customWidth="1"/>
    <col min="5405" max="5405" width="18.33203125" style="29" customWidth="1"/>
    <col min="5406" max="5406" width="12.88671875" style="29" customWidth="1"/>
    <col min="5407" max="5408" width="13.21875" style="29" customWidth="1"/>
    <col min="5409" max="5409" width="10.88671875" style="29" customWidth="1"/>
    <col min="5410" max="5410" width="11.109375" style="29" customWidth="1"/>
    <col min="5411" max="5411" width="15.21875" style="29" customWidth="1"/>
    <col min="5412" max="5412" width="9.6640625" style="29"/>
    <col min="5413" max="5413" width="11" style="29" customWidth="1"/>
    <col min="5414" max="5414" width="10.77734375" style="29" customWidth="1"/>
    <col min="5415" max="5415" width="11.44140625" style="29" customWidth="1"/>
    <col min="5416" max="5416" width="4" style="29" customWidth="1"/>
    <col min="5417" max="5607" width="9.6640625" style="29"/>
    <col min="5608" max="5608" width="6.44140625" style="29" customWidth="1"/>
    <col min="5609" max="5609" width="13.88671875" style="29" customWidth="1"/>
    <col min="5610" max="5610" width="14.33203125" style="29" customWidth="1"/>
    <col min="5611" max="5627" width="9.6640625" style="29"/>
    <col min="5628" max="5628" width="12" style="29" customWidth="1"/>
    <col min="5629" max="5629" width="12.77734375" style="29" customWidth="1"/>
    <col min="5630" max="5630" width="11.109375" style="29" customWidth="1"/>
    <col min="5631" max="5631" width="12" style="29" customWidth="1"/>
    <col min="5632" max="5632" width="9.6640625" style="29"/>
    <col min="5633" max="5633" width="15.33203125" style="29" customWidth="1"/>
    <col min="5634" max="5634" width="15.21875" style="29" customWidth="1"/>
    <col min="5635" max="5635" width="21.44140625" style="29" customWidth="1"/>
    <col min="5636" max="5651" width="9.6640625" style="29"/>
    <col min="5652" max="5653" width="13.44140625" style="29" customWidth="1"/>
    <col min="5654" max="5654" width="9.6640625" style="29"/>
    <col min="5655" max="5655" width="13.88671875" style="29" customWidth="1"/>
    <col min="5656" max="5656" width="10.6640625" style="29" customWidth="1"/>
    <col min="5657" max="5657" width="17.33203125" style="29" customWidth="1"/>
    <col min="5658" max="5659" width="12.6640625" style="29" customWidth="1"/>
    <col min="5660" max="5660" width="11.21875" style="29" customWidth="1"/>
    <col min="5661" max="5661" width="18.33203125" style="29" customWidth="1"/>
    <col min="5662" max="5662" width="12.88671875" style="29" customWidth="1"/>
    <col min="5663" max="5664" width="13.21875" style="29" customWidth="1"/>
    <col min="5665" max="5665" width="10.88671875" style="29" customWidth="1"/>
    <col min="5666" max="5666" width="11.109375" style="29" customWidth="1"/>
    <col min="5667" max="5667" width="15.21875" style="29" customWidth="1"/>
    <col min="5668" max="5668" width="9.6640625" style="29"/>
    <col min="5669" max="5669" width="11" style="29" customWidth="1"/>
    <col min="5670" max="5670" width="10.77734375" style="29" customWidth="1"/>
    <col min="5671" max="5671" width="11.44140625" style="29" customWidth="1"/>
    <col min="5672" max="5672" width="4" style="29" customWidth="1"/>
    <col min="5673" max="5863" width="9.6640625" style="29"/>
    <col min="5864" max="5864" width="6.44140625" style="29" customWidth="1"/>
    <col min="5865" max="5865" width="13.88671875" style="29" customWidth="1"/>
    <col min="5866" max="5866" width="14.33203125" style="29" customWidth="1"/>
    <col min="5867" max="5883" width="9.6640625" style="29"/>
    <col min="5884" max="5884" width="12" style="29" customWidth="1"/>
    <col min="5885" max="5885" width="12.77734375" style="29" customWidth="1"/>
    <col min="5886" max="5886" width="11.109375" style="29" customWidth="1"/>
    <col min="5887" max="5887" width="12" style="29" customWidth="1"/>
    <col min="5888" max="5888" width="9.6640625" style="29"/>
    <col min="5889" max="5889" width="15.33203125" style="29" customWidth="1"/>
    <col min="5890" max="5890" width="15.21875" style="29" customWidth="1"/>
    <col min="5891" max="5891" width="21.44140625" style="29" customWidth="1"/>
    <col min="5892" max="5907" width="9.6640625" style="29"/>
    <col min="5908" max="5909" width="13.44140625" style="29" customWidth="1"/>
    <col min="5910" max="5910" width="9.6640625" style="29"/>
    <col min="5911" max="5911" width="13.88671875" style="29" customWidth="1"/>
    <col min="5912" max="5912" width="10.6640625" style="29" customWidth="1"/>
    <col min="5913" max="5913" width="17.33203125" style="29" customWidth="1"/>
    <col min="5914" max="5915" width="12.6640625" style="29" customWidth="1"/>
    <col min="5916" max="5916" width="11.21875" style="29" customWidth="1"/>
    <col min="5917" max="5917" width="18.33203125" style="29" customWidth="1"/>
    <col min="5918" max="5918" width="12.88671875" style="29" customWidth="1"/>
    <col min="5919" max="5920" width="13.21875" style="29" customWidth="1"/>
    <col min="5921" max="5921" width="10.88671875" style="29" customWidth="1"/>
    <col min="5922" max="5922" width="11.109375" style="29" customWidth="1"/>
    <col min="5923" max="5923" width="15.21875" style="29" customWidth="1"/>
    <col min="5924" max="5924" width="9.6640625" style="29"/>
    <col min="5925" max="5925" width="11" style="29" customWidth="1"/>
    <col min="5926" max="5926" width="10.77734375" style="29" customWidth="1"/>
    <col min="5927" max="5927" width="11.44140625" style="29" customWidth="1"/>
    <col min="5928" max="5928" width="4" style="29" customWidth="1"/>
    <col min="5929" max="6119" width="9.6640625" style="29"/>
    <col min="6120" max="6120" width="6.44140625" style="29" customWidth="1"/>
    <col min="6121" max="6121" width="13.88671875" style="29" customWidth="1"/>
    <col min="6122" max="6122" width="14.33203125" style="29" customWidth="1"/>
    <col min="6123" max="6139" width="9.6640625" style="29"/>
    <col min="6140" max="6140" width="12" style="29" customWidth="1"/>
    <col min="6141" max="6141" width="12.77734375" style="29" customWidth="1"/>
    <col min="6142" max="6142" width="11.109375" style="29" customWidth="1"/>
    <col min="6143" max="6143" width="12" style="29" customWidth="1"/>
    <col min="6144" max="6144" width="9.6640625" style="29"/>
    <col min="6145" max="6145" width="15.33203125" style="29" customWidth="1"/>
    <col min="6146" max="6146" width="15.21875" style="29" customWidth="1"/>
    <col min="6147" max="6147" width="21.44140625" style="29" customWidth="1"/>
    <col min="6148" max="6163" width="9.6640625" style="29"/>
    <col min="6164" max="6165" width="13.44140625" style="29" customWidth="1"/>
    <col min="6166" max="6166" width="9.6640625" style="29"/>
    <col min="6167" max="6167" width="13.88671875" style="29" customWidth="1"/>
    <col min="6168" max="6168" width="10.6640625" style="29" customWidth="1"/>
    <col min="6169" max="6169" width="17.33203125" style="29" customWidth="1"/>
    <col min="6170" max="6171" width="12.6640625" style="29" customWidth="1"/>
    <col min="6172" max="6172" width="11.21875" style="29" customWidth="1"/>
    <col min="6173" max="6173" width="18.33203125" style="29" customWidth="1"/>
    <col min="6174" max="6174" width="12.88671875" style="29" customWidth="1"/>
    <col min="6175" max="6176" width="13.21875" style="29" customWidth="1"/>
    <col min="6177" max="6177" width="10.88671875" style="29" customWidth="1"/>
    <col min="6178" max="6178" width="11.109375" style="29" customWidth="1"/>
    <col min="6179" max="6179" width="15.21875" style="29" customWidth="1"/>
    <col min="6180" max="6180" width="9.6640625" style="29"/>
    <col min="6181" max="6181" width="11" style="29" customWidth="1"/>
    <col min="6182" max="6182" width="10.77734375" style="29" customWidth="1"/>
    <col min="6183" max="6183" width="11.44140625" style="29" customWidth="1"/>
    <col min="6184" max="6184" width="4" style="29" customWidth="1"/>
    <col min="6185" max="6375" width="9.6640625" style="29"/>
    <col min="6376" max="6376" width="6.44140625" style="29" customWidth="1"/>
    <col min="6377" max="6377" width="13.88671875" style="29" customWidth="1"/>
    <col min="6378" max="6378" width="14.33203125" style="29" customWidth="1"/>
    <col min="6379" max="6395" width="9.6640625" style="29"/>
    <col min="6396" max="6396" width="12" style="29" customWidth="1"/>
    <col min="6397" max="6397" width="12.77734375" style="29" customWidth="1"/>
    <col min="6398" max="6398" width="11.109375" style="29" customWidth="1"/>
    <col min="6399" max="6399" width="12" style="29" customWidth="1"/>
    <col min="6400" max="6400" width="9.6640625" style="29"/>
    <col min="6401" max="6401" width="15.33203125" style="29" customWidth="1"/>
    <col min="6402" max="6402" width="15.21875" style="29" customWidth="1"/>
    <col min="6403" max="6403" width="21.44140625" style="29" customWidth="1"/>
    <col min="6404" max="6419" width="9.6640625" style="29"/>
    <col min="6420" max="6421" width="13.44140625" style="29" customWidth="1"/>
    <col min="6422" max="6422" width="9.6640625" style="29"/>
    <col min="6423" max="6423" width="13.88671875" style="29" customWidth="1"/>
    <col min="6424" max="6424" width="10.6640625" style="29" customWidth="1"/>
    <col min="6425" max="6425" width="17.33203125" style="29" customWidth="1"/>
    <col min="6426" max="6427" width="12.6640625" style="29" customWidth="1"/>
    <col min="6428" max="6428" width="11.21875" style="29" customWidth="1"/>
    <col min="6429" max="6429" width="18.33203125" style="29" customWidth="1"/>
    <col min="6430" max="6430" width="12.88671875" style="29" customWidth="1"/>
    <col min="6431" max="6432" width="13.21875" style="29" customWidth="1"/>
    <col min="6433" max="6433" width="10.88671875" style="29" customWidth="1"/>
    <col min="6434" max="6434" width="11.109375" style="29" customWidth="1"/>
    <col min="6435" max="6435" width="15.21875" style="29" customWidth="1"/>
    <col min="6436" max="6436" width="9.6640625" style="29"/>
    <col min="6437" max="6437" width="11" style="29" customWidth="1"/>
    <col min="6438" max="6438" width="10.77734375" style="29" customWidth="1"/>
    <col min="6439" max="6439" width="11.44140625" style="29" customWidth="1"/>
    <col min="6440" max="6440" width="4" style="29" customWidth="1"/>
    <col min="6441" max="6631" width="9.6640625" style="29"/>
    <col min="6632" max="6632" width="6.44140625" style="29" customWidth="1"/>
    <col min="6633" max="6633" width="13.88671875" style="29" customWidth="1"/>
    <col min="6634" max="6634" width="14.33203125" style="29" customWidth="1"/>
    <col min="6635" max="6651" width="9.6640625" style="29"/>
    <col min="6652" max="6652" width="12" style="29" customWidth="1"/>
    <col min="6653" max="6653" width="12.77734375" style="29" customWidth="1"/>
    <col min="6654" max="6654" width="11.109375" style="29" customWidth="1"/>
    <col min="6655" max="6655" width="12" style="29" customWidth="1"/>
    <col min="6656" max="6656" width="9.6640625" style="29"/>
    <col min="6657" max="6657" width="15.33203125" style="29" customWidth="1"/>
    <col min="6658" max="6658" width="15.21875" style="29" customWidth="1"/>
    <col min="6659" max="6659" width="21.44140625" style="29" customWidth="1"/>
    <col min="6660" max="6675" width="9.6640625" style="29"/>
    <col min="6676" max="6677" width="13.44140625" style="29" customWidth="1"/>
    <col min="6678" max="6678" width="9.6640625" style="29"/>
    <col min="6679" max="6679" width="13.88671875" style="29" customWidth="1"/>
    <col min="6680" max="6680" width="10.6640625" style="29" customWidth="1"/>
    <col min="6681" max="6681" width="17.33203125" style="29" customWidth="1"/>
    <col min="6682" max="6683" width="12.6640625" style="29" customWidth="1"/>
    <col min="6684" max="6684" width="11.21875" style="29" customWidth="1"/>
    <col min="6685" max="6685" width="18.33203125" style="29" customWidth="1"/>
    <col min="6686" max="6686" width="12.88671875" style="29" customWidth="1"/>
    <col min="6687" max="6688" width="13.21875" style="29" customWidth="1"/>
    <col min="6689" max="6689" width="10.88671875" style="29" customWidth="1"/>
    <col min="6690" max="6690" width="11.109375" style="29" customWidth="1"/>
    <col min="6691" max="6691" width="15.21875" style="29" customWidth="1"/>
    <col min="6692" max="6692" width="9.6640625" style="29"/>
    <col min="6693" max="6693" width="11" style="29" customWidth="1"/>
    <col min="6694" max="6694" width="10.77734375" style="29" customWidth="1"/>
    <col min="6695" max="6695" width="11.44140625" style="29" customWidth="1"/>
    <col min="6696" max="6696" width="4" style="29" customWidth="1"/>
    <col min="6697" max="6887" width="9.6640625" style="29"/>
    <col min="6888" max="6888" width="6.44140625" style="29" customWidth="1"/>
    <col min="6889" max="6889" width="13.88671875" style="29" customWidth="1"/>
    <col min="6890" max="6890" width="14.33203125" style="29" customWidth="1"/>
    <col min="6891" max="6907" width="9.6640625" style="29"/>
    <col min="6908" max="6908" width="12" style="29" customWidth="1"/>
    <col min="6909" max="6909" width="12.77734375" style="29" customWidth="1"/>
    <col min="6910" max="6910" width="11.109375" style="29" customWidth="1"/>
    <col min="6911" max="6911" width="12" style="29" customWidth="1"/>
    <col min="6912" max="6912" width="9.6640625" style="29"/>
    <col min="6913" max="6913" width="15.33203125" style="29" customWidth="1"/>
    <col min="6914" max="6914" width="15.21875" style="29" customWidth="1"/>
    <col min="6915" max="6915" width="21.44140625" style="29" customWidth="1"/>
    <col min="6916" max="6931" width="9.6640625" style="29"/>
    <col min="6932" max="6933" width="13.44140625" style="29" customWidth="1"/>
    <col min="6934" max="6934" width="9.6640625" style="29"/>
    <col min="6935" max="6935" width="13.88671875" style="29" customWidth="1"/>
    <col min="6936" max="6936" width="10.6640625" style="29" customWidth="1"/>
    <col min="6937" max="6937" width="17.33203125" style="29" customWidth="1"/>
    <col min="6938" max="6939" width="12.6640625" style="29" customWidth="1"/>
    <col min="6940" max="6940" width="11.21875" style="29" customWidth="1"/>
    <col min="6941" max="6941" width="18.33203125" style="29" customWidth="1"/>
    <col min="6942" max="6942" width="12.88671875" style="29" customWidth="1"/>
    <col min="6943" max="6944" width="13.21875" style="29" customWidth="1"/>
    <col min="6945" max="6945" width="10.88671875" style="29" customWidth="1"/>
    <col min="6946" max="6946" width="11.109375" style="29" customWidth="1"/>
    <col min="6947" max="6947" width="15.21875" style="29" customWidth="1"/>
    <col min="6948" max="6948" width="9.6640625" style="29"/>
    <col min="6949" max="6949" width="11" style="29" customWidth="1"/>
    <col min="6950" max="6950" width="10.77734375" style="29" customWidth="1"/>
    <col min="6951" max="6951" width="11.44140625" style="29" customWidth="1"/>
    <col min="6952" max="6952" width="4" style="29" customWidth="1"/>
    <col min="6953" max="7143" width="9.6640625" style="29"/>
    <col min="7144" max="7144" width="6.44140625" style="29" customWidth="1"/>
    <col min="7145" max="7145" width="13.88671875" style="29" customWidth="1"/>
    <col min="7146" max="7146" width="14.33203125" style="29" customWidth="1"/>
    <col min="7147" max="7163" width="9.6640625" style="29"/>
    <col min="7164" max="7164" width="12" style="29" customWidth="1"/>
    <col min="7165" max="7165" width="12.77734375" style="29" customWidth="1"/>
    <col min="7166" max="7166" width="11.109375" style="29" customWidth="1"/>
    <col min="7167" max="7167" width="12" style="29" customWidth="1"/>
    <col min="7168" max="7168" width="9.6640625" style="29"/>
    <col min="7169" max="7169" width="15.33203125" style="29" customWidth="1"/>
    <col min="7170" max="7170" width="15.21875" style="29" customWidth="1"/>
    <col min="7171" max="7171" width="21.44140625" style="29" customWidth="1"/>
    <col min="7172" max="7187" width="9.6640625" style="29"/>
    <col min="7188" max="7189" width="13.44140625" style="29" customWidth="1"/>
    <col min="7190" max="7190" width="9.6640625" style="29"/>
    <col min="7191" max="7191" width="13.88671875" style="29" customWidth="1"/>
    <col min="7192" max="7192" width="10.6640625" style="29" customWidth="1"/>
    <col min="7193" max="7193" width="17.33203125" style="29" customWidth="1"/>
    <col min="7194" max="7195" width="12.6640625" style="29" customWidth="1"/>
    <col min="7196" max="7196" width="11.21875" style="29" customWidth="1"/>
    <col min="7197" max="7197" width="18.33203125" style="29" customWidth="1"/>
    <col min="7198" max="7198" width="12.88671875" style="29" customWidth="1"/>
    <col min="7199" max="7200" width="13.21875" style="29" customWidth="1"/>
    <col min="7201" max="7201" width="10.88671875" style="29" customWidth="1"/>
    <col min="7202" max="7202" width="11.109375" style="29" customWidth="1"/>
    <col min="7203" max="7203" width="15.21875" style="29" customWidth="1"/>
    <col min="7204" max="7204" width="9.6640625" style="29"/>
    <col min="7205" max="7205" width="11" style="29" customWidth="1"/>
    <col min="7206" max="7206" width="10.77734375" style="29" customWidth="1"/>
    <col min="7207" max="7207" width="11.44140625" style="29" customWidth="1"/>
    <col min="7208" max="7208" width="4" style="29" customWidth="1"/>
    <col min="7209" max="7399" width="9.6640625" style="29"/>
    <col min="7400" max="7400" width="6.44140625" style="29" customWidth="1"/>
    <col min="7401" max="7401" width="13.88671875" style="29" customWidth="1"/>
    <col min="7402" max="7402" width="14.33203125" style="29" customWidth="1"/>
    <col min="7403" max="7419" width="9.6640625" style="29"/>
    <col min="7420" max="7420" width="12" style="29" customWidth="1"/>
    <col min="7421" max="7421" width="12.77734375" style="29" customWidth="1"/>
    <col min="7422" max="7422" width="11.109375" style="29" customWidth="1"/>
    <col min="7423" max="7423" width="12" style="29" customWidth="1"/>
    <col min="7424" max="7424" width="9.6640625" style="29"/>
    <col min="7425" max="7425" width="15.33203125" style="29" customWidth="1"/>
    <col min="7426" max="7426" width="15.21875" style="29" customWidth="1"/>
    <col min="7427" max="7427" width="21.44140625" style="29" customWidth="1"/>
    <col min="7428" max="7443" width="9.6640625" style="29"/>
    <col min="7444" max="7445" width="13.44140625" style="29" customWidth="1"/>
    <col min="7446" max="7446" width="9.6640625" style="29"/>
    <col min="7447" max="7447" width="13.88671875" style="29" customWidth="1"/>
    <col min="7448" max="7448" width="10.6640625" style="29" customWidth="1"/>
    <col min="7449" max="7449" width="17.33203125" style="29" customWidth="1"/>
    <col min="7450" max="7451" width="12.6640625" style="29" customWidth="1"/>
    <col min="7452" max="7452" width="11.21875" style="29" customWidth="1"/>
    <col min="7453" max="7453" width="18.33203125" style="29" customWidth="1"/>
    <col min="7454" max="7454" width="12.88671875" style="29" customWidth="1"/>
    <col min="7455" max="7456" width="13.21875" style="29" customWidth="1"/>
    <col min="7457" max="7457" width="10.88671875" style="29" customWidth="1"/>
    <col min="7458" max="7458" width="11.109375" style="29" customWidth="1"/>
    <col min="7459" max="7459" width="15.21875" style="29" customWidth="1"/>
    <col min="7460" max="7460" width="9.6640625" style="29"/>
    <col min="7461" max="7461" width="11" style="29" customWidth="1"/>
    <col min="7462" max="7462" width="10.77734375" style="29" customWidth="1"/>
    <col min="7463" max="7463" width="11.44140625" style="29" customWidth="1"/>
    <col min="7464" max="7464" width="4" style="29" customWidth="1"/>
    <col min="7465" max="7655" width="9.6640625" style="29"/>
    <col min="7656" max="7656" width="6.44140625" style="29" customWidth="1"/>
    <col min="7657" max="7657" width="13.88671875" style="29" customWidth="1"/>
    <col min="7658" max="7658" width="14.33203125" style="29" customWidth="1"/>
    <col min="7659" max="7675" width="9.6640625" style="29"/>
    <col min="7676" max="7676" width="12" style="29" customWidth="1"/>
    <col min="7677" max="7677" width="12.77734375" style="29" customWidth="1"/>
    <col min="7678" max="7678" width="11.109375" style="29" customWidth="1"/>
    <col min="7679" max="7679" width="12" style="29" customWidth="1"/>
    <col min="7680" max="7680" width="9.6640625" style="29"/>
    <col min="7681" max="7681" width="15.33203125" style="29" customWidth="1"/>
    <col min="7682" max="7682" width="15.21875" style="29" customWidth="1"/>
    <col min="7683" max="7683" width="21.44140625" style="29" customWidth="1"/>
    <col min="7684" max="7699" width="9.6640625" style="29"/>
    <col min="7700" max="7701" width="13.44140625" style="29" customWidth="1"/>
    <col min="7702" max="7702" width="9.6640625" style="29"/>
    <col min="7703" max="7703" width="13.88671875" style="29" customWidth="1"/>
    <col min="7704" max="7704" width="10.6640625" style="29" customWidth="1"/>
    <col min="7705" max="7705" width="17.33203125" style="29" customWidth="1"/>
    <col min="7706" max="7707" width="12.6640625" style="29" customWidth="1"/>
    <col min="7708" max="7708" width="11.21875" style="29" customWidth="1"/>
    <col min="7709" max="7709" width="18.33203125" style="29" customWidth="1"/>
    <col min="7710" max="7710" width="12.88671875" style="29" customWidth="1"/>
    <col min="7711" max="7712" width="13.21875" style="29" customWidth="1"/>
    <col min="7713" max="7713" width="10.88671875" style="29" customWidth="1"/>
    <col min="7714" max="7714" width="11.109375" style="29" customWidth="1"/>
    <col min="7715" max="7715" width="15.21875" style="29" customWidth="1"/>
    <col min="7716" max="7716" width="9.6640625" style="29"/>
    <col min="7717" max="7717" width="11" style="29" customWidth="1"/>
    <col min="7718" max="7718" width="10.77734375" style="29" customWidth="1"/>
    <col min="7719" max="7719" width="11.44140625" style="29" customWidth="1"/>
    <col min="7720" max="7720" width="4" style="29" customWidth="1"/>
    <col min="7721" max="7911" width="9.6640625" style="29"/>
    <col min="7912" max="7912" width="6.44140625" style="29" customWidth="1"/>
    <col min="7913" max="7913" width="13.88671875" style="29" customWidth="1"/>
    <col min="7914" max="7914" width="14.33203125" style="29" customWidth="1"/>
    <col min="7915" max="7931" width="9.6640625" style="29"/>
    <col min="7932" max="7932" width="12" style="29" customWidth="1"/>
    <col min="7933" max="7933" width="12.77734375" style="29" customWidth="1"/>
    <col min="7934" max="7934" width="11.109375" style="29" customWidth="1"/>
    <col min="7935" max="7935" width="12" style="29" customWidth="1"/>
    <col min="7936" max="7936" width="9.6640625" style="29"/>
    <col min="7937" max="7937" width="15.33203125" style="29" customWidth="1"/>
    <col min="7938" max="7938" width="15.21875" style="29" customWidth="1"/>
    <col min="7939" max="7939" width="21.44140625" style="29" customWidth="1"/>
    <col min="7940" max="7955" width="9.6640625" style="29"/>
    <col min="7956" max="7957" width="13.44140625" style="29" customWidth="1"/>
    <col min="7958" max="7958" width="9.6640625" style="29"/>
    <col min="7959" max="7959" width="13.88671875" style="29" customWidth="1"/>
    <col min="7960" max="7960" width="10.6640625" style="29" customWidth="1"/>
    <col min="7961" max="7961" width="17.33203125" style="29" customWidth="1"/>
    <col min="7962" max="7963" width="12.6640625" style="29" customWidth="1"/>
    <col min="7964" max="7964" width="11.21875" style="29" customWidth="1"/>
    <col min="7965" max="7965" width="18.33203125" style="29" customWidth="1"/>
    <col min="7966" max="7966" width="12.88671875" style="29" customWidth="1"/>
    <col min="7967" max="7968" width="13.21875" style="29" customWidth="1"/>
    <col min="7969" max="7969" width="10.88671875" style="29" customWidth="1"/>
    <col min="7970" max="7970" width="11.109375" style="29" customWidth="1"/>
    <col min="7971" max="7971" width="15.21875" style="29" customWidth="1"/>
    <col min="7972" max="7972" width="9.6640625" style="29"/>
    <col min="7973" max="7973" width="11" style="29" customWidth="1"/>
    <col min="7974" max="7974" width="10.77734375" style="29" customWidth="1"/>
    <col min="7975" max="7975" width="11.44140625" style="29" customWidth="1"/>
    <col min="7976" max="7976" width="4" style="29" customWidth="1"/>
    <col min="7977" max="8167" width="9.6640625" style="29"/>
    <col min="8168" max="8168" width="6.44140625" style="29" customWidth="1"/>
    <col min="8169" max="8169" width="13.88671875" style="29" customWidth="1"/>
    <col min="8170" max="8170" width="14.33203125" style="29" customWidth="1"/>
    <col min="8171" max="8187" width="9.6640625" style="29"/>
    <col min="8188" max="8188" width="12" style="29" customWidth="1"/>
    <col min="8189" max="8189" width="12.77734375" style="29" customWidth="1"/>
    <col min="8190" max="8190" width="11.109375" style="29" customWidth="1"/>
    <col min="8191" max="8191" width="12" style="29" customWidth="1"/>
    <col min="8192" max="8192" width="9.6640625" style="29"/>
    <col min="8193" max="8193" width="15.33203125" style="29" customWidth="1"/>
    <col min="8194" max="8194" width="15.21875" style="29" customWidth="1"/>
    <col min="8195" max="8195" width="21.44140625" style="29" customWidth="1"/>
    <col min="8196" max="8211" width="9.6640625" style="29"/>
    <col min="8212" max="8213" width="13.44140625" style="29" customWidth="1"/>
    <col min="8214" max="8214" width="9.6640625" style="29"/>
    <col min="8215" max="8215" width="13.88671875" style="29" customWidth="1"/>
    <col min="8216" max="8216" width="10.6640625" style="29" customWidth="1"/>
    <col min="8217" max="8217" width="17.33203125" style="29" customWidth="1"/>
    <col min="8218" max="8219" width="12.6640625" style="29" customWidth="1"/>
    <col min="8220" max="8220" width="11.21875" style="29" customWidth="1"/>
    <col min="8221" max="8221" width="18.33203125" style="29" customWidth="1"/>
    <col min="8222" max="8222" width="12.88671875" style="29" customWidth="1"/>
    <col min="8223" max="8224" width="13.21875" style="29" customWidth="1"/>
    <col min="8225" max="8225" width="10.88671875" style="29" customWidth="1"/>
    <col min="8226" max="8226" width="11.109375" style="29" customWidth="1"/>
    <col min="8227" max="8227" width="15.21875" style="29" customWidth="1"/>
    <col min="8228" max="8228" width="9.6640625" style="29"/>
    <col min="8229" max="8229" width="11" style="29" customWidth="1"/>
    <col min="8230" max="8230" width="10.77734375" style="29" customWidth="1"/>
    <col min="8231" max="8231" width="11.44140625" style="29" customWidth="1"/>
    <col min="8232" max="8232" width="4" style="29" customWidth="1"/>
    <col min="8233" max="8423" width="9.6640625" style="29"/>
    <col min="8424" max="8424" width="6.44140625" style="29" customWidth="1"/>
    <col min="8425" max="8425" width="13.88671875" style="29" customWidth="1"/>
    <col min="8426" max="8426" width="14.33203125" style="29" customWidth="1"/>
    <col min="8427" max="8443" width="9.6640625" style="29"/>
    <col min="8444" max="8444" width="12" style="29" customWidth="1"/>
    <col min="8445" max="8445" width="12.77734375" style="29" customWidth="1"/>
    <col min="8446" max="8446" width="11.109375" style="29" customWidth="1"/>
    <col min="8447" max="8447" width="12" style="29" customWidth="1"/>
    <col min="8448" max="8448" width="9.6640625" style="29"/>
    <col min="8449" max="8449" width="15.33203125" style="29" customWidth="1"/>
    <col min="8450" max="8450" width="15.21875" style="29" customWidth="1"/>
    <col min="8451" max="8451" width="21.44140625" style="29" customWidth="1"/>
    <col min="8452" max="8467" width="9.6640625" style="29"/>
    <col min="8468" max="8469" width="13.44140625" style="29" customWidth="1"/>
    <col min="8470" max="8470" width="9.6640625" style="29"/>
    <col min="8471" max="8471" width="13.88671875" style="29" customWidth="1"/>
    <col min="8472" max="8472" width="10.6640625" style="29" customWidth="1"/>
    <col min="8473" max="8473" width="17.33203125" style="29" customWidth="1"/>
    <col min="8474" max="8475" width="12.6640625" style="29" customWidth="1"/>
    <col min="8476" max="8476" width="11.21875" style="29" customWidth="1"/>
    <col min="8477" max="8477" width="18.33203125" style="29" customWidth="1"/>
    <col min="8478" max="8478" width="12.88671875" style="29" customWidth="1"/>
    <col min="8479" max="8480" width="13.21875" style="29" customWidth="1"/>
    <col min="8481" max="8481" width="10.88671875" style="29" customWidth="1"/>
    <col min="8482" max="8482" width="11.109375" style="29" customWidth="1"/>
    <col min="8483" max="8483" width="15.21875" style="29" customWidth="1"/>
    <col min="8484" max="8484" width="9.6640625" style="29"/>
    <col min="8485" max="8485" width="11" style="29" customWidth="1"/>
    <col min="8486" max="8486" width="10.77734375" style="29" customWidth="1"/>
    <col min="8487" max="8487" width="11.44140625" style="29" customWidth="1"/>
    <col min="8488" max="8488" width="4" style="29" customWidth="1"/>
    <col min="8489" max="8679" width="9.6640625" style="29"/>
    <col min="8680" max="8680" width="6.44140625" style="29" customWidth="1"/>
    <col min="8681" max="8681" width="13.88671875" style="29" customWidth="1"/>
    <col min="8682" max="8682" width="14.33203125" style="29" customWidth="1"/>
    <col min="8683" max="8699" width="9.6640625" style="29"/>
    <col min="8700" max="8700" width="12" style="29" customWidth="1"/>
    <col min="8701" max="8701" width="12.77734375" style="29" customWidth="1"/>
    <col min="8702" max="8702" width="11.109375" style="29" customWidth="1"/>
    <col min="8703" max="8703" width="12" style="29" customWidth="1"/>
    <col min="8704" max="8704" width="9.6640625" style="29"/>
    <col min="8705" max="8705" width="15.33203125" style="29" customWidth="1"/>
    <col min="8706" max="8706" width="15.21875" style="29" customWidth="1"/>
    <col min="8707" max="8707" width="21.44140625" style="29" customWidth="1"/>
    <col min="8708" max="8723" width="9.6640625" style="29"/>
    <col min="8724" max="8725" width="13.44140625" style="29" customWidth="1"/>
    <col min="8726" max="8726" width="9.6640625" style="29"/>
    <col min="8727" max="8727" width="13.88671875" style="29" customWidth="1"/>
    <col min="8728" max="8728" width="10.6640625" style="29" customWidth="1"/>
    <col min="8729" max="8729" width="17.33203125" style="29" customWidth="1"/>
    <col min="8730" max="8731" width="12.6640625" style="29" customWidth="1"/>
    <col min="8732" max="8732" width="11.21875" style="29" customWidth="1"/>
    <col min="8733" max="8733" width="18.33203125" style="29" customWidth="1"/>
    <col min="8734" max="8734" width="12.88671875" style="29" customWidth="1"/>
    <col min="8735" max="8736" width="13.21875" style="29" customWidth="1"/>
    <col min="8737" max="8737" width="10.88671875" style="29" customWidth="1"/>
    <col min="8738" max="8738" width="11.109375" style="29" customWidth="1"/>
    <col min="8739" max="8739" width="15.21875" style="29" customWidth="1"/>
    <col min="8740" max="8740" width="9.6640625" style="29"/>
    <col min="8741" max="8741" width="11" style="29" customWidth="1"/>
    <col min="8742" max="8742" width="10.77734375" style="29" customWidth="1"/>
    <col min="8743" max="8743" width="11.44140625" style="29" customWidth="1"/>
    <col min="8744" max="8744" width="4" style="29" customWidth="1"/>
    <col min="8745" max="8935" width="9.6640625" style="29"/>
    <col min="8936" max="8936" width="6.44140625" style="29" customWidth="1"/>
    <col min="8937" max="8937" width="13.88671875" style="29" customWidth="1"/>
    <col min="8938" max="8938" width="14.33203125" style="29" customWidth="1"/>
    <col min="8939" max="8955" width="9.6640625" style="29"/>
    <col min="8956" max="8956" width="12" style="29" customWidth="1"/>
    <col min="8957" max="8957" width="12.77734375" style="29" customWidth="1"/>
    <col min="8958" max="8958" width="11.109375" style="29" customWidth="1"/>
    <col min="8959" max="8959" width="12" style="29" customWidth="1"/>
    <col min="8960" max="8960" width="9.6640625" style="29"/>
    <col min="8961" max="8961" width="15.33203125" style="29" customWidth="1"/>
    <col min="8962" max="8962" width="15.21875" style="29" customWidth="1"/>
    <col min="8963" max="8963" width="21.44140625" style="29" customWidth="1"/>
    <col min="8964" max="8979" width="9.6640625" style="29"/>
    <col min="8980" max="8981" width="13.44140625" style="29" customWidth="1"/>
    <col min="8982" max="8982" width="9.6640625" style="29"/>
    <col min="8983" max="8983" width="13.88671875" style="29" customWidth="1"/>
    <col min="8984" max="8984" width="10.6640625" style="29" customWidth="1"/>
    <col min="8985" max="8985" width="17.33203125" style="29" customWidth="1"/>
    <col min="8986" max="8987" width="12.6640625" style="29" customWidth="1"/>
    <col min="8988" max="8988" width="11.21875" style="29" customWidth="1"/>
    <col min="8989" max="8989" width="18.33203125" style="29" customWidth="1"/>
    <col min="8990" max="8990" width="12.88671875" style="29" customWidth="1"/>
    <col min="8991" max="8992" width="13.21875" style="29" customWidth="1"/>
    <col min="8993" max="8993" width="10.88671875" style="29" customWidth="1"/>
    <col min="8994" max="8994" width="11.109375" style="29" customWidth="1"/>
    <col min="8995" max="8995" width="15.21875" style="29" customWidth="1"/>
    <col min="8996" max="8996" width="9.6640625" style="29"/>
    <col min="8997" max="8997" width="11" style="29" customWidth="1"/>
    <col min="8998" max="8998" width="10.77734375" style="29" customWidth="1"/>
    <col min="8999" max="8999" width="11.44140625" style="29" customWidth="1"/>
    <col min="9000" max="9000" width="4" style="29" customWidth="1"/>
    <col min="9001" max="9191" width="9.6640625" style="29"/>
    <col min="9192" max="9192" width="6.44140625" style="29" customWidth="1"/>
    <col min="9193" max="9193" width="13.88671875" style="29" customWidth="1"/>
    <col min="9194" max="9194" width="14.33203125" style="29" customWidth="1"/>
    <col min="9195" max="9211" width="9.6640625" style="29"/>
    <col min="9212" max="9212" width="12" style="29" customWidth="1"/>
    <col min="9213" max="9213" width="12.77734375" style="29" customWidth="1"/>
    <col min="9214" max="9214" width="11.109375" style="29" customWidth="1"/>
    <col min="9215" max="9215" width="12" style="29" customWidth="1"/>
    <col min="9216" max="9216" width="9.6640625" style="29"/>
    <col min="9217" max="9217" width="15.33203125" style="29" customWidth="1"/>
    <col min="9218" max="9218" width="15.21875" style="29" customWidth="1"/>
    <col min="9219" max="9219" width="21.44140625" style="29" customWidth="1"/>
    <col min="9220" max="9235" width="9.6640625" style="29"/>
    <col min="9236" max="9237" width="13.44140625" style="29" customWidth="1"/>
    <col min="9238" max="9238" width="9.6640625" style="29"/>
    <col min="9239" max="9239" width="13.88671875" style="29" customWidth="1"/>
    <col min="9240" max="9240" width="10.6640625" style="29" customWidth="1"/>
    <col min="9241" max="9241" width="17.33203125" style="29" customWidth="1"/>
    <col min="9242" max="9243" width="12.6640625" style="29" customWidth="1"/>
    <col min="9244" max="9244" width="11.21875" style="29" customWidth="1"/>
    <col min="9245" max="9245" width="18.33203125" style="29" customWidth="1"/>
    <col min="9246" max="9246" width="12.88671875" style="29" customWidth="1"/>
    <col min="9247" max="9248" width="13.21875" style="29" customWidth="1"/>
    <col min="9249" max="9249" width="10.88671875" style="29" customWidth="1"/>
    <col min="9250" max="9250" width="11.109375" style="29" customWidth="1"/>
    <col min="9251" max="9251" width="15.21875" style="29" customWidth="1"/>
    <col min="9252" max="9252" width="9.6640625" style="29"/>
    <col min="9253" max="9253" width="11" style="29" customWidth="1"/>
    <col min="9254" max="9254" width="10.77734375" style="29" customWidth="1"/>
    <col min="9255" max="9255" width="11.44140625" style="29" customWidth="1"/>
    <col min="9256" max="9256" width="4" style="29" customWidth="1"/>
    <col min="9257" max="9447" width="9.6640625" style="29"/>
    <col min="9448" max="9448" width="6.44140625" style="29" customWidth="1"/>
    <col min="9449" max="9449" width="13.88671875" style="29" customWidth="1"/>
    <col min="9450" max="9450" width="14.33203125" style="29" customWidth="1"/>
    <col min="9451" max="9467" width="9.6640625" style="29"/>
    <col min="9468" max="9468" width="12" style="29" customWidth="1"/>
    <col min="9469" max="9469" width="12.77734375" style="29" customWidth="1"/>
    <col min="9470" max="9470" width="11.109375" style="29" customWidth="1"/>
    <col min="9471" max="9471" width="12" style="29" customWidth="1"/>
    <col min="9472" max="9472" width="9.6640625" style="29"/>
    <col min="9473" max="9473" width="15.33203125" style="29" customWidth="1"/>
    <col min="9474" max="9474" width="15.21875" style="29" customWidth="1"/>
    <col min="9475" max="9475" width="21.44140625" style="29" customWidth="1"/>
    <col min="9476" max="9491" width="9.6640625" style="29"/>
    <col min="9492" max="9493" width="13.44140625" style="29" customWidth="1"/>
    <col min="9494" max="9494" width="9.6640625" style="29"/>
    <col min="9495" max="9495" width="13.88671875" style="29" customWidth="1"/>
    <col min="9496" max="9496" width="10.6640625" style="29" customWidth="1"/>
    <col min="9497" max="9497" width="17.33203125" style="29" customWidth="1"/>
    <col min="9498" max="9499" width="12.6640625" style="29" customWidth="1"/>
    <col min="9500" max="9500" width="11.21875" style="29" customWidth="1"/>
    <col min="9501" max="9501" width="18.33203125" style="29" customWidth="1"/>
    <col min="9502" max="9502" width="12.88671875" style="29" customWidth="1"/>
    <col min="9503" max="9504" width="13.21875" style="29" customWidth="1"/>
    <col min="9505" max="9505" width="10.88671875" style="29" customWidth="1"/>
    <col min="9506" max="9506" width="11.109375" style="29" customWidth="1"/>
    <col min="9507" max="9507" width="15.21875" style="29" customWidth="1"/>
    <col min="9508" max="9508" width="9.6640625" style="29"/>
    <col min="9509" max="9509" width="11" style="29" customWidth="1"/>
    <col min="9510" max="9510" width="10.77734375" style="29" customWidth="1"/>
    <col min="9511" max="9511" width="11.44140625" style="29" customWidth="1"/>
    <col min="9512" max="9512" width="4" style="29" customWidth="1"/>
    <col min="9513" max="9703" width="9.6640625" style="29"/>
    <col min="9704" max="9704" width="6.44140625" style="29" customWidth="1"/>
    <col min="9705" max="9705" width="13.88671875" style="29" customWidth="1"/>
    <col min="9706" max="9706" width="14.33203125" style="29" customWidth="1"/>
    <col min="9707" max="9723" width="9.6640625" style="29"/>
    <col min="9724" max="9724" width="12" style="29" customWidth="1"/>
    <col min="9725" max="9725" width="12.77734375" style="29" customWidth="1"/>
    <col min="9726" max="9726" width="11.109375" style="29" customWidth="1"/>
    <col min="9727" max="9727" width="12" style="29" customWidth="1"/>
    <col min="9728" max="9728" width="9.6640625" style="29"/>
    <col min="9729" max="9729" width="15.33203125" style="29" customWidth="1"/>
    <col min="9730" max="9730" width="15.21875" style="29" customWidth="1"/>
    <col min="9731" max="9731" width="21.44140625" style="29" customWidth="1"/>
    <col min="9732" max="9747" width="9.6640625" style="29"/>
    <col min="9748" max="9749" width="13.44140625" style="29" customWidth="1"/>
    <col min="9750" max="9750" width="9.6640625" style="29"/>
    <col min="9751" max="9751" width="13.88671875" style="29" customWidth="1"/>
    <col min="9752" max="9752" width="10.6640625" style="29" customWidth="1"/>
    <col min="9753" max="9753" width="17.33203125" style="29" customWidth="1"/>
    <col min="9754" max="9755" width="12.6640625" style="29" customWidth="1"/>
    <col min="9756" max="9756" width="11.21875" style="29" customWidth="1"/>
    <col min="9757" max="9757" width="18.33203125" style="29" customWidth="1"/>
    <col min="9758" max="9758" width="12.88671875" style="29" customWidth="1"/>
    <col min="9759" max="9760" width="13.21875" style="29" customWidth="1"/>
    <col min="9761" max="9761" width="10.88671875" style="29" customWidth="1"/>
    <col min="9762" max="9762" width="11.109375" style="29" customWidth="1"/>
    <col min="9763" max="9763" width="15.21875" style="29" customWidth="1"/>
    <col min="9764" max="9764" width="9.6640625" style="29"/>
    <col min="9765" max="9765" width="11" style="29" customWidth="1"/>
    <col min="9766" max="9766" width="10.77734375" style="29" customWidth="1"/>
    <col min="9767" max="9767" width="11.44140625" style="29" customWidth="1"/>
    <col min="9768" max="9768" width="4" style="29" customWidth="1"/>
    <col min="9769" max="9959" width="9.6640625" style="29"/>
    <col min="9960" max="9960" width="6.44140625" style="29" customWidth="1"/>
    <col min="9961" max="9961" width="13.88671875" style="29" customWidth="1"/>
    <col min="9962" max="9962" width="14.33203125" style="29" customWidth="1"/>
    <col min="9963" max="9979" width="9.6640625" style="29"/>
    <col min="9980" max="9980" width="12" style="29" customWidth="1"/>
    <col min="9981" max="9981" width="12.77734375" style="29" customWidth="1"/>
    <col min="9982" max="9982" width="11.109375" style="29" customWidth="1"/>
    <col min="9983" max="9983" width="12" style="29" customWidth="1"/>
    <col min="9984" max="9984" width="9.6640625" style="29"/>
    <col min="9985" max="9985" width="15.33203125" style="29" customWidth="1"/>
    <col min="9986" max="9986" width="15.21875" style="29" customWidth="1"/>
    <col min="9987" max="9987" width="21.44140625" style="29" customWidth="1"/>
    <col min="9988" max="10003" width="9.6640625" style="29"/>
    <col min="10004" max="10005" width="13.44140625" style="29" customWidth="1"/>
    <col min="10006" max="10006" width="9.6640625" style="29"/>
    <col min="10007" max="10007" width="13.88671875" style="29" customWidth="1"/>
    <col min="10008" max="10008" width="10.6640625" style="29" customWidth="1"/>
    <col min="10009" max="10009" width="17.33203125" style="29" customWidth="1"/>
    <col min="10010" max="10011" width="12.6640625" style="29" customWidth="1"/>
    <col min="10012" max="10012" width="11.21875" style="29" customWidth="1"/>
    <col min="10013" max="10013" width="18.33203125" style="29" customWidth="1"/>
    <col min="10014" max="10014" width="12.88671875" style="29" customWidth="1"/>
    <col min="10015" max="10016" width="13.21875" style="29" customWidth="1"/>
    <col min="10017" max="10017" width="10.88671875" style="29" customWidth="1"/>
    <col min="10018" max="10018" width="11.109375" style="29" customWidth="1"/>
    <col min="10019" max="10019" width="15.21875" style="29" customWidth="1"/>
    <col min="10020" max="10020" width="9.6640625" style="29"/>
    <col min="10021" max="10021" width="11" style="29" customWidth="1"/>
    <col min="10022" max="10022" width="10.77734375" style="29" customWidth="1"/>
    <col min="10023" max="10023" width="11.44140625" style="29" customWidth="1"/>
    <col min="10024" max="10024" width="4" style="29" customWidth="1"/>
    <col min="10025" max="10215" width="9.6640625" style="29"/>
    <col min="10216" max="10216" width="6.44140625" style="29" customWidth="1"/>
    <col min="10217" max="10217" width="13.88671875" style="29" customWidth="1"/>
    <col min="10218" max="10218" width="14.33203125" style="29" customWidth="1"/>
    <col min="10219" max="10235" width="9.6640625" style="29"/>
    <col min="10236" max="10236" width="12" style="29" customWidth="1"/>
    <col min="10237" max="10237" width="12.77734375" style="29" customWidth="1"/>
    <col min="10238" max="10238" width="11.109375" style="29" customWidth="1"/>
    <col min="10239" max="10239" width="12" style="29" customWidth="1"/>
    <col min="10240" max="10240" width="9.6640625" style="29"/>
    <col min="10241" max="10241" width="15.33203125" style="29" customWidth="1"/>
    <col min="10242" max="10242" width="15.21875" style="29" customWidth="1"/>
    <col min="10243" max="10243" width="21.44140625" style="29" customWidth="1"/>
    <col min="10244" max="10259" width="9.6640625" style="29"/>
    <col min="10260" max="10261" width="13.44140625" style="29" customWidth="1"/>
    <col min="10262" max="10262" width="9.6640625" style="29"/>
    <col min="10263" max="10263" width="13.88671875" style="29" customWidth="1"/>
    <col min="10264" max="10264" width="10.6640625" style="29" customWidth="1"/>
    <col min="10265" max="10265" width="17.33203125" style="29" customWidth="1"/>
    <col min="10266" max="10267" width="12.6640625" style="29" customWidth="1"/>
    <col min="10268" max="10268" width="11.21875" style="29" customWidth="1"/>
    <col min="10269" max="10269" width="18.33203125" style="29" customWidth="1"/>
    <col min="10270" max="10270" width="12.88671875" style="29" customWidth="1"/>
    <col min="10271" max="10272" width="13.21875" style="29" customWidth="1"/>
    <col min="10273" max="10273" width="10.88671875" style="29" customWidth="1"/>
    <col min="10274" max="10274" width="11.109375" style="29" customWidth="1"/>
    <col min="10275" max="10275" width="15.21875" style="29" customWidth="1"/>
    <col min="10276" max="10276" width="9.6640625" style="29"/>
    <col min="10277" max="10277" width="11" style="29" customWidth="1"/>
    <col min="10278" max="10278" width="10.77734375" style="29" customWidth="1"/>
    <col min="10279" max="10279" width="11.44140625" style="29" customWidth="1"/>
    <col min="10280" max="10280" width="4" style="29" customWidth="1"/>
    <col min="10281" max="10471" width="9.6640625" style="29"/>
    <col min="10472" max="10472" width="6.44140625" style="29" customWidth="1"/>
    <col min="10473" max="10473" width="13.88671875" style="29" customWidth="1"/>
    <col min="10474" max="10474" width="14.33203125" style="29" customWidth="1"/>
    <col min="10475" max="10491" width="9.6640625" style="29"/>
    <col min="10492" max="10492" width="12" style="29" customWidth="1"/>
    <col min="10493" max="10493" width="12.77734375" style="29" customWidth="1"/>
    <col min="10494" max="10494" width="11.109375" style="29" customWidth="1"/>
    <col min="10495" max="10495" width="12" style="29" customWidth="1"/>
    <col min="10496" max="10496" width="9.6640625" style="29"/>
    <col min="10497" max="10497" width="15.33203125" style="29" customWidth="1"/>
    <col min="10498" max="10498" width="15.21875" style="29" customWidth="1"/>
    <col min="10499" max="10499" width="21.44140625" style="29" customWidth="1"/>
    <col min="10500" max="10515" width="9.6640625" style="29"/>
    <col min="10516" max="10517" width="13.44140625" style="29" customWidth="1"/>
    <col min="10518" max="10518" width="9.6640625" style="29"/>
    <col min="10519" max="10519" width="13.88671875" style="29" customWidth="1"/>
    <col min="10520" max="10520" width="10.6640625" style="29" customWidth="1"/>
    <col min="10521" max="10521" width="17.33203125" style="29" customWidth="1"/>
    <col min="10522" max="10523" width="12.6640625" style="29" customWidth="1"/>
    <col min="10524" max="10524" width="11.21875" style="29" customWidth="1"/>
    <col min="10525" max="10525" width="18.33203125" style="29" customWidth="1"/>
    <col min="10526" max="10526" width="12.88671875" style="29" customWidth="1"/>
    <col min="10527" max="10528" width="13.21875" style="29" customWidth="1"/>
    <col min="10529" max="10529" width="10.88671875" style="29" customWidth="1"/>
    <col min="10530" max="10530" width="11.109375" style="29" customWidth="1"/>
    <col min="10531" max="10531" width="15.21875" style="29" customWidth="1"/>
    <col min="10532" max="10532" width="9.6640625" style="29"/>
    <col min="10533" max="10533" width="11" style="29" customWidth="1"/>
    <col min="10534" max="10534" width="10.77734375" style="29" customWidth="1"/>
    <col min="10535" max="10535" width="11.44140625" style="29" customWidth="1"/>
    <col min="10536" max="10536" width="4" style="29" customWidth="1"/>
    <col min="10537" max="10727" width="9.6640625" style="29"/>
    <col min="10728" max="10728" width="6.44140625" style="29" customWidth="1"/>
    <col min="10729" max="10729" width="13.88671875" style="29" customWidth="1"/>
    <col min="10730" max="10730" width="14.33203125" style="29" customWidth="1"/>
    <col min="10731" max="10747" width="9.6640625" style="29"/>
    <col min="10748" max="10748" width="12" style="29" customWidth="1"/>
    <col min="10749" max="10749" width="12.77734375" style="29" customWidth="1"/>
    <col min="10750" max="10750" width="11.109375" style="29" customWidth="1"/>
    <col min="10751" max="10751" width="12" style="29" customWidth="1"/>
    <col min="10752" max="10752" width="9.6640625" style="29"/>
    <col min="10753" max="10753" width="15.33203125" style="29" customWidth="1"/>
    <col min="10754" max="10754" width="15.21875" style="29" customWidth="1"/>
    <col min="10755" max="10755" width="21.44140625" style="29" customWidth="1"/>
    <col min="10756" max="10771" width="9.6640625" style="29"/>
    <col min="10772" max="10773" width="13.44140625" style="29" customWidth="1"/>
    <col min="10774" max="10774" width="9.6640625" style="29"/>
    <col min="10775" max="10775" width="13.88671875" style="29" customWidth="1"/>
    <col min="10776" max="10776" width="10.6640625" style="29" customWidth="1"/>
    <col min="10777" max="10777" width="17.33203125" style="29" customWidth="1"/>
    <col min="10778" max="10779" width="12.6640625" style="29" customWidth="1"/>
    <col min="10780" max="10780" width="11.21875" style="29" customWidth="1"/>
    <col min="10781" max="10781" width="18.33203125" style="29" customWidth="1"/>
    <col min="10782" max="10782" width="12.88671875" style="29" customWidth="1"/>
    <col min="10783" max="10784" width="13.21875" style="29" customWidth="1"/>
    <col min="10785" max="10785" width="10.88671875" style="29" customWidth="1"/>
    <col min="10786" max="10786" width="11.109375" style="29" customWidth="1"/>
    <col min="10787" max="10787" width="15.21875" style="29" customWidth="1"/>
    <col min="10788" max="10788" width="9.6640625" style="29"/>
    <col min="10789" max="10789" width="11" style="29" customWidth="1"/>
    <col min="10790" max="10790" width="10.77734375" style="29" customWidth="1"/>
    <col min="10791" max="10791" width="11.44140625" style="29" customWidth="1"/>
    <col min="10792" max="10792" width="4" style="29" customWidth="1"/>
    <col min="10793" max="10983" width="9.6640625" style="29"/>
    <col min="10984" max="10984" width="6.44140625" style="29" customWidth="1"/>
    <col min="10985" max="10985" width="13.88671875" style="29" customWidth="1"/>
    <col min="10986" max="10986" width="14.33203125" style="29" customWidth="1"/>
    <col min="10987" max="11003" width="9.6640625" style="29"/>
    <col min="11004" max="11004" width="12" style="29" customWidth="1"/>
    <col min="11005" max="11005" width="12.77734375" style="29" customWidth="1"/>
    <col min="11006" max="11006" width="11.109375" style="29" customWidth="1"/>
    <col min="11007" max="11007" width="12" style="29" customWidth="1"/>
    <col min="11008" max="11008" width="9.6640625" style="29"/>
    <col min="11009" max="11009" width="15.33203125" style="29" customWidth="1"/>
    <col min="11010" max="11010" width="15.21875" style="29" customWidth="1"/>
    <col min="11011" max="11011" width="21.44140625" style="29" customWidth="1"/>
    <col min="11012" max="11027" width="9.6640625" style="29"/>
    <col min="11028" max="11029" width="13.44140625" style="29" customWidth="1"/>
    <col min="11030" max="11030" width="9.6640625" style="29"/>
    <col min="11031" max="11031" width="13.88671875" style="29" customWidth="1"/>
    <col min="11032" max="11032" width="10.6640625" style="29" customWidth="1"/>
    <col min="11033" max="11033" width="17.33203125" style="29" customWidth="1"/>
    <col min="11034" max="11035" width="12.6640625" style="29" customWidth="1"/>
    <col min="11036" max="11036" width="11.21875" style="29" customWidth="1"/>
    <col min="11037" max="11037" width="18.33203125" style="29" customWidth="1"/>
    <col min="11038" max="11038" width="12.88671875" style="29" customWidth="1"/>
    <col min="11039" max="11040" width="13.21875" style="29" customWidth="1"/>
    <col min="11041" max="11041" width="10.88671875" style="29" customWidth="1"/>
    <col min="11042" max="11042" width="11.109375" style="29" customWidth="1"/>
    <col min="11043" max="11043" width="15.21875" style="29" customWidth="1"/>
    <col min="11044" max="11044" width="9.6640625" style="29"/>
    <col min="11045" max="11045" width="11" style="29" customWidth="1"/>
    <col min="11046" max="11046" width="10.77734375" style="29" customWidth="1"/>
    <col min="11047" max="11047" width="11.44140625" style="29" customWidth="1"/>
    <col min="11048" max="11048" width="4" style="29" customWidth="1"/>
    <col min="11049" max="11239" width="9.6640625" style="29"/>
    <col min="11240" max="11240" width="6.44140625" style="29" customWidth="1"/>
    <col min="11241" max="11241" width="13.88671875" style="29" customWidth="1"/>
    <col min="11242" max="11242" width="14.33203125" style="29" customWidth="1"/>
    <col min="11243" max="11259" width="9.6640625" style="29"/>
    <col min="11260" max="11260" width="12" style="29" customWidth="1"/>
    <col min="11261" max="11261" width="12.77734375" style="29" customWidth="1"/>
    <col min="11262" max="11262" width="11.109375" style="29" customWidth="1"/>
    <col min="11263" max="11263" width="12" style="29" customWidth="1"/>
    <col min="11264" max="11264" width="9.6640625" style="29"/>
    <col min="11265" max="11265" width="15.33203125" style="29" customWidth="1"/>
    <col min="11266" max="11266" width="15.21875" style="29" customWidth="1"/>
    <col min="11267" max="11267" width="21.44140625" style="29" customWidth="1"/>
    <col min="11268" max="11283" width="9.6640625" style="29"/>
    <col min="11284" max="11285" width="13.44140625" style="29" customWidth="1"/>
    <col min="11286" max="11286" width="9.6640625" style="29"/>
    <col min="11287" max="11287" width="13.88671875" style="29" customWidth="1"/>
    <col min="11288" max="11288" width="10.6640625" style="29" customWidth="1"/>
    <col min="11289" max="11289" width="17.33203125" style="29" customWidth="1"/>
    <col min="11290" max="11291" width="12.6640625" style="29" customWidth="1"/>
    <col min="11292" max="11292" width="11.21875" style="29" customWidth="1"/>
    <col min="11293" max="11293" width="18.33203125" style="29" customWidth="1"/>
    <col min="11294" max="11294" width="12.88671875" style="29" customWidth="1"/>
    <col min="11295" max="11296" width="13.21875" style="29" customWidth="1"/>
    <col min="11297" max="11297" width="10.88671875" style="29" customWidth="1"/>
    <col min="11298" max="11298" width="11.109375" style="29" customWidth="1"/>
    <col min="11299" max="11299" width="15.21875" style="29" customWidth="1"/>
    <col min="11300" max="11300" width="9.6640625" style="29"/>
    <col min="11301" max="11301" width="11" style="29" customWidth="1"/>
    <col min="11302" max="11302" width="10.77734375" style="29" customWidth="1"/>
    <col min="11303" max="11303" width="11.44140625" style="29" customWidth="1"/>
    <col min="11304" max="11304" width="4" style="29" customWidth="1"/>
    <col min="11305" max="11495" width="9.6640625" style="29"/>
    <col min="11496" max="11496" width="6.44140625" style="29" customWidth="1"/>
    <col min="11497" max="11497" width="13.88671875" style="29" customWidth="1"/>
    <col min="11498" max="11498" width="14.33203125" style="29" customWidth="1"/>
    <col min="11499" max="11515" width="9.6640625" style="29"/>
    <col min="11516" max="11516" width="12" style="29" customWidth="1"/>
    <col min="11517" max="11517" width="12.77734375" style="29" customWidth="1"/>
    <col min="11518" max="11518" width="11.109375" style="29" customWidth="1"/>
    <col min="11519" max="11519" width="12" style="29" customWidth="1"/>
    <col min="11520" max="11520" width="9.6640625" style="29"/>
    <col min="11521" max="11521" width="15.33203125" style="29" customWidth="1"/>
    <col min="11522" max="11522" width="15.21875" style="29" customWidth="1"/>
    <col min="11523" max="11523" width="21.44140625" style="29" customWidth="1"/>
    <col min="11524" max="11539" width="9.6640625" style="29"/>
    <col min="11540" max="11541" width="13.44140625" style="29" customWidth="1"/>
    <col min="11542" max="11542" width="9.6640625" style="29"/>
    <col min="11543" max="11543" width="13.88671875" style="29" customWidth="1"/>
    <col min="11544" max="11544" width="10.6640625" style="29" customWidth="1"/>
    <col min="11545" max="11545" width="17.33203125" style="29" customWidth="1"/>
    <col min="11546" max="11547" width="12.6640625" style="29" customWidth="1"/>
    <col min="11548" max="11548" width="11.21875" style="29" customWidth="1"/>
    <col min="11549" max="11549" width="18.33203125" style="29" customWidth="1"/>
    <col min="11550" max="11550" width="12.88671875" style="29" customWidth="1"/>
    <col min="11551" max="11552" width="13.21875" style="29" customWidth="1"/>
    <col min="11553" max="11553" width="10.88671875" style="29" customWidth="1"/>
    <col min="11554" max="11554" width="11.109375" style="29" customWidth="1"/>
    <col min="11555" max="11555" width="15.21875" style="29" customWidth="1"/>
    <col min="11556" max="11556" width="9.6640625" style="29"/>
    <col min="11557" max="11557" width="11" style="29" customWidth="1"/>
    <col min="11558" max="11558" width="10.77734375" style="29" customWidth="1"/>
    <col min="11559" max="11559" width="11.44140625" style="29" customWidth="1"/>
    <col min="11560" max="11560" width="4" style="29" customWidth="1"/>
    <col min="11561" max="11751" width="9.6640625" style="29"/>
    <col min="11752" max="11752" width="6.44140625" style="29" customWidth="1"/>
    <col min="11753" max="11753" width="13.88671875" style="29" customWidth="1"/>
    <col min="11754" max="11754" width="14.33203125" style="29" customWidth="1"/>
    <col min="11755" max="11771" width="9.6640625" style="29"/>
    <col min="11772" max="11772" width="12" style="29" customWidth="1"/>
    <col min="11773" max="11773" width="12.77734375" style="29" customWidth="1"/>
    <col min="11774" max="11774" width="11.109375" style="29" customWidth="1"/>
    <col min="11775" max="11775" width="12" style="29" customWidth="1"/>
    <col min="11776" max="11776" width="9.6640625" style="29"/>
    <col min="11777" max="11777" width="15.33203125" style="29" customWidth="1"/>
    <col min="11778" max="11778" width="15.21875" style="29" customWidth="1"/>
    <col min="11779" max="11779" width="21.44140625" style="29" customWidth="1"/>
    <col min="11780" max="11795" width="9.6640625" style="29"/>
    <col min="11796" max="11797" width="13.44140625" style="29" customWidth="1"/>
    <col min="11798" max="11798" width="9.6640625" style="29"/>
    <col min="11799" max="11799" width="13.88671875" style="29" customWidth="1"/>
    <col min="11800" max="11800" width="10.6640625" style="29" customWidth="1"/>
    <col min="11801" max="11801" width="17.33203125" style="29" customWidth="1"/>
    <col min="11802" max="11803" width="12.6640625" style="29" customWidth="1"/>
    <col min="11804" max="11804" width="11.21875" style="29" customWidth="1"/>
    <col min="11805" max="11805" width="18.33203125" style="29" customWidth="1"/>
    <col min="11806" max="11806" width="12.88671875" style="29" customWidth="1"/>
    <col min="11807" max="11808" width="13.21875" style="29" customWidth="1"/>
    <col min="11809" max="11809" width="10.88671875" style="29" customWidth="1"/>
    <col min="11810" max="11810" width="11.109375" style="29" customWidth="1"/>
    <col min="11811" max="11811" width="15.21875" style="29" customWidth="1"/>
    <col min="11812" max="11812" width="9.6640625" style="29"/>
    <col min="11813" max="11813" width="11" style="29" customWidth="1"/>
    <col min="11814" max="11814" width="10.77734375" style="29" customWidth="1"/>
    <col min="11815" max="11815" width="11.44140625" style="29" customWidth="1"/>
    <col min="11816" max="11816" width="4" style="29" customWidth="1"/>
    <col min="11817" max="12007" width="9.6640625" style="29"/>
    <col min="12008" max="12008" width="6.44140625" style="29" customWidth="1"/>
    <col min="12009" max="12009" width="13.88671875" style="29" customWidth="1"/>
    <col min="12010" max="12010" width="14.33203125" style="29" customWidth="1"/>
    <col min="12011" max="12027" width="9.6640625" style="29"/>
    <col min="12028" max="12028" width="12" style="29" customWidth="1"/>
    <col min="12029" max="12029" width="12.77734375" style="29" customWidth="1"/>
    <col min="12030" max="12030" width="11.109375" style="29" customWidth="1"/>
    <col min="12031" max="12031" width="12" style="29" customWidth="1"/>
    <col min="12032" max="12032" width="9.6640625" style="29"/>
    <col min="12033" max="12033" width="15.33203125" style="29" customWidth="1"/>
    <col min="12034" max="12034" width="15.21875" style="29" customWidth="1"/>
    <col min="12035" max="12035" width="21.44140625" style="29" customWidth="1"/>
    <col min="12036" max="12051" width="9.6640625" style="29"/>
    <col min="12052" max="12053" width="13.44140625" style="29" customWidth="1"/>
    <col min="12054" max="12054" width="9.6640625" style="29"/>
    <col min="12055" max="12055" width="13.88671875" style="29" customWidth="1"/>
    <col min="12056" max="12056" width="10.6640625" style="29" customWidth="1"/>
    <col min="12057" max="12057" width="17.33203125" style="29" customWidth="1"/>
    <col min="12058" max="12059" width="12.6640625" style="29" customWidth="1"/>
    <col min="12060" max="12060" width="11.21875" style="29" customWidth="1"/>
    <col min="12061" max="12061" width="18.33203125" style="29" customWidth="1"/>
    <col min="12062" max="12062" width="12.88671875" style="29" customWidth="1"/>
    <col min="12063" max="12064" width="13.21875" style="29" customWidth="1"/>
    <col min="12065" max="12065" width="10.88671875" style="29" customWidth="1"/>
    <col min="12066" max="12066" width="11.109375" style="29" customWidth="1"/>
    <col min="12067" max="12067" width="15.21875" style="29" customWidth="1"/>
    <col min="12068" max="12068" width="9.6640625" style="29"/>
    <col min="12069" max="12069" width="11" style="29" customWidth="1"/>
    <col min="12070" max="12070" width="10.77734375" style="29" customWidth="1"/>
    <col min="12071" max="12071" width="11.44140625" style="29" customWidth="1"/>
    <col min="12072" max="12072" width="4" style="29" customWidth="1"/>
    <col min="12073" max="12263" width="9.6640625" style="29"/>
    <col min="12264" max="12264" width="6.44140625" style="29" customWidth="1"/>
    <col min="12265" max="12265" width="13.88671875" style="29" customWidth="1"/>
    <col min="12266" max="12266" width="14.33203125" style="29" customWidth="1"/>
    <col min="12267" max="12283" width="9.6640625" style="29"/>
    <col min="12284" max="12284" width="12" style="29" customWidth="1"/>
    <col min="12285" max="12285" width="12.77734375" style="29" customWidth="1"/>
    <col min="12286" max="12286" width="11.109375" style="29" customWidth="1"/>
    <col min="12287" max="12287" width="12" style="29" customWidth="1"/>
    <col min="12288" max="12288" width="9.6640625" style="29"/>
    <col min="12289" max="12289" width="15.33203125" style="29" customWidth="1"/>
    <col min="12290" max="12290" width="15.21875" style="29" customWidth="1"/>
    <col min="12291" max="12291" width="21.44140625" style="29" customWidth="1"/>
    <col min="12292" max="12307" width="9.6640625" style="29"/>
    <col min="12308" max="12309" width="13.44140625" style="29" customWidth="1"/>
    <col min="12310" max="12310" width="9.6640625" style="29"/>
    <col min="12311" max="12311" width="13.88671875" style="29" customWidth="1"/>
    <col min="12312" max="12312" width="10.6640625" style="29" customWidth="1"/>
    <col min="12313" max="12313" width="17.33203125" style="29" customWidth="1"/>
    <col min="12314" max="12315" width="12.6640625" style="29" customWidth="1"/>
    <col min="12316" max="12316" width="11.21875" style="29" customWidth="1"/>
    <col min="12317" max="12317" width="18.33203125" style="29" customWidth="1"/>
    <col min="12318" max="12318" width="12.88671875" style="29" customWidth="1"/>
    <col min="12319" max="12320" width="13.21875" style="29" customWidth="1"/>
    <col min="12321" max="12321" width="10.88671875" style="29" customWidth="1"/>
    <col min="12322" max="12322" width="11.109375" style="29" customWidth="1"/>
    <col min="12323" max="12323" width="15.21875" style="29" customWidth="1"/>
    <col min="12324" max="12324" width="9.6640625" style="29"/>
    <col min="12325" max="12325" width="11" style="29" customWidth="1"/>
    <col min="12326" max="12326" width="10.77734375" style="29" customWidth="1"/>
    <col min="12327" max="12327" width="11.44140625" style="29" customWidth="1"/>
    <col min="12328" max="12328" width="4" style="29" customWidth="1"/>
    <col min="12329" max="12519" width="9.6640625" style="29"/>
    <col min="12520" max="12520" width="6.44140625" style="29" customWidth="1"/>
    <col min="12521" max="12521" width="13.88671875" style="29" customWidth="1"/>
    <col min="12522" max="12522" width="14.33203125" style="29" customWidth="1"/>
    <col min="12523" max="12539" width="9.6640625" style="29"/>
    <col min="12540" max="12540" width="12" style="29" customWidth="1"/>
    <col min="12541" max="12541" width="12.77734375" style="29" customWidth="1"/>
    <col min="12542" max="12542" width="11.109375" style="29" customWidth="1"/>
    <col min="12543" max="12543" width="12" style="29" customWidth="1"/>
    <col min="12544" max="12544" width="9.6640625" style="29"/>
    <col min="12545" max="12545" width="15.33203125" style="29" customWidth="1"/>
    <col min="12546" max="12546" width="15.21875" style="29" customWidth="1"/>
    <col min="12547" max="12547" width="21.44140625" style="29" customWidth="1"/>
    <col min="12548" max="12563" width="9.6640625" style="29"/>
    <col min="12564" max="12565" width="13.44140625" style="29" customWidth="1"/>
    <col min="12566" max="12566" width="9.6640625" style="29"/>
    <col min="12567" max="12567" width="13.88671875" style="29" customWidth="1"/>
    <col min="12568" max="12568" width="10.6640625" style="29" customWidth="1"/>
    <col min="12569" max="12569" width="17.33203125" style="29" customWidth="1"/>
    <col min="12570" max="12571" width="12.6640625" style="29" customWidth="1"/>
    <col min="12572" max="12572" width="11.21875" style="29" customWidth="1"/>
    <col min="12573" max="12573" width="18.33203125" style="29" customWidth="1"/>
    <col min="12574" max="12574" width="12.88671875" style="29" customWidth="1"/>
    <col min="12575" max="12576" width="13.21875" style="29" customWidth="1"/>
    <col min="12577" max="12577" width="10.88671875" style="29" customWidth="1"/>
    <col min="12578" max="12578" width="11.109375" style="29" customWidth="1"/>
    <col min="12579" max="12579" width="15.21875" style="29" customWidth="1"/>
    <col min="12580" max="12580" width="9.6640625" style="29"/>
    <col min="12581" max="12581" width="11" style="29" customWidth="1"/>
    <col min="12582" max="12582" width="10.77734375" style="29" customWidth="1"/>
    <col min="12583" max="12583" width="11.44140625" style="29" customWidth="1"/>
    <col min="12584" max="12584" width="4" style="29" customWidth="1"/>
    <col min="12585" max="12775" width="9.6640625" style="29"/>
    <col min="12776" max="12776" width="6.44140625" style="29" customWidth="1"/>
    <col min="12777" max="12777" width="13.88671875" style="29" customWidth="1"/>
    <col min="12778" max="12778" width="14.33203125" style="29" customWidth="1"/>
    <col min="12779" max="12795" width="9.6640625" style="29"/>
    <col min="12796" max="12796" width="12" style="29" customWidth="1"/>
    <col min="12797" max="12797" width="12.77734375" style="29" customWidth="1"/>
    <col min="12798" max="12798" width="11.109375" style="29" customWidth="1"/>
    <col min="12799" max="12799" width="12" style="29" customWidth="1"/>
    <col min="12800" max="12800" width="9.6640625" style="29"/>
    <col min="12801" max="12801" width="15.33203125" style="29" customWidth="1"/>
    <col min="12802" max="12802" width="15.21875" style="29" customWidth="1"/>
    <col min="12803" max="12803" width="21.44140625" style="29" customWidth="1"/>
    <col min="12804" max="12819" width="9.6640625" style="29"/>
    <col min="12820" max="12821" width="13.44140625" style="29" customWidth="1"/>
    <col min="12822" max="12822" width="9.6640625" style="29"/>
    <col min="12823" max="12823" width="13.88671875" style="29" customWidth="1"/>
    <col min="12824" max="12824" width="10.6640625" style="29" customWidth="1"/>
    <col min="12825" max="12825" width="17.33203125" style="29" customWidth="1"/>
    <col min="12826" max="12827" width="12.6640625" style="29" customWidth="1"/>
    <col min="12828" max="12828" width="11.21875" style="29" customWidth="1"/>
    <col min="12829" max="12829" width="18.33203125" style="29" customWidth="1"/>
    <col min="12830" max="12830" width="12.88671875" style="29" customWidth="1"/>
    <col min="12831" max="12832" width="13.21875" style="29" customWidth="1"/>
    <col min="12833" max="12833" width="10.88671875" style="29" customWidth="1"/>
    <col min="12834" max="12834" width="11.109375" style="29" customWidth="1"/>
    <col min="12835" max="12835" width="15.21875" style="29" customWidth="1"/>
    <col min="12836" max="12836" width="9.6640625" style="29"/>
    <col min="12837" max="12837" width="11" style="29" customWidth="1"/>
    <col min="12838" max="12838" width="10.77734375" style="29" customWidth="1"/>
    <col min="12839" max="12839" width="11.44140625" style="29" customWidth="1"/>
    <col min="12840" max="12840" width="4" style="29" customWidth="1"/>
    <col min="12841" max="13031" width="9.6640625" style="29"/>
    <col min="13032" max="13032" width="6.44140625" style="29" customWidth="1"/>
    <col min="13033" max="13033" width="13.88671875" style="29" customWidth="1"/>
    <col min="13034" max="13034" width="14.33203125" style="29" customWidth="1"/>
    <col min="13035" max="13051" width="9.6640625" style="29"/>
    <col min="13052" max="13052" width="12" style="29" customWidth="1"/>
    <col min="13053" max="13053" width="12.77734375" style="29" customWidth="1"/>
    <col min="13054" max="13054" width="11.109375" style="29" customWidth="1"/>
    <col min="13055" max="13055" width="12" style="29" customWidth="1"/>
    <col min="13056" max="13056" width="9.6640625" style="29"/>
    <col min="13057" max="13057" width="15.33203125" style="29" customWidth="1"/>
    <col min="13058" max="13058" width="15.21875" style="29" customWidth="1"/>
    <col min="13059" max="13059" width="21.44140625" style="29" customWidth="1"/>
    <col min="13060" max="13075" width="9.6640625" style="29"/>
    <col min="13076" max="13077" width="13.44140625" style="29" customWidth="1"/>
    <col min="13078" max="13078" width="9.6640625" style="29"/>
    <col min="13079" max="13079" width="13.88671875" style="29" customWidth="1"/>
    <col min="13080" max="13080" width="10.6640625" style="29" customWidth="1"/>
    <col min="13081" max="13081" width="17.33203125" style="29" customWidth="1"/>
    <col min="13082" max="13083" width="12.6640625" style="29" customWidth="1"/>
    <col min="13084" max="13084" width="11.21875" style="29" customWidth="1"/>
    <col min="13085" max="13085" width="18.33203125" style="29" customWidth="1"/>
    <col min="13086" max="13086" width="12.88671875" style="29" customWidth="1"/>
    <col min="13087" max="13088" width="13.21875" style="29" customWidth="1"/>
    <col min="13089" max="13089" width="10.88671875" style="29" customWidth="1"/>
    <col min="13090" max="13090" width="11.109375" style="29" customWidth="1"/>
    <col min="13091" max="13091" width="15.21875" style="29" customWidth="1"/>
    <col min="13092" max="13092" width="9.6640625" style="29"/>
    <col min="13093" max="13093" width="11" style="29" customWidth="1"/>
    <col min="13094" max="13094" width="10.77734375" style="29" customWidth="1"/>
    <col min="13095" max="13095" width="11.44140625" style="29" customWidth="1"/>
    <col min="13096" max="13096" width="4" style="29" customWidth="1"/>
    <col min="13097" max="13287" width="9.6640625" style="29"/>
    <col min="13288" max="13288" width="6.44140625" style="29" customWidth="1"/>
    <col min="13289" max="13289" width="13.88671875" style="29" customWidth="1"/>
    <col min="13290" max="13290" width="14.33203125" style="29" customWidth="1"/>
    <col min="13291" max="13307" width="9.6640625" style="29"/>
    <col min="13308" max="13308" width="12" style="29" customWidth="1"/>
    <col min="13309" max="13309" width="12.77734375" style="29" customWidth="1"/>
    <col min="13310" max="13310" width="11.109375" style="29" customWidth="1"/>
    <col min="13311" max="13311" width="12" style="29" customWidth="1"/>
    <col min="13312" max="13312" width="9.6640625" style="29"/>
    <col min="13313" max="13313" width="15.33203125" style="29" customWidth="1"/>
    <col min="13314" max="13314" width="15.21875" style="29" customWidth="1"/>
    <col min="13315" max="13315" width="21.44140625" style="29" customWidth="1"/>
    <col min="13316" max="13331" width="9.6640625" style="29"/>
    <col min="13332" max="13333" width="13.44140625" style="29" customWidth="1"/>
    <col min="13334" max="13334" width="9.6640625" style="29"/>
    <col min="13335" max="13335" width="13.88671875" style="29" customWidth="1"/>
    <col min="13336" max="13336" width="10.6640625" style="29" customWidth="1"/>
    <col min="13337" max="13337" width="17.33203125" style="29" customWidth="1"/>
    <col min="13338" max="13339" width="12.6640625" style="29" customWidth="1"/>
    <col min="13340" max="13340" width="11.21875" style="29" customWidth="1"/>
    <col min="13341" max="13341" width="18.33203125" style="29" customWidth="1"/>
    <col min="13342" max="13342" width="12.88671875" style="29" customWidth="1"/>
    <col min="13343" max="13344" width="13.21875" style="29" customWidth="1"/>
    <col min="13345" max="13345" width="10.88671875" style="29" customWidth="1"/>
    <col min="13346" max="13346" width="11.109375" style="29" customWidth="1"/>
    <col min="13347" max="13347" width="15.21875" style="29" customWidth="1"/>
    <col min="13348" max="13348" width="9.6640625" style="29"/>
    <col min="13349" max="13349" width="11" style="29" customWidth="1"/>
    <col min="13350" max="13350" width="10.77734375" style="29" customWidth="1"/>
    <col min="13351" max="13351" width="11.44140625" style="29" customWidth="1"/>
    <col min="13352" max="13352" width="4" style="29" customWidth="1"/>
    <col min="13353" max="13543" width="9.6640625" style="29"/>
    <col min="13544" max="13544" width="6.44140625" style="29" customWidth="1"/>
    <col min="13545" max="13545" width="13.88671875" style="29" customWidth="1"/>
    <col min="13546" max="13546" width="14.33203125" style="29" customWidth="1"/>
    <col min="13547" max="13563" width="9.6640625" style="29"/>
    <col min="13564" max="13564" width="12" style="29" customWidth="1"/>
    <col min="13565" max="13565" width="12.77734375" style="29" customWidth="1"/>
    <col min="13566" max="13566" width="11.109375" style="29" customWidth="1"/>
    <col min="13567" max="13567" width="12" style="29" customWidth="1"/>
    <col min="13568" max="13568" width="9.6640625" style="29"/>
    <col min="13569" max="13569" width="15.33203125" style="29" customWidth="1"/>
    <col min="13570" max="13570" width="15.21875" style="29" customWidth="1"/>
    <col min="13571" max="13571" width="21.44140625" style="29" customWidth="1"/>
    <col min="13572" max="13587" width="9.6640625" style="29"/>
    <col min="13588" max="13589" width="13.44140625" style="29" customWidth="1"/>
    <col min="13590" max="13590" width="9.6640625" style="29"/>
    <col min="13591" max="13591" width="13.88671875" style="29" customWidth="1"/>
    <col min="13592" max="13592" width="10.6640625" style="29" customWidth="1"/>
    <col min="13593" max="13593" width="17.33203125" style="29" customWidth="1"/>
    <col min="13594" max="13595" width="12.6640625" style="29" customWidth="1"/>
    <col min="13596" max="13596" width="11.21875" style="29" customWidth="1"/>
    <col min="13597" max="13597" width="18.33203125" style="29" customWidth="1"/>
    <col min="13598" max="13598" width="12.88671875" style="29" customWidth="1"/>
    <col min="13599" max="13600" width="13.21875" style="29" customWidth="1"/>
    <col min="13601" max="13601" width="10.88671875" style="29" customWidth="1"/>
    <col min="13602" max="13602" width="11.109375" style="29" customWidth="1"/>
    <col min="13603" max="13603" width="15.21875" style="29" customWidth="1"/>
    <col min="13604" max="13604" width="9.6640625" style="29"/>
    <col min="13605" max="13605" width="11" style="29" customWidth="1"/>
    <col min="13606" max="13606" width="10.77734375" style="29" customWidth="1"/>
    <col min="13607" max="13607" width="11.44140625" style="29" customWidth="1"/>
    <col min="13608" max="13608" width="4" style="29" customWidth="1"/>
    <col min="13609" max="13799" width="9.6640625" style="29"/>
    <col min="13800" max="13800" width="6.44140625" style="29" customWidth="1"/>
    <col min="13801" max="13801" width="13.88671875" style="29" customWidth="1"/>
    <col min="13802" max="13802" width="14.33203125" style="29" customWidth="1"/>
    <col min="13803" max="13819" width="9.6640625" style="29"/>
    <col min="13820" max="13820" width="12" style="29" customWidth="1"/>
    <col min="13821" max="13821" width="12.77734375" style="29" customWidth="1"/>
    <col min="13822" max="13822" width="11.109375" style="29" customWidth="1"/>
    <col min="13823" max="13823" width="12" style="29" customWidth="1"/>
    <col min="13824" max="13824" width="9.6640625" style="29"/>
    <col min="13825" max="13825" width="15.33203125" style="29" customWidth="1"/>
    <col min="13826" max="13826" width="15.21875" style="29" customWidth="1"/>
    <col min="13827" max="13827" width="21.44140625" style="29" customWidth="1"/>
    <col min="13828" max="13843" width="9.6640625" style="29"/>
    <col min="13844" max="13845" width="13.44140625" style="29" customWidth="1"/>
    <col min="13846" max="13846" width="9.6640625" style="29"/>
    <col min="13847" max="13847" width="13.88671875" style="29" customWidth="1"/>
    <col min="13848" max="13848" width="10.6640625" style="29" customWidth="1"/>
    <col min="13849" max="13849" width="17.33203125" style="29" customWidth="1"/>
    <col min="13850" max="13851" width="12.6640625" style="29" customWidth="1"/>
    <col min="13852" max="13852" width="11.21875" style="29" customWidth="1"/>
    <col min="13853" max="13853" width="18.33203125" style="29" customWidth="1"/>
    <col min="13854" max="13854" width="12.88671875" style="29" customWidth="1"/>
    <col min="13855" max="13856" width="13.21875" style="29" customWidth="1"/>
    <col min="13857" max="13857" width="10.88671875" style="29" customWidth="1"/>
    <col min="13858" max="13858" width="11.109375" style="29" customWidth="1"/>
    <col min="13859" max="13859" width="15.21875" style="29" customWidth="1"/>
    <col min="13860" max="13860" width="9.6640625" style="29"/>
    <col min="13861" max="13861" width="11" style="29" customWidth="1"/>
    <col min="13862" max="13862" width="10.77734375" style="29" customWidth="1"/>
    <col min="13863" max="13863" width="11.44140625" style="29" customWidth="1"/>
    <col min="13864" max="13864" width="4" style="29" customWidth="1"/>
    <col min="13865" max="14055" width="9.6640625" style="29"/>
    <col min="14056" max="14056" width="6.44140625" style="29" customWidth="1"/>
    <col min="14057" max="14057" width="13.88671875" style="29" customWidth="1"/>
    <col min="14058" max="14058" width="14.33203125" style="29" customWidth="1"/>
    <col min="14059" max="14075" width="9.6640625" style="29"/>
    <col min="14076" max="14076" width="12" style="29" customWidth="1"/>
    <col min="14077" max="14077" width="12.77734375" style="29" customWidth="1"/>
    <col min="14078" max="14078" width="11.109375" style="29" customWidth="1"/>
    <col min="14079" max="14079" width="12" style="29" customWidth="1"/>
    <col min="14080" max="14080" width="9.6640625" style="29"/>
    <col min="14081" max="14081" width="15.33203125" style="29" customWidth="1"/>
    <col min="14082" max="14082" width="15.21875" style="29" customWidth="1"/>
    <col min="14083" max="14083" width="21.44140625" style="29" customWidth="1"/>
    <col min="14084" max="14099" width="9.6640625" style="29"/>
    <col min="14100" max="14101" width="13.44140625" style="29" customWidth="1"/>
    <col min="14102" max="14102" width="9.6640625" style="29"/>
    <col min="14103" max="14103" width="13.88671875" style="29" customWidth="1"/>
    <col min="14104" max="14104" width="10.6640625" style="29" customWidth="1"/>
    <col min="14105" max="14105" width="17.33203125" style="29" customWidth="1"/>
    <col min="14106" max="14107" width="12.6640625" style="29" customWidth="1"/>
    <col min="14108" max="14108" width="11.21875" style="29" customWidth="1"/>
    <col min="14109" max="14109" width="18.33203125" style="29" customWidth="1"/>
    <col min="14110" max="14110" width="12.88671875" style="29" customWidth="1"/>
    <col min="14111" max="14112" width="13.21875" style="29" customWidth="1"/>
    <col min="14113" max="14113" width="10.88671875" style="29" customWidth="1"/>
    <col min="14114" max="14114" width="11.109375" style="29" customWidth="1"/>
    <col min="14115" max="14115" width="15.21875" style="29" customWidth="1"/>
    <col min="14116" max="14116" width="9.6640625" style="29"/>
    <col min="14117" max="14117" width="11" style="29" customWidth="1"/>
    <col min="14118" max="14118" width="10.77734375" style="29" customWidth="1"/>
    <col min="14119" max="14119" width="11.44140625" style="29" customWidth="1"/>
    <col min="14120" max="14120" width="4" style="29" customWidth="1"/>
    <col min="14121" max="14311" width="9.6640625" style="29"/>
    <col min="14312" max="14312" width="6.44140625" style="29" customWidth="1"/>
    <col min="14313" max="14313" width="13.88671875" style="29" customWidth="1"/>
    <col min="14314" max="14314" width="14.33203125" style="29" customWidth="1"/>
    <col min="14315" max="14331" width="9.6640625" style="29"/>
    <col min="14332" max="14332" width="12" style="29" customWidth="1"/>
    <col min="14333" max="14333" width="12.77734375" style="29" customWidth="1"/>
    <col min="14334" max="14334" width="11.109375" style="29" customWidth="1"/>
    <col min="14335" max="14335" width="12" style="29" customWidth="1"/>
    <col min="14336" max="14336" width="9.6640625" style="29"/>
    <col min="14337" max="14337" width="15.33203125" style="29" customWidth="1"/>
    <col min="14338" max="14338" width="15.21875" style="29" customWidth="1"/>
    <col min="14339" max="14339" width="21.44140625" style="29" customWidth="1"/>
    <col min="14340" max="14355" width="9.6640625" style="29"/>
    <col min="14356" max="14357" width="13.44140625" style="29" customWidth="1"/>
    <col min="14358" max="14358" width="9.6640625" style="29"/>
    <col min="14359" max="14359" width="13.88671875" style="29" customWidth="1"/>
    <col min="14360" max="14360" width="10.6640625" style="29" customWidth="1"/>
    <col min="14361" max="14361" width="17.33203125" style="29" customWidth="1"/>
    <col min="14362" max="14363" width="12.6640625" style="29" customWidth="1"/>
    <col min="14364" max="14364" width="11.21875" style="29" customWidth="1"/>
    <col min="14365" max="14365" width="18.33203125" style="29" customWidth="1"/>
    <col min="14366" max="14366" width="12.88671875" style="29" customWidth="1"/>
    <col min="14367" max="14368" width="13.21875" style="29" customWidth="1"/>
    <col min="14369" max="14369" width="10.88671875" style="29" customWidth="1"/>
    <col min="14370" max="14370" width="11.109375" style="29" customWidth="1"/>
    <col min="14371" max="14371" width="15.21875" style="29" customWidth="1"/>
    <col min="14372" max="14372" width="9.6640625" style="29"/>
    <col min="14373" max="14373" width="11" style="29" customWidth="1"/>
    <col min="14374" max="14374" width="10.77734375" style="29" customWidth="1"/>
    <col min="14375" max="14375" width="11.44140625" style="29" customWidth="1"/>
    <col min="14376" max="14376" width="4" style="29" customWidth="1"/>
    <col min="14377" max="14567" width="9.6640625" style="29"/>
    <col min="14568" max="14568" width="6.44140625" style="29" customWidth="1"/>
    <col min="14569" max="14569" width="13.88671875" style="29" customWidth="1"/>
    <col min="14570" max="14570" width="14.33203125" style="29" customWidth="1"/>
    <col min="14571" max="14587" width="9.6640625" style="29"/>
    <col min="14588" max="14588" width="12" style="29" customWidth="1"/>
    <col min="14589" max="14589" width="12.77734375" style="29" customWidth="1"/>
    <col min="14590" max="14590" width="11.109375" style="29" customWidth="1"/>
    <col min="14591" max="14591" width="12" style="29" customWidth="1"/>
    <col min="14592" max="14592" width="9.6640625" style="29"/>
    <col min="14593" max="14593" width="15.33203125" style="29" customWidth="1"/>
    <col min="14594" max="14594" width="15.21875" style="29" customWidth="1"/>
    <col min="14595" max="14595" width="21.44140625" style="29" customWidth="1"/>
    <col min="14596" max="14611" width="9.6640625" style="29"/>
    <col min="14612" max="14613" width="13.44140625" style="29" customWidth="1"/>
    <col min="14614" max="14614" width="9.6640625" style="29"/>
    <col min="14615" max="14615" width="13.88671875" style="29" customWidth="1"/>
    <col min="14616" max="14616" width="10.6640625" style="29" customWidth="1"/>
    <col min="14617" max="14617" width="17.33203125" style="29" customWidth="1"/>
    <col min="14618" max="14619" width="12.6640625" style="29" customWidth="1"/>
    <col min="14620" max="14620" width="11.21875" style="29" customWidth="1"/>
    <col min="14621" max="14621" width="18.33203125" style="29" customWidth="1"/>
    <col min="14622" max="14622" width="12.88671875" style="29" customWidth="1"/>
    <col min="14623" max="14624" width="13.21875" style="29" customWidth="1"/>
    <col min="14625" max="14625" width="10.88671875" style="29" customWidth="1"/>
    <col min="14626" max="14626" width="11.109375" style="29" customWidth="1"/>
    <col min="14627" max="14627" width="15.21875" style="29" customWidth="1"/>
    <col min="14628" max="14628" width="9.6640625" style="29"/>
    <col min="14629" max="14629" width="11" style="29" customWidth="1"/>
    <col min="14630" max="14630" width="10.77734375" style="29" customWidth="1"/>
    <col min="14631" max="14631" width="11.44140625" style="29" customWidth="1"/>
    <col min="14632" max="14632" width="4" style="29" customWidth="1"/>
    <col min="14633" max="14823" width="9.6640625" style="29"/>
    <col min="14824" max="14824" width="6.44140625" style="29" customWidth="1"/>
    <col min="14825" max="14825" width="13.88671875" style="29" customWidth="1"/>
    <col min="14826" max="14826" width="14.33203125" style="29" customWidth="1"/>
    <col min="14827" max="14843" width="9.6640625" style="29"/>
    <col min="14844" max="14844" width="12" style="29" customWidth="1"/>
    <col min="14845" max="14845" width="12.77734375" style="29" customWidth="1"/>
    <col min="14846" max="14846" width="11.109375" style="29" customWidth="1"/>
    <col min="14847" max="14847" width="12" style="29" customWidth="1"/>
    <col min="14848" max="14848" width="9.6640625" style="29"/>
    <col min="14849" max="14849" width="15.33203125" style="29" customWidth="1"/>
    <col min="14850" max="14850" width="15.21875" style="29" customWidth="1"/>
    <col min="14851" max="14851" width="21.44140625" style="29" customWidth="1"/>
    <col min="14852" max="14867" width="9.6640625" style="29"/>
    <col min="14868" max="14869" width="13.44140625" style="29" customWidth="1"/>
    <col min="14870" max="14870" width="9.6640625" style="29"/>
    <col min="14871" max="14871" width="13.88671875" style="29" customWidth="1"/>
    <col min="14872" max="14872" width="10.6640625" style="29" customWidth="1"/>
    <col min="14873" max="14873" width="17.33203125" style="29" customWidth="1"/>
    <col min="14874" max="14875" width="12.6640625" style="29" customWidth="1"/>
    <col min="14876" max="14876" width="11.21875" style="29" customWidth="1"/>
    <col min="14877" max="14877" width="18.33203125" style="29" customWidth="1"/>
    <col min="14878" max="14878" width="12.88671875" style="29" customWidth="1"/>
    <col min="14879" max="14880" width="13.21875" style="29" customWidth="1"/>
    <col min="14881" max="14881" width="10.88671875" style="29" customWidth="1"/>
    <col min="14882" max="14882" width="11.109375" style="29" customWidth="1"/>
    <col min="14883" max="14883" width="15.21875" style="29" customWidth="1"/>
    <col min="14884" max="14884" width="9.6640625" style="29"/>
    <col min="14885" max="14885" width="11" style="29" customWidth="1"/>
    <col min="14886" max="14886" width="10.77734375" style="29" customWidth="1"/>
    <col min="14887" max="14887" width="11.44140625" style="29" customWidth="1"/>
    <col min="14888" max="14888" width="4" style="29" customWidth="1"/>
    <col min="14889" max="15079" width="9.6640625" style="29"/>
    <col min="15080" max="15080" width="6.44140625" style="29" customWidth="1"/>
    <col min="15081" max="15081" width="13.88671875" style="29" customWidth="1"/>
    <col min="15082" max="15082" width="14.33203125" style="29" customWidth="1"/>
    <col min="15083" max="15099" width="9.6640625" style="29"/>
    <col min="15100" max="15100" width="12" style="29" customWidth="1"/>
    <col min="15101" max="15101" width="12.77734375" style="29" customWidth="1"/>
    <col min="15102" max="15102" width="11.109375" style="29" customWidth="1"/>
    <col min="15103" max="15103" width="12" style="29" customWidth="1"/>
    <col min="15104" max="15104" width="9.6640625" style="29"/>
    <col min="15105" max="15105" width="15.33203125" style="29" customWidth="1"/>
    <col min="15106" max="15106" width="15.21875" style="29" customWidth="1"/>
    <col min="15107" max="15107" width="21.44140625" style="29" customWidth="1"/>
    <col min="15108" max="15123" width="9.6640625" style="29"/>
    <col min="15124" max="15125" width="13.44140625" style="29" customWidth="1"/>
    <col min="15126" max="15126" width="9.6640625" style="29"/>
    <col min="15127" max="15127" width="13.88671875" style="29" customWidth="1"/>
    <col min="15128" max="15128" width="10.6640625" style="29" customWidth="1"/>
    <col min="15129" max="15129" width="17.33203125" style="29" customWidth="1"/>
    <col min="15130" max="15131" width="12.6640625" style="29" customWidth="1"/>
    <col min="15132" max="15132" width="11.21875" style="29" customWidth="1"/>
    <col min="15133" max="15133" width="18.33203125" style="29" customWidth="1"/>
    <col min="15134" max="15134" width="12.88671875" style="29" customWidth="1"/>
    <col min="15135" max="15136" width="13.21875" style="29" customWidth="1"/>
    <col min="15137" max="15137" width="10.88671875" style="29" customWidth="1"/>
    <col min="15138" max="15138" width="11.109375" style="29" customWidth="1"/>
    <col min="15139" max="15139" width="15.21875" style="29" customWidth="1"/>
    <col min="15140" max="15140" width="9.6640625" style="29"/>
    <col min="15141" max="15141" width="11" style="29" customWidth="1"/>
    <col min="15142" max="15142" width="10.77734375" style="29" customWidth="1"/>
    <col min="15143" max="15143" width="11.44140625" style="29" customWidth="1"/>
    <col min="15144" max="15144" width="4" style="29" customWidth="1"/>
    <col min="15145" max="15335" width="9.6640625" style="29"/>
    <col min="15336" max="15336" width="6.44140625" style="29" customWidth="1"/>
    <col min="15337" max="15337" width="13.88671875" style="29" customWidth="1"/>
    <col min="15338" max="15338" width="14.33203125" style="29" customWidth="1"/>
    <col min="15339" max="15355" width="9.6640625" style="29"/>
    <col min="15356" max="15356" width="12" style="29" customWidth="1"/>
    <col min="15357" max="15357" width="12.77734375" style="29" customWidth="1"/>
    <col min="15358" max="15358" width="11.109375" style="29" customWidth="1"/>
    <col min="15359" max="15359" width="12" style="29" customWidth="1"/>
    <col min="15360" max="15360" width="9.6640625" style="29"/>
    <col min="15361" max="15361" width="15.33203125" style="29" customWidth="1"/>
    <col min="15362" max="15362" width="15.21875" style="29" customWidth="1"/>
    <col min="15363" max="15363" width="21.44140625" style="29" customWidth="1"/>
    <col min="15364" max="15379" width="9.6640625" style="29"/>
    <col min="15380" max="15381" width="13.44140625" style="29" customWidth="1"/>
    <col min="15382" max="15382" width="9.6640625" style="29"/>
    <col min="15383" max="15383" width="13.88671875" style="29" customWidth="1"/>
    <col min="15384" max="15384" width="10.6640625" style="29" customWidth="1"/>
    <col min="15385" max="15385" width="17.33203125" style="29" customWidth="1"/>
    <col min="15386" max="15387" width="12.6640625" style="29" customWidth="1"/>
    <col min="15388" max="15388" width="11.21875" style="29" customWidth="1"/>
    <col min="15389" max="15389" width="18.33203125" style="29" customWidth="1"/>
    <col min="15390" max="15390" width="12.88671875" style="29" customWidth="1"/>
    <col min="15391" max="15392" width="13.21875" style="29" customWidth="1"/>
    <col min="15393" max="15393" width="10.88671875" style="29" customWidth="1"/>
    <col min="15394" max="15394" width="11.109375" style="29" customWidth="1"/>
    <col min="15395" max="15395" width="15.21875" style="29" customWidth="1"/>
    <col min="15396" max="15396" width="9.6640625" style="29"/>
    <col min="15397" max="15397" width="11" style="29" customWidth="1"/>
    <col min="15398" max="15398" width="10.77734375" style="29" customWidth="1"/>
    <col min="15399" max="15399" width="11.44140625" style="29" customWidth="1"/>
    <col min="15400" max="15400" width="4" style="29" customWidth="1"/>
    <col min="15401" max="15591" width="9.6640625" style="29"/>
    <col min="15592" max="15592" width="6.44140625" style="29" customWidth="1"/>
    <col min="15593" max="15593" width="13.88671875" style="29" customWidth="1"/>
    <col min="15594" max="15594" width="14.33203125" style="29" customWidth="1"/>
    <col min="15595" max="15611" width="9.6640625" style="29"/>
    <col min="15612" max="15612" width="12" style="29" customWidth="1"/>
    <col min="15613" max="15613" width="12.77734375" style="29" customWidth="1"/>
    <col min="15614" max="15614" width="11.109375" style="29" customWidth="1"/>
    <col min="15615" max="15615" width="12" style="29" customWidth="1"/>
    <col min="15616" max="15616" width="9.6640625" style="29"/>
    <col min="15617" max="15617" width="15.33203125" style="29" customWidth="1"/>
    <col min="15618" max="15618" width="15.21875" style="29" customWidth="1"/>
    <col min="15619" max="15619" width="21.44140625" style="29" customWidth="1"/>
    <col min="15620" max="15635" width="9.6640625" style="29"/>
    <col min="15636" max="15637" width="13.44140625" style="29" customWidth="1"/>
    <col min="15638" max="15638" width="9.6640625" style="29"/>
    <col min="15639" max="15639" width="13.88671875" style="29" customWidth="1"/>
    <col min="15640" max="15640" width="10.6640625" style="29" customWidth="1"/>
    <col min="15641" max="15641" width="17.33203125" style="29" customWidth="1"/>
    <col min="15642" max="15643" width="12.6640625" style="29" customWidth="1"/>
    <col min="15644" max="15644" width="11.21875" style="29" customWidth="1"/>
    <col min="15645" max="15645" width="18.33203125" style="29" customWidth="1"/>
    <col min="15646" max="15646" width="12.88671875" style="29" customWidth="1"/>
    <col min="15647" max="15648" width="13.21875" style="29" customWidth="1"/>
    <col min="15649" max="15649" width="10.88671875" style="29" customWidth="1"/>
    <col min="15650" max="15650" width="11.109375" style="29" customWidth="1"/>
    <col min="15651" max="15651" width="15.21875" style="29" customWidth="1"/>
    <col min="15652" max="15652" width="9.6640625" style="29"/>
    <col min="15653" max="15653" width="11" style="29" customWidth="1"/>
    <col min="15654" max="15654" width="10.77734375" style="29" customWidth="1"/>
    <col min="15655" max="15655" width="11.44140625" style="29" customWidth="1"/>
    <col min="15656" max="15656" width="4" style="29" customWidth="1"/>
    <col min="15657" max="15847" width="9.6640625" style="29"/>
    <col min="15848" max="15848" width="6.44140625" style="29" customWidth="1"/>
    <col min="15849" max="15849" width="13.88671875" style="29" customWidth="1"/>
    <col min="15850" max="15850" width="14.33203125" style="29" customWidth="1"/>
    <col min="15851" max="15867" width="9.6640625" style="29"/>
    <col min="15868" max="15868" width="12" style="29" customWidth="1"/>
    <col min="15869" max="15869" width="12.77734375" style="29" customWidth="1"/>
    <col min="15870" max="15870" width="11.109375" style="29" customWidth="1"/>
    <col min="15871" max="15871" width="12" style="29" customWidth="1"/>
    <col min="15872" max="15872" width="9.6640625" style="29"/>
    <col min="15873" max="15873" width="15.33203125" style="29" customWidth="1"/>
    <col min="15874" max="15874" width="15.21875" style="29" customWidth="1"/>
    <col min="15875" max="15875" width="21.44140625" style="29" customWidth="1"/>
    <col min="15876" max="15891" width="9.6640625" style="29"/>
    <col min="15892" max="15893" width="13.44140625" style="29" customWidth="1"/>
    <col min="15894" max="15894" width="9.6640625" style="29"/>
    <col min="15895" max="15895" width="13.88671875" style="29" customWidth="1"/>
    <col min="15896" max="15896" width="10.6640625" style="29" customWidth="1"/>
    <col min="15897" max="15897" width="17.33203125" style="29" customWidth="1"/>
    <col min="15898" max="15899" width="12.6640625" style="29" customWidth="1"/>
    <col min="15900" max="15900" width="11.21875" style="29" customWidth="1"/>
    <col min="15901" max="15901" width="18.33203125" style="29" customWidth="1"/>
    <col min="15902" max="15902" width="12.88671875" style="29" customWidth="1"/>
    <col min="15903" max="15904" width="13.21875" style="29" customWidth="1"/>
    <col min="15905" max="15905" width="10.88671875" style="29" customWidth="1"/>
    <col min="15906" max="15906" width="11.109375" style="29" customWidth="1"/>
    <col min="15907" max="15907" width="15.21875" style="29" customWidth="1"/>
    <col min="15908" max="15908" width="9.6640625" style="29"/>
    <col min="15909" max="15909" width="11" style="29" customWidth="1"/>
    <col min="15910" max="15910" width="10.77734375" style="29" customWidth="1"/>
    <col min="15911" max="15911" width="11.44140625" style="29" customWidth="1"/>
    <col min="15912" max="15912" width="4" style="29" customWidth="1"/>
    <col min="15913" max="16103" width="9.6640625" style="29"/>
    <col min="16104" max="16104" width="6.44140625" style="29" customWidth="1"/>
    <col min="16105" max="16105" width="13.88671875" style="29" customWidth="1"/>
    <col min="16106" max="16106" width="14.33203125" style="29" customWidth="1"/>
    <col min="16107" max="16123" width="9.6640625" style="29"/>
    <col min="16124" max="16124" width="12" style="29" customWidth="1"/>
    <col min="16125" max="16125" width="12.77734375" style="29" customWidth="1"/>
    <col min="16126" max="16126" width="11.109375" style="29" customWidth="1"/>
    <col min="16127" max="16127" width="12" style="29" customWidth="1"/>
    <col min="16128" max="16128" width="9.6640625" style="29"/>
    <col min="16129" max="16129" width="15.33203125" style="29" customWidth="1"/>
    <col min="16130" max="16130" width="15.21875" style="29" customWidth="1"/>
    <col min="16131" max="16131" width="21.44140625" style="29" customWidth="1"/>
    <col min="16132" max="16147" width="9.6640625" style="29"/>
    <col min="16148" max="16149" width="13.44140625" style="29" customWidth="1"/>
    <col min="16150" max="16150" width="9.6640625" style="29"/>
    <col min="16151" max="16151" width="13.88671875" style="29" customWidth="1"/>
    <col min="16152" max="16152" width="10.6640625" style="29" customWidth="1"/>
    <col min="16153" max="16153" width="17.33203125" style="29" customWidth="1"/>
    <col min="16154" max="16155" width="12.6640625" style="29" customWidth="1"/>
    <col min="16156" max="16156" width="11.21875" style="29" customWidth="1"/>
    <col min="16157" max="16157" width="18.33203125" style="29" customWidth="1"/>
    <col min="16158" max="16158" width="12.88671875" style="29" customWidth="1"/>
    <col min="16159" max="16160" width="13.21875" style="29" customWidth="1"/>
    <col min="16161" max="16161" width="10.88671875" style="29" customWidth="1"/>
    <col min="16162" max="16162" width="11.109375" style="29" customWidth="1"/>
    <col min="16163" max="16163" width="15.21875" style="29" customWidth="1"/>
    <col min="16164" max="16164" width="9.6640625" style="29"/>
    <col min="16165" max="16165" width="11" style="29" customWidth="1"/>
    <col min="16166" max="16166" width="10.77734375" style="29" customWidth="1"/>
    <col min="16167" max="16167" width="11.44140625" style="29" customWidth="1"/>
    <col min="16168" max="16168" width="4" style="29" customWidth="1"/>
    <col min="16169" max="16384" width="9.6640625" style="29"/>
  </cols>
  <sheetData>
    <row r="1" spans="1:164" ht="13.2" x14ac:dyDescent="0.2">
      <c r="A1" s="28" t="s">
        <v>334</v>
      </c>
    </row>
    <row r="2" spans="1:164" x14ac:dyDescent="0.2">
      <c r="C2" s="31" t="s">
        <v>335</v>
      </c>
    </row>
    <row r="3" spans="1:164" s="30" customFormat="1" x14ac:dyDescent="0.2">
      <c r="A3" s="32"/>
      <c r="B3" s="33" t="s">
        <v>336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</row>
    <row r="4" spans="1:164" s="30" customFormat="1" x14ac:dyDescent="0.2">
      <c r="A4" s="32"/>
      <c r="B4" s="35" t="s">
        <v>337</v>
      </c>
      <c r="C4" s="34" t="s">
        <v>347</v>
      </c>
      <c r="D4" s="34" t="s">
        <v>347</v>
      </c>
      <c r="E4" s="34" t="s">
        <v>347</v>
      </c>
      <c r="F4" s="34" t="s">
        <v>343</v>
      </c>
      <c r="G4" s="34" t="s">
        <v>342</v>
      </c>
      <c r="H4" s="34" t="s">
        <v>345</v>
      </c>
      <c r="I4" s="34" t="s">
        <v>342</v>
      </c>
      <c r="J4" s="34" t="s">
        <v>591</v>
      </c>
      <c r="K4" s="34" t="s">
        <v>587</v>
      </c>
      <c r="L4" s="34" t="s">
        <v>347</v>
      </c>
      <c r="M4" s="34" t="s">
        <v>347</v>
      </c>
      <c r="N4" s="34" t="s">
        <v>340</v>
      </c>
      <c r="O4" s="34" t="s">
        <v>347</v>
      </c>
      <c r="P4" s="34" t="s">
        <v>340</v>
      </c>
      <c r="Q4" s="34" t="s">
        <v>347</v>
      </c>
      <c r="R4" s="34" t="s">
        <v>346</v>
      </c>
      <c r="S4" s="34" t="s">
        <v>347</v>
      </c>
      <c r="T4" s="34" t="s">
        <v>588</v>
      </c>
      <c r="U4" s="34" t="s">
        <v>341</v>
      </c>
      <c r="V4" s="34" t="s">
        <v>342</v>
      </c>
      <c r="W4" s="34" t="s">
        <v>347</v>
      </c>
      <c r="X4" s="34" t="s">
        <v>347</v>
      </c>
      <c r="Y4" s="34" t="s">
        <v>589</v>
      </c>
      <c r="Z4" s="34" t="s">
        <v>348</v>
      </c>
      <c r="AA4" s="34" t="s">
        <v>340</v>
      </c>
      <c r="AB4" s="34" t="s">
        <v>346</v>
      </c>
      <c r="AC4" s="34" t="s">
        <v>347</v>
      </c>
      <c r="AD4" s="34" t="s">
        <v>347</v>
      </c>
      <c r="AE4" s="34" t="s">
        <v>347</v>
      </c>
      <c r="AF4" s="34" t="s">
        <v>345</v>
      </c>
      <c r="AG4" s="34" t="s">
        <v>586</v>
      </c>
      <c r="AH4" s="34" t="s">
        <v>590</v>
      </c>
      <c r="AI4" s="34" t="s">
        <v>347</v>
      </c>
      <c r="AJ4" s="34" t="s">
        <v>347</v>
      </c>
      <c r="AK4" s="34" t="s">
        <v>348</v>
      </c>
      <c r="AL4" s="34" t="s">
        <v>347</v>
      </c>
      <c r="AM4" s="34" t="s">
        <v>347</v>
      </c>
      <c r="AN4" s="34" t="s">
        <v>345</v>
      </c>
      <c r="AO4" s="34" t="s">
        <v>347</v>
      </c>
      <c r="AP4" s="34" t="s">
        <v>347</v>
      </c>
      <c r="AQ4" s="34" t="s">
        <v>347</v>
      </c>
      <c r="AR4" s="34" t="s">
        <v>347</v>
      </c>
      <c r="AS4" s="34" t="s">
        <v>347</v>
      </c>
      <c r="AT4" s="34" t="s">
        <v>347</v>
      </c>
      <c r="AU4" s="34" t="s">
        <v>340</v>
      </c>
      <c r="AV4" s="34" t="s">
        <v>350</v>
      </c>
      <c r="AW4" s="34" t="s">
        <v>347</v>
      </c>
      <c r="AX4" s="34" t="s">
        <v>347</v>
      </c>
      <c r="AY4" s="34" t="s">
        <v>339</v>
      </c>
      <c r="AZ4" s="34" t="s">
        <v>342</v>
      </c>
      <c r="BA4" s="34" t="s">
        <v>342</v>
      </c>
      <c r="BB4" s="34" t="s">
        <v>340</v>
      </c>
      <c r="BC4" s="34" t="s">
        <v>347</v>
      </c>
      <c r="BD4" s="34" t="s">
        <v>347</v>
      </c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</row>
    <row r="5" spans="1:164" s="30" customFormat="1" x14ac:dyDescent="0.2">
      <c r="A5" s="32"/>
      <c r="B5" s="33" t="s">
        <v>353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</row>
    <row r="6" spans="1:164" s="38" customFormat="1" x14ac:dyDescent="0.2">
      <c r="A6" s="36"/>
      <c r="B6" s="33" t="s">
        <v>354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</row>
    <row r="7" spans="1:164" s="41" customFormat="1" ht="22.2" customHeight="1" x14ac:dyDescent="0.3">
      <c r="A7" s="39"/>
      <c r="B7" s="40" t="s">
        <v>355</v>
      </c>
      <c r="C7" s="40" t="s">
        <v>55</v>
      </c>
      <c r="D7" s="40" t="s">
        <v>65</v>
      </c>
      <c r="E7" s="40" t="s">
        <v>66</v>
      </c>
      <c r="F7" s="40" t="s">
        <v>67</v>
      </c>
      <c r="G7" s="40" t="s">
        <v>68</v>
      </c>
      <c r="H7" s="40" t="s">
        <v>70</v>
      </c>
      <c r="I7" s="40" t="s">
        <v>73</v>
      </c>
      <c r="J7" s="40" t="s">
        <v>74</v>
      </c>
      <c r="K7" s="40" t="s">
        <v>76</v>
      </c>
      <c r="L7" s="40" t="s">
        <v>78</v>
      </c>
      <c r="M7" s="40" t="s">
        <v>79</v>
      </c>
      <c r="N7" s="40" t="s">
        <v>45</v>
      </c>
      <c r="O7" s="40" t="s">
        <v>13</v>
      </c>
      <c r="P7" s="40" t="s">
        <v>12</v>
      </c>
      <c r="Q7" s="40" t="s">
        <v>80</v>
      </c>
      <c r="R7" s="40" t="s">
        <v>81</v>
      </c>
      <c r="S7" s="40" t="s">
        <v>83</v>
      </c>
      <c r="T7" s="40" t="s">
        <v>84</v>
      </c>
      <c r="U7" s="40" t="s">
        <v>629</v>
      </c>
      <c r="V7" s="40" t="s">
        <v>88</v>
      </c>
      <c r="W7" s="40" t="s">
        <v>89</v>
      </c>
      <c r="X7" s="40" t="s">
        <v>90</v>
      </c>
      <c r="Y7" s="40" t="s">
        <v>91</v>
      </c>
      <c r="Z7" s="40" t="s">
        <v>93</v>
      </c>
      <c r="AA7" s="40" t="s">
        <v>17</v>
      </c>
      <c r="AB7" s="40" t="s">
        <v>96</v>
      </c>
      <c r="AC7" s="40" t="s">
        <v>19</v>
      </c>
      <c r="AD7" s="40" t="s">
        <v>44</v>
      </c>
      <c r="AE7" s="40" t="s">
        <v>97</v>
      </c>
      <c r="AF7" s="40" t="s">
        <v>52</v>
      </c>
      <c r="AG7" s="40" t="s">
        <v>98</v>
      </c>
      <c r="AH7" s="40" t="s">
        <v>25</v>
      </c>
      <c r="AI7" s="40" t="s">
        <v>101</v>
      </c>
      <c r="AJ7" s="40" t="s">
        <v>102</v>
      </c>
      <c r="AK7" s="40" t="s">
        <v>103</v>
      </c>
      <c r="AL7" s="40" t="s">
        <v>28</v>
      </c>
      <c r="AM7" s="40" t="s">
        <v>29</v>
      </c>
      <c r="AN7" s="40" t="s">
        <v>30</v>
      </c>
      <c r="AO7" s="40" t="s">
        <v>136</v>
      </c>
      <c r="AP7" s="40" t="s">
        <v>104</v>
      </c>
      <c r="AQ7" s="40" t="s">
        <v>630</v>
      </c>
      <c r="AR7" s="40" t="s">
        <v>33</v>
      </c>
      <c r="AS7" s="40" t="s">
        <v>105</v>
      </c>
      <c r="AT7" s="40" t="s">
        <v>36</v>
      </c>
      <c r="AU7" s="40" t="s">
        <v>106</v>
      </c>
      <c r="AV7" s="40" t="s">
        <v>357</v>
      </c>
      <c r="AW7" s="40" t="s">
        <v>356</v>
      </c>
      <c r="AX7" s="40" t="s">
        <v>639</v>
      </c>
      <c r="AY7" s="40" t="s">
        <v>608</v>
      </c>
      <c r="AZ7" s="40" t="s">
        <v>112</v>
      </c>
      <c r="BA7" s="40" t="s">
        <v>113</v>
      </c>
      <c r="BB7" s="40" t="s">
        <v>114</v>
      </c>
      <c r="BC7" s="40" t="s">
        <v>115</v>
      </c>
      <c r="BD7" s="40" t="s">
        <v>41</v>
      </c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0"/>
      <c r="EY7" s="40"/>
      <c r="EZ7" s="40"/>
      <c r="FA7" s="40"/>
      <c r="FB7" s="40"/>
      <c r="FC7" s="40"/>
      <c r="FD7" s="40"/>
      <c r="FE7" s="40"/>
      <c r="FF7" s="40"/>
      <c r="FG7" s="40"/>
      <c r="FH7" s="40"/>
    </row>
    <row r="8" spans="1:164" x14ac:dyDescent="0.2">
      <c r="A8" s="42" t="s">
        <v>364</v>
      </c>
      <c r="B8" s="43"/>
    </row>
    <row r="9" spans="1:164" x14ac:dyDescent="0.2">
      <c r="A9" s="44">
        <v>1876</v>
      </c>
      <c r="C9" s="45">
        <v>3</v>
      </c>
      <c r="D9" s="45">
        <v>2</v>
      </c>
      <c r="E9" s="45">
        <v>2.25</v>
      </c>
      <c r="F9" s="45">
        <v>23</v>
      </c>
      <c r="G9" s="45">
        <v>0.6</v>
      </c>
      <c r="H9" s="45">
        <v>0.8</v>
      </c>
      <c r="I9" s="45">
        <v>0.5</v>
      </c>
      <c r="J9" s="45">
        <v>2.5</v>
      </c>
      <c r="K9" s="45">
        <v>2.0833333333333332E-2</v>
      </c>
      <c r="L9" s="45">
        <v>6.75</v>
      </c>
      <c r="M9" s="45">
        <v>4</v>
      </c>
      <c r="N9" s="45">
        <v>0.25</v>
      </c>
      <c r="O9" s="45">
        <v>4.5</v>
      </c>
      <c r="P9" s="45">
        <v>4.1666666666666664E-2</v>
      </c>
      <c r="Q9" s="45">
        <v>0.7</v>
      </c>
      <c r="R9" s="45">
        <v>2.1</v>
      </c>
      <c r="S9" s="45">
        <v>8</v>
      </c>
      <c r="T9" s="45">
        <v>14</v>
      </c>
      <c r="U9" s="45">
        <v>7</v>
      </c>
      <c r="V9" s="45">
        <v>0.45</v>
      </c>
      <c r="W9" s="45">
        <v>4</v>
      </c>
      <c r="X9" s="45">
        <v>1.6</v>
      </c>
      <c r="Y9" s="45">
        <v>0.9</v>
      </c>
      <c r="Z9" s="45">
        <v>1.75</v>
      </c>
      <c r="AA9" s="45">
        <v>0.35</v>
      </c>
      <c r="AB9" s="45">
        <v>8.5</v>
      </c>
      <c r="AC9" s="45">
        <v>1.3</v>
      </c>
      <c r="AD9" s="45">
        <v>0.95</v>
      </c>
      <c r="AE9" s="45">
        <v>9</v>
      </c>
      <c r="AF9" s="45">
        <v>0.15</v>
      </c>
      <c r="AG9" s="45">
        <v>0.4</v>
      </c>
      <c r="AH9" s="45">
        <v>0.4</v>
      </c>
      <c r="AI9" s="45">
        <v>2.25</v>
      </c>
      <c r="AJ9" s="45">
        <v>2</v>
      </c>
      <c r="AK9" s="45">
        <v>1.5</v>
      </c>
      <c r="AL9" s="45">
        <v>0.7</v>
      </c>
      <c r="AM9" s="45">
        <v>7</v>
      </c>
      <c r="AN9" s="45">
        <v>8.7499999999999994E-2</v>
      </c>
      <c r="AO9" s="45">
        <v>2</v>
      </c>
      <c r="AP9" s="45">
        <v>3</v>
      </c>
      <c r="AQ9" s="45">
        <v>0.9</v>
      </c>
      <c r="AR9" s="45">
        <v>1.4</v>
      </c>
      <c r="AS9" s="45">
        <v>1</v>
      </c>
      <c r="AT9" s="45">
        <v>2.5</v>
      </c>
      <c r="AU9" s="45">
        <v>0.15</v>
      </c>
      <c r="AV9" s="45">
        <v>1.3</v>
      </c>
      <c r="AW9" s="45">
        <v>5.25</v>
      </c>
      <c r="AX9" s="45">
        <v>1.75</v>
      </c>
      <c r="AY9" s="45">
        <v>0.45</v>
      </c>
      <c r="AZ9" s="45">
        <v>1.4</v>
      </c>
      <c r="BA9" s="45">
        <v>1.2</v>
      </c>
      <c r="BB9" s="45">
        <v>7.0833333333333331E-2</v>
      </c>
      <c r="BC9" s="45">
        <v>3</v>
      </c>
      <c r="BD9" s="45">
        <v>2.5</v>
      </c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</row>
    <row r="10" spans="1:164" x14ac:dyDescent="0.2">
      <c r="A10" s="44">
        <v>1875</v>
      </c>
      <c r="C10" s="45">
        <v>2.25</v>
      </c>
      <c r="D10" s="45">
        <v>1.25</v>
      </c>
      <c r="E10" s="45">
        <v>2</v>
      </c>
      <c r="F10" s="45">
        <v>24</v>
      </c>
      <c r="G10" s="45">
        <v>0.5</v>
      </c>
      <c r="H10" s="45">
        <v>0.8</v>
      </c>
      <c r="I10" s="45">
        <v>0.5</v>
      </c>
      <c r="J10" s="45">
        <v>2</v>
      </c>
      <c r="K10" s="45">
        <v>2.0833333333333332E-2</v>
      </c>
      <c r="L10" s="45">
        <v>7.5</v>
      </c>
      <c r="M10" s="45">
        <v>6.5</v>
      </c>
      <c r="N10" s="45">
        <v>0.2</v>
      </c>
      <c r="O10" s="45">
        <v>5</v>
      </c>
      <c r="P10" s="45">
        <v>6.6666666666666666E-2</v>
      </c>
      <c r="Q10" s="45">
        <v>0.75</v>
      </c>
      <c r="R10" s="45">
        <v>1.7</v>
      </c>
      <c r="S10" s="45">
        <v>7</v>
      </c>
      <c r="T10" s="45">
        <v>12.5</v>
      </c>
      <c r="U10" s="45">
        <v>8</v>
      </c>
      <c r="V10" s="45">
        <v>0.5</v>
      </c>
      <c r="W10" s="45">
        <v>2.5</v>
      </c>
      <c r="X10" s="45">
        <v>2</v>
      </c>
      <c r="Y10" s="45">
        <v>0.8</v>
      </c>
      <c r="Z10" s="45">
        <v>1.5</v>
      </c>
      <c r="AA10" s="45">
        <v>0.5</v>
      </c>
      <c r="AB10" s="45">
        <v>8</v>
      </c>
      <c r="AC10" s="45">
        <v>1.5</v>
      </c>
      <c r="AD10" s="45">
        <v>1.1000000000000001</v>
      </c>
      <c r="AE10" s="45">
        <v>8</v>
      </c>
      <c r="AF10" s="45">
        <v>0.2</v>
      </c>
      <c r="AG10" s="45">
        <v>0.5</v>
      </c>
      <c r="AH10" s="45">
        <v>0.3</v>
      </c>
      <c r="AI10" s="45">
        <v>4</v>
      </c>
      <c r="AJ10" s="45">
        <v>2</v>
      </c>
      <c r="AK10" s="45">
        <v>1.75</v>
      </c>
      <c r="AL10" s="45">
        <v>0.8</v>
      </c>
      <c r="AM10" s="45">
        <v>6</v>
      </c>
      <c r="AN10" s="45">
        <v>0.1</v>
      </c>
      <c r="AO10" s="45">
        <v>2.5</v>
      </c>
      <c r="AP10" s="45">
        <v>2.5</v>
      </c>
      <c r="AQ10" s="45">
        <v>0.9</v>
      </c>
      <c r="AR10" s="45">
        <v>1.5</v>
      </c>
      <c r="AS10" s="45">
        <v>1.5</v>
      </c>
      <c r="AT10" s="45">
        <v>1.85</v>
      </c>
      <c r="AU10" s="45">
        <v>0.15</v>
      </c>
      <c r="AV10" s="45">
        <v>1.2</v>
      </c>
      <c r="AW10" s="45">
        <v>6</v>
      </c>
      <c r="AX10" s="45">
        <v>2</v>
      </c>
      <c r="AY10" s="45">
        <v>0.5</v>
      </c>
      <c r="AZ10" s="45">
        <v>1.8</v>
      </c>
      <c r="BA10" s="45">
        <v>1.8</v>
      </c>
      <c r="BB10" s="45">
        <v>6.25E-2</v>
      </c>
      <c r="BC10" s="45">
        <v>2.5</v>
      </c>
      <c r="BD10" s="45">
        <v>2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</row>
    <row r="11" spans="1:164" x14ac:dyDescent="0.2">
      <c r="A11" s="44">
        <v>1874</v>
      </c>
      <c r="C11" s="45">
        <v>3.25</v>
      </c>
      <c r="D11" s="45">
        <v>0.9</v>
      </c>
      <c r="E11" s="45">
        <v>1.75</v>
      </c>
      <c r="F11" s="45">
        <v>28</v>
      </c>
      <c r="G11" s="45">
        <v>0.6</v>
      </c>
      <c r="H11" s="45">
        <v>0.75</v>
      </c>
      <c r="I11" s="45">
        <v>0.5</v>
      </c>
      <c r="J11" s="45">
        <v>8</v>
      </c>
      <c r="K11" s="45">
        <v>2.5000000000000001E-2</v>
      </c>
      <c r="L11" s="45">
        <v>6.5</v>
      </c>
      <c r="M11" s="45">
        <v>9</v>
      </c>
      <c r="N11" s="45">
        <v>0.2</v>
      </c>
      <c r="O11" s="45">
        <v>6</v>
      </c>
      <c r="P11" s="45">
        <v>8.3333333333333343E-2</v>
      </c>
      <c r="Q11" s="45">
        <v>0.7</v>
      </c>
      <c r="R11" s="45">
        <v>2.5</v>
      </c>
      <c r="S11" s="45">
        <v>8</v>
      </c>
      <c r="T11" s="45">
        <v>13</v>
      </c>
      <c r="U11" s="45">
        <v>12</v>
      </c>
      <c r="V11" s="45">
        <v>0.5</v>
      </c>
      <c r="W11" s="45">
        <v>3</v>
      </c>
      <c r="X11" s="45">
        <v>2.5</v>
      </c>
      <c r="Y11" s="45">
        <v>0.9</v>
      </c>
      <c r="Z11" s="45">
        <v>1.2</v>
      </c>
      <c r="AA11" s="45">
        <v>0.7</v>
      </c>
      <c r="AB11" s="45">
        <v>10</v>
      </c>
      <c r="AC11" s="45">
        <v>1.6</v>
      </c>
      <c r="AD11" s="45">
        <v>2.2000000000000002</v>
      </c>
      <c r="AE11" s="45">
        <v>14</v>
      </c>
      <c r="AF11" s="45">
        <v>0.3</v>
      </c>
      <c r="AG11" s="45">
        <v>0.4</v>
      </c>
      <c r="AH11" s="45">
        <v>0.25</v>
      </c>
      <c r="AI11" s="45">
        <v>6</v>
      </c>
      <c r="AJ11" s="45">
        <v>4.5</v>
      </c>
      <c r="AK11" s="45">
        <v>2</v>
      </c>
      <c r="AL11" s="45">
        <v>1.3</v>
      </c>
      <c r="AM11" s="45">
        <v>9</v>
      </c>
      <c r="AN11" s="45">
        <v>0.1</v>
      </c>
      <c r="AO11" s="45">
        <v>2.5</v>
      </c>
      <c r="AP11" s="45">
        <v>2.4</v>
      </c>
      <c r="AQ11" s="45">
        <v>0.8</v>
      </c>
      <c r="AR11" s="45">
        <v>1.9</v>
      </c>
      <c r="AS11" s="45">
        <v>2.25</v>
      </c>
      <c r="AT11" s="45">
        <v>2.15</v>
      </c>
      <c r="AU11" s="45">
        <v>0.2</v>
      </c>
      <c r="AV11" s="45">
        <v>2</v>
      </c>
      <c r="AW11" s="45">
        <v>8.25</v>
      </c>
      <c r="AX11" s="45">
        <v>2.5</v>
      </c>
      <c r="AY11" s="45">
        <v>0.6</v>
      </c>
      <c r="AZ11" s="45">
        <v>1.9</v>
      </c>
      <c r="BA11" s="45">
        <v>1.9</v>
      </c>
      <c r="BB11" s="45">
        <v>8.7499999999999994E-2</v>
      </c>
      <c r="BC11" s="45">
        <v>2.5</v>
      </c>
      <c r="BD11" s="45">
        <v>2.6</v>
      </c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</row>
    <row r="12" spans="1:164" x14ac:dyDescent="0.2">
      <c r="A12" s="44">
        <v>1872</v>
      </c>
      <c r="C12" s="45">
        <v>3</v>
      </c>
      <c r="D12" s="45">
        <v>0.7</v>
      </c>
      <c r="E12" s="45">
        <v>2.25</v>
      </c>
      <c r="F12" s="45">
        <v>30</v>
      </c>
      <c r="G12" s="45">
        <v>0.6</v>
      </c>
      <c r="H12" s="45">
        <v>0.45</v>
      </c>
      <c r="I12" s="45">
        <v>0.5</v>
      </c>
      <c r="J12" s="45">
        <v>3</v>
      </c>
      <c r="K12" s="45">
        <v>2.9166666666666667E-2</v>
      </c>
      <c r="L12" s="45">
        <v>4.5</v>
      </c>
      <c r="M12" s="45">
        <v>3</v>
      </c>
      <c r="N12" s="45">
        <v>0.2</v>
      </c>
      <c r="O12" s="45">
        <v>5</v>
      </c>
      <c r="P12" s="45">
        <v>0.05</v>
      </c>
      <c r="Q12" s="45">
        <v>0.45</v>
      </c>
      <c r="R12" s="45">
        <v>2.6</v>
      </c>
      <c r="S12" s="45">
        <v>6.5</v>
      </c>
      <c r="T12" s="45">
        <v>12</v>
      </c>
      <c r="U12" s="45">
        <v>8</v>
      </c>
      <c r="V12" s="45">
        <v>0.5</v>
      </c>
      <c r="W12" s="45">
        <v>2.5</v>
      </c>
      <c r="X12" s="45">
        <v>2.75</v>
      </c>
      <c r="Y12" s="45">
        <v>1.25</v>
      </c>
      <c r="Z12" s="45">
        <v>1.3</v>
      </c>
      <c r="AA12" s="45">
        <v>0.5</v>
      </c>
      <c r="AB12" s="45">
        <v>9</v>
      </c>
      <c r="AC12" s="45">
        <v>1.25</v>
      </c>
      <c r="AD12" s="45">
        <v>3</v>
      </c>
      <c r="AE12" s="45">
        <v>13</v>
      </c>
      <c r="AF12" s="45">
        <v>0.3</v>
      </c>
      <c r="AG12" s="45">
        <v>0.4</v>
      </c>
      <c r="AH12" s="45">
        <v>0.5</v>
      </c>
      <c r="AI12" s="45">
        <v>4.5</v>
      </c>
      <c r="AJ12" s="45">
        <v>4.5</v>
      </c>
      <c r="AK12" s="45">
        <v>1.75</v>
      </c>
      <c r="AL12" s="45">
        <v>1.25</v>
      </c>
      <c r="AM12" s="45">
        <v>7</v>
      </c>
      <c r="AN12" s="45">
        <v>0.1</v>
      </c>
      <c r="AO12" s="45">
        <v>2.75</v>
      </c>
      <c r="AP12" s="45">
        <v>2.5</v>
      </c>
      <c r="AQ12" s="45">
        <v>0.75</v>
      </c>
      <c r="AR12" s="45">
        <v>2</v>
      </c>
      <c r="AS12" s="45">
        <v>2.5</v>
      </c>
      <c r="AT12" s="45">
        <v>2.4</v>
      </c>
      <c r="AU12" s="45">
        <v>0.19166666666666665</v>
      </c>
      <c r="AV12" s="45">
        <v>2.25</v>
      </c>
      <c r="AW12" s="45">
        <v>10</v>
      </c>
      <c r="AX12" s="45">
        <v>2</v>
      </c>
      <c r="AY12" s="45">
        <v>0.75</v>
      </c>
      <c r="AZ12" s="45">
        <v>1.75</v>
      </c>
      <c r="BA12" s="45">
        <v>1.75</v>
      </c>
      <c r="BB12" s="45">
        <v>0.1</v>
      </c>
      <c r="BC12" s="45">
        <v>2.75</v>
      </c>
      <c r="BD12" s="45">
        <v>2.75</v>
      </c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</row>
    <row r="13" spans="1:164" x14ac:dyDescent="0.2">
      <c r="A13" s="44">
        <v>1871</v>
      </c>
      <c r="C13" s="45">
        <v>3.75</v>
      </c>
      <c r="D13" s="45">
        <v>0.9</v>
      </c>
      <c r="E13" s="45">
        <v>2</v>
      </c>
      <c r="F13" s="45">
        <v>28</v>
      </c>
      <c r="G13" s="45">
        <v>0.6</v>
      </c>
      <c r="H13" s="45">
        <v>0.5</v>
      </c>
      <c r="I13" s="45">
        <v>0.45</v>
      </c>
      <c r="J13" s="45">
        <v>2.8</v>
      </c>
      <c r="K13" s="45">
        <v>2.5000000000000001E-2</v>
      </c>
      <c r="L13" s="45">
        <v>4</v>
      </c>
      <c r="M13" s="45">
        <v>4.5</v>
      </c>
      <c r="N13" s="45">
        <v>0.25</v>
      </c>
      <c r="O13" s="45">
        <v>5</v>
      </c>
      <c r="P13" s="45">
        <v>6.25E-2</v>
      </c>
      <c r="Q13" s="45">
        <v>0.65</v>
      </c>
      <c r="R13" s="45">
        <v>1.7</v>
      </c>
      <c r="S13" s="45">
        <v>7</v>
      </c>
      <c r="T13" s="45">
        <v>10</v>
      </c>
      <c r="U13" s="45">
        <v>6</v>
      </c>
      <c r="V13" s="45">
        <v>0.5</v>
      </c>
      <c r="W13" s="45">
        <v>3</v>
      </c>
      <c r="X13" s="45">
        <v>3</v>
      </c>
      <c r="Y13" s="45">
        <v>1.5</v>
      </c>
      <c r="Z13" s="45">
        <v>1.1000000000000001</v>
      </c>
      <c r="AA13" s="45">
        <v>0.55000000000000004</v>
      </c>
      <c r="AB13" s="45">
        <v>8.5</v>
      </c>
      <c r="AC13" s="45">
        <v>1.5</v>
      </c>
      <c r="AD13" s="45">
        <v>2</v>
      </c>
      <c r="AE13" s="45">
        <v>7</v>
      </c>
      <c r="AF13" s="45">
        <v>0.27500000000000002</v>
      </c>
      <c r="AG13" s="45">
        <v>0.4</v>
      </c>
      <c r="AH13" s="45">
        <v>0.35</v>
      </c>
      <c r="AI13" s="45">
        <v>4.25</v>
      </c>
      <c r="AJ13" s="45">
        <v>4</v>
      </c>
      <c r="AK13" s="45">
        <v>2</v>
      </c>
      <c r="AL13" s="45">
        <v>1.4</v>
      </c>
      <c r="AM13" s="45">
        <v>9</v>
      </c>
      <c r="AN13" s="45">
        <v>0.125</v>
      </c>
      <c r="AO13" s="45">
        <v>4</v>
      </c>
      <c r="AP13" s="45">
        <v>3</v>
      </c>
      <c r="AQ13" s="45">
        <v>1.5</v>
      </c>
      <c r="AR13" s="45">
        <v>2.4</v>
      </c>
      <c r="AS13" s="45">
        <v>1.75</v>
      </c>
      <c r="AT13" s="45">
        <v>2.8</v>
      </c>
      <c r="AU13" s="45">
        <v>0.2</v>
      </c>
      <c r="AV13" s="45">
        <v>1.5</v>
      </c>
      <c r="AW13" s="45">
        <v>9</v>
      </c>
      <c r="AX13" s="45">
        <v>1.25</v>
      </c>
      <c r="AY13" s="45">
        <v>0.7</v>
      </c>
      <c r="AZ13" s="45">
        <v>1.8</v>
      </c>
      <c r="BA13" s="45">
        <v>1.8</v>
      </c>
      <c r="BB13" s="45">
        <v>0.1</v>
      </c>
      <c r="BC13" s="45">
        <v>1.75</v>
      </c>
      <c r="BD13" s="45">
        <v>2.9</v>
      </c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</row>
    <row r="14" spans="1:164" x14ac:dyDescent="0.2">
      <c r="A14" s="44">
        <v>1869</v>
      </c>
      <c r="C14" s="45">
        <v>3.5</v>
      </c>
      <c r="D14" s="45">
        <v>0.6</v>
      </c>
      <c r="E14" s="45">
        <v>1.5</v>
      </c>
      <c r="F14" s="45">
        <v>22.5</v>
      </c>
      <c r="G14" s="45">
        <v>0.6</v>
      </c>
      <c r="H14" s="45">
        <v>0.3</v>
      </c>
      <c r="I14" s="45">
        <v>0.4</v>
      </c>
      <c r="J14" s="45">
        <v>2.6</v>
      </c>
      <c r="K14" s="45">
        <v>2.5000000000000001E-2</v>
      </c>
      <c r="L14" s="45">
        <v>3</v>
      </c>
      <c r="M14" s="45">
        <v>2.75</v>
      </c>
      <c r="N14" s="45">
        <v>0.17499999999999999</v>
      </c>
      <c r="O14" s="45">
        <v>3.6</v>
      </c>
      <c r="P14" s="45">
        <v>2.5000000000000001E-2</v>
      </c>
      <c r="Q14" s="45">
        <v>0.4</v>
      </c>
      <c r="R14" s="45">
        <v>1.75</v>
      </c>
      <c r="S14" s="45">
        <v>4.5</v>
      </c>
      <c r="T14" s="45">
        <v>12</v>
      </c>
      <c r="U14" s="45">
        <v>2</v>
      </c>
      <c r="V14" s="45">
        <v>0.45</v>
      </c>
      <c r="W14" s="45">
        <v>1.5</v>
      </c>
      <c r="X14" s="45">
        <v>3</v>
      </c>
      <c r="Y14" s="45">
        <v>1.25</v>
      </c>
      <c r="Z14" s="45">
        <v>1.4</v>
      </c>
      <c r="AA14" s="45">
        <v>0.55000000000000004</v>
      </c>
      <c r="AB14" s="45">
        <v>7.5</v>
      </c>
      <c r="AC14" s="45">
        <v>1.5</v>
      </c>
      <c r="AD14" s="45">
        <v>2.5</v>
      </c>
      <c r="AE14" s="45">
        <v>12.5</v>
      </c>
      <c r="AF14" s="45">
        <v>0.2</v>
      </c>
      <c r="AG14" s="45">
        <v>0.3</v>
      </c>
      <c r="AH14" s="45">
        <v>0.95</v>
      </c>
      <c r="AI14" s="45">
        <v>3</v>
      </c>
      <c r="AJ14" s="45">
        <v>2.75</v>
      </c>
      <c r="AK14" s="45">
        <v>2.5</v>
      </c>
      <c r="AL14" s="45">
        <v>1.1000000000000001</v>
      </c>
      <c r="AM14" s="45">
        <v>6</v>
      </c>
      <c r="AN14" s="45">
        <v>0.1</v>
      </c>
      <c r="AO14" s="45">
        <v>2.2000000000000002</v>
      </c>
      <c r="AP14" s="45">
        <v>2.5</v>
      </c>
      <c r="AQ14" s="45">
        <v>1.5</v>
      </c>
      <c r="AR14" s="45">
        <v>2</v>
      </c>
      <c r="AS14" s="45">
        <v>1.7</v>
      </c>
      <c r="AT14" s="45">
        <v>2.4</v>
      </c>
      <c r="AU14" s="45">
        <v>0.17499999999999999</v>
      </c>
      <c r="AV14" s="45">
        <v>1.2</v>
      </c>
      <c r="AW14" s="45">
        <v>7.5</v>
      </c>
      <c r="AX14" s="45">
        <v>1.5</v>
      </c>
      <c r="AY14" s="45">
        <v>1.05</v>
      </c>
      <c r="AZ14" s="45">
        <v>1.9</v>
      </c>
      <c r="BA14" s="45">
        <v>1.9</v>
      </c>
      <c r="BB14" s="45">
        <v>8.7499999999999994E-2</v>
      </c>
      <c r="BC14" s="45">
        <v>2</v>
      </c>
      <c r="BD14" s="45">
        <v>2.5</v>
      </c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</row>
    <row r="15" spans="1:164" x14ac:dyDescent="0.2">
      <c r="A15" s="44">
        <v>1868</v>
      </c>
      <c r="C15" s="45">
        <v>2.625</v>
      </c>
      <c r="D15" s="45">
        <v>0.75</v>
      </c>
      <c r="E15" s="45">
        <v>1.4</v>
      </c>
      <c r="F15" s="45">
        <v>25</v>
      </c>
      <c r="G15" s="45">
        <v>0.6</v>
      </c>
      <c r="H15" s="45">
        <v>0.25</v>
      </c>
      <c r="I15" s="45">
        <v>0.35</v>
      </c>
      <c r="J15" s="45">
        <v>2.25</v>
      </c>
      <c r="K15" s="45">
        <v>3.3333333333333333E-2</v>
      </c>
      <c r="L15" s="45">
        <v>3.75</v>
      </c>
      <c r="M15" s="45">
        <v>3.5</v>
      </c>
      <c r="N15" s="45">
        <v>0.25</v>
      </c>
      <c r="O15" s="45">
        <v>3.5</v>
      </c>
      <c r="P15" s="45">
        <v>2.9166666666666667E-2</v>
      </c>
      <c r="Q15" s="45">
        <v>0.6</v>
      </c>
      <c r="R15" s="45">
        <v>1.75</v>
      </c>
      <c r="S15" s="45">
        <v>5.8333333333333334E-2</v>
      </c>
      <c r="T15" s="45">
        <v>10</v>
      </c>
      <c r="U15" s="45">
        <v>1.5</v>
      </c>
      <c r="V15" s="45">
        <v>0.5</v>
      </c>
      <c r="W15" s="45">
        <v>2.5</v>
      </c>
      <c r="X15" s="45">
        <v>2.5</v>
      </c>
      <c r="Y15" s="45">
        <v>0.85</v>
      </c>
      <c r="Z15" s="45">
        <v>1.3</v>
      </c>
      <c r="AA15" s="45">
        <v>0.5</v>
      </c>
      <c r="AB15" s="45">
        <v>9.25</v>
      </c>
      <c r="AC15" s="45">
        <v>2.1</v>
      </c>
      <c r="AD15" s="45">
        <v>2.25</v>
      </c>
      <c r="AE15" s="45">
        <v>4.0999999999999996</v>
      </c>
      <c r="AF15" s="45">
        <v>0.17499999999999999</v>
      </c>
      <c r="AG15" s="45">
        <v>0.25</v>
      </c>
      <c r="AH15" s="45">
        <v>0.4</v>
      </c>
      <c r="AI15" s="45">
        <v>3.5</v>
      </c>
      <c r="AJ15" s="45">
        <v>3.25</v>
      </c>
      <c r="AK15" s="45">
        <v>2</v>
      </c>
      <c r="AL15" s="45">
        <v>1.25</v>
      </c>
      <c r="AM15" s="45">
        <v>5</v>
      </c>
      <c r="AN15" s="45">
        <v>0.125</v>
      </c>
      <c r="AO15" s="45">
        <v>2.75</v>
      </c>
      <c r="AP15" s="45">
        <v>2.5</v>
      </c>
      <c r="AQ15" s="45">
        <v>0.7</v>
      </c>
      <c r="AR15" s="45">
        <v>2.25</v>
      </c>
      <c r="AS15" s="45">
        <v>1.5</v>
      </c>
      <c r="AT15" s="45">
        <v>2</v>
      </c>
      <c r="AU15" s="45">
        <v>0.17499999999999999</v>
      </c>
      <c r="AV15" s="45">
        <v>1.5</v>
      </c>
      <c r="AW15" s="45">
        <v>5.75</v>
      </c>
      <c r="AX15" s="45">
        <v>1.6</v>
      </c>
      <c r="AY15" s="45">
        <v>0.9</v>
      </c>
      <c r="AZ15" s="45">
        <v>1.75</v>
      </c>
      <c r="BA15" s="45">
        <v>1.75</v>
      </c>
      <c r="BB15" s="45">
        <v>7.5000000000000011E-2</v>
      </c>
      <c r="BC15" s="45">
        <v>2.5</v>
      </c>
      <c r="BD15" s="45">
        <v>2.25</v>
      </c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</row>
    <row r="16" spans="1:164" x14ac:dyDescent="0.2">
      <c r="A16" s="44">
        <v>1866</v>
      </c>
      <c r="C16" s="45">
        <v>4</v>
      </c>
      <c r="D16" s="45">
        <v>0.8</v>
      </c>
      <c r="E16" s="45">
        <v>1.75</v>
      </c>
      <c r="F16" s="45">
        <v>25</v>
      </c>
      <c r="G16" s="45">
        <v>0.6</v>
      </c>
      <c r="H16" s="45">
        <v>0.25</v>
      </c>
      <c r="I16" s="45">
        <v>0.6</v>
      </c>
      <c r="J16" s="45">
        <v>2</v>
      </c>
      <c r="K16" s="45">
        <v>2.5000000000000001E-2</v>
      </c>
      <c r="L16" s="45">
        <v>4</v>
      </c>
      <c r="M16" s="45">
        <v>4</v>
      </c>
      <c r="N16" s="45">
        <v>0.25</v>
      </c>
      <c r="O16" s="45">
        <v>4</v>
      </c>
      <c r="P16" s="45">
        <v>3.3333333333333333E-2</v>
      </c>
      <c r="Q16" s="45">
        <v>0.5</v>
      </c>
      <c r="R16" s="45">
        <v>1.5</v>
      </c>
      <c r="S16" s="45">
        <v>0.05</v>
      </c>
      <c r="T16" s="45">
        <v>8</v>
      </c>
      <c r="U16" s="45">
        <v>5</v>
      </c>
      <c r="V16" s="45">
        <v>0.6</v>
      </c>
      <c r="W16" s="45">
        <v>3</v>
      </c>
      <c r="X16" s="45">
        <v>3</v>
      </c>
      <c r="Y16" s="45">
        <v>1.5</v>
      </c>
      <c r="Z16" s="45">
        <v>1.1000000000000001</v>
      </c>
      <c r="AA16" s="45">
        <v>0.55000000000000004</v>
      </c>
      <c r="AB16" s="45">
        <v>8</v>
      </c>
      <c r="AC16" s="45">
        <v>2.25</v>
      </c>
      <c r="AD16" s="45">
        <v>1.25</v>
      </c>
      <c r="AE16" s="45">
        <v>4.5</v>
      </c>
      <c r="AF16" s="45">
        <v>0.125</v>
      </c>
      <c r="AG16" s="45">
        <v>0.27500000000000002</v>
      </c>
      <c r="AH16" s="45">
        <v>1</v>
      </c>
      <c r="AI16" s="45">
        <v>4</v>
      </c>
      <c r="AJ16" s="45">
        <v>3</v>
      </c>
      <c r="AK16" s="45">
        <v>2.5</v>
      </c>
      <c r="AL16" s="45">
        <v>1.05</v>
      </c>
      <c r="AM16" s="45">
        <v>4</v>
      </c>
      <c r="AN16" s="45">
        <v>7.0833333333333331E-2</v>
      </c>
      <c r="AO16" s="45">
        <v>2.5</v>
      </c>
      <c r="AP16" s="45">
        <v>2.25</v>
      </c>
      <c r="AQ16" s="45">
        <v>0.625</v>
      </c>
      <c r="AR16" s="45">
        <v>2.4</v>
      </c>
      <c r="AS16" s="45">
        <v>1.5</v>
      </c>
      <c r="AT16" s="45">
        <v>2</v>
      </c>
      <c r="AU16" s="45">
        <v>0.2</v>
      </c>
      <c r="AV16" s="45">
        <v>1.5</v>
      </c>
      <c r="AW16" s="45">
        <v>6</v>
      </c>
      <c r="AX16" s="45">
        <v>1.5</v>
      </c>
      <c r="AY16" s="45">
        <v>1.1000000000000001</v>
      </c>
      <c r="AZ16" s="45">
        <v>1.75</v>
      </c>
      <c r="BA16" s="45">
        <v>2</v>
      </c>
      <c r="BB16" s="45">
        <v>6.25E-2</v>
      </c>
      <c r="BC16" s="45">
        <v>2.25</v>
      </c>
      <c r="BD16" s="45">
        <v>2.15</v>
      </c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</row>
    <row r="17" spans="1:164" x14ac:dyDescent="0.2">
      <c r="A17" s="44">
        <v>1865</v>
      </c>
      <c r="C17" s="45">
        <v>2</v>
      </c>
      <c r="D17" s="45">
        <v>0.6</v>
      </c>
      <c r="E17" s="45">
        <v>1.5</v>
      </c>
      <c r="F17" s="45">
        <v>30</v>
      </c>
      <c r="G17" s="45">
        <v>0.6</v>
      </c>
      <c r="H17" s="45">
        <v>0.2</v>
      </c>
      <c r="I17" s="45">
        <v>0.8</v>
      </c>
      <c r="J17" s="45">
        <v>2</v>
      </c>
      <c r="K17" s="45">
        <v>2.9166666666666667E-2</v>
      </c>
      <c r="L17" s="45">
        <v>4</v>
      </c>
      <c r="M17" s="45">
        <v>3</v>
      </c>
      <c r="N17" s="45">
        <v>0.3</v>
      </c>
      <c r="O17" s="45">
        <v>4.25</v>
      </c>
      <c r="P17" s="45">
        <v>5.8333333333333334E-2</v>
      </c>
      <c r="Q17" s="45">
        <v>0.35</v>
      </c>
      <c r="R17" s="45">
        <v>1.75</v>
      </c>
      <c r="S17" s="45">
        <v>0.05</v>
      </c>
      <c r="T17" s="45">
        <v>6.5</v>
      </c>
      <c r="U17" s="45">
        <v>22</v>
      </c>
      <c r="V17" s="45">
        <v>0.6</v>
      </c>
      <c r="W17" s="45">
        <v>2.1</v>
      </c>
      <c r="X17" s="45">
        <v>2.5</v>
      </c>
      <c r="Y17" s="45">
        <v>0.9</v>
      </c>
      <c r="Z17" s="45">
        <v>1.25</v>
      </c>
      <c r="AA17" s="45">
        <v>0.5</v>
      </c>
      <c r="AB17" s="45">
        <v>7.5</v>
      </c>
      <c r="AC17" s="45">
        <v>2</v>
      </c>
      <c r="AD17" s="45">
        <v>1.3</v>
      </c>
      <c r="AE17" s="45">
        <v>6.3</v>
      </c>
      <c r="AF17" s="45">
        <v>0.15</v>
      </c>
      <c r="AG17" s="45">
        <v>0.3</v>
      </c>
      <c r="AH17" s="45">
        <v>0.95</v>
      </c>
      <c r="AI17" s="45">
        <v>3.5</v>
      </c>
      <c r="AJ17" s="45">
        <v>3</v>
      </c>
      <c r="AK17" s="45">
        <v>2</v>
      </c>
      <c r="AL17" s="45">
        <v>1.25</v>
      </c>
      <c r="AM17" s="45">
        <v>3.5</v>
      </c>
      <c r="AN17" s="45">
        <v>8.3333333333333343E-2</v>
      </c>
      <c r="AO17" s="45">
        <v>3</v>
      </c>
      <c r="AP17" s="45">
        <v>2</v>
      </c>
      <c r="AQ17" s="45">
        <v>0.2</v>
      </c>
      <c r="AR17" s="45">
        <v>2.5</v>
      </c>
      <c r="AS17" s="45">
        <v>2</v>
      </c>
      <c r="AT17" s="45">
        <v>2</v>
      </c>
      <c r="AU17" s="45">
        <v>0.2</v>
      </c>
      <c r="AV17" s="45">
        <v>1.25</v>
      </c>
      <c r="AW17" s="45">
        <v>6.5</v>
      </c>
      <c r="AX17" s="45">
        <v>1.1000000000000001</v>
      </c>
      <c r="AY17" s="45">
        <v>1.25</v>
      </c>
      <c r="AZ17" s="45">
        <v>1.7</v>
      </c>
      <c r="BA17" s="45">
        <v>2</v>
      </c>
      <c r="BB17" s="45">
        <v>0.11666666666666667</v>
      </c>
      <c r="BC17" s="45">
        <v>2.25</v>
      </c>
      <c r="BD17" s="45">
        <v>2.4</v>
      </c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</row>
    <row r="18" spans="1:164" x14ac:dyDescent="0.2">
      <c r="A18" s="44">
        <v>1864</v>
      </c>
      <c r="C18" s="45">
        <v>1.5</v>
      </c>
      <c r="D18" s="45">
        <v>0.5</v>
      </c>
      <c r="E18" s="45">
        <v>1.05</v>
      </c>
      <c r="F18" s="45">
        <v>30</v>
      </c>
      <c r="G18" s="45">
        <v>0.55000000000000004</v>
      </c>
      <c r="H18" s="45">
        <v>0.2</v>
      </c>
      <c r="I18" s="45">
        <v>0.7</v>
      </c>
      <c r="J18" s="45">
        <v>1.75</v>
      </c>
      <c r="K18" s="45">
        <v>2.5000000000000001E-2</v>
      </c>
      <c r="L18" s="45">
        <v>5.5</v>
      </c>
      <c r="M18" s="45">
        <v>2</v>
      </c>
      <c r="N18" s="45">
        <v>0.25</v>
      </c>
      <c r="O18" s="45">
        <v>3.9</v>
      </c>
      <c r="P18" s="45">
        <v>5.8333333333333334E-2</v>
      </c>
      <c r="Q18" s="45">
        <v>0.25</v>
      </c>
      <c r="R18" s="45">
        <v>2.1</v>
      </c>
      <c r="S18" s="45">
        <v>0.05</v>
      </c>
      <c r="T18" s="45">
        <v>6</v>
      </c>
      <c r="U18" s="45">
        <v>32</v>
      </c>
      <c r="V18" s="45">
        <v>0.5</v>
      </c>
      <c r="W18" s="45">
        <v>2</v>
      </c>
      <c r="X18" s="45">
        <v>2.2999999999999998</v>
      </c>
      <c r="Y18" s="45">
        <v>0.8</v>
      </c>
      <c r="Z18" s="45">
        <v>1.5</v>
      </c>
      <c r="AA18" s="45">
        <v>0.45</v>
      </c>
      <c r="AB18" s="45">
        <v>0</v>
      </c>
      <c r="AC18" s="45">
        <v>1.5</v>
      </c>
      <c r="AD18" s="45">
        <v>1.2</v>
      </c>
      <c r="AE18" s="45">
        <v>8.5</v>
      </c>
      <c r="AF18" s="45">
        <v>0.15</v>
      </c>
      <c r="AG18" s="45">
        <v>0.27500000000000002</v>
      </c>
      <c r="AH18" s="45">
        <v>0.9</v>
      </c>
      <c r="AI18" s="45">
        <v>2.2999999999999998</v>
      </c>
      <c r="AJ18" s="45">
        <v>1.9</v>
      </c>
      <c r="AK18" s="45">
        <v>1.5</v>
      </c>
      <c r="AL18" s="45">
        <v>1.2</v>
      </c>
      <c r="AM18" s="45">
        <v>3.1</v>
      </c>
      <c r="AN18" s="45">
        <v>7.5000000000000011E-2</v>
      </c>
      <c r="AO18" s="45">
        <v>2.6</v>
      </c>
      <c r="AP18" s="45">
        <v>1.9</v>
      </c>
      <c r="AQ18" s="45">
        <v>0.25</v>
      </c>
      <c r="AR18" s="45">
        <v>2.1</v>
      </c>
      <c r="AS18" s="45">
        <v>2</v>
      </c>
      <c r="AT18" s="45">
        <v>2.1</v>
      </c>
      <c r="AU18" s="45">
        <v>0.15</v>
      </c>
      <c r="AV18" s="45">
        <v>1.3</v>
      </c>
      <c r="AW18" s="45">
        <v>6.3</v>
      </c>
      <c r="AX18" s="45">
        <v>1.75</v>
      </c>
      <c r="AY18" s="45">
        <v>1.4</v>
      </c>
      <c r="AZ18" s="45">
        <v>1.6</v>
      </c>
      <c r="BA18" s="45">
        <v>2</v>
      </c>
      <c r="BB18" s="45">
        <v>8.3333333333333343E-2</v>
      </c>
      <c r="BC18" s="45">
        <v>1.1499999999999999</v>
      </c>
      <c r="BD18" s="45">
        <v>1.8</v>
      </c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</row>
    <row r="19" spans="1:164" x14ac:dyDescent="0.2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</row>
    <row r="20" spans="1:164" x14ac:dyDescent="0.2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</row>
    <row r="21" spans="1:164" x14ac:dyDescent="0.2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</row>
    <row r="22" spans="1:164" x14ac:dyDescent="0.2"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</row>
    <row r="23" spans="1:164" x14ac:dyDescent="0.2"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</row>
    <row r="24" spans="1:164" x14ac:dyDescent="0.2"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</row>
    <row r="25" spans="1:164" x14ac:dyDescent="0.2"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</row>
    <row r="26" spans="1:164" x14ac:dyDescent="0.2"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</row>
  </sheetData>
  <pageMargins left="0.75" right="0.75" top="1" bottom="1" header="0.5" footer="0.5"/>
  <pageSetup paperSize="9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8"/>
  <sheetViews>
    <sheetView zoomScale="110" zoomScaleNormal="110" zoomScaleSheetLayoutView="110" workbookViewId="0">
      <pane xSplit="2" ySplit="8" topLeftCell="AB9" activePane="bottomRight" state="frozenSplit"/>
      <selection activeCell="C34" sqref="C34"/>
      <selection pane="topRight" activeCell="C34" sqref="C34"/>
      <selection pane="bottomLeft" activeCell="C34" sqref="C34"/>
      <selection pane="bottomRight" activeCell="AC7" sqref="AC7"/>
    </sheetView>
  </sheetViews>
  <sheetFormatPr defaultColWidth="9.6640625" defaultRowHeight="12" x14ac:dyDescent="0.2"/>
  <cols>
    <col min="1" max="1" width="6.44140625" style="30" customWidth="1"/>
    <col min="2" max="2" width="13.88671875" style="29" customWidth="1"/>
    <col min="3" max="3" width="11.88671875" style="29" customWidth="1"/>
    <col min="4" max="4" width="12.77734375" style="29" bestFit="1" customWidth="1"/>
    <col min="5" max="8" width="9.6640625" style="29"/>
    <col min="9" max="9" width="10.33203125" style="29" customWidth="1"/>
    <col min="10" max="10" width="16.21875" style="29" customWidth="1"/>
    <col min="11" max="11" width="11.33203125" style="29" bestFit="1" customWidth="1"/>
    <col min="12" max="12" width="13.44140625" style="29" customWidth="1"/>
    <col min="13" max="13" width="9.6640625" style="29"/>
    <col min="14" max="14" width="11.6640625" style="29" bestFit="1" customWidth="1"/>
    <col min="15" max="16" width="9.6640625" style="29"/>
    <col min="17" max="17" width="12.44140625" style="29" bestFit="1" customWidth="1"/>
    <col min="18" max="21" width="9.6640625" style="29"/>
    <col min="22" max="22" width="13.44140625" style="29" customWidth="1"/>
    <col min="23" max="23" width="9.6640625" style="29"/>
    <col min="24" max="24" width="10.6640625" style="29" customWidth="1"/>
    <col min="25" max="25" width="11.21875" style="29" customWidth="1"/>
    <col min="26" max="26" width="10.21875" style="29" customWidth="1"/>
    <col min="27" max="27" width="10.6640625" style="29" customWidth="1"/>
    <col min="28" max="28" width="10.21875" style="29" bestFit="1" customWidth="1"/>
    <col min="29" max="32" width="8.5546875" style="29" bestFit="1" customWidth="1"/>
    <col min="33" max="35" width="13.21875" style="29" customWidth="1"/>
    <col min="36" max="36" width="14.77734375" style="29" customWidth="1"/>
    <col min="37" max="38" width="13.21875" style="29" customWidth="1"/>
    <col min="39" max="40" width="10.88671875" style="29" customWidth="1"/>
    <col min="41" max="41" width="11.109375" style="29" customWidth="1"/>
    <col min="42" max="64" width="9.6640625" style="29"/>
    <col min="65" max="65" width="11.6640625" style="29" bestFit="1" customWidth="1"/>
    <col min="66" max="66" width="11.109375" style="29" bestFit="1" customWidth="1"/>
    <col min="67" max="199" width="9.6640625" style="29"/>
    <col min="200" max="200" width="6.44140625" style="29" customWidth="1"/>
    <col min="201" max="201" width="13.88671875" style="29" customWidth="1"/>
    <col min="202" max="202" width="11.88671875" style="29" customWidth="1"/>
    <col min="203" max="205" width="9.6640625" style="29"/>
    <col min="206" max="206" width="15.44140625" style="29" customWidth="1"/>
    <col min="207" max="207" width="16.21875" style="29" customWidth="1"/>
    <col min="208" max="219" width="9.6640625" style="29"/>
    <col min="220" max="220" width="12" style="29" customWidth="1"/>
    <col min="221" max="221" width="12.77734375" style="29" customWidth="1"/>
    <col min="222" max="222" width="11.109375" style="29" customWidth="1"/>
    <col min="223" max="223" width="12" style="29" customWidth="1"/>
    <col min="224" max="224" width="9.6640625" style="29"/>
    <col min="225" max="225" width="15.33203125" style="29" customWidth="1"/>
    <col min="226" max="226" width="15.21875" style="29" customWidth="1"/>
    <col min="227" max="227" width="21.44140625" style="29" customWidth="1"/>
    <col min="228" max="243" width="9.6640625" style="29"/>
    <col min="244" max="245" width="13.44140625" style="29" customWidth="1"/>
    <col min="246" max="246" width="9.6640625" style="29"/>
    <col min="247" max="247" width="13.88671875" style="29" customWidth="1"/>
    <col min="248" max="248" width="10.6640625" style="29" customWidth="1"/>
    <col min="249" max="249" width="17.33203125" style="29" customWidth="1"/>
    <col min="250" max="251" width="12.6640625" style="29" customWidth="1"/>
    <col min="252" max="252" width="11.21875" style="29" customWidth="1"/>
    <col min="253" max="253" width="18.33203125" style="29" customWidth="1"/>
    <col min="254" max="254" width="12.88671875" style="29" customWidth="1"/>
    <col min="255" max="256" width="13.21875" style="29" customWidth="1"/>
    <col min="257" max="257" width="10.88671875" style="29" customWidth="1"/>
    <col min="258" max="258" width="11.109375" style="29" customWidth="1"/>
    <col min="259" max="259" width="15.21875" style="29" customWidth="1"/>
    <col min="260" max="260" width="9.6640625" style="29"/>
    <col min="261" max="261" width="11" style="29" customWidth="1"/>
    <col min="262" max="262" width="10.77734375" style="29" customWidth="1"/>
    <col min="263" max="263" width="11.44140625" style="29" customWidth="1"/>
    <col min="264" max="264" width="4" style="29" customWidth="1"/>
    <col min="265" max="455" width="9.6640625" style="29"/>
    <col min="456" max="456" width="6.44140625" style="29" customWidth="1"/>
    <col min="457" max="457" width="13.88671875" style="29" customWidth="1"/>
    <col min="458" max="458" width="11.88671875" style="29" customWidth="1"/>
    <col min="459" max="461" width="9.6640625" style="29"/>
    <col min="462" max="462" width="15.44140625" style="29" customWidth="1"/>
    <col min="463" max="463" width="16.21875" style="29" customWidth="1"/>
    <col min="464" max="475" width="9.6640625" style="29"/>
    <col min="476" max="476" width="12" style="29" customWidth="1"/>
    <col min="477" max="477" width="12.77734375" style="29" customWidth="1"/>
    <col min="478" max="478" width="11.109375" style="29" customWidth="1"/>
    <col min="479" max="479" width="12" style="29" customWidth="1"/>
    <col min="480" max="480" width="9.6640625" style="29"/>
    <col min="481" max="481" width="15.33203125" style="29" customWidth="1"/>
    <col min="482" max="482" width="15.21875" style="29" customWidth="1"/>
    <col min="483" max="483" width="21.44140625" style="29" customWidth="1"/>
    <col min="484" max="499" width="9.6640625" style="29"/>
    <col min="500" max="501" width="13.44140625" style="29" customWidth="1"/>
    <col min="502" max="502" width="9.6640625" style="29"/>
    <col min="503" max="503" width="13.88671875" style="29" customWidth="1"/>
    <col min="504" max="504" width="10.6640625" style="29" customWidth="1"/>
    <col min="505" max="505" width="17.33203125" style="29" customWidth="1"/>
    <col min="506" max="507" width="12.6640625" style="29" customWidth="1"/>
    <col min="508" max="508" width="11.21875" style="29" customWidth="1"/>
    <col min="509" max="509" width="18.33203125" style="29" customWidth="1"/>
    <col min="510" max="510" width="12.88671875" style="29" customWidth="1"/>
    <col min="511" max="512" width="13.21875" style="29" customWidth="1"/>
    <col min="513" max="513" width="10.88671875" style="29" customWidth="1"/>
    <col min="514" max="514" width="11.109375" style="29" customWidth="1"/>
    <col min="515" max="515" width="15.21875" style="29" customWidth="1"/>
    <col min="516" max="516" width="9.6640625" style="29"/>
    <col min="517" max="517" width="11" style="29" customWidth="1"/>
    <col min="518" max="518" width="10.77734375" style="29" customWidth="1"/>
    <col min="519" max="519" width="11.44140625" style="29" customWidth="1"/>
    <col min="520" max="520" width="4" style="29" customWidth="1"/>
    <col min="521" max="711" width="9.6640625" style="29"/>
    <col min="712" max="712" width="6.44140625" style="29" customWidth="1"/>
    <col min="713" max="713" width="13.88671875" style="29" customWidth="1"/>
    <col min="714" max="714" width="11.88671875" style="29" customWidth="1"/>
    <col min="715" max="717" width="9.6640625" style="29"/>
    <col min="718" max="718" width="15.44140625" style="29" customWidth="1"/>
    <col min="719" max="719" width="16.21875" style="29" customWidth="1"/>
    <col min="720" max="731" width="9.6640625" style="29"/>
    <col min="732" max="732" width="12" style="29" customWidth="1"/>
    <col min="733" max="733" width="12.77734375" style="29" customWidth="1"/>
    <col min="734" max="734" width="11.109375" style="29" customWidth="1"/>
    <col min="735" max="735" width="12" style="29" customWidth="1"/>
    <col min="736" max="736" width="9.6640625" style="29"/>
    <col min="737" max="737" width="15.33203125" style="29" customWidth="1"/>
    <col min="738" max="738" width="15.21875" style="29" customWidth="1"/>
    <col min="739" max="739" width="21.44140625" style="29" customWidth="1"/>
    <col min="740" max="755" width="9.6640625" style="29"/>
    <col min="756" max="757" width="13.44140625" style="29" customWidth="1"/>
    <col min="758" max="758" width="9.6640625" style="29"/>
    <col min="759" max="759" width="13.88671875" style="29" customWidth="1"/>
    <col min="760" max="760" width="10.6640625" style="29" customWidth="1"/>
    <col min="761" max="761" width="17.33203125" style="29" customWidth="1"/>
    <col min="762" max="763" width="12.6640625" style="29" customWidth="1"/>
    <col min="764" max="764" width="11.21875" style="29" customWidth="1"/>
    <col min="765" max="765" width="18.33203125" style="29" customWidth="1"/>
    <col min="766" max="766" width="12.88671875" style="29" customWidth="1"/>
    <col min="767" max="768" width="13.21875" style="29" customWidth="1"/>
    <col min="769" max="769" width="10.88671875" style="29" customWidth="1"/>
    <col min="770" max="770" width="11.109375" style="29" customWidth="1"/>
    <col min="771" max="771" width="15.21875" style="29" customWidth="1"/>
    <col min="772" max="772" width="9.6640625" style="29"/>
    <col min="773" max="773" width="11" style="29" customWidth="1"/>
    <col min="774" max="774" width="10.77734375" style="29" customWidth="1"/>
    <col min="775" max="775" width="11.44140625" style="29" customWidth="1"/>
    <col min="776" max="776" width="4" style="29" customWidth="1"/>
    <col min="777" max="967" width="9.6640625" style="29"/>
    <col min="968" max="968" width="6.44140625" style="29" customWidth="1"/>
    <col min="969" max="969" width="13.88671875" style="29" customWidth="1"/>
    <col min="970" max="970" width="11.88671875" style="29" customWidth="1"/>
    <col min="971" max="973" width="9.6640625" style="29"/>
    <col min="974" max="974" width="15.44140625" style="29" customWidth="1"/>
    <col min="975" max="975" width="16.21875" style="29" customWidth="1"/>
    <col min="976" max="987" width="9.6640625" style="29"/>
    <col min="988" max="988" width="12" style="29" customWidth="1"/>
    <col min="989" max="989" width="12.77734375" style="29" customWidth="1"/>
    <col min="990" max="990" width="11.109375" style="29" customWidth="1"/>
    <col min="991" max="991" width="12" style="29" customWidth="1"/>
    <col min="992" max="992" width="9.6640625" style="29"/>
    <col min="993" max="993" width="15.33203125" style="29" customWidth="1"/>
    <col min="994" max="994" width="15.21875" style="29" customWidth="1"/>
    <col min="995" max="995" width="21.44140625" style="29" customWidth="1"/>
    <col min="996" max="1011" width="9.6640625" style="29"/>
    <col min="1012" max="1013" width="13.44140625" style="29" customWidth="1"/>
    <col min="1014" max="1014" width="9.6640625" style="29"/>
    <col min="1015" max="1015" width="13.88671875" style="29" customWidth="1"/>
    <col min="1016" max="1016" width="10.6640625" style="29" customWidth="1"/>
    <col min="1017" max="1017" width="17.33203125" style="29" customWidth="1"/>
    <col min="1018" max="1019" width="12.6640625" style="29" customWidth="1"/>
    <col min="1020" max="1020" width="11.21875" style="29" customWidth="1"/>
    <col min="1021" max="1021" width="18.33203125" style="29" customWidth="1"/>
    <col min="1022" max="1022" width="12.88671875" style="29" customWidth="1"/>
    <col min="1023" max="1024" width="13.21875" style="29" customWidth="1"/>
    <col min="1025" max="1025" width="10.88671875" style="29" customWidth="1"/>
    <col min="1026" max="1026" width="11.109375" style="29" customWidth="1"/>
    <col min="1027" max="1027" width="15.21875" style="29" customWidth="1"/>
    <col min="1028" max="1028" width="9.6640625" style="29"/>
    <col min="1029" max="1029" width="11" style="29" customWidth="1"/>
    <col min="1030" max="1030" width="10.77734375" style="29" customWidth="1"/>
    <col min="1031" max="1031" width="11.44140625" style="29" customWidth="1"/>
    <col min="1032" max="1032" width="4" style="29" customWidth="1"/>
    <col min="1033" max="1223" width="9.6640625" style="29"/>
    <col min="1224" max="1224" width="6.44140625" style="29" customWidth="1"/>
    <col min="1225" max="1225" width="13.88671875" style="29" customWidth="1"/>
    <col min="1226" max="1226" width="11.88671875" style="29" customWidth="1"/>
    <col min="1227" max="1229" width="9.6640625" style="29"/>
    <col min="1230" max="1230" width="15.44140625" style="29" customWidth="1"/>
    <col min="1231" max="1231" width="16.21875" style="29" customWidth="1"/>
    <col min="1232" max="1243" width="9.6640625" style="29"/>
    <col min="1244" max="1244" width="12" style="29" customWidth="1"/>
    <col min="1245" max="1245" width="12.77734375" style="29" customWidth="1"/>
    <col min="1246" max="1246" width="11.109375" style="29" customWidth="1"/>
    <col min="1247" max="1247" width="12" style="29" customWidth="1"/>
    <col min="1248" max="1248" width="9.6640625" style="29"/>
    <col min="1249" max="1249" width="15.33203125" style="29" customWidth="1"/>
    <col min="1250" max="1250" width="15.21875" style="29" customWidth="1"/>
    <col min="1251" max="1251" width="21.44140625" style="29" customWidth="1"/>
    <col min="1252" max="1267" width="9.6640625" style="29"/>
    <col min="1268" max="1269" width="13.44140625" style="29" customWidth="1"/>
    <col min="1270" max="1270" width="9.6640625" style="29"/>
    <col min="1271" max="1271" width="13.88671875" style="29" customWidth="1"/>
    <col min="1272" max="1272" width="10.6640625" style="29" customWidth="1"/>
    <col min="1273" max="1273" width="17.33203125" style="29" customWidth="1"/>
    <col min="1274" max="1275" width="12.6640625" style="29" customWidth="1"/>
    <col min="1276" max="1276" width="11.21875" style="29" customWidth="1"/>
    <col min="1277" max="1277" width="18.33203125" style="29" customWidth="1"/>
    <col min="1278" max="1278" width="12.88671875" style="29" customWidth="1"/>
    <col min="1279" max="1280" width="13.21875" style="29" customWidth="1"/>
    <col min="1281" max="1281" width="10.88671875" style="29" customWidth="1"/>
    <col min="1282" max="1282" width="11.109375" style="29" customWidth="1"/>
    <col min="1283" max="1283" width="15.21875" style="29" customWidth="1"/>
    <col min="1284" max="1284" width="9.6640625" style="29"/>
    <col min="1285" max="1285" width="11" style="29" customWidth="1"/>
    <col min="1286" max="1286" width="10.77734375" style="29" customWidth="1"/>
    <col min="1287" max="1287" width="11.44140625" style="29" customWidth="1"/>
    <col min="1288" max="1288" width="4" style="29" customWidth="1"/>
    <col min="1289" max="1479" width="9.6640625" style="29"/>
    <col min="1480" max="1480" width="6.44140625" style="29" customWidth="1"/>
    <col min="1481" max="1481" width="13.88671875" style="29" customWidth="1"/>
    <col min="1482" max="1482" width="11.88671875" style="29" customWidth="1"/>
    <col min="1483" max="1485" width="9.6640625" style="29"/>
    <col min="1486" max="1486" width="15.44140625" style="29" customWidth="1"/>
    <col min="1487" max="1487" width="16.21875" style="29" customWidth="1"/>
    <col min="1488" max="1499" width="9.6640625" style="29"/>
    <col min="1500" max="1500" width="12" style="29" customWidth="1"/>
    <col min="1501" max="1501" width="12.77734375" style="29" customWidth="1"/>
    <col min="1502" max="1502" width="11.109375" style="29" customWidth="1"/>
    <col min="1503" max="1503" width="12" style="29" customWidth="1"/>
    <col min="1504" max="1504" width="9.6640625" style="29"/>
    <col min="1505" max="1505" width="15.33203125" style="29" customWidth="1"/>
    <col min="1506" max="1506" width="15.21875" style="29" customWidth="1"/>
    <col min="1507" max="1507" width="21.44140625" style="29" customWidth="1"/>
    <col min="1508" max="1523" width="9.6640625" style="29"/>
    <col min="1524" max="1525" width="13.44140625" style="29" customWidth="1"/>
    <col min="1526" max="1526" width="9.6640625" style="29"/>
    <col min="1527" max="1527" width="13.88671875" style="29" customWidth="1"/>
    <col min="1528" max="1528" width="10.6640625" style="29" customWidth="1"/>
    <col min="1529" max="1529" width="17.33203125" style="29" customWidth="1"/>
    <col min="1530" max="1531" width="12.6640625" style="29" customWidth="1"/>
    <col min="1532" max="1532" width="11.21875" style="29" customWidth="1"/>
    <col min="1533" max="1533" width="18.33203125" style="29" customWidth="1"/>
    <col min="1534" max="1534" width="12.88671875" style="29" customWidth="1"/>
    <col min="1535" max="1536" width="13.21875" style="29" customWidth="1"/>
    <col min="1537" max="1537" width="10.88671875" style="29" customWidth="1"/>
    <col min="1538" max="1538" width="11.109375" style="29" customWidth="1"/>
    <col min="1539" max="1539" width="15.21875" style="29" customWidth="1"/>
    <col min="1540" max="1540" width="9.6640625" style="29"/>
    <col min="1541" max="1541" width="11" style="29" customWidth="1"/>
    <col min="1542" max="1542" width="10.77734375" style="29" customWidth="1"/>
    <col min="1543" max="1543" width="11.44140625" style="29" customWidth="1"/>
    <col min="1544" max="1544" width="4" style="29" customWidth="1"/>
    <col min="1545" max="1735" width="9.6640625" style="29"/>
    <col min="1736" max="1736" width="6.44140625" style="29" customWidth="1"/>
    <col min="1737" max="1737" width="13.88671875" style="29" customWidth="1"/>
    <col min="1738" max="1738" width="11.88671875" style="29" customWidth="1"/>
    <col min="1739" max="1741" width="9.6640625" style="29"/>
    <col min="1742" max="1742" width="15.44140625" style="29" customWidth="1"/>
    <col min="1743" max="1743" width="16.21875" style="29" customWidth="1"/>
    <col min="1744" max="1755" width="9.6640625" style="29"/>
    <col min="1756" max="1756" width="12" style="29" customWidth="1"/>
    <col min="1757" max="1757" width="12.77734375" style="29" customWidth="1"/>
    <col min="1758" max="1758" width="11.109375" style="29" customWidth="1"/>
    <col min="1759" max="1759" width="12" style="29" customWidth="1"/>
    <col min="1760" max="1760" width="9.6640625" style="29"/>
    <col min="1761" max="1761" width="15.33203125" style="29" customWidth="1"/>
    <col min="1762" max="1762" width="15.21875" style="29" customWidth="1"/>
    <col min="1763" max="1763" width="21.44140625" style="29" customWidth="1"/>
    <col min="1764" max="1779" width="9.6640625" style="29"/>
    <col min="1780" max="1781" width="13.44140625" style="29" customWidth="1"/>
    <col min="1782" max="1782" width="9.6640625" style="29"/>
    <col min="1783" max="1783" width="13.88671875" style="29" customWidth="1"/>
    <col min="1784" max="1784" width="10.6640625" style="29" customWidth="1"/>
    <col min="1785" max="1785" width="17.33203125" style="29" customWidth="1"/>
    <col min="1786" max="1787" width="12.6640625" style="29" customWidth="1"/>
    <col min="1788" max="1788" width="11.21875" style="29" customWidth="1"/>
    <col min="1789" max="1789" width="18.33203125" style="29" customWidth="1"/>
    <col min="1790" max="1790" width="12.88671875" style="29" customWidth="1"/>
    <col min="1791" max="1792" width="13.21875" style="29" customWidth="1"/>
    <col min="1793" max="1793" width="10.88671875" style="29" customWidth="1"/>
    <col min="1794" max="1794" width="11.109375" style="29" customWidth="1"/>
    <col min="1795" max="1795" width="15.21875" style="29" customWidth="1"/>
    <col min="1796" max="1796" width="9.6640625" style="29"/>
    <col min="1797" max="1797" width="11" style="29" customWidth="1"/>
    <col min="1798" max="1798" width="10.77734375" style="29" customWidth="1"/>
    <col min="1799" max="1799" width="11.44140625" style="29" customWidth="1"/>
    <col min="1800" max="1800" width="4" style="29" customWidth="1"/>
    <col min="1801" max="1991" width="9.6640625" style="29"/>
    <col min="1992" max="1992" width="6.44140625" style="29" customWidth="1"/>
    <col min="1993" max="1993" width="13.88671875" style="29" customWidth="1"/>
    <col min="1994" max="1994" width="11.88671875" style="29" customWidth="1"/>
    <col min="1995" max="1997" width="9.6640625" style="29"/>
    <col min="1998" max="1998" width="15.44140625" style="29" customWidth="1"/>
    <col min="1999" max="1999" width="16.21875" style="29" customWidth="1"/>
    <col min="2000" max="2011" width="9.6640625" style="29"/>
    <col min="2012" max="2012" width="12" style="29" customWidth="1"/>
    <col min="2013" max="2013" width="12.77734375" style="29" customWidth="1"/>
    <col min="2014" max="2014" width="11.109375" style="29" customWidth="1"/>
    <col min="2015" max="2015" width="12" style="29" customWidth="1"/>
    <col min="2016" max="2016" width="9.6640625" style="29"/>
    <col min="2017" max="2017" width="15.33203125" style="29" customWidth="1"/>
    <col min="2018" max="2018" width="15.21875" style="29" customWidth="1"/>
    <col min="2019" max="2019" width="21.44140625" style="29" customWidth="1"/>
    <col min="2020" max="2035" width="9.6640625" style="29"/>
    <col min="2036" max="2037" width="13.44140625" style="29" customWidth="1"/>
    <col min="2038" max="2038" width="9.6640625" style="29"/>
    <col min="2039" max="2039" width="13.88671875" style="29" customWidth="1"/>
    <col min="2040" max="2040" width="10.6640625" style="29" customWidth="1"/>
    <col min="2041" max="2041" width="17.33203125" style="29" customWidth="1"/>
    <col min="2042" max="2043" width="12.6640625" style="29" customWidth="1"/>
    <col min="2044" max="2044" width="11.21875" style="29" customWidth="1"/>
    <col min="2045" max="2045" width="18.33203125" style="29" customWidth="1"/>
    <col min="2046" max="2046" width="12.88671875" style="29" customWidth="1"/>
    <col min="2047" max="2048" width="13.21875" style="29" customWidth="1"/>
    <col min="2049" max="2049" width="10.88671875" style="29" customWidth="1"/>
    <col min="2050" max="2050" width="11.109375" style="29" customWidth="1"/>
    <col min="2051" max="2051" width="15.21875" style="29" customWidth="1"/>
    <col min="2052" max="2052" width="9.6640625" style="29"/>
    <col min="2053" max="2053" width="11" style="29" customWidth="1"/>
    <col min="2054" max="2054" width="10.77734375" style="29" customWidth="1"/>
    <col min="2055" max="2055" width="11.44140625" style="29" customWidth="1"/>
    <col min="2056" max="2056" width="4" style="29" customWidth="1"/>
    <col min="2057" max="2247" width="9.6640625" style="29"/>
    <col min="2248" max="2248" width="6.44140625" style="29" customWidth="1"/>
    <col min="2249" max="2249" width="13.88671875" style="29" customWidth="1"/>
    <col min="2250" max="2250" width="11.88671875" style="29" customWidth="1"/>
    <col min="2251" max="2253" width="9.6640625" style="29"/>
    <col min="2254" max="2254" width="15.44140625" style="29" customWidth="1"/>
    <col min="2255" max="2255" width="16.21875" style="29" customWidth="1"/>
    <col min="2256" max="2267" width="9.6640625" style="29"/>
    <col min="2268" max="2268" width="12" style="29" customWidth="1"/>
    <col min="2269" max="2269" width="12.77734375" style="29" customWidth="1"/>
    <col min="2270" max="2270" width="11.109375" style="29" customWidth="1"/>
    <col min="2271" max="2271" width="12" style="29" customWidth="1"/>
    <col min="2272" max="2272" width="9.6640625" style="29"/>
    <col min="2273" max="2273" width="15.33203125" style="29" customWidth="1"/>
    <col min="2274" max="2274" width="15.21875" style="29" customWidth="1"/>
    <col min="2275" max="2275" width="21.44140625" style="29" customWidth="1"/>
    <col min="2276" max="2291" width="9.6640625" style="29"/>
    <col min="2292" max="2293" width="13.44140625" style="29" customWidth="1"/>
    <col min="2294" max="2294" width="9.6640625" style="29"/>
    <col min="2295" max="2295" width="13.88671875" style="29" customWidth="1"/>
    <col min="2296" max="2296" width="10.6640625" style="29" customWidth="1"/>
    <col min="2297" max="2297" width="17.33203125" style="29" customWidth="1"/>
    <col min="2298" max="2299" width="12.6640625" style="29" customWidth="1"/>
    <col min="2300" max="2300" width="11.21875" style="29" customWidth="1"/>
    <col min="2301" max="2301" width="18.33203125" style="29" customWidth="1"/>
    <col min="2302" max="2302" width="12.88671875" style="29" customWidth="1"/>
    <col min="2303" max="2304" width="13.21875" style="29" customWidth="1"/>
    <col min="2305" max="2305" width="10.88671875" style="29" customWidth="1"/>
    <col min="2306" max="2306" width="11.109375" style="29" customWidth="1"/>
    <col min="2307" max="2307" width="15.21875" style="29" customWidth="1"/>
    <col min="2308" max="2308" width="9.6640625" style="29"/>
    <col min="2309" max="2309" width="11" style="29" customWidth="1"/>
    <col min="2310" max="2310" width="10.77734375" style="29" customWidth="1"/>
    <col min="2311" max="2311" width="11.44140625" style="29" customWidth="1"/>
    <col min="2312" max="2312" width="4" style="29" customWidth="1"/>
    <col min="2313" max="2503" width="9.6640625" style="29"/>
    <col min="2504" max="2504" width="6.44140625" style="29" customWidth="1"/>
    <col min="2505" max="2505" width="13.88671875" style="29" customWidth="1"/>
    <col min="2506" max="2506" width="11.88671875" style="29" customWidth="1"/>
    <col min="2507" max="2509" width="9.6640625" style="29"/>
    <col min="2510" max="2510" width="15.44140625" style="29" customWidth="1"/>
    <col min="2511" max="2511" width="16.21875" style="29" customWidth="1"/>
    <col min="2512" max="2523" width="9.6640625" style="29"/>
    <col min="2524" max="2524" width="12" style="29" customWidth="1"/>
    <col min="2525" max="2525" width="12.77734375" style="29" customWidth="1"/>
    <col min="2526" max="2526" width="11.109375" style="29" customWidth="1"/>
    <col min="2527" max="2527" width="12" style="29" customWidth="1"/>
    <col min="2528" max="2528" width="9.6640625" style="29"/>
    <col min="2529" max="2529" width="15.33203125" style="29" customWidth="1"/>
    <col min="2530" max="2530" width="15.21875" style="29" customWidth="1"/>
    <col min="2531" max="2531" width="21.44140625" style="29" customWidth="1"/>
    <col min="2532" max="2547" width="9.6640625" style="29"/>
    <col min="2548" max="2549" width="13.44140625" style="29" customWidth="1"/>
    <col min="2550" max="2550" width="9.6640625" style="29"/>
    <col min="2551" max="2551" width="13.88671875" style="29" customWidth="1"/>
    <col min="2552" max="2552" width="10.6640625" style="29" customWidth="1"/>
    <col min="2553" max="2553" width="17.33203125" style="29" customWidth="1"/>
    <col min="2554" max="2555" width="12.6640625" style="29" customWidth="1"/>
    <col min="2556" max="2556" width="11.21875" style="29" customWidth="1"/>
    <col min="2557" max="2557" width="18.33203125" style="29" customWidth="1"/>
    <col min="2558" max="2558" width="12.88671875" style="29" customWidth="1"/>
    <col min="2559" max="2560" width="13.21875" style="29" customWidth="1"/>
    <col min="2561" max="2561" width="10.88671875" style="29" customWidth="1"/>
    <col min="2562" max="2562" width="11.109375" style="29" customWidth="1"/>
    <col min="2563" max="2563" width="15.21875" style="29" customWidth="1"/>
    <col min="2564" max="2564" width="9.6640625" style="29"/>
    <col min="2565" max="2565" width="11" style="29" customWidth="1"/>
    <col min="2566" max="2566" width="10.77734375" style="29" customWidth="1"/>
    <col min="2567" max="2567" width="11.44140625" style="29" customWidth="1"/>
    <col min="2568" max="2568" width="4" style="29" customWidth="1"/>
    <col min="2569" max="2759" width="9.6640625" style="29"/>
    <col min="2760" max="2760" width="6.44140625" style="29" customWidth="1"/>
    <col min="2761" max="2761" width="13.88671875" style="29" customWidth="1"/>
    <col min="2762" max="2762" width="11.88671875" style="29" customWidth="1"/>
    <col min="2763" max="2765" width="9.6640625" style="29"/>
    <col min="2766" max="2766" width="15.44140625" style="29" customWidth="1"/>
    <col min="2767" max="2767" width="16.21875" style="29" customWidth="1"/>
    <col min="2768" max="2779" width="9.6640625" style="29"/>
    <col min="2780" max="2780" width="12" style="29" customWidth="1"/>
    <col min="2781" max="2781" width="12.77734375" style="29" customWidth="1"/>
    <col min="2782" max="2782" width="11.109375" style="29" customWidth="1"/>
    <col min="2783" max="2783" width="12" style="29" customWidth="1"/>
    <col min="2784" max="2784" width="9.6640625" style="29"/>
    <col min="2785" max="2785" width="15.33203125" style="29" customWidth="1"/>
    <col min="2786" max="2786" width="15.21875" style="29" customWidth="1"/>
    <col min="2787" max="2787" width="21.44140625" style="29" customWidth="1"/>
    <col min="2788" max="2803" width="9.6640625" style="29"/>
    <col min="2804" max="2805" width="13.44140625" style="29" customWidth="1"/>
    <col min="2806" max="2806" width="9.6640625" style="29"/>
    <col min="2807" max="2807" width="13.88671875" style="29" customWidth="1"/>
    <col min="2808" max="2808" width="10.6640625" style="29" customWidth="1"/>
    <col min="2809" max="2809" width="17.33203125" style="29" customWidth="1"/>
    <col min="2810" max="2811" width="12.6640625" style="29" customWidth="1"/>
    <col min="2812" max="2812" width="11.21875" style="29" customWidth="1"/>
    <col min="2813" max="2813" width="18.33203125" style="29" customWidth="1"/>
    <col min="2814" max="2814" width="12.88671875" style="29" customWidth="1"/>
    <col min="2815" max="2816" width="13.21875" style="29" customWidth="1"/>
    <col min="2817" max="2817" width="10.88671875" style="29" customWidth="1"/>
    <col min="2818" max="2818" width="11.109375" style="29" customWidth="1"/>
    <col min="2819" max="2819" width="15.21875" style="29" customWidth="1"/>
    <col min="2820" max="2820" width="9.6640625" style="29"/>
    <col min="2821" max="2821" width="11" style="29" customWidth="1"/>
    <col min="2822" max="2822" width="10.77734375" style="29" customWidth="1"/>
    <col min="2823" max="2823" width="11.44140625" style="29" customWidth="1"/>
    <col min="2824" max="2824" width="4" style="29" customWidth="1"/>
    <col min="2825" max="3015" width="9.6640625" style="29"/>
    <col min="3016" max="3016" width="6.44140625" style="29" customWidth="1"/>
    <col min="3017" max="3017" width="13.88671875" style="29" customWidth="1"/>
    <col min="3018" max="3018" width="11.88671875" style="29" customWidth="1"/>
    <col min="3019" max="3021" width="9.6640625" style="29"/>
    <col min="3022" max="3022" width="15.44140625" style="29" customWidth="1"/>
    <col min="3023" max="3023" width="16.21875" style="29" customWidth="1"/>
    <col min="3024" max="3035" width="9.6640625" style="29"/>
    <col min="3036" max="3036" width="12" style="29" customWidth="1"/>
    <col min="3037" max="3037" width="12.77734375" style="29" customWidth="1"/>
    <col min="3038" max="3038" width="11.109375" style="29" customWidth="1"/>
    <col min="3039" max="3039" width="12" style="29" customWidth="1"/>
    <col min="3040" max="3040" width="9.6640625" style="29"/>
    <col min="3041" max="3041" width="15.33203125" style="29" customWidth="1"/>
    <col min="3042" max="3042" width="15.21875" style="29" customWidth="1"/>
    <col min="3043" max="3043" width="21.44140625" style="29" customWidth="1"/>
    <col min="3044" max="3059" width="9.6640625" style="29"/>
    <col min="3060" max="3061" width="13.44140625" style="29" customWidth="1"/>
    <col min="3062" max="3062" width="9.6640625" style="29"/>
    <col min="3063" max="3063" width="13.88671875" style="29" customWidth="1"/>
    <col min="3064" max="3064" width="10.6640625" style="29" customWidth="1"/>
    <col min="3065" max="3065" width="17.33203125" style="29" customWidth="1"/>
    <col min="3066" max="3067" width="12.6640625" style="29" customWidth="1"/>
    <col min="3068" max="3068" width="11.21875" style="29" customWidth="1"/>
    <col min="3069" max="3069" width="18.33203125" style="29" customWidth="1"/>
    <col min="3070" max="3070" width="12.88671875" style="29" customWidth="1"/>
    <col min="3071" max="3072" width="13.21875" style="29" customWidth="1"/>
    <col min="3073" max="3073" width="10.88671875" style="29" customWidth="1"/>
    <col min="3074" max="3074" width="11.109375" style="29" customWidth="1"/>
    <col min="3075" max="3075" width="15.21875" style="29" customWidth="1"/>
    <col min="3076" max="3076" width="9.6640625" style="29"/>
    <col min="3077" max="3077" width="11" style="29" customWidth="1"/>
    <col min="3078" max="3078" width="10.77734375" style="29" customWidth="1"/>
    <col min="3079" max="3079" width="11.44140625" style="29" customWidth="1"/>
    <col min="3080" max="3080" width="4" style="29" customWidth="1"/>
    <col min="3081" max="3271" width="9.6640625" style="29"/>
    <col min="3272" max="3272" width="6.44140625" style="29" customWidth="1"/>
    <col min="3273" max="3273" width="13.88671875" style="29" customWidth="1"/>
    <col min="3274" max="3274" width="11.88671875" style="29" customWidth="1"/>
    <col min="3275" max="3277" width="9.6640625" style="29"/>
    <col min="3278" max="3278" width="15.44140625" style="29" customWidth="1"/>
    <col min="3279" max="3279" width="16.21875" style="29" customWidth="1"/>
    <col min="3280" max="3291" width="9.6640625" style="29"/>
    <col min="3292" max="3292" width="12" style="29" customWidth="1"/>
    <col min="3293" max="3293" width="12.77734375" style="29" customWidth="1"/>
    <col min="3294" max="3294" width="11.109375" style="29" customWidth="1"/>
    <col min="3295" max="3295" width="12" style="29" customWidth="1"/>
    <col min="3296" max="3296" width="9.6640625" style="29"/>
    <col min="3297" max="3297" width="15.33203125" style="29" customWidth="1"/>
    <col min="3298" max="3298" width="15.21875" style="29" customWidth="1"/>
    <col min="3299" max="3299" width="21.44140625" style="29" customWidth="1"/>
    <col min="3300" max="3315" width="9.6640625" style="29"/>
    <col min="3316" max="3317" width="13.44140625" style="29" customWidth="1"/>
    <col min="3318" max="3318" width="9.6640625" style="29"/>
    <col min="3319" max="3319" width="13.88671875" style="29" customWidth="1"/>
    <col min="3320" max="3320" width="10.6640625" style="29" customWidth="1"/>
    <col min="3321" max="3321" width="17.33203125" style="29" customWidth="1"/>
    <col min="3322" max="3323" width="12.6640625" style="29" customWidth="1"/>
    <col min="3324" max="3324" width="11.21875" style="29" customWidth="1"/>
    <col min="3325" max="3325" width="18.33203125" style="29" customWidth="1"/>
    <col min="3326" max="3326" width="12.88671875" style="29" customWidth="1"/>
    <col min="3327" max="3328" width="13.21875" style="29" customWidth="1"/>
    <col min="3329" max="3329" width="10.88671875" style="29" customWidth="1"/>
    <col min="3330" max="3330" width="11.109375" style="29" customWidth="1"/>
    <col min="3331" max="3331" width="15.21875" style="29" customWidth="1"/>
    <col min="3332" max="3332" width="9.6640625" style="29"/>
    <col min="3333" max="3333" width="11" style="29" customWidth="1"/>
    <col min="3334" max="3334" width="10.77734375" style="29" customWidth="1"/>
    <col min="3335" max="3335" width="11.44140625" style="29" customWidth="1"/>
    <col min="3336" max="3336" width="4" style="29" customWidth="1"/>
    <col min="3337" max="3527" width="9.6640625" style="29"/>
    <col min="3528" max="3528" width="6.44140625" style="29" customWidth="1"/>
    <col min="3529" max="3529" width="13.88671875" style="29" customWidth="1"/>
    <col min="3530" max="3530" width="11.88671875" style="29" customWidth="1"/>
    <col min="3531" max="3533" width="9.6640625" style="29"/>
    <col min="3534" max="3534" width="15.44140625" style="29" customWidth="1"/>
    <col min="3535" max="3535" width="16.21875" style="29" customWidth="1"/>
    <col min="3536" max="3547" width="9.6640625" style="29"/>
    <col min="3548" max="3548" width="12" style="29" customWidth="1"/>
    <col min="3549" max="3549" width="12.77734375" style="29" customWidth="1"/>
    <col min="3550" max="3550" width="11.109375" style="29" customWidth="1"/>
    <col min="3551" max="3551" width="12" style="29" customWidth="1"/>
    <col min="3552" max="3552" width="9.6640625" style="29"/>
    <col min="3553" max="3553" width="15.33203125" style="29" customWidth="1"/>
    <col min="3554" max="3554" width="15.21875" style="29" customWidth="1"/>
    <col min="3555" max="3555" width="21.44140625" style="29" customWidth="1"/>
    <col min="3556" max="3571" width="9.6640625" style="29"/>
    <col min="3572" max="3573" width="13.44140625" style="29" customWidth="1"/>
    <col min="3574" max="3574" width="9.6640625" style="29"/>
    <col min="3575" max="3575" width="13.88671875" style="29" customWidth="1"/>
    <col min="3576" max="3576" width="10.6640625" style="29" customWidth="1"/>
    <col min="3577" max="3577" width="17.33203125" style="29" customWidth="1"/>
    <col min="3578" max="3579" width="12.6640625" style="29" customWidth="1"/>
    <col min="3580" max="3580" width="11.21875" style="29" customWidth="1"/>
    <col min="3581" max="3581" width="18.33203125" style="29" customWidth="1"/>
    <col min="3582" max="3582" width="12.88671875" style="29" customWidth="1"/>
    <col min="3583" max="3584" width="13.21875" style="29" customWidth="1"/>
    <col min="3585" max="3585" width="10.88671875" style="29" customWidth="1"/>
    <col min="3586" max="3586" width="11.109375" style="29" customWidth="1"/>
    <col min="3587" max="3587" width="15.21875" style="29" customWidth="1"/>
    <col min="3588" max="3588" width="9.6640625" style="29"/>
    <col min="3589" max="3589" width="11" style="29" customWidth="1"/>
    <col min="3590" max="3590" width="10.77734375" style="29" customWidth="1"/>
    <col min="3591" max="3591" width="11.44140625" style="29" customWidth="1"/>
    <col min="3592" max="3592" width="4" style="29" customWidth="1"/>
    <col min="3593" max="3783" width="9.6640625" style="29"/>
    <col min="3784" max="3784" width="6.44140625" style="29" customWidth="1"/>
    <col min="3785" max="3785" width="13.88671875" style="29" customWidth="1"/>
    <col min="3786" max="3786" width="11.88671875" style="29" customWidth="1"/>
    <col min="3787" max="3789" width="9.6640625" style="29"/>
    <col min="3790" max="3790" width="15.44140625" style="29" customWidth="1"/>
    <col min="3791" max="3791" width="16.21875" style="29" customWidth="1"/>
    <col min="3792" max="3803" width="9.6640625" style="29"/>
    <col min="3804" max="3804" width="12" style="29" customWidth="1"/>
    <col min="3805" max="3805" width="12.77734375" style="29" customWidth="1"/>
    <col min="3806" max="3806" width="11.109375" style="29" customWidth="1"/>
    <col min="3807" max="3807" width="12" style="29" customWidth="1"/>
    <col min="3808" max="3808" width="9.6640625" style="29"/>
    <col min="3809" max="3809" width="15.33203125" style="29" customWidth="1"/>
    <col min="3810" max="3810" width="15.21875" style="29" customWidth="1"/>
    <col min="3811" max="3811" width="21.44140625" style="29" customWidth="1"/>
    <col min="3812" max="3827" width="9.6640625" style="29"/>
    <col min="3828" max="3829" width="13.44140625" style="29" customWidth="1"/>
    <col min="3830" max="3830" width="9.6640625" style="29"/>
    <col min="3831" max="3831" width="13.88671875" style="29" customWidth="1"/>
    <col min="3832" max="3832" width="10.6640625" style="29" customWidth="1"/>
    <col min="3833" max="3833" width="17.33203125" style="29" customWidth="1"/>
    <col min="3834" max="3835" width="12.6640625" style="29" customWidth="1"/>
    <col min="3836" max="3836" width="11.21875" style="29" customWidth="1"/>
    <col min="3837" max="3837" width="18.33203125" style="29" customWidth="1"/>
    <col min="3838" max="3838" width="12.88671875" style="29" customWidth="1"/>
    <col min="3839" max="3840" width="13.21875" style="29" customWidth="1"/>
    <col min="3841" max="3841" width="10.88671875" style="29" customWidth="1"/>
    <col min="3842" max="3842" width="11.109375" style="29" customWidth="1"/>
    <col min="3843" max="3843" width="15.21875" style="29" customWidth="1"/>
    <col min="3844" max="3844" width="9.6640625" style="29"/>
    <col min="3845" max="3845" width="11" style="29" customWidth="1"/>
    <col min="3846" max="3846" width="10.77734375" style="29" customWidth="1"/>
    <col min="3847" max="3847" width="11.44140625" style="29" customWidth="1"/>
    <col min="3848" max="3848" width="4" style="29" customWidth="1"/>
    <col min="3849" max="4039" width="9.6640625" style="29"/>
    <col min="4040" max="4040" width="6.44140625" style="29" customWidth="1"/>
    <col min="4041" max="4041" width="13.88671875" style="29" customWidth="1"/>
    <col min="4042" max="4042" width="11.88671875" style="29" customWidth="1"/>
    <col min="4043" max="4045" width="9.6640625" style="29"/>
    <col min="4046" max="4046" width="15.44140625" style="29" customWidth="1"/>
    <col min="4047" max="4047" width="16.21875" style="29" customWidth="1"/>
    <col min="4048" max="4059" width="9.6640625" style="29"/>
    <col min="4060" max="4060" width="12" style="29" customWidth="1"/>
    <col min="4061" max="4061" width="12.77734375" style="29" customWidth="1"/>
    <col min="4062" max="4062" width="11.109375" style="29" customWidth="1"/>
    <col min="4063" max="4063" width="12" style="29" customWidth="1"/>
    <col min="4064" max="4064" width="9.6640625" style="29"/>
    <col min="4065" max="4065" width="15.33203125" style="29" customWidth="1"/>
    <col min="4066" max="4066" width="15.21875" style="29" customWidth="1"/>
    <col min="4067" max="4067" width="21.44140625" style="29" customWidth="1"/>
    <col min="4068" max="4083" width="9.6640625" style="29"/>
    <col min="4084" max="4085" width="13.44140625" style="29" customWidth="1"/>
    <col min="4086" max="4086" width="9.6640625" style="29"/>
    <col min="4087" max="4087" width="13.88671875" style="29" customWidth="1"/>
    <col min="4088" max="4088" width="10.6640625" style="29" customWidth="1"/>
    <col min="4089" max="4089" width="17.33203125" style="29" customWidth="1"/>
    <col min="4090" max="4091" width="12.6640625" style="29" customWidth="1"/>
    <col min="4092" max="4092" width="11.21875" style="29" customWidth="1"/>
    <col min="4093" max="4093" width="18.33203125" style="29" customWidth="1"/>
    <col min="4094" max="4094" width="12.88671875" style="29" customWidth="1"/>
    <col min="4095" max="4096" width="13.21875" style="29" customWidth="1"/>
    <col min="4097" max="4097" width="10.88671875" style="29" customWidth="1"/>
    <col min="4098" max="4098" width="11.109375" style="29" customWidth="1"/>
    <col min="4099" max="4099" width="15.21875" style="29" customWidth="1"/>
    <col min="4100" max="4100" width="9.6640625" style="29"/>
    <col min="4101" max="4101" width="11" style="29" customWidth="1"/>
    <col min="4102" max="4102" width="10.77734375" style="29" customWidth="1"/>
    <col min="4103" max="4103" width="11.44140625" style="29" customWidth="1"/>
    <col min="4104" max="4104" width="4" style="29" customWidth="1"/>
    <col min="4105" max="4295" width="9.6640625" style="29"/>
    <col min="4296" max="4296" width="6.44140625" style="29" customWidth="1"/>
    <col min="4297" max="4297" width="13.88671875" style="29" customWidth="1"/>
    <col min="4298" max="4298" width="11.88671875" style="29" customWidth="1"/>
    <col min="4299" max="4301" width="9.6640625" style="29"/>
    <col min="4302" max="4302" width="15.44140625" style="29" customWidth="1"/>
    <col min="4303" max="4303" width="16.21875" style="29" customWidth="1"/>
    <col min="4304" max="4315" width="9.6640625" style="29"/>
    <col min="4316" max="4316" width="12" style="29" customWidth="1"/>
    <col min="4317" max="4317" width="12.77734375" style="29" customWidth="1"/>
    <col min="4318" max="4318" width="11.109375" style="29" customWidth="1"/>
    <col min="4319" max="4319" width="12" style="29" customWidth="1"/>
    <col min="4320" max="4320" width="9.6640625" style="29"/>
    <col min="4321" max="4321" width="15.33203125" style="29" customWidth="1"/>
    <col min="4322" max="4322" width="15.21875" style="29" customWidth="1"/>
    <col min="4323" max="4323" width="21.44140625" style="29" customWidth="1"/>
    <col min="4324" max="4339" width="9.6640625" style="29"/>
    <col min="4340" max="4341" width="13.44140625" style="29" customWidth="1"/>
    <col min="4342" max="4342" width="9.6640625" style="29"/>
    <col min="4343" max="4343" width="13.88671875" style="29" customWidth="1"/>
    <col min="4344" max="4344" width="10.6640625" style="29" customWidth="1"/>
    <col min="4345" max="4345" width="17.33203125" style="29" customWidth="1"/>
    <col min="4346" max="4347" width="12.6640625" style="29" customWidth="1"/>
    <col min="4348" max="4348" width="11.21875" style="29" customWidth="1"/>
    <col min="4349" max="4349" width="18.33203125" style="29" customWidth="1"/>
    <col min="4350" max="4350" width="12.88671875" style="29" customWidth="1"/>
    <col min="4351" max="4352" width="13.21875" style="29" customWidth="1"/>
    <col min="4353" max="4353" width="10.88671875" style="29" customWidth="1"/>
    <col min="4354" max="4354" width="11.109375" style="29" customWidth="1"/>
    <col min="4355" max="4355" width="15.21875" style="29" customWidth="1"/>
    <col min="4356" max="4356" width="9.6640625" style="29"/>
    <col min="4357" max="4357" width="11" style="29" customWidth="1"/>
    <col min="4358" max="4358" width="10.77734375" style="29" customWidth="1"/>
    <col min="4359" max="4359" width="11.44140625" style="29" customWidth="1"/>
    <col min="4360" max="4360" width="4" style="29" customWidth="1"/>
    <col min="4361" max="4551" width="9.6640625" style="29"/>
    <col min="4552" max="4552" width="6.44140625" style="29" customWidth="1"/>
    <col min="4553" max="4553" width="13.88671875" style="29" customWidth="1"/>
    <col min="4554" max="4554" width="11.88671875" style="29" customWidth="1"/>
    <col min="4555" max="4557" width="9.6640625" style="29"/>
    <col min="4558" max="4558" width="15.44140625" style="29" customWidth="1"/>
    <col min="4559" max="4559" width="16.21875" style="29" customWidth="1"/>
    <col min="4560" max="4571" width="9.6640625" style="29"/>
    <col min="4572" max="4572" width="12" style="29" customWidth="1"/>
    <col min="4573" max="4573" width="12.77734375" style="29" customWidth="1"/>
    <col min="4574" max="4574" width="11.109375" style="29" customWidth="1"/>
    <col min="4575" max="4575" width="12" style="29" customWidth="1"/>
    <col min="4576" max="4576" width="9.6640625" style="29"/>
    <col min="4577" max="4577" width="15.33203125" style="29" customWidth="1"/>
    <col min="4578" max="4578" width="15.21875" style="29" customWidth="1"/>
    <col min="4579" max="4579" width="21.44140625" style="29" customWidth="1"/>
    <col min="4580" max="4595" width="9.6640625" style="29"/>
    <col min="4596" max="4597" width="13.44140625" style="29" customWidth="1"/>
    <col min="4598" max="4598" width="9.6640625" style="29"/>
    <col min="4599" max="4599" width="13.88671875" style="29" customWidth="1"/>
    <col min="4600" max="4600" width="10.6640625" style="29" customWidth="1"/>
    <col min="4601" max="4601" width="17.33203125" style="29" customWidth="1"/>
    <col min="4602" max="4603" width="12.6640625" style="29" customWidth="1"/>
    <col min="4604" max="4604" width="11.21875" style="29" customWidth="1"/>
    <col min="4605" max="4605" width="18.33203125" style="29" customWidth="1"/>
    <col min="4606" max="4606" width="12.88671875" style="29" customWidth="1"/>
    <col min="4607" max="4608" width="13.21875" style="29" customWidth="1"/>
    <col min="4609" max="4609" width="10.88671875" style="29" customWidth="1"/>
    <col min="4610" max="4610" width="11.109375" style="29" customWidth="1"/>
    <col min="4611" max="4611" width="15.21875" style="29" customWidth="1"/>
    <col min="4612" max="4612" width="9.6640625" style="29"/>
    <col min="4613" max="4613" width="11" style="29" customWidth="1"/>
    <col min="4614" max="4614" width="10.77734375" style="29" customWidth="1"/>
    <col min="4615" max="4615" width="11.44140625" style="29" customWidth="1"/>
    <col min="4616" max="4616" width="4" style="29" customWidth="1"/>
    <col min="4617" max="4807" width="9.6640625" style="29"/>
    <col min="4808" max="4808" width="6.44140625" style="29" customWidth="1"/>
    <col min="4809" max="4809" width="13.88671875" style="29" customWidth="1"/>
    <col min="4810" max="4810" width="11.88671875" style="29" customWidth="1"/>
    <col min="4811" max="4813" width="9.6640625" style="29"/>
    <col min="4814" max="4814" width="15.44140625" style="29" customWidth="1"/>
    <col min="4815" max="4815" width="16.21875" style="29" customWidth="1"/>
    <col min="4816" max="4827" width="9.6640625" style="29"/>
    <col min="4828" max="4828" width="12" style="29" customWidth="1"/>
    <col min="4829" max="4829" width="12.77734375" style="29" customWidth="1"/>
    <col min="4830" max="4830" width="11.109375" style="29" customWidth="1"/>
    <col min="4831" max="4831" width="12" style="29" customWidth="1"/>
    <col min="4832" max="4832" width="9.6640625" style="29"/>
    <col min="4833" max="4833" width="15.33203125" style="29" customWidth="1"/>
    <col min="4834" max="4834" width="15.21875" style="29" customWidth="1"/>
    <col min="4835" max="4835" width="21.44140625" style="29" customWidth="1"/>
    <col min="4836" max="4851" width="9.6640625" style="29"/>
    <col min="4852" max="4853" width="13.44140625" style="29" customWidth="1"/>
    <col min="4854" max="4854" width="9.6640625" style="29"/>
    <col min="4855" max="4855" width="13.88671875" style="29" customWidth="1"/>
    <col min="4856" max="4856" width="10.6640625" style="29" customWidth="1"/>
    <col min="4857" max="4857" width="17.33203125" style="29" customWidth="1"/>
    <col min="4858" max="4859" width="12.6640625" style="29" customWidth="1"/>
    <col min="4860" max="4860" width="11.21875" style="29" customWidth="1"/>
    <col min="4861" max="4861" width="18.33203125" style="29" customWidth="1"/>
    <col min="4862" max="4862" width="12.88671875" style="29" customWidth="1"/>
    <col min="4863" max="4864" width="13.21875" style="29" customWidth="1"/>
    <col min="4865" max="4865" width="10.88671875" style="29" customWidth="1"/>
    <col min="4866" max="4866" width="11.109375" style="29" customWidth="1"/>
    <col min="4867" max="4867" width="15.21875" style="29" customWidth="1"/>
    <col min="4868" max="4868" width="9.6640625" style="29"/>
    <col min="4869" max="4869" width="11" style="29" customWidth="1"/>
    <col min="4870" max="4870" width="10.77734375" style="29" customWidth="1"/>
    <col min="4871" max="4871" width="11.44140625" style="29" customWidth="1"/>
    <col min="4872" max="4872" width="4" style="29" customWidth="1"/>
    <col min="4873" max="5063" width="9.6640625" style="29"/>
    <col min="5064" max="5064" width="6.44140625" style="29" customWidth="1"/>
    <col min="5065" max="5065" width="13.88671875" style="29" customWidth="1"/>
    <col min="5066" max="5066" width="11.88671875" style="29" customWidth="1"/>
    <col min="5067" max="5069" width="9.6640625" style="29"/>
    <col min="5070" max="5070" width="15.44140625" style="29" customWidth="1"/>
    <col min="5071" max="5071" width="16.21875" style="29" customWidth="1"/>
    <col min="5072" max="5083" width="9.6640625" style="29"/>
    <col min="5084" max="5084" width="12" style="29" customWidth="1"/>
    <col min="5085" max="5085" width="12.77734375" style="29" customWidth="1"/>
    <col min="5086" max="5086" width="11.109375" style="29" customWidth="1"/>
    <col min="5087" max="5087" width="12" style="29" customWidth="1"/>
    <col min="5088" max="5088" width="9.6640625" style="29"/>
    <col min="5089" max="5089" width="15.33203125" style="29" customWidth="1"/>
    <col min="5090" max="5090" width="15.21875" style="29" customWidth="1"/>
    <col min="5091" max="5091" width="21.44140625" style="29" customWidth="1"/>
    <col min="5092" max="5107" width="9.6640625" style="29"/>
    <col min="5108" max="5109" width="13.44140625" style="29" customWidth="1"/>
    <col min="5110" max="5110" width="9.6640625" style="29"/>
    <col min="5111" max="5111" width="13.88671875" style="29" customWidth="1"/>
    <col min="5112" max="5112" width="10.6640625" style="29" customWidth="1"/>
    <col min="5113" max="5113" width="17.33203125" style="29" customWidth="1"/>
    <col min="5114" max="5115" width="12.6640625" style="29" customWidth="1"/>
    <col min="5116" max="5116" width="11.21875" style="29" customWidth="1"/>
    <col min="5117" max="5117" width="18.33203125" style="29" customWidth="1"/>
    <col min="5118" max="5118" width="12.88671875" style="29" customWidth="1"/>
    <col min="5119" max="5120" width="13.21875" style="29" customWidth="1"/>
    <col min="5121" max="5121" width="10.88671875" style="29" customWidth="1"/>
    <col min="5122" max="5122" width="11.109375" style="29" customWidth="1"/>
    <col min="5123" max="5123" width="15.21875" style="29" customWidth="1"/>
    <col min="5124" max="5124" width="9.6640625" style="29"/>
    <col min="5125" max="5125" width="11" style="29" customWidth="1"/>
    <col min="5126" max="5126" width="10.77734375" style="29" customWidth="1"/>
    <col min="5127" max="5127" width="11.44140625" style="29" customWidth="1"/>
    <col min="5128" max="5128" width="4" style="29" customWidth="1"/>
    <col min="5129" max="5319" width="9.6640625" style="29"/>
    <col min="5320" max="5320" width="6.44140625" style="29" customWidth="1"/>
    <col min="5321" max="5321" width="13.88671875" style="29" customWidth="1"/>
    <col min="5322" max="5322" width="11.88671875" style="29" customWidth="1"/>
    <col min="5323" max="5325" width="9.6640625" style="29"/>
    <col min="5326" max="5326" width="15.44140625" style="29" customWidth="1"/>
    <col min="5327" max="5327" width="16.21875" style="29" customWidth="1"/>
    <col min="5328" max="5339" width="9.6640625" style="29"/>
    <col min="5340" max="5340" width="12" style="29" customWidth="1"/>
    <col min="5341" max="5341" width="12.77734375" style="29" customWidth="1"/>
    <col min="5342" max="5342" width="11.109375" style="29" customWidth="1"/>
    <col min="5343" max="5343" width="12" style="29" customWidth="1"/>
    <col min="5344" max="5344" width="9.6640625" style="29"/>
    <col min="5345" max="5345" width="15.33203125" style="29" customWidth="1"/>
    <col min="5346" max="5346" width="15.21875" style="29" customWidth="1"/>
    <col min="5347" max="5347" width="21.44140625" style="29" customWidth="1"/>
    <col min="5348" max="5363" width="9.6640625" style="29"/>
    <col min="5364" max="5365" width="13.44140625" style="29" customWidth="1"/>
    <col min="5366" max="5366" width="9.6640625" style="29"/>
    <col min="5367" max="5367" width="13.88671875" style="29" customWidth="1"/>
    <col min="5368" max="5368" width="10.6640625" style="29" customWidth="1"/>
    <col min="5369" max="5369" width="17.33203125" style="29" customWidth="1"/>
    <col min="5370" max="5371" width="12.6640625" style="29" customWidth="1"/>
    <col min="5372" max="5372" width="11.21875" style="29" customWidth="1"/>
    <col min="5373" max="5373" width="18.33203125" style="29" customWidth="1"/>
    <col min="5374" max="5374" width="12.88671875" style="29" customWidth="1"/>
    <col min="5375" max="5376" width="13.21875" style="29" customWidth="1"/>
    <col min="5377" max="5377" width="10.88671875" style="29" customWidth="1"/>
    <col min="5378" max="5378" width="11.109375" style="29" customWidth="1"/>
    <col min="5379" max="5379" width="15.21875" style="29" customWidth="1"/>
    <col min="5380" max="5380" width="9.6640625" style="29"/>
    <col min="5381" max="5381" width="11" style="29" customWidth="1"/>
    <col min="5382" max="5382" width="10.77734375" style="29" customWidth="1"/>
    <col min="5383" max="5383" width="11.44140625" style="29" customWidth="1"/>
    <col min="5384" max="5384" width="4" style="29" customWidth="1"/>
    <col min="5385" max="5575" width="9.6640625" style="29"/>
    <col min="5576" max="5576" width="6.44140625" style="29" customWidth="1"/>
    <col min="5577" max="5577" width="13.88671875" style="29" customWidth="1"/>
    <col min="5578" max="5578" width="11.88671875" style="29" customWidth="1"/>
    <col min="5579" max="5581" width="9.6640625" style="29"/>
    <col min="5582" max="5582" width="15.44140625" style="29" customWidth="1"/>
    <col min="5583" max="5583" width="16.21875" style="29" customWidth="1"/>
    <col min="5584" max="5595" width="9.6640625" style="29"/>
    <col min="5596" max="5596" width="12" style="29" customWidth="1"/>
    <col min="5597" max="5597" width="12.77734375" style="29" customWidth="1"/>
    <col min="5598" max="5598" width="11.109375" style="29" customWidth="1"/>
    <col min="5599" max="5599" width="12" style="29" customWidth="1"/>
    <col min="5600" max="5600" width="9.6640625" style="29"/>
    <col min="5601" max="5601" width="15.33203125" style="29" customWidth="1"/>
    <col min="5602" max="5602" width="15.21875" style="29" customWidth="1"/>
    <col min="5603" max="5603" width="21.44140625" style="29" customWidth="1"/>
    <col min="5604" max="5619" width="9.6640625" style="29"/>
    <col min="5620" max="5621" width="13.44140625" style="29" customWidth="1"/>
    <col min="5622" max="5622" width="9.6640625" style="29"/>
    <col min="5623" max="5623" width="13.88671875" style="29" customWidth="1"/>
    <col min="5624" max="5624" width="10.6640625" style="29" customWidth="1"/>
    <col min="5625" max="5625" width="17.33203125" style="29" customWidth="1"/>
    <col min="5626" max="5627" width="12.6640625" style="29" customWidth="1"/>
    <col min="5628" max="5628" width="11.21875" style="29" customWidth="1"/>
    <col min="5629" max="5629" width="18.33203125" style="29" customWidth="1"/>
    <col min="5630" max="5630" width="12.88671875" style="29" customWidth="1"/>
    <col min="5631" max="5632" width="13.21875" style="29" customWidth="1"/>
    <col min="5633" max="5633" width="10.88671875" style="29" customWidth="1"/>
    <col min="5634" max="5634" width="11.109375" style="29" customWidth="1"/>
    <col min="5635" max="5635" width="15.21875" style="29" customWidth="1"/>
    <col min="5636" max="5636" width="9.6640625" style="29"/>
    <col min="5637" max="5637" width="11" style="29" customWidth="1"/>
    <col min="5638" max="5638" width="10.77734375" style="29" customWidth="1"/>
    <col min="5639" max="5639" width="11.44140625" style="29" customWidth="1"/>
    <col min="5640" max="5640" width="4" style="29" customWidth="1"/>
    <col min="5641" max="5831" width="9.6640625" style="29"/>
    <col min="5832" max="5832" width="6.44140625" style="29" customWidth="1"/>
    <col min="5833" max="5833" width="13.88671875" style="29" customWidth="1"/>
    <col min="5834" max="5834" width="11.88671875" style="29" customWidth="1"/>
    <col min="5835" max="5837" width="9.6640625" style="29"/>
    <col min="5838" max="5838" width="15.44140625" style="29" customWidth="1"/>
    <col min="5839" max="5839" width="16.21875" style="29" customWidth="1"/>
    <col min="5840" max="5851" width="9.6640625" style="29"/>
    <col min="5852" max="5852" width="12" style="29" customWidth="1"/>
    <col min="5853" max="5853" width="12.77734375" style="29" customWidth="1"/>
    <col min="5854" max="5854" width="11.109375" style="29" customWidth="1"/>
    <col min="5855" max="5855" width="12" style="29" customWidth="1"/>
    <col min="5856" max="5856" width="9.6640625" style="29"/>
    <col min="5857" max="5857" width="15.33203125" style="29" customWidth="1"/>
    <col min="5858" max="5858" width="15.21875" style="29" customWidth="1"/>
    <col min="5859" max="5859" width="21.44140625" style="29" customWidth="1"/>
    <col min="5860" max="5875" width="9.6640625" style="29"/>
    <col min="5876" max="5877" width="13.44140625" style="29" customWidth="1"/>
    <col min="5878" max="5878" width="9.6640625" style="29"/>
    <col min="5879" max="5879" width="13.88671875" style="29" customWidth="1"/>
    <col min="5880" max="5880" width="10.6640625" style="29" customWidth="1"/>
    <col min="5881" max="5881" width="17.33203125" style="29" customWidth="1"/>
    <col min="5882" max="5883" width="12.6640625" style="29" customWidth="1"/>
    <col min="5884" max="5884" width="11.21875" style="29" customWidth="1"/>
    <col min="5885" max="5885" width="18.33203125" style="29" customWidth="1"/>
    <col min="5886" max="5886" width="12.88671875" style="29" customWidth="1"/>
    <col min="5887" max="5888" width="13.21875" style="29" customWidth="1"/>
    <col min="5889" max="5889" width="10.88671875" style="29" customWidth="1"/>
    <col min="5890" max="5890" width="11.109375" style="29" customWidth="1"/>
    <col min="5891" max="5891" width="15.21875" style="29" customWidth="1"/>
    <col min="5892" max="5892" width="9.6640625" style="29"/>
    <col min="5893" max="5893" width="11" style="29" customWidth="1"/>
    <col min="5894" max="5894" width="10.77734375" style="29" customWidth="1"/>
    <col min="5895" max="5895" width="11.44140625" style="29" customWidth="1"/>
    <col min="5896" max="5896" width="4" style="29" customWidth="1"/>
    <col min="5897" max="6087" width="9.6640625" style="29"/>
    <col min="6088" max="6088" width="6.44140625" style="29" customWidth="1"/>
    <col min="6089" max="6089" width="13.88671875" style="29" customWidth="1"/>
    <col min="6090" max="6090" width="11.88671875" style="29" customWidth="1"/>
    <col min="6091" max="6093" width="9.6640625" style="29"/>
    <col min="6094" max="6094" width="15.44140625" style="29" customWidth="1"/>
    <col min="6095" max="6095" width="16.21875" style="29" customWidth="1"/>
    <col min="6096" max="6107" width="9.6640625" style="29"/>
    <col min="6108" max="6108" width="12" style="29" customWidth="1"/>
    <col min="6109" max="6109" width="12.77734375" style="29" customWidth="1"/>
    <col min="6110" max="6110" width="11.109375" style="29" customWidth="1"/>
    <col min="6111" max="6111" width="12" style="29" customWidth="1"/>
    <col min="6112" max="6112" width="9.6640625" style="29"/>
    <col min="6113" max="6113" width="15.33203125" style="29" customWidth="1"/>
    <col min="6114" max="6114" width="15.21875" style="29" customWidth="1"/>
    <col min="6115" max="6115" width="21.44140625" style="29" customWidth="1"/>
    <col min="6116" max="6131" width="9.6640625" style="29"/>
    <col min="6132" max="6133" width="13.44140625" style="29" customWidth="1"/>
    <col min="6134" max="6134" width="9.6640625" style="29"/>
    <col min="6135" max="6135" width="13.88671875" style="29" customWidth="1"/>
    <col min="6136" max="6136" width="10.6640625" style="29" customWidth="1"/>
    <col min="6137" max="6137" width="17.33203125" style="29" customWidth="1"/>
    <col min="6138" max="6139" width="12.6640625" style="29" customWidth="1"/>
    <col min="6140" max="6140" width="11.21875" style="29" customWidth="1"/>
    <col min="6141" max="6141" width="18.33203125" style="29" customWidth="1"/>
    <col min="6142" max="6142" width="12.88671875" style="29" customWidth="1"/>
    <col min="6143" max="6144" width="13.21875" style="29" customWidth="1"/>
    <col min="6145" max="6145" width="10.88671875" style="29" customWidth="1"/>
    <col min="6146" max="6146" width="11.109375" style="29" customWidth="1"/>
    <col min="6147" max="6147" width="15.21875" style="29" customWidth="1"/>
    <col min="6148" max="6148" width="9.6640625" style="29"/>
    <col min="6149" max="6149" width="11" style="29" customWidth="1"/>
    <col min="6150" max="6150" width="10.77734375" style="29" customWidth="1"/>
    <col min="6151" max="6151" width="11.44140625" style="29" customWidth="1"/>
    <col min="6152" max="6152" width="4" style="29" customWidth="1"/>
    <col min="6153" max="6343" width="9.6640625" style="29"/>
    <col min="6344" max="6344" width="6.44140625" style="29" customWidth="1"/>
    <col min="6345" max="6345" width="13.88671875" style="29" customWidth="1"/>
    <col min="6346" max="6346" width="11.88671875" style="29" customWidth="1"/>
    <col min="6347" max="6349" width="9.6640625" style="29"/>
    <col min="6350" max="6350" width="15.44140625" style="29" customWidth="1"/>
    <col min="6351" max="6351" width="16.21875" style="29" customWidth="1"/>
    <col min="6352" max="6363" width="9.6640625" style="29"/>
    <col min="6364" max="6364" width="12" style="29" customWidth="1"/>
    <col min="6365" max="6365" width="12.77734375" style="29" customWidth="1"/>
    <col min="6366" max="6366" width="11.109375" style="29" customWidth="1"/>
    <col min="6367" max="6367" width="12" style="29" customWidth="1"/>
    <col min="6368" max="6368" width="9.6640625" style="29"/>
    <col min="6369" max="6369" width="15.33203125" style="29" customWidth="1"/>
    <col min="6370" max="6370" width="15.21875" style="29" customWidth="1"/>
    <col min="6371" max="6371" width="21.44140625" style="29" customWidth="1"/>
    <col min="6372" max="6387" width="9.6640625" style="29"/>
    <col min="6388" max="6389" width="13.44140625" style="29" customWidth="1"/>
    <col min="6390" max="6390" width="9.6640625" style="29"/>
    <col min="6391" max="6391" width="13.88671875" style="29" customWidth="1"/>
    <col min="6392" max="6392" width="10.6640625" style="29" customWidth="1"/>
    <col min="6393" max="6393" width="17.33203125" style="29" customWidth="1"/>
    <col min="6394" max="6395" width="12.6640625" style="29" customWidth="1"/>
    <col min="6396" max="6396" width="11.21875" style="29" customWidth="1"/>
    <col min="6397" max="6397" width="18.33203125" style="29" customWidth="1"/>
    <col min="6398" max="6398" width="12.88671875" style="29" customWidth="1"/>
    <col min="6399" max="6400" width="13.21875" style="29" customWidth="1"/>
    <col min="6401" max="6401" width="10.88671875" style="29" customWidth="1"/>
    <col min="6402" max="6402" width="11.109375" style="29" customWidth="1"/>
    <col min="6403" max="6403" width="15.21875" style="29" customWidth="1"/>
    <col min="6404" max="6404" width="9.6640625" style="29"/>
    <col min="6405" max="6405" width="11" style="29" customWidth="1"/>
    <col min="6406" max="6406" width="10.77734375" style="29" customWidth="1"/>
    <col min="6407" max="6407" width="11.44140625" style="29" customWidth="1"/>
    <col min="6408" max="6408" width="4" style="29" customWidth="1"/>
    <col min="6409" max="6599" width="9.6640625" style="29"/>
    <col min="6600" max="6600" width="6.44140625" style="29" customWidth="1"/>
    <col min="6601" max="6601" width="13.88671875" style="29" customWidth="1"/>
    <col min="6602" max="6602" width="11.88671875" style="29" customWidth="1"/>
    <col min="6603" max="6605" width="9.6640625" style="29"/>
    <col min="6606" max="6606" width="15.44140625" style="29" customWidth="1"/>
    <col min="6607" max="6607" width="16.21875" style="29" customWidth="1"/>
    <col min="6608" max="6619" width="9.6640625" style="29"/>
    <col min="6620" max="6620" width="12" style="29" customWidth="1"/>
    <col min="6621" max="6621" width="12.77734375" style="29" customWidth="1"/>
    <col min="6622" max="6622" width="11.109375" style="29" customWidth="1"/>
    <col min="6623" max="6623" width="12" style="29" customWidth="1"/>
    <col min="6624" max="6624" width="9.6640625" style="29"/>
    <col min="6625" max="6625" width="15.33203125" style="29" customWidth="1"/>
    <col min="6626" max="6626" width="15.21875" style="29" customWidth="1"/>
    <col min="6627" max="6627" width="21.44140625" style="29" customWidth="1"/>
    <col min="6628" max="6643" width="9.6640625" style="29"/>
    <col min="6644" max="6645" width="13.44140625" style="29" customWidth="1"/>
    <col min="6646" max="6646" width="9.6640625" style="29"/>
    <col min="6647" max="6647" width="13.88671875" style="29" customWidth="1"/>
    <col min="6648" max="6648" width="10.6640625" style="29" customWidth="1"/>
    <col min="6649" max="6649" width="17.33203125" style="29" customWidth="1"/>
    <col min="6650" max="6651" width="12.6640625" style="29" customWidth="1"/>
    <col min="6652" max="6652" width="11.21875" style="29" customWidth="1"/>
    <col min="6653" max="6653" width="18.33203125" style="29" customWidth="1"/>
    <col min="6654" max="6654" width="12.88671875" style="29" customWidth="1"/>
    <col min="6655" max="6656" width="13.21875" style="29" customWidth="1"/>
    <col min="6657" max="6657" width="10.88671875" style="29" customWidth="1"/>
    <col min="6658" max="6658" width="11.109375" style="29" customWidth="1"/>
    <col min="6659" max="6659" width="15.21875" style="29" customWidth="1"/>
    <col min="6660" max="6660" width="9.6640625" style="29"/>
    <col min="6661" max="6661" width="11" style="29" customWidth="1"/>
    <col min="6662" max="6662" width="10.77734375" style="29" customWidth="1"/>
    <col min="6663" max="6663" width="11.44140625" style="29" customWidth="1"/>
    <col min="6664" max="6664" width="4" style="29" customWidth="1"/>
    <col min="6665" max="6855" width="9.6640625" style="29"/>
    <col min="6856" max="6856" width="6.44140625" style="29" customWidth="1"/>
    <col min="6857" max="6857" width="13.88671875" style="29" customWidth="1"/>
    <col min="6858" max="6858" width="11.88671875" style="29" customWidth="1"/>
    <col min="6859" max="6861" width="9.6640625" style="29"/>
    <col min="6862" max="6862" width="15.44140625" style="29" customWidth="1"/>
    <col min="6863" max="6863" width="16.21875" style="29" customWidth="1"/>
    <col min="6864" max="6875" width="9.6640625" style="29"/>
    <col min="6876" max="6876" width="12" style="29" customWidth="1"/>
    <col min="6877" max="6877" width="12.77734375" style="29" customWidth="1"/>
    <col min="6878" max="6878" width="11.109375" style="29" customWidth="1"/>
    <col min="6879" max="6879" width="12" style="29" customWidth="1"/>
    <col min="6880" max="6880" width="9.6640625" style="29"/>
    <col min="6881" max="6881" width="15.33203125" style="29" customWidth="1"/>
    <col min="6882" max="6882" width="15.21875" style="29" customWidth="1"/>
    <col min="6883" max="6883" width="21.44140625" style="29" customWidth="1"/>
    <col min="6884" max="6899" width="9.6640625" style="29"/>
    <col min="6900" max="6901" width="13.44140625" style="29" customWidth="1"/>
    <col min="6902" max="6902" width="9.6640625" style="29"/>
    <col min="6903" max="6903" width="13.88671875" style="29" customWidth="1"/>
    <col min="6904" max="6904" width="10.6640625" style="29" customWidth="1"/>
    <col min="6905" max="6905" width="17.33203125" style="29" customWidth="1"/>
    <col min="6906" max="6907" width="12.6640625" style="29" customWidth="1"/>
    <col min="6908" max="6908" width="11.21875" style="29" customWidth="1"/>
    <col min="6909" max="6909" width="18.33203125" style="29" customWidth="1"/>
    <col min="6910" max="6910" width="12.88671875" style="29" customWidth="1"/>
    <col min="6911" max="6912" width="13.21875" style="29" customWidth="1"/>
    <col min="6913" max="6913" width="10.88671875" style="29" customWidth="1"/>
    <col min="6914" max="6914" width="11.109375" style="29" customWidth="1"/>
    <col min="6915" max="6915" width="15.21875" style="29" customWidth="1"/>
    <col min="6916" max="6916" width="9.6640625" style="29"/>
    <col min="6917" max="6917" width="11" style="29" customWidth="1"/>
    <col min="6918" max="6918" width="10.77734375" style="29" customWidth="1"/>
    <col min="6919" max="6919" width="11.44140625" style="29" customWidth="1"/>
    <col min="6920" max="6920" width="4" style="29" customWidth="1"/>
    <col min="6921" max="7111" width="9.6640625" style="29"/>
    <col min="7112" max="7112" width="6.44140625" style="29" customWidth="1"/>
    <col min="7113" max="7113" width="13.88671875" style="29" customWidth="1"/>
    <col min="7114" max="7114" width="11.88671875" style="29" customWidth="1"/>
    <col min="7115" max="7117" width="9.6640625" style="29"/>
    <col min="7118" max="7118" width="15.44140625" style="29" customWidth="1"/>
    <col min="7119" max="7119" width="16.21875" style="29" customWidth="1"/>
    <col min="7120" max="7131" width="9.6640625" style="29"/>
    <col min="7132" max="7132" width="12" style="29" customWidth="1"/>
    <col min="7133" max="7133" width="12.77734375" style="29" customWidth="1"/>
    <col min="7134" max="7134" width="11.109375" style="29" customWidth="1"/>
    <col min="7135" max="7135" width="12" style="29" customWidth="1"/>
    <col min="7136" max="7136" width="9.6640625" style="29"/>
    <col min="7137" max="7137" width="15.33203125" style="29" customWidth="1"/>
    <col min="7138" max="7138" width="15.21875" style="29" customWidth="1"/>
    <col min="7139" max="7139" width="21.44140625" style="29" customWidth="1"/>
    <col min="7140" max="7155" width="9.6640625" style="29"/>
    <col min="7156" max="7157" width="13.44140625" style="29" customWidth="1"/>
    <col min="7158" max="7158" width="9.6640625" style="29"/>
    <col min="7159" max="7159" width="13.88671875" style="29" customWidth="1"/>
    <col min="7160" max="7160" width="10.6640625" style="29" customWidth="1"/>
    <col min="7161" max="7161" width="17.33203125" style="29" customWidth="1"/>
    <col min="7162" max="7163" width="12.6640625" style="29" customWidth="1"/>
    <col min="7164" max="7164" width="11.21875" style="29" customWidth="1"/>
    <col min="7165" max="7165" width="18.33203125" style="29" customWidth="1"/>
    <col min="7166" max="7166" width="12.88671875" style="29" customWidth="1"/>
    <col min="7167" max="7168" width="13.21875" style="29" customWidth="1"/>
    <col min="7169" max="7169" width="10.88671875" style="29" customWidth="1"/>
    <col min="7170" max="7170" width="11.109375" style="29" customWidth="1"/>
    <col min="7171" max="7171" width="15.21875" style="29" customWidth="1"/>
    <col min="7172" max="7172" width="9.6640625" style="29"/>
    <col min="7173" max="7173" width="11" style="29" customWidth="1"/>
    <col min="7174" max="7174" width="10.77734375" style="29" customWidth="1"/>
    <col min="7175" max="7175" width="11.44140625" style="29" customWidth="1"/>
    <col min="7176" max="7176" width="4" style="29" customWidth="1"/>
    <col min="7177" max="7367" width="9.6640625" style="29"/>
    <col min="7368" max="7368" width="6.44140625" style="29" customWidth="1"/>
    <col min="7369" max="7369" width="13.88671875" style="29" customWidth="1"/>
    <col min="7370" max="7370" width="11.88671875" style="29" customWidth="1"/>
    <col min="7371" max="7373" width="9.6640625" style="29"/>
    <col min="7374" max="7374" width="15.44140625" style="29" customWidth="1"/>
    <col min="7375" max="7375" width="16.21875" style="29" customWidth="1"/>
    <col min="7376" max="7387" width="9.6640625" style="29"/>
    <col min="7388" max="7388" width="12" style="29" customWidth="1"/>
    <col min="7389" max="7389" width="12.77734375" style="29" customWidth="1"/>
    <col min="7390" max="7390" width="11.109375" style="29" customWidth="1"/>
    <col min="7391" max="7391" width="12" style="29" customWidth="1"/>
    <col min="7392" max="7392" width="9.6640625" style="29"/>
    <col min="7393" max="7393" width="15.33203125" style="29" customWidth="1"/>
    <col min="7394" max="7394" width="15.21875" style="29" customWidth="1"/>
    <col min="7395" max="7395" width="21.44140625" style="29" customWidth="1"/>
    <col min="7396" max="7411" width="9.6640625" style="29"/>
    <col min="7412" max="7413" width="13.44140625" style="29" customWidth="1"/>
    <col min="7414" max="7414" width="9.6640625" style="29"/>
    <col min="7415" max="7415" width="13.88671875" style="29" customWidth="1"/>
    <col min="7416" max="7416" width="10.6640625" style="29" customWidth="1"/>
    <col min="7417" max="7417" width="17.33203125" style="29" customWidth="1"/>
    <col min="7418" max="7419" width="12.6640625" style="29" customWidth="1"/>
    <col min="7420" max="7420" width="11.21875" style="29" customWidth="1"/>
    <col min="7421" max="7421" width="18.33203125" style="29" customWidth="1"/>
    <col min="7422" max="7422" width="12.88671875" style="29" customWidth="1"/>
    <col min="7423" max="7424" width="13.21875" style="29" customWidth="1"/>
    <col min="7425" max="7425" width="10.88671875" style="29" customWidth="1"/>
    <col min="7426" max="7426" width="11.109375" style="29" customWidth="1"/>
    <col min="7427" max="7427" width="15.21875" style="29" customWidth="1"/>
    <col min="7428" max="7428" width="9.6640625" style="29"/>
    <col min="7429" max="7429" width="11" style="29" customWidth="1"/>
    <col min="7430" max="7430" width="10.77734375" style="29" customWidth="1"/>
    <col min="7431" max="7431" width="11.44140625" style="29" customWidth="1"/>
    <col min="7432" max="7432" width="4" style="29" customWidth="1"/>
    <col min="7433" max="7623" width="9.6640625" style="29"/>
    <col min="7624" max="7624" width="6.44140625" style="29" customWidth="1"/>
    <col min="7625" max="7625" width="13.88671875" style="29" customWidth="1"/>
    <col min="7626" max="7626" width="11.88671875" style="29" customWidth="1"/>
    <col min="7627" max="7629" width="9.6640625" style="29"/>
    <col min="7630" max="7630" width="15.44140625" style="29" customWidth="1"/>
    <col min="7631" max="7631" width="16.21875" style="29" customWidth="1"/>
    <col min="7632" max="7643" width="9.6640625" style="29"/>
    <col min="7644" max="7644" width="12" style="29" customWidth="1"/>
    <col min="7645" max="7645" width="12.77734375" style="29" customWidth="1"/>
    <col min="7646" max="7646" width="11.109375" style="29" customWidth="1"/>
    <col min="7647" max="7647" width="12" style="29" customWidth="1"/>
    <col min="7648" max="7648" width="9.6640625" style="29"/>
    <col min="7649" max="7649" width="15.33203125" style="29" customWidth="1"/>
    <col min="7650" max="7650" width="15.21875" style="29" customWidth="1"/>
    <col min="7651" max="7651" width="21.44140625" style="29" customWidth="1"/>
    <col min="7652" max="7667" width="9.6640625" style="29"/>
    <col min="7668" max="7669" width="13.44140625" style="29" customWidth="1"/>
    <col min="7670" max="7670" width="9.6640625" style="29"/>
    <col min="7671" max="7671" width="13.88671875" style="29" customWidth="1"/>
    <col min="7672" max="7672" width="10.6640625" style="29" customWidth="1"/>
    <col min="7673" max="7673" width="17.33203125" style="29" customWidth="1"/>
    <col min="7674" max="7675" width="12.6640625" style="29" customWidth="1"/>
    <col min="7676" max="7676" width="11.21875" style="29" customWidth="1"/>
    <col min="7677" max="7677" width="18.33203125" style="29" customWidth="1"/>
    <col min="7678" max="7678" width="12.88671875" style="29" customWidth="1"/>
    <col min="7679" max="7680" width="13.21875" style="29" customWidth="1"/>
    <col min="7681" max="7681" width="10.88671875" style="29" customWidth="1"/>
    <col min="7682" max="7682" width="11.109375" style="29" customWidth="1"/>
    <col min="7683" max="7683" width="15.21875" style="29" customWidth="1"/>
    <col min="7684" max="7684" width="9.6640625" style="29"/>
    <col min="7685" max="7685" width="11" style="29" customWidth="1"/>
    <col min="7686" max="7686" width="10.77734375" style="29" customWidth="1"/>
    <col min="7687" max="7687" width="11.44140625" style="29" customWidth="1"/>
    <col min="7688" max="7688" width="4" style="29" customWidth="1"/>
    <col min="7689" max="7879" width="9.6640625" style="29"/>
    <col min="7880" max="7880" width="6.44140625" style="29" customWidth="1"/>
    <col min="7881" max="7881" width="13.88671875" style="29" customWidth="1"/>
    <col min="7882" max="7882" width="11.88671875" style="29" customWidth="1"/>
    <col min="7883" max="7885" width="9.6640625" style="29"/>
    <col min="7886" max="7886" width="15.44140625" style="29" customWidth="1"/>
    <col min="7887" max="7887" width="16.21875" style="29" customWidth="1"/>
    <col min="7888" max="7899" width="9.6640625" style="29"/>
    <col min="7900" max="7900" width="12" style="29" customWidth="1"/>
    <col min="7901" max="7901" width="12.77734375" style="29" customWidth="1"/>
    <col min="7902" max="7902" width="11.109375" style="29" customWidth="1"/>
    <col min="7903" max="7903" width="12" style="29" customWidth="1"/>
    <col min="7904" max="7904" width="9.6640625" style="29"/>
    <col min="7905" max="7905" width="15.33203125" style="29" customWidth="1"/>
    <col min="7906" max="7906" width="15.21875" style="29" customWidth="1"/>
    <col min="7907" max="7907" width="21.44140625" style="29" customWidth="1"/>
    <col min="7908" max="7923" width="9.6640625" style="29"/>
    <col min="7924" max="7925" width="13.44140625" style="29" customWidth="1"/>
    <col min="7926" max="7926" width="9.6640625" style="29"/>
    <col min="7927" max="7927" width="13.88671875" style="29" customWidth="1"/>
    <col min="7928" max="7928" width="10.6640625" style="29" customWidth="1"/>
    <col min="7929" max="7929" width="17.33203125" style="29" customWidth="1"/>
    <col min="7930" max="7931" width="12.6640625" style="29" customWidth="1"/>
    <col min="7932" max="7932" width="11.21875" style="29" customWidth="1"/>
    <col min="7933" max="7933" width="18.33203125" style="29" customWidth="1"/>
    <col min="7934" max="7934" width="12.88671875" style="29" customWidth="1"/>
    <col min="7935" max="7936" width="13.21875" style="29" customWidth="1"/>
    <col min="7937" max="7937" width="10.88671875" style="29" customWidth="1"/>
    <col min="7938" max="7938" width="11.109375" style="29" customWidth="1"/>
    <col min="7939" max="7939" width="15.21875" style="29" customWidth="1"/>
    <col min="7940" max="7940" width="9.6640625" style="29"/>
    <col min="7941" max="7941" width="11" style="29" customWidth="1"/>
    <col min="7942" max="7942" width="10.77734375" style="29" customWidth="1"/>
    <col min="7943" max="7943" width="11.44140625" style="29" customWidth="1"/>
    <col min="7944" max="7944" width="4" style="29" customWidth="1"/>
    <col min="7945" max="8135" width="9.6640625" style="29"/>
    <col min="8136" max="8136" width="6.44140625" style="29" customWidth="1"/>
    <col min="8137" max="8137" width="13.88671875" style="29" customWidth="1"/>
    <col min="8138" max="8138" width="11.88671875" style="29" customWidth="1"/>
    <col min="8139" max="8141" width="9.6640625" style="29"/>
    <col min="8142" max="8142" width="15.44140625" style="29" customWidth="1"/>
    <col min="8143" max="8143" width="16.21875" style="29" customWidth="1"/>
    <col min="8144" max="8155" width="9.6640625" style="29"/>
    <col min="8156" max="8156" width="12" style="29" customWidth="1"/>
    <col min="8157" max="8157" width="12.77734375" style="29" customWidth="1"/>
    <col min="8158" max="8158" width="11.109375" style="29" customWidth="1"/>
    <col min="8159" max="8159" width="12" style="29" customWidth="1"/>
    <col min="8160" max="8160" width="9.6640625" style="29"/>
    <col min="8161" max="8161" width="15.33203125" style="29" customWidth="1"/>
    <col min="8162" max="8162" width="15.21875" style="29" customWidth="1"/>
    <col min="8163" max="8163" width="21.44140625" style="29" customWidth="1"/>
    <col min="8164" max="8179" width="9.6640625" style="29"/>
    <col min="8180" max="8181" width="13.44140625" style="29" customWidth="1"/>
    <col min="8182" max="8182" width="9.6640625" style="29"/>
    <col min="8183" max="8183" width="13.88671875" style="29" customWidth="1"/>
    <col min="8184" max="8184" width="10.6640625" style="29" customWidth="1"/>
    <col min="8185" max="8185" width="17.33203125" style="29" customWidth="1"/>
    <col min="8186" max="8187" width="12.6640625" style="29" customWidth="1"/>
    <col min="8188" max="8188" width="11.21875" style="29" customWidth="1"/>
    <col min="8189" max="8189" width="18.33203125" style="29" customWidth="1"/>
    <col min="8190" max="8190" width="12.88671875" style="29" customWidth="1"/>
    <col min="8191" max="8192" width="13.21875" style="29" customWidth="1"/>
    <col min="8193" max="8193" width="10.88671875" style="29" customWidth="1"/>
    <col min="8194" max="8194" width="11.109375" style="29" customWidth="1"/>
    <col min="8195" max="8195" width="15.21875" style="29" customWidth="1"/>
    <col min="8196" max="8196" width="9.6640625" style="29"/>
    <col min="8197" max="8197" width="11" style="29" customWidth="1"/>
    <col min="8198" max="8198" width="10.77734375" style="29" customWidth="1"/>
    <col min="8199" max="8199" width="11.44140625" style="29" customWidth="1"/>
    <col min="8200" max="8200" width="4" style="29" customWidth="1"/>
    <col min="8201" max="8391" width="9.6640625" style="29"/>
    <col min="8392" max="8392" width="6.44140625" style="29" customWidth="1"/>
    <col min="8393" max="8393" width="13.88671875" style="29" customWidth="1"/>
    <col min="8394" max="8394" width="11.88671875" style="29" customWidth="1"/>
    <col min="8395" max="8397" width="9.6640625" style="29"/>
    <col min="8398" max="8398" width="15.44140625" style="29" customWidth="1"/>
    <col min="8399" max="8399" width="16.21875" style="29" customWidth="1"/>
    <col min="8400" max="8411" width="9.6640625" style="29"/>
    <col min="8412" max="8412" width="12" style="29" customWidth="1"/>
    <col min="8413" max="8413" width="12.77734375" style="29" customWidth="1"/>
    <col min="8414" max="8414" width="11.109375" style="29" customWidth="1"/>
    <col min="8415" max="8415" width="12" style="29" customWidth="1"/>
    <col min="8416" max="8416" width="9.6640625" style="29"/>
    <col min="8417" max="8417" width="15.33203125" style="29" customWidth="1"/>
    <col min="8418" max="8418" width="15.21875" style="29" customWidth="1"/>
    <col min="8419" max="8419" width="21.44140625" style="29" customWidth="1"/>
    <col min="8420" max="8435" width="9.6640625" style="29"/>
    <col min="8436" max="8437" width="13.44140625" style="29" customWidth="1"/>
    <col min="8438" max="8438" width="9.6640625" style="29"/>
    <col min="8439" max="8439" width="13.88671875" style="29" customWidth="1"/>
    <col min="8440" max="8440" width="10.6640625" style="29" customWidth="1"/>
    <col min="8441" max="8441" width="17.33203125" style="29" customWidth="1"/>
    <col min="8442" max="8443" width="12.6640625" style="29" customWidth="1"/>
    <col min="8444" max="8444" width="11.21875" style="29" customWidth="1"/>
    <col min="8445" max="8445" width="18.33203125" style="29" customWidth="1"/>
    <col min="8446" max="8446" width="12.88671875" style="29" customWidth="1"/>
    <col min="8447" max="8448" width="13.21875" style="29" customWidth="1"/>
    <col min="8449" max="8449" width="10.88671875" style="29" customWidth="1"/>
    <col min="8450" max="8450" width="11.109375" style="29" customWidth="1"/>
    <col min="8451" max="8451" width="15.21875" style="29" customWidth="1"/>
    <col min="8452" max="8452" width="9.6640625" style="29"/>
    <col min="8453" max="8453" width="11" style="29" customWidth="1"/>
    <col min="8454" max="8454" width="10.77734375" style="29" customWidth="1"/>
    <col min="8455" max="8455" width="11.44140625" style="29" customWidth="1"/>
    <col min="8456" max="8456" width="4" style="29" customWidth="1"/>
    <col min="8457" max="8647" width="9.6640625" style="29"/>
    <col min="8648" max="8648" width="6.44140625" style="29" customWidth="1"/>
    <col min="8649" max="8649" width="13.88671875" style="29" customWidth="1"/>
    <col min="8650" max="8650" width="11.88671875" style="29" customWidth="1"/>
    <col min="8651" max="8653" width="9.6640625" style="29"/>
    <col min="8654" max="8654" width="15.44140625" style="29" customWidth="1"/>
    <col min="8655" max="8655" width="16.21875" style="29" customWidth="1"/>
    <col min="8656" max="8667" width="9.6640625" style="29"/>
    <col min="8668" max="8668" width="12" style="29" customWidth="1"/>
    <col min="8669" max="8669" width="12.77734375" style="29" customWidth="1"/>
    <col min="8670" max="8670" width="11.109375" style="29" customWidth="1"/>
    <col min="8671" max="8671" width="12" style="29" customWidth="1"/>
    <col min="8672" max="8672" width="9.6640625" style="29"/>
    <col min="8673" max="8673" width="15.33203125" style="29" customWidth="1"/>
    <col min="8674" max="8674" width="15.21875" style="29" customWidth="1"/>
    <col min="8675" max="8675" width="21.44140625" style="29" customWidth="1"/>
    <col min="8676" max="8691" width="9.6640625" style="29"/>
    <col min="8692" max="8693" width="13.44140625" style="29" customWidth="1"/>
    <col min="8694" max="8694" width="9.6640625" style="29"/>
    <col min="8695" max="8695" width="13.88671875" style="29" customWidth="1"/>
    <col min="8696" max="8696" width="10.6640625" style="29" customWidth="1"/>
    <col min="8697" max="8697" width="17.33203125" style="29" customWidth="1"/>
    <col min="8698" max="8699" width="12.6640625" style="29" customWidth="1"/>
    <col min="8700" max="8700" width="11.21875" style="29" customWidth="1"/>
    <col min="8701" max="8701" width="18.33203125" style="29" customWidth="1"/>
    <col min="8702" max="8702" width="12.88671875" style="29" customWidth="1"/>
    <col min="8703" max="8704" width="13.21875" style="29" customWidth="1"/>
    <col min="8705" max="8705" width="10.88671875" style="29" customWidth="1"/>
    <col min="8706" max="8706" width="11.109375" style="29" customWidth="1"/>
    <col min="8707" max="8707" width="15.21875" style="29" customWidth="1"/>
    <col min="8708" max="8708" width="9.6640625" style="29"/>
    <col min="8709" max="8709" width="11" style="29" customWidth="1"/>
    <col min="8710" max="8710" width="10.77734375" style="29" customWidth="1"/>
    <col min="8711" max="8711" width="11.44140625" style="29" customWidth="1"/>
    <col min="8712" max="8712" width="4" style="29" customWidth="1"/>
    <col min="8713" max="8903" width="9.6640625" style="29"/>
    <col min="8904" max="8904" width="6.44140625" style="29" customWidth="1"/>
    <col min="8905" max="8905" width="13.88671875" style="29" customWidth="1"/>
    <col min="8906" max="8906" width="11.88671875" style="29" customWidth="1"/>
    <col min="8907" max="8909" width="9.6640625" style="29"/>
    <col min="8910" max="8910" width="15.44140625" style="29" customWidth="1"/>
    <col min="8911" max="8911" width="16.21875" style="29" customWidth="1"/>
    <col min="8912" max="8923" width="9.6640625" style="29"/>
    <col min="8924" max="8924" width="12" style="29" customWidth="1"/>
    <col min="8925" max="8925" width="12.77734375" style="29" customWidth="1"/>
    <col min="8926" max="8926" width="11.109375" style="29" customWidth="1"/>
    <col min="8927" max="8927" width="12" style="29" customWidth="1"/>
    <col min="8928" max="8928" width="9.6640625" style="29"/>
    <col min="8929" max="8929" width="15.33203125" style="29" customWidth="1"/>
    <col min="8930" max="8930" width="15.21875" style="29" customWidth="1"/>
    <col min="8931" max="8931" width="21.44140625" style="29" customWidth="1"/>
    <col min="8932" max="8947" width="9.6640625" style="29"/>
    <col min="8948" max="8949" width="13.44140625" style="29" customWidth="1"/>
    <col min="8950" max="8950" width="9.6640625" style="29"/>
    <col min="8951" max="8951" width="13.88671875" style="29" customWidth="1"/>
    <col min="8952" max="8952" width="10.6640625" style="29" customWidth="1"/>
    <col min="8953" max="8953" width="17.33203125" style="29" customWidth="1"/>
    <col min="8954" max="8955" width="12.6640625" style="29" customWidth="1"/>
    <col min="8956" max="8956" width="11.21875" style="29" customWidth="1"/>
    <col min="8957" max="8957" width="18.33203125" style="29" customWidth="1"/>
    <col min="8958" max="8958" width="12.88671875" style="29" customWidth="1"/>
    <col min="8959" max="8960" width="13.21875" style="29" customWidth="1"/>
    <col min="8961" max="8961" width="10.88671875" style="29" customWidth="1"/>
    <col min="8962" max="8962" width="11.109375" style="29" customWidth="1"/>
    <col min="8963" max="8963" width="15.21875" style="29" customWidth="1"/>
    <col min="8964" max="8964" width="9.6640625" style="29"/>
    <col min="8965" max="8965" width="11" style="29" customWidth="1"/>
    <col min="8966" max="8966" width="10.77734375" style="29" customWidth="1"/>
    <col min="8967" max="8967" width="11.44140625" style="29" customWidth="1"/>
    <col min="8968" max="8968" width="4" style="29" customWidth="1"/>
    <col min="8969" max="9159" width="9.6640625" style="29"/>
    <col min="9160" max="9160" width="6.44140625" style="29" customWidth="1"/>
    <col min="9161" max="9161" width="13.88671875" style="29" customWidth="1"/>
    <col min="9162" max="9162" width="11.88671875" style="29" customWidth="1"/>
    <col min="9163" max="9165" width="9.6640625" style="29"/>
    <col min="9166" max="9166" width="15.44140625" style="29" customWidth="1"/>
    <col min="9167" max="9167" width="16.21875" style="29" customWidth="1"/>
    <col min="9168" max="9179" width="9.6640625" style="29"/>
    <col min="9180" max="9180" width="12" style="29" customWidth="1"/>
    <col min="9181" max="9181" width="12.77734375" style="29" customWidth="1"/>
    <col min="9182" max="9182" width="11.109375" style="29" customWidth="1"/>
    <col min="9183" max="9183" width="12" style="29" customWidth="1"/>
    <col min="9184" max="9184" width="9.6640625" style="29"/>
    <col min="9185" max="9185" width="15.33203125" style="29" customWidth="1"/>
    <col min="9186" max="9186" width="15.21875" style="29" customWidth="1"/>
    <col min="9187" max="9187" width="21.44140625" style="29" customWidth="1"/>
    <col min="9188" max="9203" width="9.6640625" style="29"/>
    <col min="9204" max="9205" width="13.44140625" style="29" customWidth="1"/>
    <col min="9206" max="9206" width="9.6640625" style="29"/>
    <col min="9207" max="9207" width="13.88671875" style="29" customWidth="1"/>
    <col min="9208" max="9208" width="10.6640625" style="29" customWidth="1"/>
    <col min="9209" max="9209" width="17.33203125" style="29" customWidth="1"/>
    <col min="9210" max="9211" width="12.6640625" style="29" customWidth="1"/>
    <col min="9212" max="9212" width="11.21875" style="29" customWidth="1"/>
    <col min="9213" max="9213" width="18.33203125" style="29" customWidth="1"/>
    <col min="9214" max="9214" width="12.88671875" style="29" customWidth="1"/>
    <col min="9215" max="9216" width="13.21875" style="29" customWidth="1"/>
    <col min="9217" max="9217" width="10.88671875" style="29" customWidth="1"/>
    <col min="9218" max="9218" width="11.109375" style="29" customWidth="1"/>
    <col min="9219" max="9219" width="15.21875" style="29" customWidth="1"/>
    <col min="9220" max="9220" width="9.6640625" style="29"/>
    <col min="9221" max="9221" width="11" style="29" customWidth="1"/>
    <col min="9222" max="9222" width="10.77734375" style="29" customWidth="1"/>
    <col min="9223" max="9223" width="11.44140625" style="29" customWidth="1"/>
    <col min="9224" max="9224" width="4" style="29" customWidth="1"/>
    <col min="9225" max="9415" width="9.6640625" style="29"/>
    <col min="9416" max="9416" width="6.44140625" style="29" customWidth="1"/>
    <col min="9417" max="9417" width="13.88671875" style="29" customWidth="1"/>
    <col min="9418" max="9418" width="11.88671875" style="29" customWidth="1"/>
    <col min="9419" max="9421" width="9.6640625" style="29"/>
    <col min="9422" max="9422" width="15.44140625" style="29" customWidth="1"/>
    <col min="9423" max="9423" width="16.21875" style="29" customWidth="1"/>
    <col min="9424" max="9435" width="9.6640625" style="29"/>
    <col min="9436" max="9436" width="12" style="29" customWidth="1"/>
    <col min="9437" max="9437" width="12.77734375" style="29" customWidth="1"/>
    <col min="9438" max="9438" width="11.109375" style="29" customWidth="1"/>
    <col min="9439" max="9439" width="12" style="29" customWidth="1"/>
    <col min="9440" max="9440" width="9.6640625" style="29"/>
    <col min="9441" max="9441" width="15.33203125" style="29" customWidth="1"/>
    <col min="9442" max="9442" width="15.21875" style="29" customWidth="1"/>
    <col min="9443" max="9443" width="21.44140625" style="29" customWidth="1"/>
    <col min="9444" max="9459" width="9.6640625" style="29"/>
    <col min="9460" max="9461" width="13.44140625" style="29" customWidth="1"/>
    <col min="9462" max="9462" width="9.6640625" style="29"/>
    <col min="9463" max="9463" width="13.88671875" style="29" customWidth="1"/>
    <col min="9464" max="9464" width="10.6640625" style="29" customWidth="1"/>
    <col min="9465" max="9465" width="17.33203125" style="29" customWidth="1"/>
    <col min="9466" max="9467" width="12.6640625" style="29" customWidth="1"/>
    <col min="9468" max="9468" width="11.21875" style="29" customWidth="1"/>
    <col min="9469" max="9469" width="18.33203125" style="29" customWidth="1"/>
    <col min="9470" max="9470" width="12.88671875" style="29" customWidth="1"/>
    <col min="9471" max="9472" width="13.21875" style="29" customWidth="1"/>
    <col min="9473" max="9473" width="10.88671875" style="29" customWidth="1"/>
    <col min="9474" max="9474" width="11.109375" style="29" customWidth="1"/>
    <col min="9475" max="9475" width="15.21875" style="29" customWidth="1"/>
    <col min="9476" max="9476" width="9.6640625" style="29"/>
    <col min="9477" max="9477" width="11" style="29" customWidth="1"/>
    <col min="9478" max="9478" width="10.77734375" style="29" customWidth="1"/>
    <col min="9479" max="9479" width="11.44140625" style="29" customWidth="1"/>
    <col min="9480" max="9480" width="4" style="29" customWidth="1"/>
    <col min="9481" max="9671" width="9.6640625" style="29"/>
    <col min="9672" max="9672" width="6.44140625" style="29" customWidth="1"/>
    <col min="9673" max="9673" width="13.88671875" style="29" customWidth="1"/>
    <col min="9674" max="9674" width="11.88671875" style="29" customWidth="1"/>
    <col min="9675" max="9677" width="9.6640625" style="29"/>
    <col min="9678" max="9678" width="15.44140625" style="29" customWidth="1"/>
    <col min="9679" max="9679" width="16.21875" style="29" customWidth="1"/>
    <col min="9680" max="9691" width="9.6640625" style="29"/>
    <col min="9692" max="9692" width="12" style="29" customWidth="1"/>
    <col min="9693" max="9693" width="12.77734375" style="29" customWidth="1"/>
    <col min="9694" max="9694" width="11.109375" style="29" customWidth="1"/>
    <col min="9695" max="9695" width="12" style="29" customWidth="1"/>
    <col min="9696" max="9696" width="9.6640625" style="29"/>
    <col min="9697" max="9697" width="15.33203125" style="29" customWidth="1"/>
    <col min="9698" max="9698" width="15.21875" style="29" customWidth="1"/>
    <col min="9699" max="9699" width="21.44140625" style="29" customWidth="1"/>
    <col min="9700" max="9715" width="9.6640625" style="29"/>
    <col min="9716" max="9717" width="13.44140625" style="29" customWidth="1"/>
    <col min="9718" max="9718" width="9.6640625" style="29"/>
    <col min="9719" max="9719" width="13.88671875" style="29" customWidth="1"/>
    <col min="9720" max="9720" width="10.6640625" style="29" customWidth="1"/>
    <col min="9721" max="9721" width="17.33203125" style="29" customWidth="1"/>
    <col min="9722" max="9723" width="12.6640625" style="29" customWidth="1"/>
    <col min="9724" max="9724" width="11.21875" style="29" customWidth="1"/>
    <col min="9725" max="9725" width="18.33203125" style="29" customWidth="1"/>
    <col min="9726" max="9726" width="12.88671875" style="29" customWidth="1"/>
    <col min="9727" max="9728" width="13.21875" style="29" customWidth="1"/>
    <col min="9729" max="9729" width="10.88671875" style="29" customWidth="1"/>
    <col min="9730" max="9730" width="11.109375" style="29" customWidth="1"/>
    <col min="9731" max="9731" width="15.21875" style="29" customWidth="1"/>
    <col min="9732" max="9732" width="9.6640625" style="29"/>
    <col min="9733" max="9733" width="11" style="29" customWidth="1"/>
    <col min="9734" max="9734" width="10.77734375" style="29" customWidth="1"/>
    <col min="9735" max="9735" width="11.44140625" style="29" customWidth="1"/>
    <col min="9736" max="9736" width="4" style="29" customWidth="1"/>
    <col min="9737" max="9927" width="9.6640625" style="29"/>
    <col min="9928" max="9928" width="6.44140625" style="29" customWidth="1"/>
    <col min="9929" max="9929" width="13.88671875" style="29" customWidth="1"/>
    <col min="9930" max="9930" width="11.88671875" style="29" customWidth="1"/>
    <col min="9931" max="9933" width="9.6640625" style="29"/>
    <col min="9934" max="9934" width="15.44140625" style="29" customWidth="1"/>
    <col min="9935" max="9935" width="16.21875" style="29" customWidth="1"/>
    <col min="9936" max="9947" width="9.6640625" style="29"/>
    <col min="9948" max="9948" width="12" style="29" customWidth="1"/>
    <col min="9949" max="9949" width="12.77734375" style="29" customWidth="1"/>
    <col min="9950" max="9950" width="11.109375" style="29" customWidth="1"/>
    <col min="9951" max="9951" width="12" style="29" customWidth="1"/>
    <col min="9952" max="9952" width="9.6640625" style="29"/>
    <col min="9953" max="9953" width="15.33203125" style="29" customWidth="1"/>
    <col min="9954" max="9954" width="15.21875" style="29" customWidth="1"/>
    <col min="9955" max="9955" width="21.44140625" style="29" customWidth="1"/>
    <col min="9956" max="9971" width="9.6640625" style="29"/>
    <col min="9972" max="9973" width="13.44140625" style="29" customWidth="1"/>
    <col min="9974" max="9974" width="9.6640625" style="29"/>
    <col min="9975" max="9975" width="13.88671875" style="29" customWidth="1"/>
    <col min="9976" max="9976" width="10.6640625" style="29" customWidth="1"/>
    <col min="9977" max="9977" width="17.33203125" style="29" customWidth="1"/>
    <col min="9978" max="9979" width="12.6640625" style="29" customWidth="1"/>
    <col min="9980" max="9980" width="11.21875" style="29" customWidth="1"/>
    <col min="9981" max="9981" width="18.33203125" style="29" customWidth="1"/>
    <col min="9982" max="9982" width="12.88671875" style="29" customWidth="1"/>
    <col min="9983" max="9984" width="13.21875" style="29" customWidth="1"/>
    <col min="9985" max="9985" width="10.88671875" style="29" customWidth="1"/>
    <col min="9986" max="9986" width="11.109375" style="29" customWidth="1"/>
    <col min="9987" max="9987" width="15.21875" style="29" customWidth="1"/>
    <col min="9988" max="9988" width="9.6640625" style="29"/>
    <col min="9989" max="9989" width="11" style="29" customWidth="1"/>
    <col min="9990" max="9990" width="10.77734375" style="29" customWidth="1"/>
    <col min="9991" max="9991" width="11.44140625" style="29" customWidth="1"/>
    <col min="9992" max="9992" width="4" style="29" customWidth="1"/>
    <col min="9993" max="10183" width="9.6640625" style="29"/>
    <col min="10184" max="10184" width="6.44140625" style="29" customWidth="1"/>
    <col min="10185" max="10185" width="13.88671875" style="29" customWidth="1"/>
    <col min="10186" max="10186" width="11.88671875" style="29" customWidth="1"/>
    <col min="10187" max="10189" width="9.6640625" style="29"/>
    <col min="10190" max="10190" width="15.44140625" style="29" customWidth="1"/>
    <col min="10191" max="10191" width="16.21875" style="29" customWidth="1"/>
    <col min="10192" max="10203" width="9.6640625" style="29"/>
    <col min="10204" max="10204" width="12" style="29" customWidth="1"/>
    <col min="10205" max="10205" width="12.77734375" style="29" customWidth="1"/>
    <col min="10206" max="10206" width="11.109375" style="29" customWidth="1"/>
    <col min="10207" max="10207" width="12" style="29" customWidth="1"/>
    <col min="10208" max="10208" width="9.6640625" style="29"/>
    <col min="10209" max="10209" width="15.33203125" style="29" customWidth="1"/>
    <col min="10210" max="10210" width="15.21875" style="29" customWidth="1"/>
    <col min="10211" max="10211" width="21.44140625" style="29" customWidth="1"/>
    <col min="10212" max="10227" width="9.6640625" style="29"/>
    <col min="10228" max="10229" width="13.44140625" style="29" customWidth="1"/>
    <col min="10230" max="10230" width="9.6640625" style="29"/>
    <col min="10231" max="10231" width="13.88671875" style="29" customWidth="1"/>
    <col min="10232" max="10232" width="10.6640625" style="29" customWidth="1"/>
    <col min="10233" max="10233" width="17.33203125" style="29" customWidth="1"/>
    <col min="10234" max="10235" width="12.6640625" style="29" customWidth="1"/>
    <col min="10236" max="10236" width="11.21875" style="29" customWidth="1"/>
    <col min="10237" max="10237" width="18.33203125" style="29" customWidth="1"/>
    <col min="10238" max="10238" width="12.88671875" style="29" customWidth="1"/>
    <col min="10239" max="10240" width="13.21875" style="29" customWidth="1"/>
    <col min="10241" max="10241" width="10.88671875" style="29" customWidth="1"/>
    <col min="10242" max="10242" width="11.109375" style="29" customWidth="1"/>
    <col min="10243" max="10243" width="15.21875" style="29" customWidth="1"/>
    <col min="10244" max="10244" width="9.6640625" style="29"/>
    <col min="10245" max="10245" width="11" style="29" customWidth="1"/>
    <col min="10246" max="10246" width="10.77734375" style="29" customWidth="1"/>
    <col min="10247" max="10247" width="11.44140625" style="29" customWidth="1"/>
    <col min="10248" max="10248" width="4" style="29" customWidth="1"/>
    <col min="10249" max="10439" width="9.6640625" style="29"/>
    <col min="10440" max="10440" width="6.44140625" style="29" customWidth="1"/>
    <col min="10441" max="10441" width="13.88671875" style="29" customWidth="1"/>
    <col min="10442" max="10442" width="11.88671875" style="29" customWidth="1"/>
    <col min="10443" max="10445" width="9.6640625" style="29"/>
    <col min="10446" max="10446" width="15.44140625" style="29" customWidth="1"/>
    <col min="10447" max="10447" width="16.21875" style="29" customWidth="1"/>
    <col min="10448" max="10459" width="9.6640625" style="29"/>
    <col min="10460" max="10460" width="12" style="29" customWidth="1"/>
    <col min="10461" max="10461" width="12.77734375" style="29" customWidth="1"/>
    <col min="10462" max="10462" width="11.109375" style="29" customWidth="1"/>
    <col min="10463" max="10463" width="12" style="29" customWidth="1"/>
    <col min="10464" max="10464" width="9.6640625" style="29"/>
    <col min="10465" max="10465" width="15.33203125" style="29" customWidth="1"/>
    <col min="10466" max="10466" width="15.21875" style="29" customWidth="1"/>
    <col min="10467" max="10467" width="21.44140625" style="29" customWidth="1"/>
    <col min="10468" max="10483" width="9.6640625" style="29"/>
    <col min="10484" max="10485" width="13.44140625" style="29" customWidth="1"/>
    <col min="10486" max="10486" width="9.6640625" style="29"/>
    <col min="10487" max="10487" width="13.88671875" style="29" customWidth="1"/>
    <col min="10488" max="10488" width="10.6640625" style="29" customWidth="1"/>
    <col min="10489" max="10489" width="17.33203125" style="29" customWidth="1"/>
    <col min="10490" max="10491" width="12.6640625" style="29" customWidth="1"/>
    <col min="10492" max="10492" width="11.21875" style="29" customWidth="1"/>
    <col min="10493" max="10493" width="18.33203125" style="29" customWidth="1"/>
    <col min="10494" max="10494" width="12.88671875" style="29" customWidth="1"/>
    <col min="10495" max="10496" width="13.21875" style="29" customWidth="1"/>
    <col min="10497" max="10497" width="10.88671875" style="29" customWidth="1"/>
    <col min="10498" max="10498" width="11.109375" style="29" customWidth="1"/>
    <col min="10499" max="10499" width="15.21875" style="29" customWidth="1"/>
    <col min="10500" max="10500" width="9.6640625" style="29"/>
    <col min="10501" max="10501" width="11" style="29" customWidth="1"/>
    <col min="10502" max="10502" width="10.77734375" style="29" customWidth="1"/>
    <col min="10503" max="10503" width="11.44140625" style="29" customWidth="1"/>
    <col min="10504" max="10504" width="4" style="29" customWidth="1"/>
    <col min="10505" max="10695" width="9.6640625" style="29"/>
    <col min="10696" max="10696" width="6.44140625" style="29" customWidth="1"/>
    <col min="10697" max="10697" width="13.88671875" style="29" customWidth="1"/>
    <col min="10698" max="10698" width="11.88671875" style="29" customWidth="1"/>
    <col min="10699" max="10701" width="9.6640625" style="29"/>
    <col min="10702" max="10702" width="15.44140625" style="29" customWidth="1"/>
    <col min="10703" max="10703" width="16.21875" style="29" customWidth="1"/>
    <col min="10704" max="10715" width="9.6640625" style="29"/>
    <col min="10716" max="10716" width="12" style="29" customWidth="1"/>
    <col min="10717" max="10717" width="12.77734375" style="29" customWidth="1"/>
    <col min="10718" max="10718" width="11.109375" style="29" customWidth="1"/>
    <col min="10719" max="10719" width="12" style="29" customWidth="1"/>
    <col min="10720" max="10720" width="9.6640625" style="29"/>
    <col min="10721" max="10721" width="15.33203125" style="29" customWidth="1"/>
    <col min="10722" max="10722" width="15.21875" style="29" customWidth="1"/>
    <col min="10723" max="10723" width="21.44140625" style="29" customWidth="1"/>
    <col min="10724" max="10739" width="9.6640625" style="29"/>
    <col min="10740" max="10741" width="13.44140625" style="29" customWidth="1"/>
    <col min="10742" max="10742" width="9.6640625" style="29"/>
    <col min="10743" max="10743" width="13.88671875" style="29" customWidth="1"/>
    <col min="10744" max="10744" width="10.6640625" style="29" customWidth="1"/>
    <col min="10745" max="10745" width="17.33203125" style="29" customWidth="1"/>
    <col min="10746" max="10747" width="12.6640625" style="29" customWidth="1"/>
    <col min="10748" max="10748" width="11.21875" style="29" customWidth="1"/>
    <col min="10749" max="10749" width="18.33203125" style="29" customWidth="1"/>
    <col min="10750" max="10750" width="12.88671875" style="29" customWidth="1"/>
    <col min="10751" max="10752" width="13.21875" style="29" customWidth="1"/>
    <col min="10753" max="10753" width="10.88671875" style="29" customWidth="1"/>
    <col min="10754" max="10754" width="11.109375" style="29" customWidth="1"/>
    <col min="10755" max="10755" width="15.21875" style="29" customWidth="1"/>
    <col min="10756" max="10756" width="9.6640625" style="29"/>
    <col min="10757" max="10757" width="11" style="29" customWidth="1"/>
    <col min="10758" max="10758" width="10.77734375" style="29" customWidth="1"/>
    <col min="10759" max="10759" width="11.44140625" style="29" customWidth="1"/>
    <col min="10760" max="10760" width="4" style="29" customWidth="1"/>
    <col min="10761" max="10951" width="9.6640625" style="29"/>
    <col min="10952" max="10952" width="6.44140625" style="29" customWidth="1"/>
    <col min="10953" max="10953" width="13.88671875" style="29" customWidth="1"/>
    <col min="10954" max="10954" width="11.88671875" style="29" customWidth="1"/>
    <col min="10955" max="10957" width="9.6640625" style="29"/>
    <col min="10958" max="10958" width="15.44140625" style="29" customWidth="1"/>
    <col min="10959" max="10959" width="16.21875" style="29" customWidth="1"/>
    <col min="10960" max="10971" width="9.6640625" style="29"/>
    <col min="10972" max="10972" width="12" style="29" customWidth="1"/>
    <col min="10973" max="10973" width="12.77734375" style="29" customWidth="1"/>
    <col min="10974" max="10974" width="11.109375" style="29" customWidth="1"/>
    <col min="10975" max="10975" width="12" style="29" customWidth="1"/>
    <col min="10976" max="10976" width="9.6640625" style="29"/>
    <col min="10977" max="10977" width="15.33203125" style="29" customWidth="1"/>
    <col min="10978" max="10978" width="15.21875" style="29" customWidth="1"/>
    <col min="10979" max="10979" width="21.44140625" style="29" customWidth="1"/>
    <col min="10980" max="10995" width="9.6640625" style="29"/>
    <col min="10996" max="10997" width="13.44140625" style="29" customWidth="1"/>
    <col min="10998" max="10998" width="9.6640625" style="29"/>
    <col min="10999" max="10999" width="13.88671875" style="29" customWidth="1"/>
    <col min="11000" max="11000" width="10.6640625" style="29" customWidth="1"/>
    <col min="11001" max="11001" width="17.33203125" style="29" customWidth="1"/>
    <col min="11002" max="11003" width="12.6640625" style="29" customWidth="1"/>
    <col min="11004" max="11004" width="11.21875" style="29" customWidth="1"/>
    <col min="11005" max="11005" width="18.33203125" style="29" customWidth="1"/>
    <col min="11006" max="11006" width="12.88671875" style="29" customWidth="1"/>
    <col min="11007" max="11008" width="13.21875" style="29" customWidth="1"/>
    <col min="11009" max="11009" width="10.88671875" style="29" customWidth="1"/>
    <col min="11010" max="11010" width="11.109375" style="29" customWidth="1"/>
    <col min="11011" max="11011" width="15.21875" style="29" customWidth="1"/>
    <col min="11012" max="11012" width="9.6640625" style="29"/>
    <col min="11013" max="11013" width="11" style="29" customWidth="1"/>
    <col min="11014" max="11014" width="10.77734375" style="29" customWidth="1"/>
    <col min="11015" max="11015" width="11.44140625" style="29" customWidth="1"/>
    <col min="11016" max="11016" width="4" style="29" customWidth="1"/>
    <col min="11017" max="11207" width="9.6640625" style="29"/>
    <col min="11208" max="11208" width="6.44140625" style="29" customWidth="1"/>
    <col min="11209" max="11209" width="13.88671875" style="29" customWidth="1"/>
    <col min="11210" max="11210" width="11.88671875" style="29" customWidth="1"/>
    <col min="11211" max="11213" width="9.6640625" style="29"/>
    <col min="11214" max="11214" width="15.44140625" style="29" customWidth="1"/>
    <col min="11215" max="11215" width="16.21875" style="29" customWidth="1"/>
    <col min="11216" max="11227" width="9.6640625" style="29"/>
    <col min="11228" max="11228" width="12" style="29" customWidth="1"/>
    <col min="11229" max="11229" width="12.77734375" style="29" customWidth="1"/>
    <col min="11230" max="11230" width="11.109375" style="29" customWidth="1"/>
    <col min="11231" max="11231" width="12" style="29" customWidth="1"/>
    <col min="11232" max="11232" width="9.6640625" style="29"/>
    <col min="11233" max="11233" width="15.33203125" style="29" customWidth="1"/>
    <col min="11234" max="11234" width="15.21875" style="29" customWidth="1"/>
    <col min="11235" max="11235" width="21.44140625" style="29" customWidth="1"/>
    <col min="11236" max="11251" width="9.6640625" style="29"/>
    <col min="11252" max="11253" width="13.44140625" style="29" customWidth="1"/>
    <col min="11254" max="11254" width="9.6640625" style="29"/>
    <col min="11255" max="11255" width="13.88671875" style="29" customWidth="1"/>
    <col min="11256" max="11256" width="10.6640625" style="29" customWidth="1"/>
    <col min="11257" max="11257" width="17.33203125" style="29" customWidth="1"/>
    <col min="11258" max="11259" width="12.6640625" style="29" customWidth="1"/>
    <col min="11260" max="11260" width="11.21875" style="29" customWidth="1"/>
    <col min="11261" max="11261" width="18.33203125" style="29" customWidth="1"/>
    <col min="11262" max="11262" width="12.88671875" style="29" customWidth="1"/>
    <col min="11263" max="11264" width="13.21875" style="29" customWidth="1"/>
    <col min="11265" max="11265" width="10.88671875" style="29" customWidth="1"/>
    <col min="11266" max="11266" width="11.109375" style="29" customWidth="1"/>
    <col min="11267" max="11267" width="15.21875" style="29" customWidth="1"/>
    <col min="11268" max="11268" width="9.6640625" style="29"/>
    <col min="11269" max="11269" width="11" style="29" customWidth="1"/>
    <col min="11270" max="11270" width="10.77734375" style="29" customWidth="1"/>
    <col min="11271" max="11271" width="11.44140625" style="29" customWidth="1"/>
    <col min="11272" max="11272" width="4" style="29" customWidth="1"/>
    <col min="11273" max="11463" width="9.6640625" style="29"/>
    <col min="11464" max="11464" width="6.44140625" style="29" customWidth="1"/>
    <col min="11465" max="11465" width="13.88671875" style="29" customWidth="1"/>
    <col min="11466" max="11466" width="11.88671875" style="29" customWidth="1"/>
    <col min="11467" max="11469" width="9.6640625" style="29"/>
    <col min="11470" max="11470" width="15.44140625" style="29" customWidth="1"/>
    <col min="11471" max="11471" width="16.21875" style="29" customWidth="1"/>
    <col min="11472" max="11483" width="9.6640625" style="29"/>
    <col min="11484" max="11484" width="12" style="29" customWidth="1"/>
    <col min="11485" max="11485" width="12.77734375" style="29" customWidth="1"/>
    <col min="11486" max="11486" width="11.109375" style="29" customWidth="1"/>
    <col min="11487" max="11487" width="12" style="29" customWidth="1"/>
    <col min="11488" max="11488" width="9.6640625" style="29"/>
    <col min="11489" max="11489" width="15.33203125" style="29" customWidth="1"/>
    <col min="11490" max="11490" width="15.21875" style="29" customWidth="1"/>
    <col min="11491" max="11491" width="21.44140625" style="29" customWidth="1"/>
    <col min="11492" max="11507" width="9.6640625" style="29"/>
    <col min="11508" max="11509" width="13.44140625" style="29" customWidth="1"/>
    <col min="11510" max="11510" width="9.6640625" style="29"/>
    <col min="11511" max="11511" width="13.88671875" style="29" customWidth="1"/>
    <col min="11512" max="11512" width="10.6640625" style="29" customWidth="1"/>
    <col min="11513" max="11513" width="17.33203125" style="29" customWidth="1"/>
    <col min="11514" max="11515" width="12.6640625" style="29" customWidth="1"/>
    <col min="11516" max="11516" width="11.21875" style="29" customWidth="1"/>
    <col min="11517" max="11517" width="18.33203125" style="29" customWidth="1"/>
    <col min="11518" max="11518" width="12.88671875" style="29" customWidth="1"/>
    <col min="11519" max="11520" width="13.21875" style="29" customWidth="1"/>
    <col min="11521" max="11521" width="10.88671875" style="29" customWidth="1"/>
    <col min="11522" max="11522" width="11.109375" style="29" customWidth="1"/>
    <col min="11523" max="11523" width="15.21875" style="29" customWidth="1"/>
    <col min="11524" max="11524" width="9.6640625" style="29"/>
    <col min="11525" max="11525" width="11" style="29" customWidth="1"/>
    <col min="11526" max="11526" width="10.77734375" style="29" customWidth="1"/>
    <col min="11527" max="11527" width="11.44140625" style="29" customWidth="1"/>
    <col min="11528" max="11528" width="4" style="29" customWidth="1"/>
    <col min="11529" max="11719" width="9.6640625" style="29"/>
    <col min="11720" max="11720" width="6.44140625" style="29" customWidth="1"/>
    <col min="11721" max="11721" width="13.88671875" style="29" customWidth="1"/>
    <col min="11722" max="11722" width="11.88671875" style="29" customWidth="1"/>
    <col min="11723" max="11725" width="9.6640625" style="29"/>
    <col min="11726" max="11726" width="15.44140625" style="29" customWidth="1"/>
    <col min="11727" max="11727" width="16.21875" style="29" customWidth="1"/>
    <col min="11728" max="11739" width="9.6640625" style="29"/>
    <col min="11740" max="11740" width="12" style="29" customWidth="1"/>
    <col min="11741" max="11741" width="12.77734375" style="29" customWidth="1"/>
    <col min="11742" max="11742" width="11.109375" style="29" customWidth="1"/>
    <col min="11743" max="11743" width="12" style="29" customWidth="1"/>
    <col min="11744" max="11744" width="9.6640625" style="29"/>
    <col min="11745" max="11745" width="15.33203125" style="29" customWidth="1"/>
    <col min="11746" max="11746" width="15.21875" style="29" customWidth="1"/>
    <col min="11747" max="11747" width="21.44140625" style="29" customWidth="1"/>
    <col min="11748" max="11763" width="9.6640625" style="29"/>
    <col min="11764" max="11765" width="13.44140625" style="29" customWidth="1"/>
    <col min="11766" max="11766" width="9.6640625" style="29"/>
    <col min="11767" max="11767" width="13.88671875" style="29" customWidth="1"/>
    <col min="11768" max="11768" width="10.6640625" style="29" customWidth="1"/>
    <col min="11769" max="11769" width="17.33203125" style="29" customWidth="1"/>
    <col min="11770" max="11771" width="12.6640625" style="29" customWidth="1"/>
    <col min="11772" max="11772" width="11.21875" style="29" customWidth="1"/>
    <col min="11773" max="11773" width="18.33203125" style="29" customWidth="1"/>
    <col min="11774" max="11774" width="12.88671875" style="29" customWidth="1"/>
    <col min="11775" max="11776" width="13.21875" style="29" customWidth="1"/>
    <col min="11777" max="11777" width="10.88671875" style="29" customWidth="1"/>
    <col min="11778" max="11778" width="11.109375" style="29" customWidth="1"/>
    <col min="11779" max="11779" width="15.21875" style="29" customWidth="1"/>
    <col min="11780" max="11780" width="9.6640625" style="29"/>
    <col min="11781" max="11781" width="11" style="29" customWidth="1"/>
    <col min="11782" max="11782" width="10.77734375" style="29" customWidth="1"/>
    <col min="11783" max="11783" width="11.44140625" style="29" customWidth="1"/>
    <col min="11784" max="11784" width="4" style="29" customWidth="1"/>
    <col min="11785" max="11975" width="9.6640625" style="29"/>
    <col min="11976" max="11976" width="6.44140625" style="29" customWidth="1"/>
    <col min="11977" max="11977" width="13.88671875" style="29" customWidth="1"/>
    <col min="11978" max="11978" width="11.88671875" style="29" customWidth="1"/>
    <col min="11979" max="11981" width="9.6640625" style="29"/>
    <col min="11982" max="11982" width="15.44140625" style="29" customWidth="1"/>
    <col min="11983" max="11983" width="16.21875" style="29" customWidth="1"/>
    <col min="11984" max="11995" width="9.6640625" style="29"/>
    <col min="11996" max="11996" width="12" style="29" customWidth="1"/>
    <col min="11997" max="11997" width="12.77734375" style="29" customWidth="1"/>
    <col min="11998" max="11998" width="11.109375" style="29" customWidth="1"/>
    <col min="11999" max="11999" width="12" style="29" customWidth="1"/>
    <col min="12000" max="12000" width="9.6640625" style="29"/>
    <col min="12001" max="12001" width="15.33203125" style="29" customWidth="1"/>
    <col min="12002" max="12002" width="15.21875" style="29" customWidth="1"/>
    <col min="12003" max="12003" width="21.44140625" style="29" customWidth="1"/>
    <col min="12004" max="12019" width="9.6640625" style="29"/>
    <col min="12020" max="12021" width="13.44140625" style="29" customWidth="1"/>
    <col min="12022" max="12022" width="9.6640625" style="29"/>
    <col min="12023" max="12023" width="13.88671875" style="29" customWidth="1"/>
    <col min="12024" max="12024" width="10.6640625" style="29" customWidth="1"/>
    <col min="12025" max="12025" width="17.33203125" style="29" customWidth="1"/>
    <col min="12026" max="12027" width="12.6640625" style="29" customWidth="1"/>
    <col min="12028" max="12028" width="11.21875" style="29" customWidth="1"/>
    <col min="12029" max="12029" width="18.33203125" style="29" customWidth="1"/>
    <col min="12030" max="12030" width="12.88671875" style="29" customWidth="1"/>
    <col min="12031" max="12032" width="13.21875" style="29" customWidth="1"/>
    <col min="12033" max="12033" width="10.88671875" style="29" customWidth="1"/>
    <col min="12034" max="12034" width="11.109375" style="29" customWidth="1"/>
    <col min="12035" max="12035" width="15.21875" style="29" customWidth="1"/>
    <col min="12036" max="12036" width="9.6640625" style="29"/>
    <col min="12037" max="12037" width="11" style="29" customWidth="1"/>
    <col min="12038" max="12038" width="10.77734375" style="29" customWidth="1"/>
    <col min="12039" max="12039" width="11.44140625" style="29" customWidth="1"/>
    <col min="12040" max="12040" width="4" style="29" customWidth="1"/>
    <col min="12041" max="12231" width="9.6640625" style="29"/>
    <col min="12232" max="12232" width="6.44140625" style="29" customWidth="1"/>
    <col min="12233" max="12233" width="13.88671875" style="29" customWidth="1"/>
    <col min="12234" max="12234" width="11.88671875" style="29" customWidth="1"/>
    <col min="12235" max="12237" width="9.6640625" style="29"/>
    <col min="12238" max="12238" width="15.44140625" style="29" customWidth="1"/>
    <col min="12239" max="12239" width="16.21875" style="29" customWidth="1"/>
    <col min="12240" max="12251" width="9.6640625" style="29"/>
    <col min="12252" max="12252" width="12" style="29" customWidth="1"/>
    <col min="12253" max="12253" width="12.77734375" style="29" customWidth="1"/>
    <col min="12254" max="12254" width="11.109375" style="29" customWidth="1"/>
    <col min="12255" max="12255" width="12" style="29" customWidth="1"/>
    <col min="12256" max="12256" width="9.6640625" style="29"/>
    <col min="12257" max="12257" width="15.33203125" style="29" customWidth="1"/>
    <col min="12258" max="12258" width="15.21875" style="29" customWidth="1"/>
    <col min="12259" max="12259" width="21.44140625" style="29" customWidth="1"/>
    <col min="12260" max="12275" width="9.6640625" style="29"/>
    <col min="12276" max="12277" width="13.44140625" style="29" customWidth="1"/>
    <col min="12278" max="12278" width="9.6640625" style="29"/>
    <col min="12279" max="12279" width="13.88671875" style="29" customWidth="1"/>
    <col min="12280" max="12280" width="10.6640625" style="29" customWidth="1"/>
    <col min="12281" max="12281" width="17.33203125" style="29" customWidth="1"/>
    <col min="12282" max="12283" width="12.6640625" style="29" customWidth="1"/>
    <col min="12284" max="12284" width="11.21875" style="29" customWidth="1"/>
    <col min="12285" max="12285" width="18.33203125" style="29" customWidth="1"/>
    <col min="12286" max="12286" width="12.88671875" style="29" customWidth="1"/>
    <col min="12287" max="12288" width="13.21875" style="29" customWidth="1"/>
    <col min="12289" max="12289" width="10.88671875" style="29" customWidth="1"/>
    <col min="12290" max="12290" width="11.109375" style="29" customWidth="1"/>
    <col min="12291" max="12291" width="15.21875" style="29" customWidth="1"/>
    <col min="12292" max="12292" width="9.6640625" style="29"/>
    <col min="12293" max="12293" width="11" style="29" customWidth="1"/>
    <col min="12294" max="12294" width="10.77734375" style="29" customWidth="1"/>
    <col min="12295" max="12295" width="11.44140625" style="29" customWidth="1"/>
    <col min="12296" max="12296" width="4" style="29" customWidth="1"/>
    <col min="12297" max="12487" width="9.6640625" style="29"/>
    <col min="12488" max="12488" width="6.44140625" style="29" customWidth="1"/>
    <col min="12489" max="12489" width="13.88671875" style="29" customWidth="1"/>
    <col min="12490" max="12490" width="11.88671875" style="29" customWidth="1"/>
    <col min="12491" max="12493" width="9.6640625" style="29"/>
    <col min="12494" max="12494" width="15.44140625" style="29" customWidth="1"/>
    <col min="12495" max="12495" width="16.21875" style="29" customWidth="1"/>
    <col min="12496" max="12507" width="9.6640625" style="29"/>
    <col min="12508" max="12508" width="12" style="29" customWidth="1"/>
    <col min="12509" max="12509" width="12.77734375" style="29" customWidth="1"/>
    <col min="12510" max="12510" width="11.109375" style="29" customWidth="1"/>
    <col min="12511" max="12511" width="12" style="29" customWidth="1"/>
    <col min="12512" max="12512" width="9.6640625" style="29"/>
    <col min="12513" max="12513" width="15.33203125" style="29" customWidth="1"/>
    <col min="12514" max="12514" width="15.21875" style="29" customWidth="1"/>
    <col min="12515" max="12515" width="21.44140625" style="29" customWidth="1"/>
    <col min="12516" max="12531" width="9.6640625" style="29"/>
    <col min="12532" max="12533" width="13.44140625" style="29" customWidth="1"/>
    <col min="12534" max="12534" width="9.6640625" style="29"/>
    <col min="12535" max="12535" width="13.88671875" style="29" customWidth="1"/>
    <col min="12536" max="12536" width="10.6640625" style="29" customWidth="1"/>
    <col min="12537" max="12537" width="17.33203125" style="29" customWidth="1"/>
    <col min="12538" max="12539" width="12.6640625" style="29" customWidth="1"/>
    <col min="12540" max="12540" width="11.21875" style="29" customWidth="1"/>
    <col min="12541" max="12541" width="18.33203125" style="29" customWidth="1"/>
    <col min="12542" max="12542" width="12.88671875" style="29" customWidth="1"/>
    <col min="12543" max="12544" width="13.21875" style="29" customWidth="1"/>
    <col min="12545" max="12545" width="10.88671875" style="29" customWidth="1"/>
    <col min="12546" max="12546" width="11.109375" style="29" customWidth="1"/>
    <col min="12547" max="12547" width="15.21875" style="29" customWidth="1"/>
    <col min="12548" max="12548" width="9.6640625" style="29"/>
    <col min="12549" max="12549" width="11" style="29" customWidth="1"/>
    <col min="12550" max="12550" width="10.77734375" style="29" customWidth="1"/>
    <col min="12551" max="12551" width="11.44140625" style="29" customWidth="1"/>
    <col min="12552" max="12552" width="4" style="29" customWidth="1"/>
    <col min="12553" max="12743" width="9.6640625" style="29"/>
    <col min="12744" max="12744" width="6.44140625" style="29" customWidth="1"/>
    <col min="12745" max="12745" width="13.88671875" style="29" customWidth="1"/>
    <col min="12746" max="12746" width="11.88671875" style="29" customWidth="1"/>
    <col min="12747" max="12749" width="9.6640625" style="29"/>
    <col min="12750" max="12750" width="15.44140625" style="29" customWidth="1"/>
    <col min="12751" max="12751" width="16.21875" style="29" customWidth="1"/>
    <col min="12752" max="12763" width="9.6640625" style="29"/>
    <col min="12764" max="12764" width="12" style="29" customWidth="1"/>
    <col min="12765" max="12765" width="12.77734375" style="29" customWidth="1"/>
    <col min="12766" max="12766" width="11.109375" style="29" customWidth="1"/>
    <col min="12767" max="12767" width="12" style="29" customWidth="1"/>
    <col min="12768" max="12768" width="9.6640625" style="29"/>
    <col min="12769" max="12769" width="15.33203125" style="29" customWidth="1"/>
    <col min="12770" max="12770" width="15.21875" style="29" customWidth="1"/>
    <col min="12771" max="12771" width="21.44140625" style="29" customWidth="1"/>
    <col min="12772" max="12787" width="9.6640625" style="29"/>
    <col min="12788" max="12789" width="13.44140625" style="29" customWidth="1"/>
    <col min="12790" max="12790" width="9.6640625" style="29"/>
    <col min="12791" max="12791" width="13.88671875" style="29" customWidth="1"/>
    <col min="12792" max="12792" width="10.6640625" style="29" customWidth="1"/>
    <col min="12793" max="12793" width="17.33203125" style="29" customWidth="1"/>
    <col min="12794" max="12795" width="12.6640625" style="29" customWidth="1"/>
    <col min="12796" max="12796" width="11.21875" style="29" customWidth="1"/>
    <col min="12797" max="12797" width="18.33203125" style="29" customWidth="1"/>
    <col min="12798" max="12798" width="12.88671875" style="29" customWidth="1"/>
    <col min="12799" max="12800" width="13.21875" style="29" customWidth="1"/>
    <col min="12801" max="12801" width="10.88671875" style="29" customWidth="1"/>
    <col min="12802" max="12802" width="11.109375" style="29" customWidth="1"/>
    <col min="12803" max="12803" width="15.21875" style="29" customWidth="1"/>
    <col min="12804" max="12804" width="9.6640625" style="29"/>
    <col min="12805" max="12805" width="11" style="29" customWidth="1"/>
    <col min="12806" max="12806" width="10.77734375" style="29" customWidth="1"/>
    <col min="12807" max="12807" width="11.44140625" style="29" customWidth="1"/>
    <col min="12808" max="12808" width="4" style="29" customWidth="1"/>
    <col min="12809" max="12999" width="9.6640625" style="29"/>
    <col min="13000" max="13000" width="6.44140625" style="29" customWidth="1"/>
    <col min="13001" max="13001" width="13.88671875" style="29" customWidth="1"/>
    <col min="13002" max="13002" width="11.88671875" style="29" customWidth="1"/>
    <col min="13003" max="13005" width="9.6640625" style="29"/>
    <col min="13006" max="13006" width="15.44140625" style="29" customWidth="1"/>
    <col min="13007" max="13007" width="16.21875" style="29" customWidth="1"/>
    <col min="13008" max="13019" width="9.6640625" style="29"/>
    <col min="13020" max="13020" width="12" style="29" customWidth="1"/>
    <col min="13021" max="13021" width="12.77734375" style="29" customWidth="1"/>
    <col min="13022" max="13022" width="11.109375" style="29" customWidth="1"/>
    <col min="13023" max="13023" width="12" style="29" customWidth="1"/>
    <col min="13024" max="13024" width="9.6640625" style="29"/>
    <col min="13025" max="13025" width="15.33203125" style="29" customWidth="1"/>
    <col min="13026" max="13026" width="15.21875" style="29" customWidth="1"/>
    <col min="13027" max="13027" width="21.44140625" style="29" customWidth="1"/>
    <col min="13028" max="13043" width="9.6640625" style="29"/>
    <col min="13044" max="13045" width="13.44140625" style="29" customWidth="1"/>
    <col min="13046" max="13046" width="9.6640625" style="29"/>
    <col min="13047" max="13047" width="13.88671875" style="29" customWidth="1"/>
    <col min="13048" max="13048" width="10.6640625" style="29" customWidth="1"/>
    <col min="13049" max="13049" width="17.33203125" style="29" customWidth="1"/>
    <col min="13050" max="13051" width="12.6640625" style="29" customWidth="1"/>
    <col min="13052" max="13052" width="11.21875" style="29" customWidth="1"/>
    <col min="13053" max="13053" width="18.33203125" style="29" customWidth="1"/>
    <col min="13054" max="13054" width="12.88671875" style="29" customWidth="1"/>
    <col min="13055" max="13056" width="13.21875" style="29" customWidth="1"/>
    <col min="13057" max="13057" width="10.88671875" style="29" customWidth="1"/>
    <col min="13058" max="13058" width="11.109375" style="29" customWidth="1"/>
    <col min="13059" max="13059" width="15.21875" style="29" customWidth="1"/>
    <col min="13060" max="13060" width="9.6640625" style="29"/>
    <col min="13061" max="13061" width="11" style="29" customWidth="1"/>
    <col min="13062" max="13062" width="10.77734375" style="29" customWidth="1"/>
    <col min="13063" max="13063" width="11.44140625" style="29" customWidth="1"/>
    <col min="13064" max="13064" width="4" style="29" customWidth="1"/>
    <col min="13065" max="13255" width="9.6640625" style="29"/>
    <col min="13256" max="13256" width="6.44140625" style="29" customWidth="1"/>
    <col min="13257" max="13257" width="13.88671875" style="29" customWidth="1"/>
    <col min="13258" max="13258" width="11.88671875" style="29" customWidth="1"/>
    <col min="13259" max="13261" width="9.6640625" style="29"/>
    <col min="13262" max="13262" width="15.44140625" style="29" customWidth="1"/>
    <col min="13263" max="13263" width="16.21875" style="29" customWidth="1"/>
    <col min="13264" max="13275" width="9.6640625" style="29"/>
    <col min="13276" max="13276" width="12" style="29" customWidth="1"/>
    <col min="13277" max="13277" width="12.77734375" style="29" customWidth="1"/>
    <col min="13278" max="13278" width="11.109375" style="29" customWidth="1"/>
    <col min="13279" max="13279" width="12" style="29" customWidth="1"/>
    <col min="13280" max="13280" width="9.6640625" style="29"/>
    <col min="13281" max="13281" width="15.33203125" style="29" customWidth="1"/>
    <col min="13282" max="13282" width="15.21875" style="29" customWidth="1"/>
    <col min="13283" max="13283" width="21.44140625" style="29" customWidth="1"/>
    <col min="13284" max="13299" width="9.6640625" style="29"/>
    <col min="13300" max="13301" width="13.44140625" style="29" customWidth="1"/>
    <col min="13302" max="13302" width="9.6640625" style="29"/>
    <col min="13303" max="13303" width="13.88671875" style="29" customWidth="1"/>
    <col min="13304" max="13304" width="10.6640625" style="29" customWidth="1"/>
    <col min="13305" max="13305" width="17.33203125" style="29" customWidth="1"/>
    <col min="13306" max="13307" width="12.6640625" style="29" customWidth="1"/>
    <col min="13308" max="13308" width="11.21875" style="29" customWidth="1"/>
    <col min="13309" max="13309" width="18.33203125" style="29" customWidth="1"/>
    <col min="13310" max="13310" width="12.88671875" style="29" customWidth="1"/>
    <col min="13311" max="13312" width="13.21875" style="29" customWidth="1"/>
    <col min="13313" max="13313" width="10.88671875" style="29" customWidth="1"/>
    <col min="13314" max="13314" width="11.109375" style="29" customWidth="1"/>
    <col min="13315" max="13315" width="15.21875" style="29" customWidth="1"/>
    <col min="13316" max="13316" width="9.6640625" style="29"/>
    <col min="13317" max="13317" width="11" style="29" customWidth="1"/>
    <col min="13318" max="13318" width="10.77734375" style="29" customWidth="1"/>
    <col min="13319" max="13319" width="11.44140625" style="29" customWidth="1"/>
    <col min="13320" max="13320" width="4" style="29" customWidth="1"/>
    <col min="13321" max="13511" width="9.6640625" style="29"/>
    <col min="13512" max="13512" width="6.44140625" style="29" customWidth="1"/>
    <col min="13513" max="13513" width="13.88671875" style="29" customWidth="1"/>
    <col min="13514" max="13514" width="11.88671875" style="29" customWidth="1"/>
    <col min="13515" max="13517" width="9.6640625" style="29"/>
    <col min="13518" max="13518" width="15.44140625" style="29" customWidth="1"/>
    <col min="13519" max="13519" width="16.21875" style="29" customWidth="1"/>
    <col min="13520" max="13531" width="9.6640625" style="29"/>
    <col min="13532" max="13532" width="12" style="29" customWidth="1"/>
    <col min="13533" max="13533" width="12.77734375" style="29" customWidth="1"/>
    <col min="13534" max="13534" width="11.109375" style="29" customWidth="1"/>
    <col min="13535" max="13535" width="12" style="29" customWidth="1"/>
    <col min="13536" max="13536" width="9.6640625" style="29"/>
    <col min="13537" max="13537" width="15.33203125" style="29" customWidth="1"/>
    <col min="13538" max="13538" width="15.21875" style="29" customWidth="1"/>
    <col min="13539" max="13539" width="21.44140625" style="29" customWidth="1"/>
    <col min="13540" max="13555" width="9.6640625" style="29"/>
    <col min="13556" max="13557" width="13.44140625" style="29" customWidth="1"/>
    <col min="13558" max="13558" width="9.6640625" style="29"/>
    <col min="13559" max="13559" width="13.88671875" style="29" customWidth="1"/>
    <col min="13560" max="13560" width="10.6640625" style="29" customWidth="1"/>
    <col min="13561" max="13561" width="17.33203125" style="29" customWidth="1"/>
    <col min="13562" max="13563" width="12.6640625" style="29" customWidth="1"/>
    <col min="13564" max="13564" width="11.21875" style="29" customWidth="1"/>
    <col min="13565" max="13565" width="18.33203125" style="29" customWidth="1"/>
    <col min="13566" max="13566" width="12.88671875" style="29" customWidth="1"/>
    <col min="13567" max="13568" width="13.21875" style="29" customWidth="1"/>
    <col min="13569" max="13569" width="10.88671875" style="29" customWidth="1"/>
    <col min="13570" max="13570" width="11.109375" style="29" customWidth="1"/>
    <col min="13571" max="13571" width="15.21875" style="29" customWidth="1"/>
    <col min="13572" max="13572" width="9.6640625" style="29"/>
    <col min="13573" max="13573" width="11" style="29" customWidth="1"/>
    <col min="13574" max="13574" width="10.77734375" style="29" customWidth="1"/>
    <col min="13575" max="13575" width="11.44140625" style="29" customWidth="1"/>
    <col min="13576" max="13576" width="4" style="29" customWidth="1"/>
    <col min="13577" max="13767" width="9.6640625" style="29"/>
    <col min="13768" max="13768" width="6.44140625" style="29" customWidth="1"/>
    <col min="13769" max="13769" width="13.88671875" style="29" customWidth="1"/>
    <col min="13770" max="13770" width="11.88671875" style="29" customWidth="1"/>
    <col min="13771" max="13773" width="9.6640625" style="29"/>
    <col min="13774" max="13774" width="15.44140625" style="29" customWidth="1"/>
    <col min="13775" max="13775" width="16.21875" style="29" customWidth="1"/>
    <col min="13776" max="13787" width="9.6640625" style="29"/>
    <col min="13788" max="13788" width="12" style="29" customWidth="1"/>
    <col min="13789" max="13789" width="12.77734375" style="29" customWidth="1"/>
    <col min="13790" max="13790" width="11.109375" style="29" customWidth="1"/>
    <col min="13791" max="13791" width="12" style="29" customWidth="1"/>
    <col min="13792" max="13792" width="9.6640625" style="29"/>
    <col min="13793" max="13793" width="15.33203125" style="29" customWidth="1"/>
    <col min="13794" max="13794" width="15.21875" style="29" customWidth="1"/>
    <col min="13795" max="13795" width="21.44140625" style="29" customWidth="1"/>
    <col min="13796" max="13811" width="9.6640625" style="29"/>
    <col min="13812" max="13813" width="13.44140625" style="29" customWidth="1"/>
    <col min="13814" max="13814" width="9.6640625" style="29"/>
    <col min="13815" max="13815" width="13.88671875" style="29" customWidth="1"/>
    <col min="13816" max="13816" width="10.6640625" style="29" customWidth="1"/>
    <col min="13817" max="13817" width="17.33203125" style="29" customWidth="1"/>
    <col min="13818" max="13819" width="12.6640625" style="29" customWidth="1"/>
    <col min="13820" max="13820" width="11.21875" style="29" customWidth="1"/>
    <col min="13821" max="13821" width="18.33203125" style="29" customWidth="1"/>
    <col min="13822" max="13822" width="12.88671875" style="29" customWidth="1"/>
    <col min="13823" max="13824" width="13.21875" style="29" customWidth="1"/>
    <col min="13825" max="13825" width="10.88671875" style="29" customWidth="1"/>
    <col min="13826" max="13826" width="11.109375" style="29" customWidth="1"/>
    <col min="13827" max="13827" width="15.21875" style="29" customWidth="1"/>
    <col min="13828" max="13828" width="9.6640625" style="29"/>
    <col min="13829" max="13829" width="11" style="29" customWidth="1"/>
    <col min="13830" max="13830" width="10.77734375" style="29" customWidth="1"/>
    <col min="13831" max="13831" width="11.44140625" style="29" customWidth="1"/>
    <col min="13832" max="13832" width="4" style="29" customWidth="1"/>
    <col min="13833" max="14023" width="9.6640625" style="29"/>
    <col min="14024" max="14024" width="6.44140625" style="29" customWidth="1"/>
    <col min="14025" max="14025" width="13.88671875" style="29" customWidth="1"/>
    <col min="14026" max="14026" width="11.88671875" style="29" customWidth="1"/>
    <col min="14027" max="14029" width="9.6640625" style="29"/>
    <col min="14030" max="14030" width="15.44140625" style="29" customWidth="1"/>
    <col min="14031" max="14031" width="16.21875" style="29" customWidth="1"/>
    <col min="14032" max="14043" width="9.6640625" style="29"/>
    <col min="14044" max="14044" width="12" style="29" customWidth="1"/>
    <col min="14045" max="14045" width="12.77734375" style="29" customWidth="1"/>
    <col min="14046" max="14046" width="11.109375" style="29" customWidth="1"/>
    <col min="14047" max="14047" width="12" style="29" customWidth="1"/>
    <col min="14048" max="14048" width="9.6640625" style="29"/>
    <col min="14049" max="14049" width="15.33203125" style="29" customWidth="1"/>
    <col min="14050" max="14050" width="15.21875" style="29" customWidth="1"/>
    <col min="14051" max="14051" width="21.44140625" style="29" customWidth="1"/>
    <col min="14052" max="14067" width="9.6640625" style="29"/>
    <col min="14068" max="14069" width="13.44140625" style="29" customWidth="1"/>
    <col min="14070" max="14070" width="9.6640625" style="29"/>
    <col min="14071" max="14071" width="13.88671875" style="29" customWidth="1"/>
    <col min="14072" max="14072" width="10.6640625" style="29" customWidth="1"/>
    <col min="14073" max="14073" width="17.33203125" style="29" customWidth="1"/>
    <col min="14074" max="14075" width="12.6640625" style="29" customWidth="1"/>
    <col min="14076" max="14076" width="11.21875" style="29" customWidth="1"/>
    <col min="14077" max="14077" width="18.33203125" style="29" customWidth="1"/>
    <col min="14078" max="14078" width="12.88671875" style="29" customWidth="1"/>
    <col min="14079" max="14080" width="13.21875" style="29" customWidth="1"/>
    <col min="14081" max="14081" width="10.88671875" style="29" customWidth="1"/>
    <col min="14082" max="14082" width="11.109375" style="29" customWidth="1"/>
    <col min="14083" max="14083" width="15.21875" style="29" customWidth="1"/>
    <col min="14084" max="14084" width="9.6640625" style="29"/>
    <col min="14085" max="14085" width="11" style="29" customWidth="1"/>
    <col min="14086" max="14086" width="10.77734375" style="29" customWidth="1"/>
    <col min="14087" max="14087" width="11.44140625" style="29" customWidth="1"/>
    <col min="14088" max="14088" width="4" style="29" customWidth="1"/>
    <col min="14089" max="14279" width="9.6640625" style="29"/>
    <col min="14280" max="14280" width="6.44140625" style="29" customWidth="1"/>
    <col min="14281" max="14281" width="13.88671875" style="29" customWidth="1"/>
    <col min="14282" max="14282" width="11.88671875" style="29" customWidth="1"/>
    <col min="14283" max="14285" width="9.6640625" style="29"/>
    <col min="14286" max="14286" width="15.44140625" style="29" customWidth="1"/>
    <col min="14287" max="14287" width="16.21875" style="29" customWidth="1"/>
    <col min="14288" max="14299" width="9.6640625" style="29"/>
    <col min="14300" max="14300" width="12" style="29" customWidth="1"/>
    <col min="14301" max="14301" width="12.77734375" style="29" customWidth="1"/>
    <col min="14302" max="14302" width="11.109375" style="29" customWidth="1"/>
    <col min="14303" max="14303" width="12" style="29" customWidth="1"/>
    <col min="14304" max="14304" width="9.6640625" style="29"/>
    <col min="14305" max="14305" width="15.33203125" style="29" customWidth="1"/>
    <col min="14306" max="14306" width="15.21875" style="29" customWidth="1"/>
    <col min="14307" max="14307" width="21.44140625" style="29" customWidth="1"/>
    <col min="14308" max="14323" width="9.6640625" style="29"/>
    <col min="14324" max="14325" width="13.44140625" style="29" customWidth="1"/>
    <col min="14326" max="14326" width="9.6640625" style="29"/>
    <col min="14327" max="14327" width="13.88671875" style="29" customWidth="1"/>
    <col min="14328" max="14328" width="10.6640625" style="29" customWidth="1"/>
    <col min="14329" max="14329" width="17.33203125" style="29" customWidth="1"/>
    <col min="14330" max="14331" width="12.6640625" style="29" customWidth="1"/>
    <col min="14332" max="14332" width="11.21875" style="29" customWidth="1"/>
    <col min="14333" max="14333" width="18.33203125" style="29" customWidth="1"/>
    <col min="14334" max="14334" width="12.88671875" style="29" customWidth="1"/>
    <col min="14335" max="14336" width="13.21875" style="29" customWidth="1"/>
    <col min="14337" max="14337" width="10.88671875" style="29" customWidth="1"/>
    <col min="14338" max="14338" width="11.109375" style="29" customWidth="1"/>
    <col min="14339" max="14339" width="15.21875" style="29" customWidth="1"/>
    <col min="14340" max="14340" width="9.6640625" style="29"/>
    <col min="14341" max="14341" width="11" style="29" customWidth="1"/>
    <col min="14342" max="14342" width="10.77734375" style="29" customWidth="1"/>
    <col min="14343" max="14343" width="11.44140625" style="29" customWidth="1"/>
    <col min="14344" max="14344" width="4" style="29" customWidth="1"/>
    <col min="14345" max="14535" width="9.6640625" style="29"/>
    <col min="14536" max="14536" width="6.44140625" style="29" customWidth="1"/>
    <col min="14537" max="14537" width="13.88671875" style="29" customWidth="1"/>
    <col min="14538" max="14538" width="11.88671875" style="29" customWidth="1"/>
    <col min="14539" max="14541" width="9.6640625" style="29"/>
    <col min="14542" max="14542" width="15.44140625" style="29" customWidth="1"/>
    <col min="14543" max="14543" width="16.21875" style="29" customWidth="1"/>
    <col min="14544" max="14555" width="9.6640625" style="29"/>
    <col min="14556" max="14556" width="12" style="29" customWidth="1"/>
    <col min="14557" max="14557" width="12.77734375" style="29" customWidth="1"/>
    <col min="14558" max="14558" width="11.109375" style="29" customWidth="1"/>
    <col min="14559" max="14559" width="12" style="29" customWidth="1"/>
    <col min="14560" max="14560" width="9.6640625" style="29"/>
    <col min="14561" max="14561" width="15.33203125" style="29" customWidth="1"/>
    <col min="14562" max="14562" width="15.21875" style="29" customWidth="1"/>
    <col min="14563" max="14563" width="21.44140625" style="29" customWidth="1"/>
    <col min="14564" max="14579" width="9.6640625" style="29"/>
    <col min="14580" max="14581" width="13.44140625" style="29" customWidth="1"/>
    <col min="14582" max="14582" width="9.6640625" style="29"/>
    <col min="14583" max="14583" width="13.88671875" style="29" customWidth="1"/>
    <col min="14584" max="14584" width="10.6640625" style="29" customWidth="1"/>
    <col min="14585" max="14585" width="17.33203125" style="29" customWidth="1"/>
    <col min="14586" max="14587" width="12.6640625" style="29" customWidth="1"/>
    <col min="14588" max="14588" width="11.21875" style="29" customWidth="1"/>
    <col min="14589" max="14589" width="18.33203125" style="29" customWidth="1"/>
    <col min="14590" max="14590" width="12.88671875" style="29" customWidth="1"/>
    <col min="14591" max="14592" width="13.21875" style="29" customWidth="1"/>
    <col min="14593" max="14593" width="10.88671875" style="29" customWidth="1"/>
    <col min="14594" max="14594" width="11.109375" style="29" customWidth="1"/>
    <col min="14595" max="14595" width="15.21875" style="29" customWidth="1"/>
    <col min="14596" max="14596" width="9.6640625" style="29"/>
    <col min="14597" max="14597" width="11" style="29" customWidth="1"/>
    <col min="14598" max="14598" width="10.77734375" style="29" customWidth="1"/>
    <col min="14599" max="14599" width="11.44140625" style="29" customWidth="1"/>
    <col min="14600" max="14600" width="4" style="29" customWidth="1"/>
    <col min="14601" max="14791" width="9.6640625" style="29"/>
    <col min="14792" max="14792" width="6.44140625" style="29" customWidth="1"/>
    <col min="14793" max="14793" width="13.88671875" style="29" customWidth="1"/>
    <col min="14794" max="14794" width="11.88671875" style="29" customWidth="1"/>
    <col min="14795" max="14797" width="9.6640625" style="29"/>
    <col min="14798" max="14798" width="15.44140625" style="29" customWidth="1"/>
    <col min="14799" max="14799" width="16.21875" style="29" customWidth="1"/>
    <col min="14800" max="14811" width="9.6640625" style="29"/>
    <col min="14812" max="14812" width="12" style="29" customWidth="1"/>
    <col min="14813" max="14813" width="12.77734375" style="29" customWidth="1"/>
    <col min="14814" max="14814" width="11.109375" style="29" customWidth="1"/>
    <col min="14815" max="14815" width="12" style="29" customWidth="1"/>
    <col min="14816" max="14816" width="9.6640625" style="29"/>
    <col min="14817" max="14817" width="15.33203125" style="29" customWidth="1"/>
    <col min="14818" max="14818" width="15.21875" style="29" customWidth="1"/>
    <col min="14819" max="14819" width="21.44140625" style="29" customWidth="1"/>
    <col min="14820" max="14835" width="9.6640625" style="29"/>
    <col min="14836" max="14837" width="13.44140625" style="29" customWidth="1"/>
    <col min="14838" max="14838" width="9.6640625" style="29"/>
    <col min="14839" max="14839" width="13.88671875" style="29" customWidth="1"/>
    <col min="14840" max="14840" width="10.6640625" style="29" customWidth="1"/>
    <col min="14841" max="14841" width="17.33203125" style="29" customWidth="1"/>
    <col min="14842" max="14843" width="12.6640625" style="29" customWidth="1"/>
    <col min="14844" max="14844" width="11.21875" style="29" customWidth="1"/>
    <col min="14845" max="14845" width="18.33203125" style="29" customWidth="1"/>
    <col min="14846" max="14846" width="12.88671875" style="29" customWidth="1"/>
    <col min="14847" max="14848" width="13.21875" style="29" customWidth="1"/>
    <col min="14849" max="14849" width="10.88671875" style="29" customWidth="1"/>
    <col min="14850" max="14850" width="11.109375" style="29" customWidth="1"/>
    <col min="14851" max="14851" width="15.21875" style="29" customWidth="1"/>
    <col min="14852" max="14852" width="9.6640625" style="29"/>
    <col min="14853" max="14853" width="11" style="29" customWidth="1"/>
    <col min="14854" max="14854" width="10.77734375" style="29" customWidth="1"/>
    <col min="14855" max="14855" width="11.44140625" style="29" customWidth="1"/>
    <col min="14856" max="14856" width="4" style="29" customWidth="1"/>
    <col min="14857" max="15047" width="9.6640625" style="29"/>
    <col min="15048" max="15048" width="6.44140625" style="29" customWidth="1"/>
    <col min="15049" max="15049" width="13.88671875" style="29" customWidth="1"/>
    <col min="15050" max="15050" width="11.88671875" style="29" customWidth="1"/>
    <col min="15051" max="15053" width="9.6640625" style="29"/>
    <col min="15054" max="15054" width="15.44140625" style="29" customWidth="1"/>
    <col min="15055" max="15055" width="16.21875" style="29" customWidth="1"/>
    <col min="15056" max="15067" width="9.6640625" style="29"/>
    <col min="15068" max="15068" width="12" style="29" customWidth="1"/>
    <col min="15069" max="15069" width="12.77734375" style="29" customWidth="1"/>
    <col min="15070" max="15070" width="11.109375" style="29" customWidth="1"/>
    <col min="15071" max="15071" width="12" style="29" customWidth="1"/>
    <col min="15072" max="15072" width="9.6640625" style="29"/>
    <col min="15073" max="15073" width="15.33203125" style="29" customWidth="1"/>
    <col min="15074" max="15074" width="15.21875" style="29" customWidth="1"/>
    <col min="15075" max="15075" width="21.44140625" style="29" customWidth="1"/>
    <col min="15076" max="15091" width="9.6640625" style="29"/>
    <col min="15092" max="15093" width="13.44140625" style="29" customWidth="1"/>
    <col min="15094" max="15094" width="9.6640625" style="29"/>
    <col min="15095" max="15095" width="13.88671875" style="29" customWidth="1"/>
    <col min="15096" max="15096" width="10.6640625" style="29" customWidth="1"/>
    <col min="15097" max="15097" width="17.33203125" style="29" customWidth="1"/>
    <col min="15098" max="15099" width="12.6640625" style="29" customWidth="1"/>
    <col min="15100" max="15100" width="11.21875" style="29" customWidth="1"/>
    <col min="15101" max="15101" width="18.33203125" style="29" customWidth="1"/>
    <col min="15102" max="15102" width="12.88671875" style="29" customWidth="1"/>
    <col min="15103" max="15104" width="13.21875" style="29" customWidth="1"/>
    <col min="15105" max="15105" width="10.88671875" style="29" customWidth="1"/>
    <col min="15106" max="15106" width="11.109375" style="29" customWidth="1"/>
    <col min="15107" max="15107" width="15.21875" style="29" customWidth="1"/>
    <col min="15108" max="15108" width="9.6640625" style="29"/>
    <col min="15109" max="15109" width="11" style="29" customWidth="1"/>
    <col min="15110" max="15110" width="10.77734375" style="29" customWidth="1"/>
    <col min="15111" max="15111" width="11.44140625" style="29" customWidth="1"/>
    <col min="15112" max="15112" width="4" style="29" customWidth="1"/>
    <col min="15113" max="15303" width="9.6640625" style="29"/>
    <col min="15304" max="15304" width="6.44140625" style="29" customWidth="1"/>
    <col min="15305" max="15305" width="13.88671875" style="29" customWidth="1"/>
    <col min="15306" max="15306" width="11.88671875" style="29" customWidth="1"/>
    <col min="15307" max="15309" width="9.6640625" style="29"/>
    <col min="15310" max="15310" width="15.44140625" style="29" customWidth="1"/>
    <col min="15311" max="15311" width="16.21875" style="29" customWidth="1"/>
    <col min="15312" max="15323" width="9.6640625" style="29"/>
    <col min="15324" max="15324" width="12" style="29" customWidth="1"/>
    <col min="15325" max="15325" width="12.77734375" style="29" customWidth="1"/>
    <col min="15326" max="15326" width="11.109375" style="29" customWidth="1"/>
    <col min="15327" max="15327" width="12" style="29" customWidth="1"/>
    <col min="15328" max="15328" width="9.6640625" style="29"/>
    <col min="15329" max="15329" width="15.33203125" style="29" customWidth="1"/>
    <col min="15330" max="15330" width="15.21875" style="29" customWidth="1"/>
    <col min="15331" max="15331" width="21.44140625" style="29" customWidth="1"/>
    <col min="15332" max="15347" width="9.6640625" style="29"/>
    <col min="15348" max="15349" width="13.44140625" style="29" customWidth="1"/>
    <col min="15350" max="15350" width="9.6640625" style="29"/>
    <col min="15351" max="15351" width="13.88671875" style="29" customWidth="1"/>
    <col min="15352" max="15352" width="10.6640625" style="29" customWidth="1"/>
    <col min="15353" max="15353" width="17.33203125" style="29" customWidth="1"/>
    <col min="15354" max="15355" width="12.6640625" style="29" customWidth="1"/>
    <col min="15356" max="15356" width="11.21875" style="29" customWidth="1"/>
    <col min="15357" max="15357" width="18.33203125" style="29" customWidth="1"/>
    <col min="15358" max="15358" width="12.88671875" style="29" customWidth="1"/>
    <col min="15359" max="15360" width="13.21875" style="29" customWidth="1"/>
    <col min="15361" max="15361" width="10.88671875" style="29" customWidth="1"/>
    <col min="15362" max="15362" width="11.109375" style="29" customWidth="1"/>
    <col min="15363" max="15363" width="15.21875" style="29" customWidth="1"/>
    <col min="15364" max="15364" width="9.6640625" style="29"/>
    <col min="15365" max="15365" width="11" style="29" customWidth="1"/>
    <col min="15366" max="15366" width="10.77734375" style="29" customWidth="1"/>
    <col min="15367" max="15367" width="11.44140625" style="29" customWidth="1"/>
    <col min="15368" max="15368" width="4" style="29" customWidth="1"/>
    <col min="15369" max="15559" width="9.6640625" style="29"/>
    <col min="15560" max="15560" width="6.44140625" style="29" customWidth="1"/>
    <col min="15561" max="15561" width="13.88671875" style="29" customWidth="1"/>
    <col min="15562" max="15562" width="11.88671875" style="29" customWidth="1"/>
    <col min="15563" max="15565" width="9.6640625" style="29"/>
    <col min="15566" max="15566" width="15.44140625" style="29" customWidth="1"/>
    <col min="15567" max="15567" width="16.21875" style="29" customWidth="1"/>
    <col min="15568" max="15579" width="9.6640625" style="29"/>
    <col min="15580" max="15580" width="12" style="29" customWidth="1"/>
    <col min="15581" max="15581" width="12.77734375" style="29" customWidth="1"/>
    <col min="15582" max="15582" width="11.109375" style="29" customWidth="1"/>
    <col min="15583" max="15583" width="12" style="29" customWidth="1"/>
    <col min="15584" max="15584" width="9.6640625" style="29"/>
    <col min="15585" max="15585" width="15.33203125" style="29" customWidth="1"/>
    <col min="15586" max="15586" width="15.21875" style="29" customWidth="1"/>
    <col min="15587" max="15587" width="21.44140625" style="29" customWidth="1"/>
    <col min="15588" max="15603" width="9.6640625" style="29"/>
    <col min="15604" max="15605" width="13.44140625" style="29" customWidth="1"/>
    <col min="15606" max="15606" width="9.6640625" style="29"/>
    <col min="15607" max="15607" width="13.88671875" style="29" customWidth="1"/>
    <col min="15608" max="15608" width="10.6640625" style="29" customWidth="1"/>
    <col min="15609" max="15609" width="17.33203125" style="29" customWidth="1"/>
    <col min="15610" max="15611" width="12.6640625" style="29" customWidth="1"/>
    <col min="15612" max="15612" width="11.21875" style="29" customWidth="1"/>
    <col min="15613" max="15613" width="18.33203125" style="29" customWidth="1"/>
    <col min="15614" max="15614" width="12.88671875" style="29" customWidth="1"/>
    <col min="15615" max="15616" width="13.21875" style="29" customWidth="1"/>
    <col min="15617" max="15617" width="10.88671875" style="29" customWidth="1"/>
    <col min="15618" max="15618" width="11.109375" style="29" customWidth="1"/>
    <col min="15619" max="15619" width="15.21875" style="29" customWidth="1"/>
    <col min="15620" max="15620" width="9.6640625" style="29"/>
    <col min="15621" max="15621" width="11" style="29" customWidth="1"/>
    <col min="15622" max="15622" width="10.77734375" style="29" customWidth="1"/>
    <col min="15623" max="15623" width="11.44140625" style="29" customWidth="1"/>
    <col min="15624" max="15624" width="4" style="29" customWidth="1"/>
    <col min="15625" max="15815" width="9.6640625" style="29"/>
    <col min="15816" max="15816" width="6.44140625" style="29" customWidth="1"/>
    <col min="15817" max="15817" width="13.88671875" style="29" customWidth="1"/>
    <col min="15818" max="15818" width="11.88671875" style="29" customWidth="1"/>
    <col min="15819" max="15821" width="9.6640625" style="29"/>
    <col min="15822" max="15822" width="15.44140625" style="29" customWidth="1"/>
    <col min="15823" max="15823" width="16.21875" style="29" customWidth="1"/>
    <col min="15824" max="15835" width="9.6640625" style="29"/>
    <col min="15836" max="15836" width="12" style="29" customWidth="1"/>
    <col min="15837" max="15837" width="12.77734375" style="29" customWidth="1"/>
    <col min="15838" max="15838" width="11.109375" style="29" customWidth="1"/>
    <col min="15839" max="15839" width="12" style="29" customWidth="1"/>
    <col min="15840" max="15840" width="9.6640625" style="29"/>
    <col min="15841" max="15841" width="15.33203125" style="29" customWidth="1"/>
    <col min="15842" max="15842" width="15.21875" style="29" customWidth="1"/>
    <col min="15843" max="15843" width="21.44140625" style="29" customWidth="1"/>
    <col min="15844" max="15859" width="9.6640625" style="29"/>
    <col min="15860" max="15861" width="13.44140625" style="29" customWidth="1"/>
    <col min="15862" max="15862" width="9.6640625" style="29"/>
    <col min="15863" max="15863" width="13.88671875" style="29" customWidth="1"/>
    <col min="15864" max="15864" width="10.6640625" style="29" customWidth="1"/>
    <col min="15865" max="15865" width="17.33203125" style="29" customWidth="1"/>
    <col min="15866" max="15867" width="12.6640625" style="29" customWidth="1"/>
    <col min="15868" max="15868" width="11.21875" style="29" customWidth="1"/>
    <col min="15869" max="15869" width="18.33203125" style="29" customWidth="1"/>
    <col min="15870" max="15870" width="12.88671875" style="29" customWidth="1"/>
    <col min="15871" max="15872" width="13.21875" style="29" customWidth="1"/>
    <col min="15873" max="15873" width="10.88671875" style="29" customWidth="1"/>
    <col min="15874" max="15874" width="11.109375" style="29" customWidth="1"/>
    <col min="15875" max="15875" width="15.21875" style="29" customWidth="1"/>
    <col min="15876" max="15876" width="9.6640625" style="29"/>
    <col min="15877" max="15877" width="11" style="29" customWidth="1"/>
    <col min="15878" max="15878" width="10.77734375" style="29" customWidth="1"/>
    <col min="15879" max="15879" width="11.44140625" style="29" customWidth="1"/>
    <col min="15880" max="15880" width="4" style="29" customWidth="1"/>
    <col min="15881" max="16071" width="9.6640625" style="29"/>
    <col min="16072" max="16072" width="6.44140625" style="29" customWidth="1"/>
    <col min="16073" max="16073" width="13.88671875" style="29" customWidth="1"/>
    <col min="16074" max="16074" width="11.88671875" style="29" customWidth="1"/>
    <col min="16075" max="16077" width="9.6640625" style="29"/>
    <col min="16078" max="16078" width="15.44140625" style="29" customWidth="1"/>
    <col min="16079" max="16079" width="16.21875" style="29" customWidth="1"/>
    <col min="16080" max="16091" width="9.6640625" style="29"/>
    <col min="16092" max="16092" width="12" style="29" customWidth="1"/>
    <col min="16093" max="16093" width="12.77734375" style="29" customWidth="1"/>
    <col min="16094" max="16094" width="11.109375" style="29" customWidth="1"/>
    <col min="16095" max="16095" width="12" style="29" customWidth="1"/>
    <col min="16096" max="16096" width="9.6640625" style="29"/>
    <col min="16097" max="16097" width="15.33203125" style="29" customWidth="1"/>
    <col min="16098" max="16098" width="15.21875" style="29" customWidth="1"/>
    <col min="16099" max="16099" width="21.44140625" style="29" customWidth="1"/>
    <col min="16100" max="16115" width="9.6640625" style="29"/>
    <col min="16116" max="16117" width="13.44140625" style="29" customWidth="1"/>
    <col min="16118" max="16118" width="9.6640625" style="29"/>
    <col min="16119" max="16119" width="13.88671875" style="29" customWidth="1"/>
    <col min="16120" max="16120" width="10.6640625" style="29" customWidth="1"/>
    <col min="16121" max="16121" width="17.33203125" style="29" customWidth="1"/>
    <col min="16122" max="16123" width="12.6640625" style="29" customWidth="1"/>
    <col min="16124" max="16124" width="11.21875" style="29" customWidth="1"/>
    <col min="16125" max="16125" width="18.33203125" style="29" customWidth="1"/>
    <col min="16126" max="16126" width="12.88671875" style="29" customWidth="1"/>
    <col min="16127" max="16128" width="13.21875" style="29" customWidth="1"/>
    <col min="16129" max="16129" width="10.88671875" style="29" customWidth="1"/>
    <col min="16130" max="16130" width="11.109375" style="29" customWidth="1"/>
    <col min="16131" max="16131" width="15.21875" style="29" customWidth="1"/>
    <col min="16132" max="16132" width="9.6640625" style="29"/>
    <col min="16133" max="16133" width="11" style="29" customWidth="1"/>
    <col min="16134" max="16134" width="10.77734375" style="29" customWidth="1"/>
    <col min="16135" max="16135" width="11.44140625" style="29" customWidth="1"/>
    <col min="16136" max="16136" width="4" style="29" customWidth="1"/>
    <col min="16137" max="16384" width="9.6640625" style="29"/>
  </cols>
  <sheetData>
    <row r="1" spans="1:144" ht="13.2" x14ac:dyDescent="0.2">
      <c r="A1" s="28" t="s">
        <v>334</v>
      </c>
    </row>
    <row r="2" spans="1:144" x14ac:dyDescent="0.2">
      <c r="C2" s="31" t="s">
        <v>335</v>
      </c>
      <c r="BI2" s="31"/>
    </row>
    <row r="3" spans="1:144" s="30" customFormat="1" x14ac:dyDescent="0.2">
      <c r="A3" s="32"/>
      <c r="B3" s="33" t="s">
        <v>336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</row>
    <row r="4" spans="1:144" s="30" customFormat="1" x14ac:dyDescent="0.2">
      <c r="A4" s="32"/>
      <c r="B4" s="35" t="s">
        <v>337</v>
      </c>
      <c r="C4" s="34" t="s">
        <v>580</v>
      </c>
      <c r="D4" s="34" t="s">
        <v>580</v>
      </c>
      <c r="E4" s="34" t="s">
        <v>346</v>
      </c>
      <c r="F4" s="34" t="s">
        <v>346</v>
      </c>
      <c r="G4" s="34" t="s">
        <v>581</v>
      </c>
      <c r="H4" s="34" t="s">
        <v>346</v>
      </c>
      <c r="I4" s="34" t="s">
        <v>582</v>
      </c>
      <c r="J4" s="34" t="s">
        <v>582</v>
      </c>
      <c r="K4" s="34" t="s">
        <v>582</v>
      </c>
      <c r="L4" s="34" t="s">
        <v>582</v>
      </c>
      <c r="M4" s="34" t="s">
        <v>344</v>
      </c>
      <c r="N4" s="34" t="s">
        <v>582</v>
      </c>
      <c r="O4" s="34" t="s">
        <v>583</v>
      </c>
      <c r="P4" s="34" t="s">
        <v>585</v>
      </c>
      <c r="Q4" s="34" t="s">
        <v>348</v>
      </c>
      <c r="R4" s="34" t="s">
        <v>582</v>
      </c>
      <c r="S4" s="34" t="s">
        <v>582</v>
      </c>
      <c r="T4" s="34" t="s">
        <v>582</v>
      </c>
      <c r="U4" s="34" t="s">
        <v>582</v>
      </c>
      <c r="V4" s="34" t="s">
        <v>341</v>
      </c>
      <c r="W4" s="34" t="s">
        <v>583</v>
      </c>
      <c r="X4" s="34" t="s">
        <v>346</v>
      </c>
      <c r="Y4" s="34" t="s">
        <v>580</v>
      </c>
      <c r="Z4" s="34" t="s">
        <v>580</v>
      </c>
      <c r="AA4" s="34" t="s">
        <v>583</v>
      </c>
      <c r="AB4" s="34" t="s">
        <v>343</v>
      </c>
      <c r="AC4" s="34" t="s">
        <v>583</v>
      </c>
      <c r="AD4" s="34" t="s">
        <v>582</v>
      </c>
      <c r="AE4" s="34" t="s">
        <v>346</v>
      </c>
      <c r="AF4" s="34" t="s">
        <v>346</v>
      </c>
      <c r="AG4" s="34" t="s">
        <v>583</v>
      </c>
      <c r="AH4" s="34" t="s">
        <v>346</v>
      </c>
      <c r="AI4" s="34" t="s">
        <v>584</v>
      </c>
      <c r="AJ4" s="34" t="s">
        <v>583</v>
      </c>
      <c r="AK4" s="34" t="s">
        <v>583</v>
      </c>
      <c r="AL4" s="34" t="s">
        <v>583</v>
      </c>
      <c r="AM4" s="34" t="s">
        <v>582</v>
      </c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</row>
    <row r="5" spans="1:144" s="30" customFormat="1" x14ac:dyDescent="0.2">
      <c r="A5" s="32"/>
      <c r="B5" s="33" t="s">
        <v>353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</row>
    <row r="6" spans="1:144" s="38" customFormat="1" x14ac:dyDescent="0.2">
      <c r="A6" s="36"/>
      <c r="B6" s="33" t="s">
        <v>354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  <c r="EJ6" s="37"/>
      <c r="EK6" s="37"/>
      <c r="EL6" s="37"/>
      <c r="EM6" s="37"/>
      <c r="EN6" s="37"/>
    </row>
    <row r="7" spans="1:144" s="47" customFormat="1" ht="20.399999999999999" x14ac:dyDescent="0.2">
      <c r="A7" s="46"/>
      <c r="B7" s="33" t="s">
        <v>355</v>
      </c>
      <c r="C7" s="40" t="s">
        <v>189</v>
      </c>
      <c r="D7" s="40" t="s">
        <v>193</v>
      </c>
      <c r="E7" s="40" t="s">
        <v>195</v>
      </c>
      <c r="F7" s="40" t="s">
        <v>196</v>
      </c>
      <c r="G7" s="40" t="s">
        <v>49</v>
      </c>
      <c r="H7" s="40" t="s">
        <v>631</v>
      </c>
      <c r="I7" s="40" t="s">
        <v>200</v>
      </c>
      <c r="J7" s="40" t="s">
        <v>202</v>
      </c>
      <c r="K7" s="40" t="s">
        <v>204</v>
      </c>
      <c r="L7" s="40" t="s">
        <v>205</v>
      </c>
      <c r="M7" s="40" t="s">
        <v>207</v>
      </c>
      <c r="N7" s="40" t="s">
        <v>579</v>
      </c>
      <c r="O7" s="40" t="s">
        <v>211</v>
      </c>
      <c r="P7" s="40" t="s">
        <v>214</v>
      </c>
      <c r="Q7" s="40" t="s">
        <v>217</v>
      </c>
      <c r="R7" s="40" t="s">
        <v>222</v>
      </c>
      <c r="S7" s="40" t="s">
        <v>218</v>
      </c>
      <c r="T7" s="40" t="s">
        <v>219</v>
      </c>
      <c r="U7" s="40" t="s">
        <v>221</v>
      </c>
      <c r="V7" s="40" t="s">
        <v>223</v>
      </c>
      <c r="W7" s="40" t="s">
        <v>224</v>
      </c>
      <c r="X7" s="40" t="s">
        <v>630</v>
      </c>
      <c r="Y7" s="40" t="s">
        <v>625</v>
      </c>
      <c r="Z7" s="40" t="s">
        <v>616</v>
      </c>
      <c r="AA7" s="40" t="s">
        <v>226</v>
      </c>
      <c r="AB7" s="40" t="s">
        <v>627</v>
      </c>
      <c r="AC7" s="40" t="s">
        <v>229</v>
      </c>
      <c r="AD7" s="40" t="s">
        <v>230</v>
      </c>
      <c r="AE7" s="40" t="s">
        <v>231</v>
      </c>
      <c r="AF7" s="40" t="s">
        <v>232</v>
      </c>
      <c r="AG7" s="40" t="s">
        <v>233</v>
      </c>
      <c r="AH7" s="40" t="s">
        <v>235</v>
      </c>
      <c r="AI7" s="40" t="s">
        <v>236</v>
      </c>
      <c r="AJ7" s="40" t="s">
        <v>638</v>
      </c>
      <c r="AK7" s="40" t="s">
        <v>633</v>
      </c>
      <c r="AL7" s="40" t="s">
        <v>635</v>
      </c>
      <c r="AM7" s="40" t="s">
        <v>495</v>
      </c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</row>
    <row r="8" spans="1:144" x14ac:dyDescent="0.2">
      <c r="A8" s="42" t="s">
        <v>364</v>
      </c>
      <c r="B8" s="43"/>
    </row>
    <row r="9" spans="1:144" x14ac:dyDescent="0.2">
      <c r="A9" s="44">
        <v>1876</v>
      </c>
      <c r="B9" s="43"/>
      <c r="C9" s="45">
        <v>0.9</v>
      </c>
      <c r="D9" s="45">
        <v>1.65</v>
      </c>
      <c r="E9" s="45">
        <v>5</v>
      </c>
      <c r="F9" s="45">
        <v>8</v>
      </c>
      <c r="G9" s="45">
        <v>0.45</v>
      </c>
      <c r="H9" s="45">
        <v>5</v>
      </c>
      <c r="I9" s="45">
        <v>28</v>
      </c>
      <c r="J9" s="45">
        <v>1.6</v>
      </c>
      <c r="K9" s="45">
        <v>2.2999999999999998</v>
      </c>
      <c r="L9" s="45">
        <v>15</v>
      </c>
      <c r="M9" s="45">
        <v>3</v>
      </c>
      <c r="N9" s="45">
        <v>0.8</v>
      </c>
      <c r="O9" s="45">
        <v>1.05</v>
      </c>
      <c r="P9" s="45">
        <v>0.9</v>
      </c>
      <c r="Q9" s="45">
        <v>2.5</v>
      </c>
      <c r="R9" s="45">
        <v>0.75</v>
      </c>
      <c r="S9" s="45">
        <v>0.9</v>
      </c>
      <c r="T9" s="45">
        <v>0.35</v>
      </c>
      <c r="U9" s="45">
        <v>0.4</v>
      </c>
      <c r="V9" s="45">
        <v>2.75</v>
      </c>
      <c r="W9" s="45">
        <v>2.5</v>
      </c>
      <c r="X9" s="45">
        <v>4</v>
      </c>
      <c r="Y9" s="45">
        <v>2.2999999999999998</v>
      </c>
      <c r="Z9" s="45">
        <v>1.1000000000000001</v>
      </c>
      <c r="AA9" s="45">
        <v>1.25</v>
      </c>
      <c r="AB9" s="45">
        <v>28</v>
      </c>
      <c r="AC9" s="45">
        <v>2</v>
      </c>
      <c r="AD9" s="45">
        <v>1.5</v>
      </c>
      <c r="AE9" s="45">
        <v>5</v>
      </c>
      <c r="AF9" s="45">
        <v>3</v>
      </c>
      <c r="AG9" s="45">
        <v>0.2</v>
      </c>
      <c r="AH9" s="45">
        <v>18</v>
      </c>
      <c r="AI9" s="45">
        <v>1.75</v>
      </c>
      <c r="AJ9" s="45">
        <v>2.2916666666666665E-2</v>
      </c>
      <c r="AK9" s="45">
        <v>0.2</v>
      </c>
      <c r="AL9" s="45">
        <v>0.5</v>
      </c>
      <c r="AM9" s="45">
        <v>2.75</v>
      </c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</row>
    <row r="10" spans="1:144" x14ac:dyDescent="0.2">
      <c r="A10" s="44">
        <v>1875</v>
      </c>
      <c r="B10" s="43"/>
      <c r="C10" s="45">
        <v>0.95</v>
      </c>
      <c r="D10" s="45">
        <v>1.9</v>
      </c>
      <c r="E10" s="45">
        <v>1.5</v>
      </c>
      <c r="F10" s="45">
        <v>6</v>
      </c>
      <c r="G10" s="45">
        <v>0.5</v>
      </c>
      <c r="H10" s="45">
        <v>3</v>
      </c>
      <c r="I10" s="45">
        <v>18</v>
      </c>
      <c r="J10" s="45">
        <v>1.25</v>
      </c>
      <c r="K10" s="45">
        <v>2</v>
      </c>
      <c r="L10" s="45">
        <v>14</v>
      </c>
      <c r="M10" s="45">
        <v>2.75</v>
      </c>
      <c r="N10" s="45">
        <v>0.9</v>
      </c>
      <c r="O10" s="45">
        <v>0.8</v>
      </c>
      <c r="P10" s="45">
        <v>1</v>
      </c>
      <c r="Q10" s="45">
        <v>3</v>
      </c>
      <c r="R10" s="45">
        <v>0.5</v>
      </c>
      <c r="S10" s="45">
        <v>1</v>
      </c>
      <c r="T10" s="45">
        <v>0.3</v>
      </c>
      <c r="U10" s="45">
        <v>1.6</v>
      </c>
      <c r="V10" s="45">
        <v>3</v>
      </c>
      <c r="W10" s="45">
        <v>2</v>
      </c>
      <c r="X10" s="45">
        <v>4.25</v>
      </c>
      <c r="Y10" s="45">
        <v>7</v>
      </c>
      <c r="Z10" s="45">
        <v>1.75</v>
      </c>
      <c r="AA10" s="45">
        <v>1.1000000000000001</v>
      </c>
      <c r="AB10" s="45">
        <v>26</v>
      </c>
      <c r="AC10" s="45">
        <v>1.5</v>
      </c>
      <c r="AD10" s="45">
        <v>1.75</v>
      </c>
      <c r="AE10" s="45">
        <v>5.5</v>
      </c>
      <c r="AF10" s="45">
        <v>2.5</v>
      </c>
      <c r="AG10" s="45">
        <v>0.22500000000000001</v>
      </c>
      <c r="AH10" s="45">
        <v>16</v>
      </c>
      <c r="AI10" s="45">
        <v>1.5</v>
      </c>
      <c r="AJ10" s="45">
        <v>2.0833333333333332E-2</v>
      </c>
      <c r="AK10" s="45">
        <v>0.27500000000000002</v>
      </c>
      <c r="AL10" s="45">
        <v>4.1666666666666664E-2</v>
      </c>
      <c r="AM10" s="45">
        <v>3.25</v>
      </c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</row>
    <row r="11" spans="1:144" x14ac:dyDescent="0.2">
      <c r="A11" s="44">
        <v>1874</v>
      </c>
      <c r="B11" s="48"/>
      <c r="C11" s="45">
        <v>1.05</v>
      </c>
      <c r="D11" s="45">
        <v>1.75</v>
      </c>
      <c r="E11" s="45">
        <v>5.25</v>
      </c>
      <c r="F11" s="45">
        <v>7</v>
      </c>
      <c r="G11" s="45">
        <v>0.5</v>
      </c>
      <c r="H11" s="45">
        <v>3</v>
      </c>
      <c r="I11" s="45">
        <v>30</v>
      </c>
      <c r="J11" s="45">
        <v>1.75</v>
      </c>
      <c r="K11" s="45">
        <v>2.25</v>
      </c>
      <c r="L11" s="45">
        <v>18.5</v>
      </c>
      <c r="M11" s="45">
        <v>3</v>
      </c>
      <c r="N11" s="45">
        <v>1.6</v>
      </c>
      <c r="O11" s="45">
        <v>1.4</v>
      </c>
      <c r="P11" s="45">
        <v>2</v>
      </c>
      <c r="Q11" s="45">
        <v>3</v>
      </c>
      <c r="R11" s="45">
        <v>0.55000000000000004</v>
      </c>
      <c r="S11" s="45">
        <v>1.1000000000000001</v>
      </c>
      <c r="T11" s="45">
        <v>0.65</v>
      </c>
      <c r="U11" s="45">
        <v>2.2000000000000002</v>
      </c>
      <c r="V11" s="45">
        <v>3.5</v>
      </c>
      <c r="W11" s="45">
        <v>1.2</v>
      </c>
      <c r="X11" s="45">
        <v>4.5</v>
      </c>
      <c r="Y11" s="45">
        <v>3</v>
      </c>
      <c r="Z11" s="45">
        <v>2.75</v>
      </c>
      <c r="AA11" s="45">
        <v>1.1499999999999999</v>
      </c>
      <c r="AB11" s="45">
        <v>30</v>
      </c>
      <c r="AC11" s="45">
        <v>1.25</v>
      </c>
      <c r="AD11" s="45">
        <v>2</v>
      </c>
      <c r="AE11" s="45">
        <v>5</v>
      </c>
      <c r="AF11" s="45">
        <v>4</v>
      </c>
      <c r="AG11" s="45">
        <v>0.25</v>
      </c>
      <c r="AH11" s="45">
        <v>21</v>
      </c>
      <c r="AI11" s="45">
        <v>1.8</v>
      </c>
      <c r="AJ11" s="45">
        <v>2.5000000000000001E-2</v>
      </c>
      <c r="AK11" s="45">
        <v>0.3</v>
      </c>
      <c r="AL11" s="45">
        <v>0.05</v>
      </c>
      <c r="AM11" s="45">
        <v>5.75</v>
      </c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</row>
    <row r="12" spans="1:144" x14ac:dyDescent="0.2">
      <c r="A12" s="44">
        <v>1872</v>
      </c>
      <c r="B12" s="48"/>
      <c r="C12" s="45">
        <v>0.95</v>
      </c>
      <c r="D12" s="45">
        <v>1.35</v>
      </c>
      <c r="E12" s="45">
        <v>4.5</v>
      </c>
      <c r="F12" s="45">
        <v>9</v>
      </c>
      <c r="G12" s="45">
        <v>0.65</v>
      </c>
      <c r="H12" s="45">
        <v>4</v>
      </c>
      <c r="I12" s="45">
        <v>42</v>
      </c>
      <c r="J12" s="45">
        <v>2.25</v>
      </c>
      <c r="K12" s="45">
        <v>3</v>
      </c>
      <c r="L12" s="45">
        <v>18</v>
      </c>
      <c r="M12" s="45">
        <v>2.5</v>
      </c>
      <c r="N12" s="45">
        <v>2.5</v>
      </c>
      <c r="O12" s="45">
        <v>1.4</v>
      </c>
      <c r="P12" s="45">
        <v>1.3</v>
      </c>
      <c r="Q12" s="45">
        <v>3</v>
      </c>
      <c r="R12" s="45">
        <v>0.75</v>
      </c>
      <c r="S12" s="45">
        <v>1.2</v>
      </c>
      <c r="T12" s="45">
        <v>0.55000000000000004</v>
      </c>
      <c r="U12" s="45">
        <v>1.4</v>
      </c>
      <c r="V12" s="45">
        <v>5</v>
      </c>
      <c r="W12" s="45">
        <v>0.9</v>
      </c>
      <c r="X12" s="45">
        <v>5.25</v>
      </c>
      <c r="Y12" s="45">
        <v>1.75</v>
      </c>
      <c r="Z12" s="45">
        <v>1.8</v>
      </c>
      <c r="AA12" s="45">
        <v>1.3</v>
      </c>
      <c r="AB12" s="45">
        <v>32</v>
      </c>
      <c r="AC12" s="45">
        <v>0.75</v>
      </c>
      <c r="AD12" s="45">
        <v>2.5</v>
      </c>
      <c r="AE12" s="45">
        <v>4</v>
      </c>
      <c r="AF12" s="45">
        <v>3</v>
      </c>
      <c r="AG12" s="45">
        <v>0.15</v>
      </c>
      <c r="AH12" s="45">
        <v>18</v>
      </c>
      <c r="AI12" s="45">
        <v>2</v>
      </c>
      <c r="AJ12" s="45">
        <v>3.3333333333333333E-2</v>
      </c>
      <c r="AK12" s="45">
        <v>0.15</v>
      </c>
      <c r="AL12" s="45">
        <v>6.6666666666666666E-2</v>
      </c>
      <c r="AM12" s="45">
        <v>7.25</v>
      </c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</row>
    <row r="13" spans="1:144" x14ac:dyDescent="0.2">
      <c r="A13" s="44">
        <v>1871</v>
      </c>
      <c r="B13" s="48"/>
      <c r="C13" s="45">
        <v>1.5</v>
      </c>
      <c r="D13" s="45">
        <v>1.55</v>
      </c>
      <c r="E13" s="45">
        <v>5</v>
      </c>
      <c r="F13" s="45">
        <v>10</v>
      </c>
      <c r="G13" s="45">
        <v>0.6</v>
      </c>
      <c r="H13" s="45">
        <v>4</v>
      </c>
      <c r="I13" s="45">
        <v>45</v>
      </c>
      <c r="J13" s="45">
        <v>2</v>
      </c>
      <c r="K13" s="45">
        <v>3.5</v>
      </c>
      <c r="L13" s="45">
        <v>15</v>
      </c>
      <c r="M13" s="45">
        <v>2</v>
      </c>
      <c r="N13" s="45">
        <v>2.6</v>
      </c>
      <c r="O13" s="45">
        <v>0.85</v>
      </c>
      <c r="P13" s="45">
        <v>1.8</v>
      </c>
      <c r="Q13" s="45">
        <v>2.5</v>
      </c>
      <c r="R13" s="45">
        <v>0.8</v>
      </c>
      <c r="S13" s="45">
        <v>1</v>
      </c>
      <c r="T13" s="45">
        <v>0.35</v>
      </c>
      <c r="U13" s="45">
        <v>1.6</v>
      </c>
      <c r="V13" s="45">
        <v>4</v>
      </c>
      <c r="W13" s="45">
        <v>1.1000000000000001</v>
      </c>
      <c r="X13" s="45">
        <v>5</v>
      </c>
      <c r="Y13" s="45">
        <v>2</v>
      </c>
      <c r="Z13" s="45">
        <v>2</v>
      </c>
      <c r="AA13" s="45">
        <v>1.4</v>
      </c>
      <c r="AB13" s="45">
        <v>35</v>
      </c>
      <c r="AC13" s="45">
        <v>1.2</v>
      </c>
      <c r="AD13" s="45">
        <v>2.2000000000000002</v>
      </c>
      <c r="AE13" s="45">
        <v>7</v>
      </c>
      <c r="AF13" s="45">
        <v>2.5</v>
      </c>
      <c r="AG13" s="45">
        <v>0.15</v>
      </c>
      <c r="AH13" s="45">
        <v>16</v>
      </c>
      <c r="AI13" s="45">
        <v>1.8</v>
      </c>
      <c r="AJ13" s="45">
        <v>3.7499999999999999E-2</v>
      </c>
      <c r="AK13" s="45">
        <v>0.3</v>
      </c>
      <c r="AL13" s="45">
        <v>6.6666666666666666E-2</v>
      </c>
      <c r="AM13" s="45">
        <v>7</v>
      </c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</row>
    <row r="14" spans="1:144" x14ac:dyDescent="0.2">
      <c r="A14" s="44">
        <v>1869</v>
      </c>
      <c r="C14" s="45">
        <v>0.8</v>
      </c>
      <c r="D14" s="45">
        <v>1.2</v>
      </c>
      <c r="E14" s="45">
        <v>3</v>
      </c>
      <c r="F14" s="45">
        <v>4.5</v>
      </c>
      <c r="G14" s="45">
        <v>0.5</v>
      </c>
      <c r="H14" s="45">
        <v>5.5</v>
      </c>
      <c r="I14" s="45">
        <v>38.5</v>
      </c>
      <c r="J14" s="45">
        <v>2</v>
      </c>
      <c r="K14" s="45">
        <v>4.5</v>
      </c>
      <c r="L14" s="45">
        <v>11.5</v>
      </c>
      <c r="M14" s="45">
        <v>3</v>
      </c>
      <c r="N14" s="45">
        <v>3.5</v>
      </c>
      <c r="O14" s="45">
        <v>2.1</v>
      </c>
      <c r="P14" s="45">
        <v>1.8</v>
      </c>
      <c r="Q14" s="45">
        <v>2.5</v>
      </c>
      <c r="R14" s="45">
        <v>0.5</v>
      </c>
      <c r="S14" s="45">
        <v>1.1000000000000001</v>
      </c>
      <c r="T14" s="45">
        <v>0.5</v>
      </c>
      <c r="U14" s="45">
        <v>1.5</v>
      </c>
      <c r="V14" s="45">
        <v>5</v>
      </c>
      <c r="W14" s="45">
        <v>0.9</v>
      </c>
      <c r="X14" s="45">
        <v>3.75</v>
      </c>
      <c r="Y14" s="45">
        <v>2.1</v>
      </c>
      <c r="Z14" s="45">
        <v>1.1000000000000001</v>
      </c>
      <c r="AA14" s="45">
        <v>1.1000000000000001</v>
      </c>
      <c r="AB14" s="45">
        <v>25</v>
      </c>
      <c r="AC14" s="45">
        <v>0.75</v>
      </c>
      <c r="AD14" s="45">
        <v>2</v>
      </c>
      <c r="AE14" s="45">
        <v>5</v>
      </c>
      <c r="AF14" s="45">
        <v>1.5</v>
      </c>
      <c r="AG14" s="45">
        <v>0.15</v>
      </c>
      <c r="AH14" s="45">
        <v>16.25</v>
      </c>
      <c r="AI14" s="45">
        <v>1.9</v>
      </c>
      <c r="AJ14" s="45">
        <v>4.1666666666666664E-2</v>
      </c>
      <c r="AK14" s="45">
        <v>0.22500000000000001</v>
      </c>
      <c r="AL14" s="45">
        <v>4.1666666666666664E-2</v>
      </c>
      <c r="AM14" s="45">
        <v>6.5</v>
      </c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</row>
    <row r="15" spans="1:144" x14ac:dyDescent="0.2">
      <c r="A15" s="44">
        <v>1868</v>
      </c>
      <c r="C15" s="45">
        <v>1.3</v>
      </c>
      <c r="D15" s="45">
        <v>1.6</v>
      </c>
      <c r="E15" s="45">
        <v>3.5</v>
      </c>
      <c r="F15" s="45">
        <v>8</v>
      </c>
      <c r="G15" s="45">
        <v>0.5</v>
      </c>
      <c r="H15" s="45">
        <v>7.75</v>
      </c>
      <c r="I15" s="45">
        <v>36</v>
      </c>
      <c r="J15" s="45">
        <v>1.7249999999999999</v>
      </c>
      <c r="K15" s="45">
        <v>6.5</v>
      </c>
      <c r="L15" s="45">
        <v>15</v>
      </c>
      <c r="M15" s="45">
        <v>7.75</v>
      </c>
      <c r="N15" s="45">
        <v>2.25</v>
      </c>
      <c r="O15" s="45">
        <v>0.95</v>
      </c>
      <c r="P15" s="45">
        <v>2</v>
      </c>
      <c r="Q15" s="45">
        <v>2.75</v>
      </c>
      <c r="R15" s="45">
        <v>0.6</v>
      </c>
      <c r="S15" s="45">
        <v>1.3</v>
      </c>
      <c r="T15" s="45">
        <v>0.55000000000000004</v>
      </c>
      <c r="U15" s="45">
        <v>1.875</v>
      </c>
      <c r="V15" s="45">
        <v>4</v>
      </c>
      <c r="W15" s="45">
        <v>0.75</v>
      </c>
      <c r="X15" s="45">
        <v>2</v>
      </c>
      <c r="Y15" s="45">
        <v>1.5</v>
      </c>
      <c r="Z15" s="45">
        <v>2.5</v>
      </c>
      <c r="AA15" s="45">
        <v>0.4</v>
      </c>
      <c r="AB15" s="45">
        <v>23</v>
      </c>
      <c r="AC15" s="45">
        <v>1.1000000000000001</v>
      </c>
      <c r="AD15" s="45">
        <v>3</v>
      </c>
      <c r="AE15" s="45">
        <v>3.75</v>
      </c>
      <c r="AF15" s="45">
        <v>3.2</v>
      </c>
      <c r="AG15" s="45">
        <v>0.2</v>
      </c>
      <c r="AH15" s="45">
        <v>17.5</v>
      </c>
      <c r="AI15" s="45">
        <v>2.5</v>
      </c>
      <c r="AJ15" s="45">
        <v>3.3333333333333333E-2</v>
      </c>
      <c r="AK15" s="45">
        <v>0.125</v>
      </c>
      <c r="AL15" s="45">
        <v>4.1666666666666664E-2</v>
      </c>
      <c r="AM15" s="45">
        <v>6</v>
      </c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</row>
    <row r="16" spans="1:144" x14ac:dyDescent="0.2">
      <c r="A16" s="44">
        <v>1866</v>
      </c>
      <c r="C16" s="45">
        <v>1</v>
      </c>
      <c r="D16" s="45">
        <v>1.05</v>
      </c>
      <c r="E16" s="45">
        <v>3.5</v>
      </c>
      <c r="F16" s="45">
        <v>6</v>
      </c>
      <c r="G16" s="45">
        <v>0.45</v>
      </c>
      <c r="H16" s="45">
        <v>7</v>
      </c>
      <c r="I16" s="45">
        <v>14</v>
      </c>
      <c r="J16" s="45">
        <v>2</v>
      </c>
      <c r="K16" s="45">
        <v>5.5</v>
      </c>
      <c r="L16" s="45">
        <v>10</v>
      </c>
      <c r="M16" s="45">
        <v>9</v>
      </c>
      <c r="N16" s="45">
        <v>1.75</v>
      </c>
      <c r="O16" s="45">
        <v>0.85</v>
      </c>
      <c r="P16" s="45">
        <v>1.8</v>
      </c>
      <c r="Q16" s="45">
        <v>1.75</v>
      </c>
      <c r="R16" s="45">
        <v>0.75</v>
      </c>
      <c r="S16" s="45">
        <v>1.25</v>
      </c>
      <c r="T16" s="45">
        <v>0.45</v>
      </c>
      <c r="U16" s="45">
        <v>1.75</v>
      </c>
      <c r="V16" s="45">
        <v>6</v>
      </c>
      <c r="W16" s="45">
        <v>0.9</v>
      </c>
      <c r="X16" s="45">
        <v>2</v>
      </c>
      <c r="Y16" s="45">
        <v>2.5</v>
      </c>
      <c r="Z16" s="45">
        <v>1.6</v>
      </c>
      <c r="AA16" s="45">
        <v>0.3</v>
      </c>
      <c r="AB16" s="45">
        <v>16</v>
      </c>
      <c r="AC16" s="45">
        <v>0.8</v>
      </c>
      <c r="AD16" s="45">
        <v>2</v>
      </c>
      <c r="AE16" s="45">
        <v>4</v>
      </c>
      <c r="AF16" s="45">
        <v>0</v>
      </c>
      <c r="AG16" s="45">
        <v>0.25</v>
      </c>
      <c r="AH16" s="45">
        <v>18</v>
      </c>
      <c r="AI16" s="45">
        <v>3.5</v>
      </c>
      <c r="AJ16" s="45">
        <v>4.1666666666666664E-2</v>
      </c>
      <c r="AK16" s="45">
        <v>0.15</v>
      </c>
      <c r="AL16" s="45">
        <v>4.1666666666666664E-2</v>
      </c>
      <c r="AM16" s="45">
        <v>4.5</v>
      </c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</row>
    <row r="17" spans="1:144" x14ac:dyDescent="0.2">
      <c r="A17" s="44">
        <v>1865</v>
      </c>
      <c r="C17" s="45">
        <v>0.95</v>
      </c>
      <c r="D17" s="45">
        <v>1.1000000000000001</v>
      </c>
      <c r="E17" s="45">
        <v>3.5</v>
      </c>
      <c r="F17" s="45">
        <v>6.5</v>
      </c>
      <c r="G17" s="45">
        <v>0.47500000000000003</v>
      </c>
      <c r="H17" s="45">
        <v>7</v>
      </c>
      <c r="I17" s="45">
        <v>45</v>
      </c>
      <c r="J17" s="45">
        <v>1.9</v>
      </c>
      <c r="K17" s="45">
        <v>7</v>
      </c>
      <c r="L17" s="45">
        <v>11</v>
      </c>
      <c r="M17" s="45">
        <v>8</v>
      </c>
      <c r="N17" s="45">
        <v>2</v>
      </c>
      <c r="O17" s="45">
        <v>5.8333333333333334E-2</v>
      </c>
      <c r="P17" s="45">
        <v>1.75</v>
      </c>
      <c r="Q17" s="45">
        <v>2.25</v>
      </c>
      <c r="R17" s="45">
        <v>1</v>
      </c>
      <c r="S17" s="45">
        <v>1.2</v>
      </c>
      <c r="T17" s="45">
        <v>0.55000000000000004</v>
      </c>
      <c r="U17" s="45">
        <v>1.55</v>
      </c>
      <c r="V17" s="45">
        <v>7</v>
      </c>
      <c r="W17" s="45">
        <v>1.5</v>
      </c>
      <c r="X17" s="45">
        <v>1.5</v>
      </c>
      <c r="Y17" s="45">
        <v>2.5</v>
      </c>
      <c r="Z17" s="45">
        <v>1.2</v>
      </c>
      <c r="AA17" s="45">
        <v>1.3</v>
      </c>
      <c r="AB17" s="45">
        <v>15</v>
      </c>
      <c r="AC17" s="45">
        <v>0.75</v>
      </c>
      <c r="AD17" s="45">
        <v>2.5</v>
      </c>
      <c r="AE17" s="45">
        <v>5</v>
      </c>
      <c r="AF17" s="45">
        <v>0</v>
      </c>
      <c r="AG17" s="45">
        <v>0.2</v>
      </c>
      <c r="AH17" s="45">
        <v>17</v>
      </c>
      <c r="AI17" s="45">
        <v>3</v>
      </c>
      <c r="AJ17" s="45">
        <v>5.4166666666666669E-2</v>
      </c>
      <c r="AK17" s="45">
        <v>0.17499999999999999</v>
      </c>
      <c r="AL17" s="45">
        <v>4.583333333333333E-2</v>
      </c>
      <c r="AM17" s="45">
        <v>5</v>
      </c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</row>
    <row r="18" spans="1:144" x14ac:dyDescent="0.2">
      <c r="A18" s="44">
        <v>1864</v>
      </c>
      <c r="C18" s="45">
        <v>0.67500000000000004</v>
      </c>
      <c r="D18" s="45">
        <v>0.72499999999999998</v>
      </c>
      <c r="E18" s="45">
        <v>3.3</v>
      </c>
      <c r="F18" s="45">
        <v>4.75</v>
      </c>
      <c r="G18" s="45">
        <v>0.5</v>
      </c>
      <c r="H18" s="45">
        <v>9</v>
      </c>
      <c r="I18" s="45">
        <v>32</v>
      </c>
      <c r="J18" s="45">
        <v>1.75</v>
      </c>
      <c r="K18" s="45">
        <v>6</v>
      </c>
      <c r="L18" s="45">
        <v>10</v>
      </c>
      <c r="M18" s="45">
        <v>8</v>
      </c>
      <c r="N18" s="45">
        <v>1.95</v>
      </c>
      <c r="O18" s="45">
        <v>0.67500000000000004</v>
      </c>
      <c r="P18" s="45">
        <v>1.5</v>
      </c>
      <c r="Q18" s="45">
        <v>2</v>
      </c>
      <c r="R18" s="45">
        <v>1.1000000000000001</v>
      </c>
      <c r="S18" s="45">
        <v>1.1000000000000001</v>
      </c>
      <c r="T18" s="45">
        <v>0.4</v>
      </c>
      <c r="U18" s="45">
        <v>1.5</v>
      </c>
      <c r="V18" s="45">
        <v>6</v>
      </c>
      <c r="W18" s="45">
        <v>1.25</v>
      </c>
      <c r="X18" s="45">
        <v>2</v>
      </c>
      <c r="Y18" s="45">
        <v>1.25</v>
      </c>
      <c r="Z18" s="45">
        <v>0.9</v>
      </c>
      <c r="AA18" s="45">
        <v>1.1000000000000001</v>
      </c>
      <c r="AB18" s="45">
        <v>18</v>
      </c>
      <c r="AC18" s="45">
        <v>0.5</v>
      </c>
      <c r="AD18" s="45">
        <v>3</v>
      </c>
      <c r="AE18" s="45">
        <v>5</v>
      </c>
      <c r="AF18" s="45">
        <v>0</v>
      </c>
      <c r="AG18" s="45">
        <v>0.2</v>
      </c>
      <c r="AH18" s="45">
        <v>18</v>
      </c>
      <c r="AI18" s="45">
        <v>4</v>
      </c>
      <c r="AJ18" s="45">
        <v>3.3333333333333333E-2</v>
      </c>
      <c r="AK18" s="45">
        <v>0.17499999999999999</v>
      </c>
      <c r="AL18" s="45">
        <v>4.583333333333333E-2</v>
      </c>
      <c r="AM18" s="45">
        <v>3.75</v>
      </c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Q155"/>
  <sheetViews>
    <sheetView topLeftCell="A2" zoomScale="70" zoomScaleNormal="70" workbookViewId="0">
      <pane xSplit="1" ySplit="3" topLeftCell="CG106" activePane="bottomRight" state="frozenSplit"/>
      <selection pane="topRight" activeCell="A2" sqref="A2"/>
      <selection pane="bottomLeft" activeCell="A2" sqref="A2"/>
      <selection pane="bottomRight" activeCell="CN133" sqref="CN133"/>
    </sheetView>
  </sheetViews>
  <sheetFormatPr defaultRowHeight="14.4" x14ac:dyDescent="0.3"/>
  <cols>
    <col min="1" max="1" width="40.5546875" style="123" bestFit="1" customWidth="1"/>
    <col min="2" max="2" width="9.109375" style="123" bestFit="1" customWidth="1"/>
    <col min="3" max="3" width="8.88671875" style="123" customWidth="1"/>
    <col min="4" max="4" width="12.33203125" style="123" customWidth="1"/>
    <col min="5" max="6" width="10.6640625" style="123" customWidth="1"/>
    <col min="7" max="7" width="10.44140625" style="123" customWidth="1"/>
    <col min="8" max="8" width="9.88671875" style="123" customWidth="1"/>
    <col min="9" max="9" width="9.5546875" style="123" customWidth="1"/>
    <col min="10" max="10" width="11" style="123" customWidth="1"/>
    <col min="11" max="11" width="9.44140625" style="123" customWidth="1"/>
    <col min="12" max="12" width="10.33203125" style="123" customWidth="1"/>
    <col min="13" max="13" width="12" style="123" customWidth="1"/>
    <col min="14" max="14" width="8.88671875" style="123" customWidth="1"/>
    <col min="15" max="15" width="9.6640625" style="123" customWidth="1"/>
    <col min="16" max="16" width="10.6640625" style="123" customWidth="1"/>
    <col min="17" max="18" width="8.88671875" style="123" customWidth="1"/>
    <col min="19" max="19" width="10.5546875" style="123" customWidth="1"/>
    <col min="20" max="21" width="8.88671875" style="123" customWidth="1"/>
    <col min="22" max="22" width="10.5546875" style="123" customWidth="1"/>
    <col min="23" max="24" width="8.88671875" style="123" customWidth="1"/>
    <col min="25" max="25" width="11.109375" style="123" customWidth="1"/>
    <col min="26" max="27" width="8.88671875" style="123" customWidth="1"/>
    <col min="28" max="28" width="10.5546875" style="123" customWidth="1"/>
    <col min="29" max="30" width="8.88671875" style="123" customWidth="1"/>
    <col min="31" max="31" width="11" style="123" customWidth="1"/>
    <col min="32" max="33" width="8.88671875" style="123" customWidth="1"/>
    <col min="34" max="34" width="12.109375" style="123" customWidth="1"/>
    <col min="35" max="35" width="8.88671875" style="123" customWidth="1"/>
    <col min="36" max="36" width="11.88671875" style="123" customWidth="1"/>
    <col min="37" max="37" width="8.88671875" style="123" customWidth="1"/>
    <col min="38" max="38" width="12" style="123" customWidth="1"/>
    <col min="39" max="39" width="8.88671875" style="123" customWidth="1"/>
    <col min="40" max="40" width="12" style="123" customWidth="1"/>
    <col min="41" max="41" width="8.88671875" style="123" customWidth="1"/>
    <col min="42" max="42" width="12.33203125" style="123" customWidth="1"/>
    <col min="43" max="44" width="8.88671875" style="123" customWidth="1"/>
    <col min="45" max="46" width="10.33203125" style="123" customWidth="1"/>
    <col min="47" max="47" width="11" style="123" customWidth="1"/>
    <col min="48" max="48" width="10.6640625" style="123" customWidth="1"/>
    <col min="49" max="49" width="11" style="123" customWidth="1"/>
    <col min="50" max="50" width="8.88671875" style="123" customWidth="1"/>
    <col min="51" max="51" width="9.6640625" style="123" customWidth="1"/>
    <col min="52" max="52" width="12" style="123" customWidth="1"/>
    <col min="53" max="53" width="11.5546875" style="123" customWidth="1"/>
    <col min="54" max="54" width="10.33203125" style="123" customWidth="1"/>
    <col min="55" max="55" width="8.88671875" style="123" customWidth="1"/>
    <col min="56" max="56" width="10" style="123" customWidth="1"/>
    <col min="57" max="57" width="10.6640625" style="123" customWidth="1"/>
    <col min="58" max="58" width="11.5546875" style="123" customWidth="1"/>
    <col min="59" max="59" width="11.6640625" style="123" customWidth="1"/>
    <col min="60" max="60" width="12" style="123" customWidth="1"/>
    <col min="61" max="61" width="10.44140625" style="123" customWidth="1"/>
    <col min="62" max="62" width="11.88671875" style="123" customWidth="1"/>
    <col min="63" max="63" width="12.88671875" style="123" customWidth="1"/>
    <col min="64" max="64" width="8.88671875" style="123" customWidth="1"/>
    <col min="65" max="65" width="10.109375" style="123" customWidth="1"/>
    <col min="66" max="66" width="10" style="123" customWidth="1"/>
    <col min="67" max="67" width="8.88671875" style="123" customWidth="1"/>
    <col min="68" max="68" width="10.33203125" style="123" customWidth="1"/>
    <col min="69" max="69" width="10.6640625" style="123" customWidth="1"/>
    <col min="70" max="72" width="8.88671875" style="123" customWidth="1"/>
    <col min="73" max="73" width="10" style="123" customWidth="1"/>
    <col min="74" max="75" width="9.6640625" style="123" customWidth="1"/>
    <col min="76" max="76" width="9.5546875" style="123" customWidth="1"/>
    <col min="77" max="77" width="10.33203125" style="123" customWidth="1"/>
    <col min="78" max="78" width="10.44140625" style="123" customWidth="1"/>
    <col min="79" max="79" width="10.109375" style="123" customWidth="1"/>
    <col min="80" max="81" width="9" style="123" customWidth="1"/>
    <col min="82" max="82" width="15.21875" style="123" bestFit="1" customWidth="1"/>
    <col min="83" max="83" width="10.88671875" style="123" customWidth="1"/>
    <col min="84" max="84" width="10.6640625" style="123" customWidth="1"/>
    <col min="85" max="85" width="10.109375" style="123" customWidth="1"/>
    <col min="86" max="86" width="10.33203125" style="123" customWidth="1"/>
    <col min="87" max="87" width="10.44140625" style="10" customWidth="1"/>
    <col min="88" max="88" width="9.33203125" style="123" customWidth="1"/>
    <col min="89" max="89" width="10.5546875" style="123" customWidth="1"/>
    <col min="90" max="90" width="10.44140625" style="123" customWidth="1"/>
    <col min="91" max="91" width="10" style="10" customWidth="1"/>
    <col min="92" max="92" width="10.109375" style="10" customWidth="1"/>
    <col min="93" max="93" width="10.33203125" style="10" customWidth="1"/>
    <col min="94" max="94" width="10.109375" style="10" customWidth="1"/>
    <col min="95" max="95" width="11.109375" style="10" customWidth="1"/>
    <col min="96" max="16384" width="8.88671875" style="10"/>
  </cols>
  <sheetData>
    <row r="1" spans="1:95" x14ac:dyDescent="0.3">
      <c r="A1" s="123" t="s">
        <v>0</v>
      </c>
    </row>
    <row r="2" spans="1:95" x14ac:dyDescent="0.3">
      <c r="A2" s="124" t="s">
        <v>370</v>
      </c>
      <c r="B2" s="201" t="s">
        <v>303</v>
      </c>
      <c r="C2" s="201"/>
      <c r="D2" s="201"/>
      <c r="E2" s="201" t="s">
        <v>304</v>
      </c>
      <c r="F2" s="201"/>
      <c r="G2" s="201"/>
      <c r="H2" s="201" t="s">
        <v>305</v>
      </c>
      <c r="I2" s="201"/>
      <c r="J2" s="201"/>
      <c r="K2" s="201" t="s">
        <v>306</v>
      </c>
      <c r="L2" s="201"/>
      <c r="M2" s="201"/>
      <c r="N2" s="201" t="s">
        <v>307</v>
      </c>
      <c r="O2" s="201"/>
      <c r="P2" s="201"/>
      <c r="Q2" s="201" t="s">
        <v>308</v>
      </c>
      <c r="R2" s="201"/>
      <c r="S2" s="201"/>
      <c r="T2" s="201" t="s">
        <v>309</v>
      </c>
      <c r="U2" s="201"/>
      <c r="V2" s="201"/>
      <c r="W2" s="201" t="s">
        <v>310</v>
      </c>
      <c r="X2" s="201"/>
      <c r="Y2" s="201"/>
      <c r="Z2" s="201" t="s">
        <v>311</v>
      </c>
      <c r="AA2" s="201"/>
      <c r="AB2" s="201"/>
      <c r="AC2" s="201" t="s">
        <v>312</v>
      </c>
      <c r="AD2" s="201"/>
      <c r="AE2" s="201"/>
      <c r="AF2" s="201" t="s">
        <v>313</v>
      </c>
      <c r="AG2" s="201"/>
      <c r="AH2" s="201"/>
      <c r="AI2" s="201" t="s">
        <v>313</v>
      </c>
      <c r="AJ2" s="201"/>
      <c r="AK2" s="201" t="s">
        <v>313</v>
      </c>
      <c r="AL2" s="201"/>
      <c r="AM2" s="201" t="s">
        <v>313</v>
      </c>
      <c r="AN2" s="201"/>
      <c r="AO2" s="201" t="s">
        <v>313</v>
      </c>
      <c r="AP2" s="201"/>
      <c r="AQ2" s="201" t="s">
        <v>315</v>
      </c>
      <c r="AR2" s="201"/>
      <c r="AS2" s="201"/>
      <c r="AT2" s="201" t="s">
        <v>315</v>
      </c>
      <c r="AU2" s="201"/>
      <c r="AV2" s="201" t="s">
        <v>315</v>
      </c>
      <c r="AW2" s="201"/>
      <c r="AX2" s="201" t="s">
        <v>314</v>
      </c>
      <c r="AY2" s="201"/>
      <c r="AZ2" s="201"/>
      <c r="BA2" s="201" t="s">
        <v>314</v>
      </c>
      <c r="BB2" s="201"/>
      <c r="BC2" s="201" t="s">
        <v>155</v>
      </c>
      <c r="BD2" s="201"/>
      <c r="BE2" s="201"/>
      <c r="BF2" s="201" t="s">
        <v>159</v>
      </c>
      <c r="BG2" s="201"/>
      <c r="BH2" s="201"/>
      <c r="BI2" s="201" t="s">
        <v>169</v>
      </c>
      <c r="BJ2" s="201"/>
      <c r="BK2" s="201"/>
      <c r="BL2" s="201" t="s">
        <v>171</v>
      </c>
      <c r="BM2" s="201"/>
      <c r="BN2" s="201"/>
      <c r="BO2" s="201" t="s">
        <v>172</v>
      </c>
      <c r="BP2" s="201"/>
      <c r="BQ2" s="201"/>
      <c r="BR2" s="201" t="s">
        <v>173</v>
      </c>
      <c r="BS2" s="201"/>
      <c r="BT2" s="201"/>
      <c r="BU2" s="200" t="s">
        <v>175</v>
      </c>
      <c r="BV2" s="200"/>
      <c r="BW2" s="200"/>
      <c r="BX2" s="200"/>
      <c r="BY2" s="200"/>
      <c r="BZ2" s="200" t="s">
        <v>175</v>
      </c>
      <c r="CA2" s="200"/>
      <c r="CB2" s="200"/>
      <c r="CC2" s="200"/>
      <c r="CD2" s="200"/>
      <c r="CE2" s="200" t="s">
        <v>183</v>
      </c>
      <c r="CF2" s="200"/>
      <c r="CG2" s="200"/>
      <c r="CH2" s="200"/>
      <c r="CI2" s="200"/>
      <c r="CJ2" s="200" t="s">
        <v>183</v>
      </c>
      <c r="CK2" s="200"/>
      <c r="CL2" s="200"/>
      <c r="CM2" s="200"/>
      <c r="CN2" s="200"/>
      <c r="CO2" s="200" t="s">
        <v>185</v>
      </c>
      <c r="CP2" s="200"/>
      <c r="CQ2" s="200"/>
    </row>
    <row r="3" spans="1:95" x14ac:dyDescent="0.3">
      <c r="B3" s="199">
        <v>1864</v>
      </c>
      <c r="C3" s="199"/>
      <c r="D3" s="199"/>
      <c r="E3" s="199">
        <v>1865</v>
      </c>
      <c r="F3" s="199"/>
      <c r="G3" s="199"/>
      <c r="H3" s="199">
        <v>1866</v>
      </c>
      <c r="I3" s="199"/>
      <c r="J3" s="199"/>
      <c r="K3" s="199">
        <v>1868</v>
      </c>
      <c r="L3" s="199"/>
      <c r="M3" s="199"/>
      <c r="N3" s="199">
        <v>1869</v>
      </c>
      <c r="O3" s="199"/>
      <c r="P3" s="199"/>
      <c r="Q3" s="199">
        <v>1871</v>
      </c>
      <c r="R3" s="199"/>
      <c r="S3" s="199"/>
      <c r="T3" s="199">
        <v>1872</v>
      </c>
      <c r="U3" s="199"/>
      <c r="V3" s="199"/>
      <c r="W3" s="199">
        <v>1874</v>
      </c>
      <c r="X3" s="199"/>
      <c r="Y3" s="199"/>
      <c r="Z3" s="199">
        <v>1875</v>
      </c>
      <c r="AA3" s="199"/>
      <c r="AB3" s="199"/>
      <c r="AC3" s="199">
        <v>1876</v>
      </c>
      <c r="AD3" s="199"/>
      <c r="AE3" s="199"/>
      <c r="AF3" s="199">
        <v>1877</v>
      </c>
      <c r="AG3" s="199"/>
      <c r="AH3" s="199"/>
      <c r="AI3" s="199">
        <v>1878</v>
      </c>
      <c r="AJ3" s="199"/>
      <c r="AK3" s="199">
        <v>1879</v>
      </c>
      <c r="AL3" s="199"/>
      <c r="AM3" s="199">
        <v>1880</v>
      </c>
      <c r="AN3" s="199"/>
      <c r="AO3" s="199">
        <v>1881</v>
      </c>
      <c r="AP3" s="199"/>
      <c r="AQ3" s="199">
        <v>1882</v>
      </c>
      <c r="AR3" s="199"/>
      <c r="AS3" s="199"/>
      <c r="AT3" s="199">
        <v>1883</v>
      </c>
      <c r="AU3" s="199"/>
      <c r="AV3" s="199">
        <v>1884</v>
      </c>
      <c r="AW3" s="199"/>
      <c r="AX3" s="199">
        <v>1885</v>
      </c>
      <c r="AY3" s="199"/>
      <c r="AZ3" s="199"/>
      <c r="BA3" s="199">
        <v>1886</v>
      </c>
      <c r="BB3" s="199"/>
      <c r="BC3" s="199">
        <v>1888</v>
      </c>
      <c r="BD3" s="199"/>
      <c r="BE3" s="199"/>
      <c r="BF3" s="199">
        <v>1889</v>
      </c>
      <c r="BG3" s="199"/>
      <c r="BH3" s="199"/>
      <c r="BI3" s="199">
        <v>1890</v>
      </c>
      <c r="BJ3" s="199"/>
      <c r="BK3" s="199"/>
      <c r="BL3" s="199">
        <v>1891</v>
      </c>
      <c r="BM3" s="199"/>
      <c r="BN3" s="199"/>
      <c r="BO3" s="199">
        <v>1892</v>
      </c>
      <c r="BP3" s="199"/>
      <c r="BQ3" s="199"/>
      <c r="BR3" s="199">
        <v>1894</v>
      </c>
      <c r="BS3" s="199"/>
      <c r="BT3" s="199"/>
      <c r="BU3" s="202">
        <v>1905</v>
      </c>
      <c r="BV3" s="202"/>
      <c r="BW3" s="202"/>
      <c r="BX3" s="202"/>
      <c r="BY3" s="202"/>
      <c r="BZ3" s="199">
        <v>1906</v>
      </c>
      <c r="CA3" s="199"/>
      <c r="CB3" s="199"/>
      <c r="CC3" s="199"/>
      <c r="CD3" s="199"/>
      <c r="CE3" s="199">
        <v>1907</v>
      </c>
      <c r="CF3" s="199"/>
      <c r="CG3" s="199"/>
      <c r="CH3" s="199"/>
      <c r="CI3" s="199"/>
      <c r="CJ3" s="199">
        <v>1908</v>
      </c>
      <c r="CK3" s="199"/>
      <c r="CL3" s="199"/>
      <c r="CM3" s="199"/>
      <c r="CN3" s="199"/>
      <c r="CO3" s="199">
        <v>1910</v>
      </c>
      <c r="CP3" s="199"/>
      <c r="CQ3" s="199"/>
    </row>
    <row r="4" spans="1:95" s="153" customFormat="1" ht="28.8" customHeight="1" x14ac:dyDescent="0.3">
      <c r="A4" s="150" t="s">
        <v>1</v>
      </c>
      <c r="B4" s="151" t="s">
        <v>118</v>
      </c>
      <c r="C4" s="151" t="s">
        <v>117</v>
      </c>
      <c r="D4" s="151" t="s">
        <v>4</v>
      </c>
      <c r="E4" s="151" t="s">
        <v>118</v>
      </c>
      <c r="F4" s="151" t="s">
        <v>117</v>
      </c>
      <c r="G4" s="151" t="s">
        <v>4</v>
      </c>
      <c r="H4" s="151" t="s">
        <v>118</v>
      </c>
      <c r="I4" s="151" t="s">
        <v>117</v>
      </c>
      <c r="J4" s="151" t="s">
        <v>4</v>
      </c>
      <c r="K4" s="151" t="s">
        <v>118</v>
      </c>
      <c r="L4" s="151" t="s">
        <v>117</v>
      </c>
      <c r="M4" s="151" t="s">
        <v>4</v>
      </c>
      <c r="N4" s="151" t="s">
        <v>118</v>
      </c>
      <c r="O4" s="151" t="s">
        <v>117</v>
      </c>
      <c r="P4" s="151" t="s">
        <v>4</v>
      </c>
      <c r="Q4" s="151" t="s">
        <v>118</v>
      </c>
      <c r="R4" s="151" t="s">
        <v>117</v>
      </c>
      <c r="S4" s="151" t="s">
        <v>4</v>
      </c>
      <c r="T4" s="151" t="s">
        <v>118</v>
      </c>
      <c r="U4" s="151" t="s">
        <v>117</v>
      </c>
      <c r="V4" s="151" t="s">
        <v>4</v>
      </c>
      <c r="W4" s="151" t="s">
        <v>118</v>
      </c>
      <c r="X4" s="151" t="s">
        <v>117</v>
      </c>
      <c r="Y4" s="151" t="s">
        <v>4</v>
      </c>
      <c r="Z4" s="151" t="s">
        <v>118</v>
      </c>
      <c r="AA4" s="151" t="s">
        <v>117</v>
      </c>
      <c r="AB4" s="151" t="s">
        <v>4</v>
      </c>
      <c r="AC4" s="151" t="s">
        <v>118</v>
      </c>
      <c r="AD4" s="151" t="s">
        <v>117</v>
      </c>
      <c r="AE4" s="151" t="s">
        <v>4</v>
      </c>
      <c r="AF4" s="151" t="s">
        <v>118</v>
      </c>
      <c r="AG4" s="151" t="s">
        <v>117</v>
      </c>
      <c r="AH4" s="152" t="s">
        <v>3</v>
      </c>
      <c r="AI4" s="151" t="s">
        <v>2</v>
      </c>
      <c r="AJ4" s="151" t="s">
        <v>3</v>
      </c>
      <c r="AK4" s="151" t="s">
        <v>2</v>
      </c>
      <c r="AL4" s="151" t="s">
        <v>3</v>
      </c>
      <c r="AM4" s="151" t="s">
        <v>2</v>
      </c>
      <c r="AN4" s="151" t="s">
        <v>3</v>
      </c>
      <c r="AO4" s="151" t="s">
        <v>2</v>
      </c>
      <c r="AP4" s="151" t="s">
        <v>3</v>
      </c>
      <c r="AQ4" s="151" t="s">
        <v>118</v>
      </c>
      <c r="AR4" s="151" t="s">
        <v>117</v>
      </c>
      <c r="AS4" s="152" t="s">
        <v>4</v>
      </c>
      <c r="AT4" s="151" t="s">
        <v>117</v>
      </c>
      <c r="AU4" s="151" t="s">
        <v>4</v>
      </c>
      <c r="AV4" s="151" t="s">
        <v>117</v>
      </c>
      <c r="AW4" s="151" t="s">
        <v>4</v>
      </c>
      <c r="AX4" s="151" t="s">
        <v>118</v>
      </c>
      <c r="AY4" s="151" t="s">
        <v>117</v>
      </c>
      <c r="AZ4" s="151" t="s">
        <v>4</v>
      </c>
      <c r="BA4" s="151" t="s">
        <v>117</v>
      </c>
      <c r="BB4" s="151" t="s">
        <v>4</v>
      </c>
      <c r="BC4" s="151" t="s">
        <v>118</v>
      </c>
      <c r="BD4" s="151" t="s">
        <v>117</v>
      </c>
      <c r="BE4" s="151" t="s">
        <v>4</v>
      </c>
      <c r="BF4" s="151" t="s">
        <v>118</v>
      </c>
      <c r="BG4" s="151" t="s">
        <v>117</v>
      </c>
      <c r="BH4" s="151" t="s">
        <v>4</v>
      </c>
      <c r="BI4" s="151" t="s">
        <v>118</v>
      </c>
      <c r="BJ4" s="151" t="s">
        <v>117</v>
      </c>
      <c r="BK4" s="151" t="s">
        <v>4</v>
      </c>
      <c r="BL4" s="151" t="s">
        <v>118</v>
      </c>
      <c r="BM4" s="151" t="s">
        <v>117</v>
      </c>
      <c r="BN4" s="151" t="s">
        <v>4</v>
      </c>
      <c r="BO4" s="151" t="s">
        <v>118</v>
      </c>
      <c r="BP4" s="151" t="s">
        <v>117</v>
      </c>
      <c r="BQ4" s="151" t="s">
        <v>4</v>
      </c>
      <c r="BR4" s="151" t="s">
        <v>118</v>
      </c>
      <c r="BS4" s="151" t="s">
        <v>117</v>
      </c>
      <c r="BT4" s="151" t="s">
        <v>4</v>
      </c>
      <c r="BU4" s="151" t="s">
        <v>176</v>
      </c>
      <c r="BV4" s="151" t="s">
        <v>117</v>
      </c>
      <c r="BW4" s="151" t="s">
        <v>118</v>
      </c>
      <c r="BX4" s="151" t="s">
        <v>117</v>
      </c>
      <c r="BY4" s="151" t="s">
        <v>4</v>
      </c>
      <c r="BZ4" s="151" t="s">
        <v>176</v>
      </c>
      <c r="CA4" s="151" t="s">
        <v>117</v>
      </c>
      <c r="CB4" s="151" t="s">
        <v>118</v>
      </c>
      <c r="CC4" s="151" t="s">
        <v>117</v>
      </c>
      <c r="CD4" s="151" t="s">
        <v>4</v>
      </c>
      <c r="CE4" s="151" t="s">
        <v>176</v>
      </c>
      <c r="CF4" s="151" t="s">
        <v>117</v>
      </c>
      <c r="CG4" s="151" t="s">
        <v>118</v>
      </c>
      <c r="CH4" s="151" t="s">
        <v>117</v>
      </c>
      <c r="CI4" s="151" t="s">
        <v>4</v>
      </c>
      <c r="CJ4" s="151" t="s">
        <v>176</v>
      </c>
      <c r="CK4" s="151" t="s">
        <v>117</v>
      </c>
      <c r="CL4" s="151" t="s">
        <v>118</v>
      </c>
      <c r="CM4" s="151" t="s">
        <v>117</v>
      </c>
      <c r="CN4" s="151" t="s">
        <v>4</v>
      </c>
      <c r="CO4" s="151" t="s">
        <v>118</v>
      </c>
      <c r="CP4" s="151" t="s">
        <v>117</v>
      </c>
      <c r="CQ4" s="151" t="s">
        <v>4</v>
      </c>
    </row>
    <row r="5" spans="1:95" x14ac:dyDescent="0.3">
      <c r="A5" s="79" t="s">
        <v>156</v>
      </c>
      <c r="AY5" s="125"/>
      <c r="AZ5" s="125"/>
      <c r="BA5" s="125"/>
      <c r="BB5" s="125"/>
      <c r="BC5" s="123" t="s">
        <v>125</v>
      </c>
      <c r="BD5" s="126">
        <v>3435</v>
      </c>
      <c r="BE5" s="126">
        <v>13740</v>
      </c>
      <c r="BF5" s="123" t="s">
        <v>125</v>
      </c>
      <c r="BG5" s="123">
        <v>3878</v>
      </c>
      <c r="BH5" s="123">
        <v>15512</v>
      </c>
      <c r="BI5" s="123" t="s">
        <v>125</v>
      </c>
      <c r="BJ5" s="127">
        <v>3690</v>
      </c>
      <c r="BK5" s="127">
        <v>14760</v>
      </c>
      <c r="BL5" s="123" t="s">
        <v>125</v>
      </c>
      <c r="BM5" s="126">
        <v>3718</v>
      </c>
      <c r="BN5" s="126">
        <v>14872</v>
      </c>
      <c r="BO5" s="123" t="s">
        <v>125</v>
      </c>
      <c r="BP5" s="126">
        <v>3613</v>
      </c>
      <c r="BQ5" s="126">
        <v>14452</v>
      </c>
      <c r="BR5" s="123" t="s">
        <v>125</v>
      </c>
      <c r="BS5" s="123">
        <v>3494</v>
      </c>
      <c r="BT5" s="123">
        <v>13976</v>
      </c>
      <c r="BV5" s="125"/>
      <c r="BW5" s="125"/>
      <c r="BX5" s="125"/>
      <c r="CE5" s="123" t="s">
        <v>125</v>
      </c>
      <c r="CF5" s="126">
        <v>4118</v>
      </c>
      <c r="CG5" s="123" t="s">
        <v>120</v>
      </c>
      <c r="CH5" s="126">
        <v>2198</v>
      </c>
      <c r="CI5" s="10">
        <v>41556</v>
      </c>
      <c r="CJ5" s="123" t="s">
        <v>125</v>
      </c>
      <c r="CK5" s="128">
        <v>4065</v>
      </c>
      <c r="CL5" s="123" t="s">
        <v>120</v>
      </c>
      <c r="CM5" s="128">
        <v>2147</v>
      </c>
      <c r="CN5" s="128">
        <v>51300</v>
      </c>
      <c r="CQ5" s="128"/>
    </row>
    <row r="6" spans="1:95" x14ac:dyDescent="0.3">
      <c r="A6" s="86" t="s">
        <v>152</v>
      </c>
      <c r="O6" s="129"/>
      <c r="AQ6" s="123" t="s">
        <v>125</v>
      </c>
      <c r="AR6" s="126">
        <v>8740</v>
      </c>
      <c r="AS6" s="126">
        <v>46052</v>
      </c>
      <c r="AT6" s="126">
        <v>7522</v>
      </c>
      <c r="AU6" s="126">
        <v>18309</v>
      </c>
      <c r="AV6" s="126">
        <v>9073</v>
      </c>
      <c r="AW6" s="126">
        <v>26016</v>
      </c>
      <c r="AX6" s="123" t="s">
        <v>125</v>
      </c>
      <c r="AY6" s="126">
        <v>9533</v>
      </c>
      <c r="AZ6" s="126">
        <v>32297</v>
      </c>
      <c r="BA6" s="125">
        <v>8100</v>
      </c>
      <c r="BB6" s="125">
        <v>22000</v>
      </c>
      <c r="CA6" s="126"/>
      <c r="CB6" s="126"/>
      <c r="CC6" s="126"/>
      <c r="CG6" s="130"/>
      <c r="CL6" s="130"/>
      <c r="CN6" s="128"/>
      <c r="CP6" s="128"/>
      <c r="CQ6" s="128"/>
    </row>
    <row r="7" spans="1:95" x14ac:dyDescent="0.3">
      <c r="A7" s="86" t="s">
        <v>607</v>
      </c>
      <c r="O7" s="129"/>
      <c r="AF7" s="123" t="s">
        <v>132</v>
      </c>
      <c r="AG7" s="123">
        <v>107</v>
      </c>
      <c r="AH7" s="123">
        <v>95800</v>
      </c>
      <c r="AI7" s="131">
        <v>174</v>
      </c>
      <c r="AJ7" s="126">
        <v>152000</v>
      </c>
      <c r="AK7" s="131">
        <v>328</v>
      </c>
      <c r="AL7" s="126">
        <v>318100</v>
      </c>
      <c r="AM7" s="131">
        <v>303</v>
      </c>
      <c r="AN7" s="126">
        <v>282400</v>
      </c>
      <c r="AO7" s="131">
        <v>153</v>
      </c>
      <c r="AP7" s="126">
        <v>83450</v>
      </c>
      <c r="AR7" s="126"/>
      <c r="AS7" s="126"/>
      <c r="AT7" s="126"/>
      <c r="AU7" s="126"/>
      <c r="AV7" s="126"/>
      <c r="AW7" s="126"/>
      <c r="AY7" s="126"/>
      <c r="AZ7" s="126"/>
      <c r="BA7" s="125"/>
      <c r="BB7" s="125"/>
      <c r="BC7" s="123" t="s">
        <v>132</v>
      </c>
      <c r="BD7" s="126">
        <v>254</v>
      </c>
      <c r="BE7" s="126">
        <v>5100</v>
      </c>
      <c r="BF7" s="123" t="s">
        <v>132</v>
      </c>
      <c r="BG7" s="123">
        <v>224</v>
      </c>
      <c r="BH7" s="123">
        <v>4480</v>
      </c>
      <c r="BI7" s="123" t="s">
        <v>132</v>
      </c>
      <c r="BJ7" s="132">
        <v>183</v>
      </c>
      <c r="BK7" s="127">
        <v>3660</v>
      </c>
      <c r="BL7" s="123" t="s">
        <v>121</v>
      </c>
      <c r="BM7" s="133">
        <v>192</v>
      </c>
      <c r="BN7" s="126">
        <v>3840</v>
      </c>
      <c r="BO7" s="123" t="s">
        <v>132</v>
      </c>
      <c r="BP7" s="133">
        <v>169</v>
      </c>
      <c r="BQ7" s="126">
        <v>3380</v>
      </c>
      <c r="BR7" s="123" t="s">
        <v>132</v>
      </c>
      <c r="BS7" s="123">
        <v>273</v>
      </c>
      <c r="BT7" s="123">
        <v>5460</v>
      </c>
      <c r="BV7" s="125"/>
      <c r="BW7" s="125"/>
      <c r="BX7" s="125"/>
      <c r="CA7" s="126"/>
      <c r="CB7" s="126"/>
      <c r="CC7" s="126"/>
      <c r="CF7" s="126"/>
      <c r="CG7" s="130"/>
      <c r="CH7" s="126"/>
      <c r="CK7" s="128"/>
      <c r="CL7" s="130"/>
      <c r="CM7" s="128"/>
      <c r="CN7" s="128"/>
      <c r="CP7" s="128"/>
      <c r="CQ7" s="128"/>
    </row>
    <row r="8" spans="1:95" x14ac:dyDescent="0.3">
      <c r="A8" s="86" t="s">
        <v>5</v>
      </c>
      <c r="AY8" s="125"/>
      <c r="AZ8" s="125"/>
      <c r="BA8" s="125"/>
      <c r="BB8" s="125"/>
      <c r="CA8" s="126"/>
      <c r="CB8" s="126"/>
      <c r="CC8" s="126"/>
      <c r="CE8" s="123" t="s">
        <v>184</v>
      </c>
      <c r="CF8" s="126">
        <v>175</v>
      </c>
      <c r="CG8" s="130" t="s">
        <v>120</v>
      </c>
      <c r="CH8" s="126">
        <v>2</v>
      </c>
      <c r="CI8" s="10">
        <v>3601</v>
      </c>
      <c r="CJ8" s="123" t="s">
        <v>184</v>
      </c>
      <c r="CK8" s="134">
        <v>125</v>
      </c>
      <c r="CL8" s="135" t="s">
        <v>120</v>
      </c>
      <c r="CM8" s="134">
        <v>2</v>
      </c>
      <c r="CN8" s="128">
        <v>530</v>
      </c>
      <c r="CP8" s="134"/>
      <c r="CQ8" s="128"/>
    </row>
    <row r="9" spans="1:95" x14ac:dyDescent="0.3">
      <c r="A9" s="86" t="s">
        <v>187</v>
      </c>
      <c r="AY9" s="125"/>
      <c r="AZ9" s="125"/>
      <c r="BA9" s="125"/>
      <c r="BB9" s="125"/>
      <c r="BV9" s="125"/>
      <c r="BW9" s="125"/>
      <c r="CA9" s="126"/>
      <c r="CB9" s="126"/>
      <c r="CC9" s="126"/>
      <c r="CE9" s="123" t="s">
        <v>132</v>
      </c>
      <c r="CF9" s="126">
        <v>889</v>
      </c>
      <c r="CG9" s="130" t="s">
        <v>120</v>
      </c>
      <c r="CH9" s="126">
        <v>101</v>
      </c>
      <c r="CI9" s="10">
        <v>2283</v>
      </c>
      <c r="CJ9" s="123" t="s">
        <v>132</v>
      </c>
      <c r="CK9" s="136">
        <v>674</v>
      </c>
      <c r="CL9" s="135" t="s">
        <v>120</v>
      </c>
      <c r="CM9" s="136">
        <v>87</v>
      </c>
      <c r="CN9" s="128">
        <v>911</v>
      </c>
      <c r="CP9" s="136"/>
      <c r="CQ9" s="128"/>
    </row>
    <row r="10" spans="1:95" x14ac:dyDescent="0.3">
      <c r="A10" s="86" t="s">
        <v>6</v>
      </c>
      <c r="AY10" s="125"/>
      <c r="AZ10" s="125"/>
      <c r="BA10" s="125"/>
      <c r="BB10" s="125"/>
      <c r="BU10" s="123" t="s">
        <v>132</v>
      </c>
      <c r="BV10" s="123">
        <v>181</v>
      </c>
      <c r="BW10" s="123" t="s">
        <v>120</v>
      </c>
      <c r="BX10" s="123">
        <v>20</v>
      </c>
      <c r="BY10" s="123">
        <v>5263</v>
      </c>
      <c r="BZ10" s="123" t="s">
        <v>132</v>
      </c>
      <c r="CA10" s="126">
        <v>163</v>
      </c>
      <c r="CB10" s="126" t="s">
        <v>120</v>
      </c>
      <c r="CC10" s="126">
        <v>18</v>
      </c>
      <c r="CD10" s="123">
        <v>5402</v>
      </c>
      <c r="CE10" s="123" t="s">
        <v>132</v>
      </c>
      <c r="CF10" s="126">
        <v>136</v>
      </c>
      <c r="CG10" s="130" t="s">
        <v>120</v>
      </c>
      <c r="CH10" s="126">
        <v>15</v>
      </c>
      <c r="CI10" s="10">
        <v>6893</v>
      </c>
      <c r="CJ10" s="123" t="s">
        <v>132</v>
      </c>
      <c r="CK10" s="136">
        <v>139</v>
      </c>
      <c r="CL10" s="130" t="s">
        <v>120</v>
      </c>
      <c r="CM10" s="136">
        <v>18</v>
      </c>
      <c r="CN10" s="128">
        <v>1991</v>
      </c>
      <c r="CP10" s="136"/>
      <c r="CQ10" s="128"/>
    </row>
    <row r="11" spans="1:95" x14ac:dyDescent="0.3">
      <c r="A11" s="86" t="s">
        <v>7</v>
      </c>
      <c r="AY11" s="125"/>
      <c r="AZ11" s="125"/>
      <c r="BA11" s="125"/>
      <c r="BB11" s="125"/>
      <c r="BD11" s="126"/>
      <c r="BE11" s="126"/>
      <c r="BF11" s="123" t="s">
        <v>125</v>
      </c>
      <c r="BG11" s="123">
        <v>2302</v>
      </c>
      <c r="BH11" s="125">
        <v>92080</v>
      </c>
      <c r="BV11" s="125"/>
      <c r="BW11" s="125"/>
      <c r="CA11" s="126"/>
      <c r="CB11" s="126"/>
      <c r="CC11" s="126"/>
      <c r="CF11" s="126"/>
      <c r="CH11" s="126"/>
      <c r="CK11" s="137"/>
      <c r="CM11" s="136"/>
      <c r="CN11" s="128"/>
      <c r="CP11" s="136"/>
      <c r="CQ11" s="128"/>
    </row>
    <row r="12" spans="1:95" x14ac:dyDescent="0.3">
      <c r="A12" s="86" t="s">
        <v>413</v>
      </c>
      <c r="AY12" s="125"/>
      <c r="AZ12" s="125"/>
      <c r="BA12" s="125"/>
      <c r="BB12" s="125"/>
      <c r="BD12" s="126"/>
      <c r="BE12" s="126"/>
      <c r="BF12" s="123" t="s">
        <v>120</v>
      </c>
      <c r="BG12" s="123">
        <v>24874</v>
      </c>
      <c r="BH12" s="125">
        <v>298488</v>
      </c>
      <c r="BI12" s="123" t="s">
        <v>120</v>
      </c>
      <c r="BJ12" s="127">
        <v>29583</v>
      </c>
      <c r="BK12" s="127">
        <v>354996</v>
      </c>
      <c r="BL12" s="123" t="s">
        <v>120</v>
      </c>
      <c r="BM12" s="126">
        <v>29712</v>
      </c>
      <c r="BN12" s="126">
        <v>356544</v>
      </c>
      <c r="BO12" s="123" t="s">
        <v>120</v>
      </c>
      <c r="BP12" s="126">
        <v>29562</v>
      </c>
      <c r="BQ12" s="126">
        <v>355144</v>
      </c>
      <c r="BR12" s="123" t="s">
        <v>120</v>
      </c>
      <c r="BS12" s="123">
        <v>27684</v>
      </c>
      <c r="BT12" s="123">
        <v>221472</v>
      </c>
      <c r="BV12" s="125"/>
      <c r="BW12" s="125"/>
      <c r="CA12" s="126"/>
      <c r="CB12" s="126"/>
      <c r="CC12" s="126"/>
      <c r="CF12" s="126"/>
      <c r="CH12" s="126"/>
      <c r="CK12" s="137"/>
      <c r="CM12" s="136"/>
      <c r="CN12" s="128"/>
      <c r="CP12" s="136"/>
      <c r="CQ12" s="128"/>
    </row>
    <row r="13" spans="1:95" x14ac:dyDescent="0.3">
      <c r="A13" s="86" t="s">
        <v>74</v>
      </c>
      <c r="N13" s="123" t="s">
        <v>125</v>
      </c>
      <c r="O13" s="125">
        <v>1620</v>
      </c>
      <c r="P13" s="126">
        <v>68300</v>
      </c>
      <c r="Q13" s="123" t="s">
        <v>125</v>
      </c>
      <c r="R13" s="138">
        <v>1210</v>
      </c>
      <c r="S13" s="138">
        <v>45400</v>
      </c>
      <c r="T13" s="123" t="s">
        <v>125</v>
      </c>
      <c r="U13" s="134">
        <v>810</v>
      </c>
      <c r="V13" s="128">
        <v>40600</v>
      </c>
      <c r="W13" s="123" t="s">
        <v>125</v>
      </c>
      <c r="X13" s="138">
        <v>1253</v>
      </c>
      <c r="Y13" s="138">
        <v>33560</v>
      </c>
      <c r="Z13" s="123" t="s">
        <v>125</v>
      </c>
      <c r="AA13" s="134">
        <v>854</v>
      </c>
      <c r="AB13" s="128">
        <v>27630</v>
      </c>
      <c r="AC13" s="123" t="s">
        <v>125</v>
      </c>
      <c r="AD13" s="125">
        <v>1772</v>
      </c>
      <c r="AE13" s="125">
        <v>68500</v>
      </c>
      <c r="AY13" s="125"/>
      <c r="AZ13" s="125"/>
      <c r="BA13" s="125"/>
      <c r="BB13" s="125"/>
      <c r="BC13" s="123" t="s">
        <v>125</v>
      </c>
      <c r="BD13" s="133">
        <v>912</v>
      </c>
      <c r="BE13" s="126">
        <v>7296</v>
      </c>
      <c r="BV13" s="125"/>
      <c r="BW13" s="125"/>
      <c r="CA13" s="126"/>
      <c r="CB13" s="126"/>
      <c r="CC13" s="126"/>
      <c r="CF13" s="126"/>
      <c r="CH13" s="126"/>
      <c r="CK13" s="137"/>
      <c r="CM13" s="136"/>
      <c r="CN13" s="128"/>
      <c r="CP13" s="136"/>
      <c r="CQ13" s="128"/>
    </row>
    <row r="14" spans="1:95" x14ac:dyDescent="0.3">
      <c r="A14" s="86" t="s">
        <v>129</v>
      </c>
      <c r="B14" s="123" t="s">
        <v>119</v>
      </c>
      <c r="C14" s="125">
        <v>2295</v>
      </c>
      <c r="D14" s="125">
        <v>58124</v>
      </c>
      <c r="E14" s="123" t="s">
        <v>119</v>
      </c>
      <c r="F14" s="126">
        <v>3295</v>
      </c>
      <c r="G14" s="126">
        <v>111807</v>
      </c>
      <c r="H14" s="123" t="s">
        <v>119</v>
      </c>
      <c r="I14" s="125">
        <v>5295</v>
      </c>
      <c r="J14" s="125">
        <v>150807</v>
      </c>
      <c r="K14" s="123" t="s">
        <v>119</v>
      </c>
      <c r="L14" s="128">
        <v>13370</v>
      </c>
      <c r="M14" s="128">
        <v>170750</v>
      </c>
      <c r="AG14" s="126"/>
      <c r="AH14" s="126"/>
      <c r="AX14" s="123" t="s">
        <v>125</v>
      </c>
      <c r="AY14" s="127">
        <v>3392</v>
      </c>
      <c r="AZ14" s="127">
        <v>24592</v>
      </c>
      <c r="BA14" s="125">
        <v>3500</v>
      </c>
      <c r="BB14" s="125">
        <v>26000</v>
      </c>
      <c r="BM14" s="126"/>
      <c r="BN14" s="133"/>
      <c r="BP14" s="126"/>
      <c r="BQ14" s="126"/>
      <c r="CA14" s="126"/>
      <c r="CB14" s="126"/>
      <c r="CC14" s="126"/>
      <c r="CF14" s="126"/>
      <c r="CH14" s="126"/>
      <c r="CK14" s="134"/>
      <c r="CM14" s="134"/>
      <c r="CN14" s="128"/>
      <c r="CP14" s="134"/>
      <c r="CQ14" s="128"/>
    </row>
    <row r="15" spans="1:95" x14ac:dyDescent="0.3">
      <c r="A15" s="86" t="s">
        <v>170</v>
      </c>
      <c r="C15" s="125"/>
      <c r="D15" s="125"/>
      <c r="F15" s="126"/>
      <c r="G15" s="126"/>
      <c r="I15" s="125"/>
      <c r="J15" s="125"/>
      <c r="L15" s="128"/>
      <c r="M15" s="128"/>
      <c r="AG15" s="126"/>
      <c r="AH15" s="126"/>
      <c r="AY15" s="127"/>
      <c r="AZ15" s="127"/>
      <c r="BA15" s="125"/>
      <c r="BB15" s="125"/>
      <c r="BI15" s="123" t="s">
        <v>125</v>
      </c>
      <c r="BJ15" s="127">
        <v>3198</v>
      </c>
      <c r="BK15" s="127">
        <v>92190</v>
      </c>
      <c r="BM15" s="126"/>
      <c r="BN15" s="133"/>
      <c r="BP15" s="126"/>
      <c r="BQ15" s="126"/>
      <c r="BV15" s="125"/>
      <c r="BW15" s="125"/>
      <c r="CA15" s="126"/>
      <c r="CB15" s="126"/>
      <c r="CC15" s="126"/>
      <c r="CF15" s="126"/>
      <c r="CH15" s="126"/>
      <c r="CK15" s="134"/>
      <c r="CM15" s="134"/>
      <c r="CN15" s="128"/>
      <c r="CP15" s="134"/>
      <c r="CQ15" s="128"/>
    </row>
    <row r="16" spans="1:95" x14ac:dyDescent="0.3">
      <c r="A16" s="86" t="s">
        <v>8</v>
      </c>
      <c r="AG16" s="126"/>
      <c r="AH16" s="126"/>
      <c r="AY16" s="125"/>
      <c r="AZ16" s="125"/>
      <c r="BA16" s="125"/>
      <c r="BB16" s="125"/>
      <c r="BF16" s="123" t="s">
        <v>132</v>
      </c>
      <c r="BG16" s="123">
        <v>791</v>
      </c>
      <c r="BH16" s="125">
        <v>1265</v>
      </c>
      <c r="BI16" s="123" t="s">
        <v>132</v>
      </c>
      <c r="BJ16" s="127">
        <v>1254</v>
      </c>
      <c r="BK16" s="127">
        <v>2006</v>
      </c>
      <c r="BL16" s="123" t="s">
        <v>121</v>
      </c>
      <c r="BM16" s="126">
        <v>1283</v>
      </c>
      <c r="BN16" s="126">
        <v>2053</v>
      </c>
      <c r="BO16" s="123" t="s">
        <v>132</v>
      </c>
      <c r="BP16" s="126">
        <v>1300</v>
      </c>
      <c r="BQ16" s="126">
        <v>2080</v>
      </c>
      <c r="BR16" s="123" t="s">
        <v>132</v>
      </c>
      <c r="BS16" s="123">
        <v>1243</v>
      </c>
      <c r="BT16" s="123">
        <v>1989</v>
      </c>
      <c r="BU16" s="123" t="s">
        <v>121</v>
      </c>
      <c r="BV16" s="125">
        <v>1821</v>
      </c>
      <c r="BW16" s="125" t="s">
        <v>120</v>
      </c>
      <c r="BX16" s="123">
        <v>57</v>
      </c>
      <c r="BY16" s="123">
        <v>4306</v>
      </c>
      <c r="BZ16" s="123" t="s">
        <v>121</v>
      </c>
      <c r="CA16" s="126">
        <v>1628</v>
      </c>
      <c r="CB16" s="126" t="s">
        <v>120</v>
      </c>
      <c r="CC16" s="126">
        <v>71</v>
      </c>
      <c r="CD16" s="123">
        <v>4814</v>
      </c>
      <c r="CE16" s="123" t="s">
        <v>121</v>
      </c>
      <c r="CF16" s="126">
        <v>1379</v>
      </c>
      <c r="CG16" s="128" t="s">
        <v>120</v>
      </c>
      <c r="CH16" s="126">
        <v>58</v>
      </c>
      <c r="CI16" s="10">
        <v>4831</v>
      </c>
      <c r="CJ16" s="123" t="s">
        <v>121</v>
      </c>
      <c r="CK16" s="128">
        <v>1310</v>
      </c>
      <c r="CL16" s="128" t="s">
        <v>120</v>
      </c>
      <c r="CM16" s="134">
        <v>60</v>
      </c>
      <c r="CN16" s="128">
        <v>5345</v>
      </c>
      <c r="CP16" s="134"/>
      <c r="CQ16" s="128"/>
    </row>
    <row r="17" spans="1:95" x14ac:dyDescent="0.3">
      <c r="A17" s="86" t="s">
        <v>9</v>
      </c>
      <c r="BA17" s="125"/>
      <c r="BB17" s="125"/>
      <c r="BU17" s="123" t="s">
        <v>122</v>
      </c>
      <c r="BV17" s="123">
        <v>619</v>
      </c>
      <c r="BW17" s="123" t="s">
        <v>120</v>
      </c>
      <c r="BX17" s="123">
        <v>277</v>
      </c>
      <c r="BY17" s="123">
        <v>8686</v>
      </c>
      <c r="BZ17" s="123" t="s">
        <v>122</v>
      </c>
      <c r="CA17" s="126">
        <v>922</v>
      </c>
      <c r="CB17" s="126" t="s">
        <v>120</v>
      </c>
      <c r="CC17" s="126">
        <v>365</v>
      </c>
      <c r="CD17" s="123">
        <v>8621</v>
      </c>
      <c r="CE17" s="123" t="s">
        <v>122</v>
      </c>
      <c r="CF17" s="126">
        <v>734</v>
      </c>
      <c r="CG17" s="128" t="s">
        <v>120</v>
      </c>
      <c r="CH17" s="126">
        <v>269</v>
      </c>
      <c r="CI17" s="10">
        <v>10247</v>
      </c>
      <c r="CJ17" s="123" t="s">
        <v>122</v>
      </c>
      <c r="CK17" s="128">
        <v>1100</v>
      </c>
      <c r="CL17" s="128" t="s">
        <v>120</v>
      </c>
      <c r="CM17" s="134">
        <v>399</v>
      </c>
      <c r="CN17" s="128">
        <v>10902</v>
      </c>
      <c r="CP17" s="134"/>
      <c r="CQ17" s="128"/>
    </row>
    <row r="18" spans="1:95" x14ac:dyDescent="0.3">
      <c r="A18" s="86" t="s">
        <v>145</v>
      </c>
      <c r="AF18" s="123" t="s">
        <v>122</v>
      </c>
      <c r="AG18" s="126">
        <v>2785</v>
      </c>
      <c r="AH18" s="126">
        <v>1215260</v>
      </c>
      <c r="AI18" s="126">
        <v>2019</v>
      </c>
      <c r="AJ18" s="126">
        <v>807600</v>
      </c>
      <c r="AK18" s="126">
        <v>3227</v>
      </c>
      <c r="AL18" s="126">
        <v>1290800</v>
      </c>
      <c r="AM18" s="126">
        <v>1272</v>
      </c>
      <c r="AN18" s="126">
        <v>508800</v>
      </c>
      <c r="AO18" s="126">
        <v>1523</v>
      </c>
      <c r="AP18" s="126">
        <v>609500</v>
      </c>
      <c r="AQ18" s="123" t="s">
        <v>122</v>
      </c>
      <c r="AR18" s="126">
        <v>1598</v>
      </c>
      <c r="AS18" s="126">
        <v>28710</v>
      </c>
      <c r="AT18" s="126">
        <v>2630</v>
      </c>
      <c r="AU18" s="126">
        <v>47340</v>
      </c>
      <c r="AV18" s="126">
        <v>3259</v>
      </c>
      <c r="AW18" s="126">
        <v>58662</v>
      </c>
      <c r="AX18" s="123" t="s">
        <v>122</v>
      </c>
      <c r="AY18" s="126">
        <v>3700</v>
      </c>
      <c r="AZ18" s="126">
        <v>55500</v>
      </c>
      <c r="BA18" s="125">
        <v>3800</v>
      </c>
      <c r="BB18" s="125">
        <v>56000</v>
      </c>
      <c r="BC18" s="123" t="s">
        <v>122</v>
      </c>
      <c r="BD18" s="126">
        <v>2873</v>
      </c>
      <c r="BE18" s="126">
        <v>9193</v>
      </c>
      <c r="BF18" s="123" t="s">
        <v>122</v>
      </c>
      <c r="BG18" s="123">
        <v>2189</v>
      </c>
      <c r="BH18" s="125">
        <v>17872</v>
      </c>
      <c r="BI18" s="123" t="s">
        <v>122</v>
      </c>
      <c r="BJ18" s="127">
        <v>1894</v>
      </c>
      <c r="BK18" s="127">
        <v>6061</v>
      </c>
      <c r="BL18" s="123" t="s">
        <v>122</v>
      </c>
      <c r="BM18" s="126">
        <v>2087</v>
      </c>
      <c r="BN18" s="126">
        <v>6487</v>
      </c>
      <c r="BO18" s="123" t="s">
        <v>57</v>
      </c>
      <c r="BP18" s="126">
        <v>1655</v>
      </c>
      <c r="BQ18" s="126">
        <v>5296</v>
      </c>
      <c r="BR18" s="123" t="s">
        <v>122</v>
      </c>
      <c r="BS18" s="123">
        <v>6101</v>
      </c>
      <c r="BT18" s="123">
        <v>19827</v>
      </c>
      <c r="CA18" s="126"/>
      <c r="CB18" s="126"/>
      <c r="CC18" s="126"/>
      <c r="CF18" s="126"/>
      <c r="CG18" s="128"/>
      <c r="CH18" s="126"/>
      <c r="CK18" s="128"/>
      <c r="CL18" s="128"/>
      <c r="CM18" s="134"/>
      <c r="CN18" s="128"/>
      <c r="CP18" s="134"/>
      <c r="CQ18" s="128"/>
    </row>
    <row r="19" spans="1:95" x14ac:dyDescent="0.3">
      <c r="A19" s="88" t="s">
        <v>51</v>
      </c>
      <c r="O19" s="125"/>
      <c r="P19" s="126"/>
      <c r="R19" s="139"/>
      <c r="S19" s="138"/>
      <c r="U19" s="134"/>
      <c r="V19" s="128"/>
      <c r="X19" s="138"/>
      <c r="Y19" s="138"/>
      <c r="AA19" s="128"/>
      <c r="AB19" s="137"/>
      <c r="AE19" s="125"/>
      <c r="AF19" s="123" t="s">
        <v>121</v>
      </c>
      <c r="AG19" s="126">
        <v>611</v>
      </c>
      <c r="AH19" s="126">
        <v>563100</v>
      </c>
      <c r="AI19" s="126">
        <v>645</v>
      </c>
      <c r="AJ19" s="126">
        <v>615840</v>
      </c>
      <c r="AK19" s="126">
        <v>614</v>
      </c>
      <c r="AL19" s="126">
        <v>584680</v>
      </c>
      <c r="AM19" s="126">
        <v>584</v>
      </c>
      <c r="AN19" s="126">
        <v>558180</v>
      </c>
      <c r="AO19" s="126">
        <v>524</v>
      </c>
      <c r="AP19" s="126">
        <v>487430</v>
      </c>
      <c r="AR19" s="133"/>
      <c r="AS19" s="126"/>
      <c r="AT19" s="133"/>
      <c r="AU19" s="126"/>
      <c r="AV19" s="133"/>
      <c r="AW19" s="126"/>
      <c r="AY19" s="126"/>
      <c r="AZ19" s="126"/>
      <c r="BA19" s="125"/>
      <c r="BB19" s="125"/>
      <c r="BD19" s="133"/>
      <c r="BE19" s="126"/>
      <c r="BJ19" s="132"/>
      <c r="BK19" s="127"/>
      <c r="BM19" s="126"/>
      <c r="BN19" s="126"/>
      <c r="BP19" s="126"/>
      <c r="BQ19" s="126"/>
      <c r="BV19" s="125"/>
      <c r="BW19" s="125"/>
      <c r="CA19" s="140"/>
      <c r="CB19" s="140"/>
      <c r="CC19" s="140"/>
      <c r="CF19" s="140"/>
      <c r="CG19" s="128"/>
      <c r="CH19" s="140"/>
      <c r="CK19" s="134"/>
      <c r="CL19" s="128"/>
      <c r="CM19" s="134"/>
      <c r="CN19" s="128"/>
      <c r="CP19" s="134"/>
      <c r="CQ19" s="128"/>
    </row>
    <row r="20" spans="1:95" x14ac:dyDescent="0.3">
      <c r="A20" s="86" t="s">
        <v>49</v>
      </c>
      <c r="AF20" s="123" t="s">
        <v>122</v>
      </c>
      <c r="AG20" s="123">
        <v>721</v>
      </c>
      <c r="AH20" s="126">
        <v>303300</v>
      </c>
      <c r="AI20" s="126">
        <v>540</v>
      </c>
      <c r="AJ20" s="126">
        <v>245930</v>
      </c>
      <c r="AK20" s="126">
        <v>623</v>
      </c>
      <c r="AL20" s="126">
        <v>317160</v>
      </c>
      <c r="AM20" s="126">
        <v>345</v>
      </c>
      <c r="AN20" s="126">
        <v>168600</v>
      </c>
      <c r="AO20" s="126">
        <v>271</v>
      </c>
      <c r="AP20" s="126">
        <v>217900</v>
      </c>
      <c r="AY20" s="125"/>
      <c r="AZ20" s="125"/>
      <c r="BA20" s="125"/>
      <c r="BB20" s="125"/>
      <c r="BC20" s="123" t="s">
        <v>122</v>
      </c>
      <c r="BD20" s="133">
        <v>192</v>
      </c>
      <c r="BE20" s="126">
        <v>3840</v>
      </c>
      <c r="BF20" s="123" t="s">
        <v>122</v>
      </c>
      <c r="BG20" s="123">
        <v>123</v>
      </c>
      <c r="BH20" s="123">
        <v>2460</v>
      </c>
      <c r="BI20" s="123" t="s">
        <v>122</v>
      </c>
      <c r="BJ20" s="132">
        <v>38</v>
      </c>
      <c r="BK20" s="132">
        <v>760</v>
      </c>
      <c r="BL20" s="123" t="s">
        <v>122</v>
      </c>
      <c r="BM20" s="123">
        <v>21</v>
      </c>
      <c r="BN20" s="123">
        <v>420</v>
      </c>
      <c r="BO20" s="123" t="s">
        <v>122</v>
      </c>
      <c r="BP20" s="123">
        <v>25</v>
      </c>
      <c r="BQ20" s="123">
        <v>500</v>
      </c>
      <c r="BR20" s="123" t="s">
        <v>122</v>
      </c>
      <c r="BS20" s="123">
        <v>415</v>
      </c>
      <c r="BT20" s="123">
        <v>8300</v>
      </c>
      <c r="BV20" s="125"/>
      <c r="BW20" s="125"/>
      <c r="CA20" s="126"/>
      <c r="CB20" s="126"/>
      <c r="CC20" s="126"/>
      <c r="CF20" s="126"/>
      <c r="CH20" s="126"/>
      <c r="CK20" s="128"/>
      <c r="CM20" s="134"/>
      <c r="CN20" s="128"/>
      <c r="CP20" s="134"/>
      <c r="CQ20" s="128"/>
    </row>
    <row r="21" spans="1:95" x14ac:dyDescent="0.3">
      <c r="A21" s="86" t="s">
        <v>56</v>
      </c>
      <c r="AY21" s="125"/>
      <c r="AZ21" s="125"/>
      <c r="BA21" s="125"/>
      <c r="BB21" s="125"/>
      <c r="BC21" s="123" t="s">
        <v>158</v>
      </c>
      <c r="BD21" s="123">
        <v>2470</v>
      </c>
      <c r="BE21" s="123">
        <v>988</v>
      </c>
      <c r="BV21" s="125"/>
      <c r="BW21" s="125"/>
      <c r="CA21" s="126"/>
      <c r="CB21" s="126"/>
      <c r="CC21" s="126"/>
      <c r="CF21" s="126"/>
      <c r="CH21" s="126"/>
      <c r="CK21" s="128"/>
      <c r="CM21" s="134"/>
      <c r="CN21" s="128"/>
      <c r="CP21" s="134"/>
      <c r="CQ21" s="128"/>
    </row>
    <row r="22" spans="1:95" x14ac:dyDescent="0.3">
      <c r="A22" s="86" t="s">
        <v>137</v>
      </c>
      <c r="AF22" s="123" t="s">
        <v>125</v>
      </c>
      <c r="AG22" s="126">
        <v>564</v>
      </c>
      <c r="AH22" s="126">
        <v>707450</v>
      </c>
      <c r="AI22" s="126">
        <v>863</v>
      </c>
      <c r="AJ22" s="126">
        <v>998980</v>
      </c>
      <c r="AK22" s="126">
        <v>491</v>
      </c>
      <c r="AL22" s="126">
        <v>726360</v>
      </c>
      <c r="AM22" s="126">
        <v>637</v>
      </c>
      <c r="AN22" s="126">
        <v>1772520</v>
      </c>
      <c r="AO22" s="126">
        <v>317</v>
      </c>
      <c r="AP22" s="126">
        <v>487750</v>
      </c>
      <c r="AY22" s="125"/>
      <c r="AZ22" s="125"/>
      <c r="BA22" s="125"/>
      <c r="BB22" s="125"/>
      <c r="BF22" s="123" t="s">
        <v>125</v>
      </c>
      <c r="BG22" s="123">
        <v>444</v>
      </c>
      <c r="BH22" s="125">
        <v>3552</v>
      </c>
      <c r="BI22" s="123" t="s">
        <v>125</v>
      </c>
      <c r="BJ22" s="132">
        <v>373</v>
      </c>
      <c r="BK22" s="127">
        <v>2984</v>
      </c>
      <c r="BL22" s="123" t="s">
        <v>125</v>
      </c>
      <c r="BM22" s="133">
        <v>248</v>
      </c>
      <c r="BN22" s="126">
        <v>2764</v>
      </c>
      <c r="BO22" s="123" t="s">
        <v>125</v>
      </c>
      <c r="BP22" s="126">
        <v>351</v>
      </c>
      <c r="BQ22" s="126">
        <v>2808</v>
      </c>
      <c r="BR22" s="123" t="s">
        <v>125</v>
      </c>
      <c r="BS22" s="123">
        <v>520</v>
      </c>
      <c r="BT22" s="123">
        <v>4160</v>
      </c>
      <c r="CK22" s="128"/>
      <c r="CM22" s="134"/>
      <c r="CN22" s="128"/>
      <c r="CP22" s="134"/>
      <c r="CQ22" s="128"/>
    </row>
    <row r="23" spans="1:95" x14ac:dyDescent="0.3">
      <c r="A23" s="86" t="s">
        <v>414</v>
      </c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Y23" s="125"/>
      <c r="AZ23" s="125"/>
      <c r="BA23" s="125"/>
      <c r="BB23" s="125"/>
      <c r="BH23" s="125"/>
      <c r="BJ23" s="132"/>
      <c r="BK23" s="127"/>
      <c r="BM23" s="133"/>
      <c r="BN23" s="126"/>
      <c r="BP23" s="126"/>
      <c r="BQ23" s="126"/>
      <c r="BU23" s="123" t="s">
        <v>125</v>
      </c>
      <c r="BV23" s="123">
        <v>64</v>
      </c>
      <c r="BW23" s="123" t="s">
        <v>120</v>
      </c>
      <c r="BX23" s="123">
        <v>4</v>
      </c>
      <c r="BY23" s="123">
        <v>6013</v>
      </c>
      <c r="BZ23" s="123" t="s">
        <v>125</v>
      </c>
      <c r="CA23" s="123">
        <v>54</v>
      </c>
      <c r="CB23" s="123" t="s">
        <v>120</v>
      </c>
      <c r="CC23" s="123">
        <v>3</v>
      </c>
      <c r="CD23" s="123">
        <v>8012</v>
      </c>
      <c r="CK23" s="128"/>
      <c r="CM23" s="134"/>
      <c r="CN23" s="128"/>
      <c r="CP23" s="134"/>
      <c r="CQ23" s="128"/>
    </row>
    <row r="24" spans="1:95" x14ac:dyDescent="0.3">
      <c r="A24" s="86" t="s">
        <v>149</v>
      </c>
      <c r="AF24" s="123" t="s">
        <v>135</v>
      </c>
      <c r="AG24" s="126"/>
      <c r="AH24" s="126"/>
      <c r="AI24" s="126"/>
      <c r="AJ24" s="126"/>
      <c r="AK24" s="126">
        <v>44395</v>
      </c>
      <c r="AL24" s="126">
        <v>496040</v>
      </c>
      <c r="AM24" s="126">
        <v>131930</v>
      </c>
      <c r="AN24" s="126">
        <v>2466440</v>
      </c>
      <c r="AO24" s="126">
        <v>19008</v>
      </c>
      <c r="AP24" s="126">
        <v>380160</v>
      </c>
      <c r="AQ24" s="123" t="s">
        <v>135</v>
      </c>
      <c r="AR24" s="127">
        <v>61413</v>
      </c>
      <c r="AS24" s="127">
        <v>42990</v>
      </c>
      <c r="AT24" s="127">
        <v>33854</v>
      </c>
      <c r="AU24" s="127">
        <v>20313</v>
      </c>
      <c r="AV24" s="127">
        <v>29830</v>
      </c>
      <c r="AW24" s="127">
        <v>17028</v>
      </c>
      <c r="AY24" s="125"/>
      <c r="AZ24" s="125"/>
      <c r="BA24" s="125"/>
      <c r="BB24" s="125"/>
      <c r="BC24" s="123" t="s">
        <v>120</v>
      </c>
      <c r="BD24" s="123">
        <v>3345</v>
      </c>
      <c r="BE24" s="123">
        <v>41879</v>
      </c>
      <c r="BH24" s="125"/>
      <c r="BJ24" s="132"/>
      <c r="BK24" s="127"/>
      <c r="BM24" s="133"/>
      <c r="BN24" s="126"/>
      <c r="BP24" s="126"/>
      <c r="BQ24" s="126"/>
      <c r="CK24" s="128"/>
      <c r="CM24" s="134"/>
      <c r="CN24" s="128"/>
      <c r="CP24" s="134"/>
      <c r="CQ24" s="128"/>
    </row>
    <row r="25" spans="1:95" x14ac:dyDescent="0.3">
      <c r="A25" s="86" t="s">
        <v>154</v>
      </c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R25" s="127"/>
      <c r="AS25" s="127"/>
      <c r="AT25" s="127"/>
      <c r="AU25" s="127"/>
      <c r="AV25" s="127"/>
      <c r="AW25" s="127"/>
      <c r="AX25" s="123" t="s">
        <v>135</v>
      </c>
      <c r="AY25" s="125">
        <v>44015</v>
      </c>
      <c r="AZ25" s="125">
        <v>30427</v>
      </c>
      <c r="BA25" s="125">
        <v>40000</v>
      </c>
      <c r="BB25" s="125">
        <v>35000</v>
      </c>
      <c r="BH25" s="125"/>
      <c r="BJ25" s="132"/>
      <c r="BK25" s="127"/>
      <c r="BM25" s="133"/>
      <c r="BN25" s="126"/>
      <c r="BP25" s="126"/>
      <c r="BQ25" s="126"/>
      <c r="CK25" s="128"/>
      <c r="CM25" s="134"/>
      <c r="CN25" s="128"/>
      <c r="CP25" s="134"/>
      <c r="CQ25" s="128"/>
    </row>
    <row r="26" spans="1:95" x14ac:dyDescent="0.3">
      <c r="A26" s="86" t="s">
        <v>43</v>
      </c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R26" s="127"/>
      <c r="AS26" s="127"/>
      <c r="AT26" s="127"/>
      <c r="AU26" s="127"/>
      <c r="AV26" s="127"/>
      <c r="AW26" s="127"/>
      <c r="AY26" s="125"/>
      <c r="AZ26" s="125"/>
      <c r="BA26" s="125"/>
      <c r="BB26" s="125"/>
      <c r="BF26" s="123" t="s">
        <v>120</v>
      </c>
      <c r="BG26" s="125">
        <v>2547</v>
      </c>
      <c r="BH26" s="125">
        <v>30564</v>
      </c>
      <c r="BI26" s="123" t="s">
        <v>120</v>
      </c>
      <c r="BJ26" s="132">
        <v>2200</v>
      </c>
      <c r="BK26" s="127">
        <v>26400</v>
      </c>
      <c r="BL26" s="123" t="s">
        <v>120</v>
      </c>
      <c r="BM26" s="133">
        <v>2150</v>
      </c>
      <c r="BN26" s="126">
        <v>25800</v>
      </c>
      <c r="BO26" s="123" t="s">
        <v>120</v>
      </c>
      <c r="BP26" s="126">
        <v>2788</v>
      </c>
      <c r="BQ26" s="126">
        <v>32256</v>
      </c>
      <c r="BR26" s="123" t="s">
        <v>120</v>
      </c>
      <c r="BS26" s="123">
        <v>8947</v>
      </c>
      <c r="BT26" s="123">
        <v>54700</v>
      </c>
      <c r="CK26" s="128"/>
      <c r="CM26" s="134"/>
      <c r="CN26" s="128"/>
      <c r="CP26" s="134"/>
      <c r="CQ26" s="128"/>
    </row>
    <row r="27" spans="1:95" x14ac:dyDescent="0.3">
      <c r="A27" s="86" t="s">
        <v>10</v>
      </c>
      <c r="AY27" s="125"/>
      <c r="AZ27" s="125"/>
      <c r="BA27" s="125"/>
      <c r="BB27" s="125"/>
      <c r="BD27" s="126"/>
      <c r="BE27" s="126"/>
      <c r="BH27" s="125"/>
      <c r="BJ27" s="127"/>
      <c r="BK27" s="127"/>
      <c r="BM27" s="126"/>
      <c r="BN27" s="126"/>
      <c r="BP27" s="126"/>
      <c r="BQ27" s="126"/>
      <c r="BU27" s="123" t="s">
        <v>119</v>
      </c>
      <c r="BV27" s="125">
        <v>19359</v>
      </c>
      <c r="BW27" s="125" t="s">
        <v>120</v>
      </c>
      <c r="BX27" s="125">
        <v>1043</v>
      </c>
      <c r="BY27" s="123">
        <v>18525</v>
      </c>
      <c r="BZ27" s="123" t="s">
        <v>119</v>
      </c>
      <c r="CA27" s="126">
        <v>15155</v>
      </c>
      <c r="CB27" s="126" t="s">
        <v>120</v>
      </c>
      <c r="CC27" s="126">
        <v>853</v>
      </c>
      <c r="CD27" s="123">
        <v>16269</v>
      </c>
      <c r="CE27" s="123" t="s">
        <v>119</v>
      </c>
      <c r="CF27" s="126">
        <v>12199</v>
      </c>
      <c r="CG27" s="128" t="s">
        <v>120</v>
      </c>
      <c r="CH27" s="126">
        <v>708</v>
      </c>
      <c r="CI27" s="10">
        <v>19203</v>
      </c>
      <c r="CJ27" s="123" t="s">
        <v>119</v>
      </c>
      <c r="CK27" s="128">
        <v>15897</v>
      </c>
      <c r="CL27" s="128" t="s">
        <v>120</v>
      </c>
      <c r="CM27" s="134">
        <v>819</v>
      </c>
      <c r="CN27" s="128">
        <v>28070</v>
      </c>
      <c r="CP27" s="134"/>
      <c r="CQ27" s="128"/>
    </row>
    <row r="28" spans="1:95" x14ac:dyDescent="0.3">
      <c r="A28" s="86" t="s">
        <v>178</v>
      </c>
      <c r="AY28" s="125"/>
      <c r="AZ28" s="125"/>
      <c r="BA28" s="125"/>
      <c r="BB28" s="125"/>
      <c r="BF28" s="123" t="s">
        <v>120</v>
      </c>
      <c r="BG28" s="123">
        <v>379</v>
      </c>
      <c r="BH28" s="123">
        <v>7580</v>
      </c>
      <c r="BI28" s="123" t="s">
        <v>120</v>
      </c>
      <c r="BJ28" s="132"/>
      <c r="BK28" s="127"/>
      <c r="BL28" s="123" t="s">
        <v>120</v>
      </c>
      <c r="BM28" s="133">
        <v>369</v>
      </c>
      <c r="BN28" s="126">
        <v>7380</v>
      </c>
      <c r="BO28" s="123" t="s">
        <v>120</v>
      </c>
      <c r="BP28" s="133">
        <v>447</v>
      </c>
      <c r="BQ28" s="126">
        <v>8940</v>
      </c>
      <c r="BR28" s="123" t="s">
        <v>120</v>
      </c>
      <c r="BS28" s="123">
        <v>421</v>
      </c>
      <c r="BT28" s="123">
        <v>8420</v>
      </c>
      <c r="BW28" s="125"/>
      <c r="CA28" s="126"/>
      <c r="CB28" s="126"/>
      <c r="CC28" s="126"/>
      <c r="CF28" s="126"/>
      <c r="CH28" s="126"/>
      <c r="CK28" s="128"/>
      <c r="CM28" s="134"/>
      <c r="CN28" s="128"/>
      <c r="CP28" s="134"/>
      <c r="CQ28" s="128"/>
    </row>
    <row r="29" spans="1:95" x14ac:dyDescent="0.3">
      <c r="A29" s="86" t="s">
        <v>177</v>
      </c>
      <c r="AY29" s="125"/>
      <c r="AZ29" s="125"/>
      <c r="BA29" s="125"/>
      <c r="BB29" s="125"/>
      <c r="BJ29" s="132"/>
      <c r="BK29" s="127"/>
      <c r="BM29" s="133"/>
      <c r="BN29" s="126"/>
      <c r="BP29" s="133"/>
      <c r="BQ29" s="126"/>
      <c r="BV29" s="125"/>
      <c r="BW29" s="125"/>
      <c r="CA29" s="126"/>
      <c r="CB29" s="126"/>
      <c r="CC29" s="126"/>
      <c r="CF29" s="126"/>
      <c r="CH29" s="126"/>
      <c r="CK29" s="128"/>
      <c r="CM29" s="134"/>
      <c r="CN29" s="128"/>
      <c r="CO29" s="10" t="s">
        <v>120</v>
      </c>
      <c r="CP29" s="134">
        <v>273</v>
      </c>
      <c r="CQ29" s="128">
        <v>20285</v>
      </c>
    </row>
    <row r="30" spans="1:95" x14ac:dyDescent="0.3">
      <c r="A30" s="86" t="s">
        <v>179</v>
      </c>
      <c r="AY30" s="125"/>
      <c r="AZ30" s="125"/>
      <c r="BA30" s="125"/>
      <c r="BB30" s="125"/>
      <c r="BJ30" s="132"/>
      <c r="BK30" s="127"/>
      <c r="BM30" s="133"/>
      <c r="BN30" s="126"/>
      <c r="BP30" s="133"/>
      <c r="BQ30" s="126"/>
      <c r="BV30" s="125"/>
      <c r="BW30" s="125"/>
      <c r="BX30" s="125"/>
      <c r="CA30" s="126"/>
      <c r="CB30" s="126"/>
      <c r="CC30" s="126"/>
      <c r="CF30" s="126"/>
      <c r="CG30" s="128" t="s">
        <v>120</v>
      </c>
      <c r="CH30" s="126">
        <v>1793</v>
      </c>
      <c r="CI30" s="10">
        <v>3415</v>
      </c>
      <c r="CK30" s="128"/>
      <c r="CL30" s="128" t="s">
        <v>120</v>
      </c>
      <c r="CM30" s="128">
        <v>2360</v>
      </c>
      <c r="CN30" s="128">
        <v>5814</v>
      </c>
      <c r="CP30" s="134"/>
      <c r="CQ30" s="128"/>
    </row>
    <row r="31" spans="1:95" x14ac:dyDescent="0.3">
      <c r="A31" s="86" t="s">
        <v>162</v>
      </c>
      <c r="AY31" s="125"/>
      <c r="AZ31" s="125"/>
      <c r="BA31" s="125"/>
      <c r="BB31" s="125"/>
      <c r="BF31" s="123" t="s">
        <v>125</v>
      </c>
      <c r="BG31" s="123">
        <v>14215</v>
      </c>
      <c r="BH31" s="125">
        <v>1421</v>
      </c>
      <c r="BI31" s="123" t="s">
        <v>125</v>
      </c>
      <c r="BJ31" s="127">
        <v>11572</v>
      </c>
      <c r="BK31" s="127">
        <v>4629</v>
      </c>
      <c r="BM31" s="133"/>
      <c r="BN31" s="126"/>
      <c r="BP31" s="126"/>
      <c r="BQ31" s="126"/>
      <c r="BV31" s="125"/>
      <c r="BW31" s="125"/>
      <c r="CA31" s="126"/>
      <c r="CB31" s="126"/>
      <c r="CC31" s="126"/>
      <c r="CN31" s="128"/>
      <c r="CP31" s="128"/>
      <c r="CQ31" s="128"/>
    </row>
    <row r="32" spans="1:95" x14ac:dyDescent="0.3">
      <c r="A32" s="86" t="s">
        <v>11</v>
      </c>
      <c r="AY32" s="125"/>
      <c r="AZ32" s="125"/>
      <c r="BA32" s="125"/>
      <c r="BB32" s="125"/>
      <c r="BU32" s="123" t="s">
        <v>132</v>
      </c>
      <c r="BV32" s="123">
        <v>188</v>
      </c>
      <c r="BW32" s="123" t="s">
        <v>120</v>
      </c>
      <c r="BX32" s="123">
        <v>13</v>
      </c>
      <c r="BY32" s="123">
        <v>3016</v>
      </c>
      <c r="BZ32" s="123" t="s">
        <v>132</v>
      </c>
      <c r="CA32" s="126">
        <v>204</v>
      </c>
      <c r="CB32" s="126" t="s">
        <v>120</v>
      </c>
      <c r="CC32" s="126">
        <v>16</v>
      </c>
      <c r="CD32" s="123">
        <v>3148</v>
      </c>
      <c r="CE32" s="123" t="s">
        <v>132</v>
      </c>
      <c r="CF32" s="126">
        <v>114</v>
      </c>
      <c r="CG32" s="128" t="s">
        <v>120</v>
      </c>
      <c r="CH32" s="126">
        <v>9</v>
      </c>
      <c r="CI32" s="10">
        <v>6345</v>
      </c>
      <c r="CJ32" s="123" t="s">
        <v>132</v>
      </c>
      <c r="CK32" s="134">
        <v>72</v>
      </c>
      <c r="CL32" s="128" t="s">
        <v>120</v>
      </c>
      <c r="CM32" s="134">
        <v>6</v>
      </c>
      <c r="CN32" s="128">
        <v>4849</v>
      </c>
      <c r="CP32" s="134"/>
      <c r="CQ32" s="128"/>
    </row>
    <row r="33" spans="1:95" x14ac:dyDescent="0.3">
      <c r="A33" s="86" t="s">
        <v>140</v>
      </c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Y33" s="125"/>
      <c r="AZ33" s="125"/>
      <c r="BA33" s="125"/>
      <c r="BB33" s="125"/>
      <c r="BF33" s="123" t="s">
        <v>122</v>
      </c>
      <c r="BG33" s="123">
        <v>1186</v>
      </c>
      <c r="BH33" s="125">
        <v>52184</v>
      </c>
      <c r="BI33" s="123" t="s">
        <v>122</v>
      </c>
      <c r="BJ33" s="127">
        <v>1471</v>
      </c>
      <c r="BK33" s="127">
        <v>64724</v>
      </c>
      <c r="BL33" s="123" t="s">
        <v>122</v>
      </c>
      <c r="BM33" s="126">
        <v>1591</v>
      </c>
      <c r="BN33" s="126">
        <v>70004</v>
      </c>
      <c r="BO33" s="123" t="s">
        <v>122</v>
      </c>
      <c r="BP33" s="126">
        <v>1115</v>
      </c>
      <c r="BQ33" s="126">
        <v>49060</v>
      </c>
      <c r="BR33" s="123" t="s">
        <v>122</v>
      </c>
      <c r="BS33" s="123">
        <v>3327</v>
      </c>
      <c r="BT33" s="123">
        <v>152420</v>
      </c>
      <c r="BV33" s="125"/>
      <c r="BW33" s="125"/>
      <c r="CA33" s="126"/>
      <c r="CB33" s="126"/>
      <c r="CC33" s="126"/>
      <c r="CF33" s="126"/>
      <c r="CG33" s="128"/>
      <c r="CH33" s="126"/>
      <c r="CK33" s="128"/>
      <c r="CL33" s="128"/>
      <c r="CM33" s="134"/>
      <c r="CN33" s="128"/>
      <c r="CP33" s="134"/>
      <c r="CQ33" s="128"/>
    </row>
    <row r="34" spans="1:95" x14ac:dyDescent="0.3">
      <c r="A34" s="86" t="s">
        <v>140</v>
      </c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Y34" s="125"/>
      <c r="AZ34" s="125"/>
      <c r="BA34" s="125"/>
      <c r="BB34" s="125"/>
      <c r="BH34" s="125"/>
      <c r="BJ34" s="127"/>
      <c r="BK34" s="127"/>
      <c r="BM34" s="126"/>
      <c r="BN34" s="126"/>
      <c r="BP34" s="126"/>
      <c r="BQ34" s="126"/>
      <c r="BV34" s="125"/>
      <c r="BW34" s="125"/>
      <c r="CA34" s="126"/>
      <c r="CB34" s="126"/>
      <c r="CC34" s="126"/>
      <c r="CF34" s="126"/>
      <c r="CG34" s="128"/>
      <c r="CH34" s="126"/>
      <c r="CK34" s="128"/>
      <c r="CL34" s="128"/>
      <c r="CM34" s="134"/>
      <c r="CN34" s="128"/>
      <c r="CO34" s="10" t="s">
        <v>120</v>
      </c>
      <c r="CP34" s="134">
        <v>850</v>
      </c>
      <c r="CQ34" s="128">
        <v>206000</v>
      </c>
    </row>
    <row r="35" spans="1:95" x14ac:dyDescent="0.3">
      <c r="A35" s="86" t="s">
        <v>168</v>
      </c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Y35" s="125"/>
      <c r="AZ35" s="125"/>
      <c r="BA35" s="125"/>
      <c r="BB35" s="125"/>
      <c r="BF35" s="123" t="s">
        <v>132</v>
      </c>
      <c r="BG35" s="123">
        <v>259</v>
      </c>
      <c r="BH35" s="125">
        <v>15540</v>
      </c>
      <c r="BI35" s="123" t="s">
        <v>132</v>
      </c>
      <c r="BJ35" s="127">
        <v>369</v>
      </c>
      <c r="BK35" s="127">
        <v>22140</v>
      </c>
      <c r="BL35" s="123" t="s">
        <v>132</v>
      </c>
      <c r="BM35" s="126">
        <v>327</v>
      </c>
      <c r="BN35" s="126">
        <v>19620</v>
      </c>
      <c r="BO35" s="123" t="s">
        <v>132</v>
      </c>
      <c r="BP35" s="126">
        <v>302</v>
      </c>
      <c r="BQ35" s="126">
        <v>18120</v>
      </c>
      <c r="BR35" s="123" t="s">
        <v>132</v>
      </c>
      <c r="BS35" s="123">
        <v>350</v>
      </c>
      <c r="BT35" s="123">
        <v>21000</v>
      </c>
      <c r="BV35" s="125"/>
      <c r="BW35" s="125"/>
      <c r="CA35" s="126"/>
      <c r="CB35" s="126"/>
      <c r="CC35" s="126"/>
      <c r="CF35" s="126"/>
      <c r="CG35" s="128"/>
      <c r="CH35" s="126"/>
      <c r="CK35" s="128"/>
      <c r="CL35" s="128"/>
      <c r="CM35" s="134"/>
      <c r="CN35" s="128"/>
      <c r="CP35" s="134"/>
      <c r="CQ35" s="128"/>
    </row>
    <row r="36" spans="1:95" x14ac:dyDescent="0.3">
      <c r="A36" s="86" t="s">
        <v>141</v>
      </c>
      <c r="AF36" s="123" t="s">
        <v>132</v>
      </c>
      <c r="AG36" s="123">
        <v>21</v>
      </c>
      <c r="AH36" s="123">
        <v>33600</v>
      </c>
      <c r="AI36" s="126">
        <v>34</v>
      </c>
      <c r="AJ36" s="126">
        <v>92000</v>
      </c>
      <c r="AK36" s="126">
        <v>95</v>
      </c>
      <c r="AL36" s="126">
        <v>244800</v>
      </c>
      <c r="AM36" s="126">
        <v>124</v>
      </c>
      <c r="AN36" s="126">
        <v>296800</v>
      </c>
      <c r="AO36" s="126">
        <v>146</v>
      </c>
      <c r="AP36" s="126">
        <v>430500</v>
      </c>
      <c r="AY36" s="125"/>
      <c r="AZ36" s="125"/>
      <c r="BA36" s="125"/>
      <c r="BB36" s="125"/>
      <c r="BC36" s="123" t="s">
        <v>132</v>
      </c>
      <c r="BD36" s="123">
        <v>194</v>
      </c>
      <c r="BE36" s="123">
        <v>7760</v>
      </c>
      <c r="BF36" s="123" t="s">
        <v>132</v>
      </c>
      <c r="BG36" s="123">
        <v>137</v>
      </c>
      <c r="BH36" s="125">
        <v>5480</v>
      </c>
      <c r="BI36" s="123" t="s">
        <v>132</v>
      </c>
      <c r="BJ36" s="132">
        <v>116</v>
      </c>
      <c r="BK36" s="127">
        <v>4640</v>
      </c>
      <c r="BL36" s="123" t="s">
        <v>121</v>
      </c>
      <c r="BM36" s="133">
        <v>74</v>
      </c>
      <c r="BN36" s="126">
        <v>2960</v>
      </c>
      <c r="BO36" s="123" t="s">
        <v>121</v>
      </c>
      <c r="BP36" s="133">
        <v>113</v>
      </c>
      <c r="BQ36" s="126">
        <v>4520</v>
      </c>
      <c r="BR36" s="123" t="s">
        <v>132</v>
      </c>
      <c r="BS36" s="123">
        <v>180</v>
      </c>
      <c r="BT36" s="123">
        <v>7200</v>
      </c>
      <c r="CA36" s="126"/>
      <c r="CB36" s="126"/>
      <c r="CC36" s="126"/>
      <c r="CF36" s="126"/>
      <c r="CG36" s="128"/>
      <c r="CH36" s="126"/>
      <c r="CK36" s="128"/>
      <c r="CL36" s="128"/>
      <c r="CM36" s="134"/>
      <c r="CN36" s="128"/>
      <c r="CP36" s="134"/>
      <c r="CQ36" s="128"/>
    </row>
    <row r="37" spans="1:95" x14ac:dyDescent="0.3">
      <c r="A37" s="86" t="s">
        <v>415</v>
      </c>
      <c r="AY37" s="125"/>
      <c r="AZ37" s="125"/>
      <c r="BA37" s="125"/>
      <c r="BB37" s="125"/>
      <c r="BD37" s="133"/>
      <c r="BE37" s="126"/>
      <c r="BW37" s="123" t="s">
        <v>120</v>
      </c>
      <c r="BX37" s="123">
        <v>51</v>
      </c>
      <c r="BY37" s="123">
        <v>8617</v>
      </c>
      <c r="CA37" s="126"/>
      <c r="CB37" s="126" t="s">
        <v>120</v>
      </c>
      <c r="CC37" s="126">
        <v>47</v>
      </c>
      <c r="CD37" s="123">
        <v>9056</v>
      </c>
      <c r="CF37" s="126"/>
      <c r="CG37" s="128" t="s">
        <v>120</v>
      </c>
      <c r="CH37" s="126">
        <v>77</v>
      </c>
      <c r="CI37" s="10">
        <v>8168</v>
      </c>
      <c r="CK37" s="134"/>
      <c r="CL37" s="128" t="s">
        <v>120</v>
      </c>
      <c r="CM37" s="134">
        <v>21</v>
      </c>
      <c r="CN37" s="128">
        <v>7539</v>
      </c>
      <c r="CP37" s="134"/>
      <c r="CQ37" s="128"/>
    </row>
    <row r="38" spans="1:95" x14ac:dyDescent="0.3">
      <c r="A38" s="90" t="s">
        <v>416</v>
      </c>
      <c r="B38" s="123" t="s">
        <v>119</v>
      </c>
      <c r="C38" s="125">
        <v>4463</v>
      </c>
      <c r="D38" s="125">
        <v>89764</v>
      </c>
      <c r="E38" s="123" t="s">
        <v>119</v>
      </c>
      <c r="F38" s="126">
        <v>1691</v>
      </c>
      <c r="G38" s="126">
        <v>10810</v>
      </c>
      <c r="H38" s="123" t="s">
        <v>119</v>
      </c>
      <c r="I38" s="125">
        <v>1971</v>
      </c>
      <c r="J38" s="125">
        <v>13381</v>
      </c>
      <c r="K38" s="123" t="s">
        <v>119</v>
      </c>
      <c r="L38" s="128">
        <v>10321</v>
      </c>
      <c r="M38" s="128">
        <v>24780</v>
      </c>
      <c r="AY38" s="125"/>
      <c r="AZ38" s="125"/>
      <c r="BA38" s="125"/>
      <c r="BB38" s="125"/>
      <c r="BJ38" s="132"/>
      <c r="BK38" s="127"/>
      <c r="BM38" s="133"/>
      <c r="BN38" s="126"/>
      <c r="BP38" s="133"/>
      <c r="BQ38" s="126"/>
      <c r="CN38" s="128"/>
      <c r="CQ38" s="128"/>
    </row>
    <row r="39" spans="1:95" x14ac:dyDescent="0.3">
      <c r="A39" s="86" t="s">
        <v>12</v>
      </c>
      <c r="AF39" s="123" t="s">
        <v>125</v>
      </c>
      <c r="AG39" s="126">
        <v>1353</v>
      </c>
      <c r="AH39" s="126">
        <v>933570</v>
      </c>
      <c r="AI39" s="126">
        <v>1092</v>
      </c>
      <c r="AJ39" s="126">
        <v>747950</v>
      </c>
      <c r="AK39" s="126">
        <v>1467</v>
      </c>
      <c r="AL39" s="126">
        <v>1009210</v>
      </c>
      <c r="AM39" s="126">
        <v>1073</v>
      </c>
      <c r="AN39" s="126">
        <v>748030</v>
      </c>
      <c r="AO39" s="126">
        <v>1088</v>
      </c>
      <c r="AP39" s="126">
        <v>760200</v>
      </c>
      <c r="AQ39" s="123" t="s">
        <v>120</v>
      </c>
      <c r="AR39" s="133">
        <v>183</v>
      </c>
      <c r="AS39" s="126">
        <v>14460</v>
      </c>
      <c r="AT39" s="133">
        <v>205</v>
      </c>
      <c r="AU39" s="126">
        <v>15375</v>
      </c>
      <c r="AV39" s="133">
        <v>311</v>
      </c>
      <c r="AW39" s="126">
        <v>20526</v>
      </c>
      <c r="AX39" s="123" t="s">
        <v>120</v>
      </c>
      <c r="AY39" s="126">
        <v>320</v>
      </c>
      <c r="AZ39" s="126">
        <v>17920</v>
      </c>
      <c r="BA39" s="125">
        <v>425</v>
      </c>
      <c r="BB39" s="125">
        <v>25500</v>
      </c>
      <c r="BC39" s="123" t="s">
        <v>125</v>
      </c>
      <c r="BD39" s="126">
        <v>2640</v>
      </c>
      <c r="BE39" s="126">
        <v>10560</v>
      </c>
      <c r="BH39" s="125"/>
      <c r="BJ39" s="127"/>
      <c r="BK39" s="127"/>
      <c r="BM39" s="126"/>
      <c r="BN39" s="126"/>
      <c r="BP39" s="126"/>
      <c r="BQ39" s="126"/>
      <c r="BR39" s="123" t="s">
        <v>120</v>
      </c>
      <c r="BS39" s="123">
        <v>321</v>
      </c>
      <c r="BT39" s="123">
        <v>16150</v>
      </c>
      <c r="BU39" s="123" t="s">
        <v>119</v>
      </c>
      <c r="BV39" s="125">
        <v>1863</v>
      </c>
      <c r="BW39" s="125" t="s">
        <v>120</v>
      </c>
      <c r="BX39" s="123">
        <v>255</v>
      </c>
      <c r="BY39" s="123">
        <v>22813</v>
      </c>
      <c r="BZ39" s="123" t="s">
        <v>119</v>
      </c>
      <c r="CA39" s="126">
        <v>2058</v>
      </c>
      <c r="CB39" s="126" t="s">
        <v>120</v>
      </c>
      <c r="CC39" s="126">
        <v>291</v>
      </c>
      <c r="CD39" s="123">
        <v>23908</v>
      </c>
      <c r="CE39" s="123" t="s">
        <v>119</v>
      </c>
      <c r="CF39" s="126">
        <v>1170</v>
      </c>
      <c r="CG39" s="128" t="s">
        <v>120</v>
      </c>
      <c r="CH39" s="126">
        <v>170</v>
      </c>
      <c r="CI39" s="10">
        <v>11619</v>
      </c>
      <c r="CJ39" s="123" t="s">
        <v>119</v>
      </c>
      <c r="CK39" s="128">
        <v>1550</v>
      </c>
      <c r="CL39" s="128" t="s">
        <v>120</v>
      </c>
      <c r="CM39" s="134">
        <v>214</v>
      </c>
      <c r="CN39" s="128">
        <v>21469</v>
      </c>
      <c r="CO39" s="10" t="s">
        <v>120</v>
      </c>
      <c r="CP39" s="134">
        <v>68</v>
      </c>
      <c r="CQ39" s="128">
        <v>20800</v>
      </c>
    </row>
    <row r="40" spans="1:95" x14ac:dyDescent="0.3">
      <c r="A40" s="86" t="s">
        <v>53</v>
      </c>
      <c r="AF40" s="123" t="s">
        <v>132</v>
      </c>
      <c r="AG40" s="126">
        <v>813</v>
      </c>
      <c r="AH40" s="126">
        <v>91870</v>
      </c>
      <c r="AI40" s="126">
        <v>1146</v>
      </c>
      <c r="AJ40" s="126">
        <v>131490</v>
      </c>
      <c r="AK40" s="126">
        <v>1426</v>
      </c>
      <c r="AL40" s="126">
        <v>162430</v>
      </c>
      <c r="AM40" s="126">
        <v>1101</v>
      </c>
      <c r="AN40" s="126">
        <v>139510</v>
      </c>
      <c r="AO40" s="126">
        <v>961</v>
      </c>
      <c r="AP40" s="126">
        <v>333620</v>
      </c>
      <c r="AS40" s="126"/>
      <c r="AU40" s="126"/>
      <c r="AW40" s="126"/>
      <c r="AY40" s="125"/>
      <c r="AZ40" s="126"/>
      <c r="BA40" s="125"/>
      <c r="BB40" s="125"/>
      <c r="BD40" s="126"/>
      <c r="BE40" s="126"/>
      <c r="BH40" s="125"/>
      <c r="BJ40" s="127"/>
      <c r="BK40" s="127"/>
      <c r="BM40" s="126"/>
      <c r="BN40" s="126"/>
      <c r="BP40" s="126"/>
      <c r="BQ40" s="126"/>
      <c r="BV40" s="125"/>
      <c r="BW40" s="125"/>
      <c r="CA40" s="126"/>
      <c r="CB40" s="126"/>
      <c r="CC40" s="126"/>
      <c r="CF40" s="126"/>
      <c r="CG40" s="128"/>
      <c r="CH40" s="126"/>
      <c r="CK40" s="128"/>
      <c r="CL40" s="128"/>
      <c r="CM40" s="134"/>
      <c r="CN40" s="128"/>
      <c r="CP40" s="134"/>
      <c r="CQ40" s="128"/>
    </row>
    <row r="41" spans="1:95" x14ac:dyDescent="0.3">
      <c r="A41" s="86" t="s">
        <v>417</v>
      </c>
      <c r="AY41" s="125"/>
      <c r="AZ41" s="125"/>
      <c r="BA41" s="125"/>
      <c r="BB41" s="125"/>
      <c r="BV41" s="125"/>
      <c r="BX41" s="125"/>
      <c r="CM41" s="123"/>
      <c r="CN41" s="128"/>
      <c r="CO41" s="10" t="s">
        <v>120</v>
      </c>
      <c r="CP41" s="123">
        <v>7439</v>
      </c>
      <c r="CQ41" s="128">
        <v>857000</v>
      </c>
    </row>
    <row r="42" spans="1:95" x14ac:dyDescent="0.3">
      <c r="A42" s="86" t="s">
        <v>418</v>
      </c>
      <c r="B42" s="123" t="s">
        <v>122</v>
      </c>
      <c r="C42" s="125">
        <v>6407</v>
      </c>
      <c r="D42" s="125">
        <v>311896</v>
      </c>
      <c r="E42" s="123" t="s">
        <v>119</v>
      </c>
      <c r="F42" s="126">
        <v>3618</v>
      </c>
      <c r="G42" s="126">
        <v>217976</v>
      </c>
      <c r="H42" s="123" t="s">
        <v>119</v>
      </c>
      <c r="I42" s="125">
        <v>8690</v>
      </c>
      <c r="J42" s="125">
        <v>462352</v>
      </c>
      <c r="K42" s="123" t="s">
        <v>119</v>
      </c>
      <c r="L42" s="128">
        <v>26785</v>
      </c>
      <c r="M42" s="128">
        <v>432220</v>
      </c>
      <c r="AR42" s="127"/>
      <c r="AS42" s="127"/>
      <c r="AT42" s="127"/>
      <c r="AU42" s="127"/>
      <c r="AV42" s="127"/>
      <c r="AW42" s="127"/>
      <c r="AY42" s="125"/>
      <c r="AZ42" s="125"/>
      <c r="BA42" s="125"/>
      <c r="BB42" s="125"/>
      <c r="BH42" s="125"/>
      <c r="BJ42" s="127"/>
      <c r="BK42" s="127"/>
      <c r="BM42" s="126"/>
      <c r="BN42" s="126"/>
      <c r="BP42" s="126"/>
      <c r="BQ42" s="126"/>
      <c r="BW42" s="125"/>
      <c r="CA42" s="126"/>
      <c r="CB42" s="126"/>
      <c r="CC42" s="126"/>
      <c r="CF42" s="126"/>
      <c r="CG42" s="128"/>
      <c r="CH42" s="126"/>
      <c r="CK42" s="128"/>
      <c r="CL42" s="128"/>
      <c r="CM42" s="128"/>
      <c r="CN42" s="128"/>
      <c r="CP42" s="128"/>
      <c r="CQ42" s="128"/>
    </row>
    <row r="43" spans="1:95" x14ac:dyDescent="0.3">
      <c r="A43" s="86" t="s">
        <v>419</v>
      </c>
      <c r="C43" s="125"/>
      <c r="D43" s="125"/>
      <c r="F43" s="126"/>
      <c r="G43" s="126"/>
      <c r="I43" s="125"/>
      <c r="J43" s="125"/>
      <c r="L43" s="128"/>
      <c r="M43" s="128"/>
      <c r="N43" s="123" t="s">
        <v>132</v>
      </c>
      <c r="O43" s="125">
        <v>16360</v>
      </c>
      <c r="P43" s="126">
        <v>1343000</v>
      </c>
      <c r="Q43" s="123" t="s">
        <v>132</v>
      </c>
      <c r="R43" s="138">
        <v>20130</v>
      </c>
      <c r="S43" s="138">
        <v>1316000</v>
      </c>
      <c r="T43" s="123" t="s">
        <v>132</v>
      </c>
      <c r="U43" s="128">
        <v>18930</v>
      </c>
      <c r="V43" s="128">
        <v>1256000</v>
      </c>
      <c r="W43" s="123" t="s">
        <v>122</v>
      </c>
      <c r="X43" s="138">
        <v>14650</v>
      </c>
      <c r="Y43" s="138">
        <v>1365800</v>
      </c>
      <c r="Z43" s="123" t="s">
        <v>122</v>
      </c>
      <c r="AA43" s="128">
        <v>11030</v>
      </c>
      <c r="AB43" s="128">
        <v>1115800</v>
      </c>
      <c r="AC43" s="123" t="s">
        <v>122</v>
      </c>
      <c r="AD43" s="125">
        <v>3162</v>
      </c>
      <c r="AE43" s="125">
        <v>146800</v>
      </c>
      <c r="AR43" s="127"/>
      <c r="AS43" s="127"/>
      <c r="AT43" s="127"/>
      <c r="AU43" s="127"/>
      <c r="AV43" s="127"/>
      <c r="AW43" s="127"/>
      <c r="AY43" s="125"/>
      <c r="AZ43" s="125"/>
      <c r="BA43" s="125"/>
      <c r="BB43" s="125"/>
      <c r="BH43" s="125"/>
      <c r="BJ43" s="127"/>
      <c r="BK43" s="127"/>
      <c r="BM43" s="126"/>
      <c r="BN43" s="126"/>
      <c r="BP43" s="126"/>
      <c r="BQ43" s="126"/>
      <c r="BW43" s="125"/>
      <c r="CA43" s="126"/>
      <c r="CB43" s="126"/>
      <c r="CC43" s="126"/>
      <c r="CF43" s="126"/>
      <c r="CG43" s="128"/>
      <c r="CH43" s="126"/>
      <c r="CK43" s="128"/>
      <c r="CL43" s="128"/>
      <c r="CM43" s="128"/>
      <c r="CN43" s="128"/>
      <c r="CP43" s="128"/>
      <c r="CQ43" s="128"/>
    </row>
    <row r="44" spans="1:95" x14ac:dyDescent="0.3">
      <c r="A44" s="86" t="s">
        <v>420</v>
      </c>
      <c r="C44" s="125"/>
      <c r="D44" s="125"/>
      <c r="F44" s="126"/>
      <c r="G44" s="126"/>
      <c r="I44" s="125"/>
      <c r="J44" s="125"/>
      <c r="L44" s="128"/>
      <c r="M44" s="128"/>
      <c r="N44" s="123" t="s">
        <v>122</v>
      </c>
      <c r="O44" s="125">
        <v>9340</v>
      </c>
      <c r="P44" s="126">
        <v>288600</v>
      </c>
      <c r="Q44" s="123" t="s">
        <v>122</v>
      </c>
      <c r="R44" s="138">
        <v>10014</v>
      </c>
      <c r="S44" s="138">
        <v>200280</v>
      </c>
      <c r="T44" s="123" t="s">
        <v>122</v>
      </c>
      <c r="U44" s="128">
        <v>8640</v>
      </c>
      <c r="V44" s="128">
        <v>165480</v>
      </c>
      <c r="W44" s="123" t="s">
        <v>122</v>
      </c>
      <c r="X44" s="138">
        <v>5091</v>
      </c>
      <c r="Y44" s="138">
        <v>94456</v>
      </c>
      <c r="Z44" s="123" t="s">
        <v>122</v>
      </c>
      <c r="AA44" s="128">
        <v>4076</v>
      </c>
      <c r="AB44" s="128">
        <v>52760</v>
      </c>
      <c r="AC44" s="123" t="s">
        <v>122</v>
      </c>
      <c r="AD44" s="125">
        <v>6517</v>
      </c>
      <c r="AE44" s="125">
        <v>151300</v>
      </c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R44" s="127"/>
      <c r="AS44" s="127"/>
      <c r="AT44" s="127"/>
      <c r="AU44" s="127"/>
      <c r="AV44" s="127"/>
      <c r="AW44" s="127"/>
      <c r="AY44" s="127"/>
      <c r="AZ44" s="127"/>
      <c r="BA44" s="125"/>
      <c r="BB44" s="125"/>
      <c r="BD44" s="126"/>
      <c r="BE44" s="126"/>
      <c r="BH44" s="125"/>
      <c r="BJ44" s="127"/>
      <c r="BK44" s="127"/>
      <c r="BM44" s="126"/>
      <c r="BN44" s="126"/>
      <c r="BP44" s="126"/>
      <c r="BQ44" s="126"/>
      <c r="BV44" s="125"/>
      <c r="BW44" s="125"/>
      <c r="BX44" s="125"/>
      <c r="CA44" s="126"/>
      <c r="CB44" s="126"/>
      <c r="CC44" s="126"/>
      <c r="CF44" s="126"/>
      <c r="CG44" s="128"/>
      <c r="CH44" s="126"/>
      <c r="CK44" s="128"/>
      <c r="CL44" s="128"/>
      <c r="CM44" s="128"/>
      <c r="CN44" s="128"/>
      <c r="CP44" s="128"/>
      <c r="CQ44" s="128"/>
    </row>
    <row r="45" spans="1:95" x14ac:dyDescent="0.3">
      <c r="A45" s="86" t="s">
        <v>608</v>
      </c>
      <c r="AF45" s="123" t="s">
        <v>122</v>
      </c>
      <c r="AG45" s="126">
        <v>5096</v>
      </c>
      <c r="AH45" s="126">
        <v>5372000</v>
      </c>
      <c r="AI45" s="126">
        <v>5573</v>
      </c>
      <c r="AJ45" s="126">
        <v>8501000</v>
      </c>
      <c r="AK45" s="126">
        <v>7148</v>
      </c>
      <c r="AL45" s="126">
        <v>10193900</v>
      </c>
      <c r="AM45" s="126">
        <v>5366</v>
      </c>
      <c r="AN45" s="126">
        <v>7384050</v>
      </c>
      <c r="AO45" s="126">
        <v>5900</v>
      </c>
      <c r="AP45" s="126">
        <v>8076150</v>
      </c>
      <c r="AQ45" s="123" t="s">
        <v>122</v>
      </c>
      <c r="AR45" s="127">
        <v>13000</v>
      </c>
      <c r="AS45" s="127">
        <v>188100</v>
      </c>
      <c r="AT45" s="127">
        <v>12600</v>
      </c>
      <c r="AU45" s="127">
        <v>168600</v>
      </c>
      <c r="AV45" s="127">
        <v>12600</v>
      </c>
      <c r="AW45" s="127">
        <v>165000</v>
      </c>
      <c r="AX45" s="123" t="s">
        <v>122</v>
      </c>
      <c r="AY45" s="127">
        <v>12900</v>
      </c>
      <c r="AZ45" s="127">
        <v>154800</v>
      </c>
      <c r="BA45" s="125">
        <v>12700</v>
      </c>
      <c r="BB45" s="125">
        <v>165000</v>
      </c>
      <c r="BC45" s="123" t="s">
        <v>122</v>
      </c>
      <c r="BD45" s="126">
        <v>8702</v>
      </c>
      <c r="BE45" s="126">
        <v>104424</v>
      </c>
      <c r="BJ45" s="127"/>
      <c r="BS45" s="126"/>
      <c r="BT45" s="126"/>
      <c r="CA45" s="126"/>
      <c r="CB45" s="126"/>
      <c r="CC45" s="126"/>
      <c r="CF45" s="126"/>
      <c r="CH45" s="126"/>
      <c r="CK45" s="128"/>
      <c r="CM45" s="128"/>
      <c r="CN45" s="128"/>
      <c r="CP45" s="128"/>
      <c r="CQ45" s="128"/>
    </row>
    <row r="46" spans="1:95" x14ac:dyDescent="0.3">
      <c r="A46" s="86" t="s">
        <v>421</v>
      </c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R46" s="127"/>
      <c r="AS46" s="127"/>
      <c r="AT46" s="127"/>
      <c r="AU46" s="127"/>
      <c r="AV46" s="127"/>
      <c r="AW46" s="127"/>
      <c r="AY46" s="127"/>
      <c r="AZ46" s="127"/>
      <c r="BA46" s="125"/>
      <c r="BB46" s="125"/>
      <c r="BD46" s="126"/>
      <c r="BE46" s="126"/>
      <c r="BG46" s="123">
        <v>8666</v>
      </c>
      <c r="BH46" s="125">
        <v>103992</v>
      </c>
      <c r="BI46" s="123" t="s">
        <v>122</v>
      </c>
      <c r="BJ46" s="127">
        <v>7153</v>
      </c>
      <c r="BK46" s="127">
        <v>85836</v>
      </c>
      <c r="BL46" s="123" t="s">
        <v>122</v>
      </c>
      <c r="BM46" s="126">
        <v>6827</v>
      </c>
      <c r="BN46" s="126">
        <v>81924</v>
      </c>
      <c r="BO46" s="123" t="s">
        <v>122</v>
      </c>
      <c r="BP46" s="126">
        <v>9063</v>
      </c>
      <c r="BQ46" s="126">
        <v>103481</v>
      </c>
      <c r="BR46" s="123" t="s">
        <v>122</v>
      </c>
      <c r="BS46" s="126">
        <v>17220</v>
      </c>
      <c r="BT46" s="126">
        <v>206640</v>
      </c>
      <c r="BV46" s="125"/>
      <c r="CA46" s="126"/>
      <c r="CB46" s="126"/>
      <c r="CC46" s="126"/>
      <c r="CF46" s="126"/>
      <c r="CH46" s="126"/>
      <c r="CK46" s="128"/>
      <c r="CM46" s="128"/>
      <c r="CN46" s="128"/>
      <c r="CP46" s="128"/>
      <c r="CQ46" s="128"/>
    </row>
    <row r="47" spans="1:95" x14ac:dyDescent="0.3">
      <c r="A47" s="86" t="s">
        <v>422</v>
      </c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R47" s="127"/>
      <c r="AS47" s="127"/>
      <c r="AT47" s="127"/>
      <c r="AU47" s="127"/>
      <c r="AV47" s="127"/>
      <c r="AW47" s="127"/>
      <c r="AY47" s="127"/>
      <c r="AZ47" s="127"/>
      <c r="BA47" s="125"/>
      <c r="BB47" s="125"/>
      <c r="BD47" s="126"/>
      <c r="BE47" s="126"/>
      <c r="BH47" s="125"/>
      <c r="BJ47" s="127"/>
      <c r="BK47" s="127"/>
      <c r="BM47" s="126"/>
      <c r="BN47" s="126"/>
      <c r="BP47" s="126"/>
      <c r="BQ47" s="126"/>
      <c r="BS47" s="126"/>
      <c r="BT47" s="126"/>
      <c r="BV47" s="125"/>
      <c r="BW47" s="125"/>
      <c r="BX47" s="125"/>
      <c r="CA47" s="126"/>
      <c r="CB47" s="126"/>
      <c r="CC47" s="126"/>
      <c r="CF47" s="126"/>
      <c r="CH47" s="126"/>
      <c r="CK47" s="128"/>
      <c r="CM47" s="128"/>
      <c r="CN47" s="128"/>
      <c r="CO47" s="10" t="s">
        <v>120</v>
      </c>
      <c r="CP47" s="128">
        <v>3935</v>
      </c>
      <c r="CQ47" s="128">
        <v>226000</v>
      </c>
    </row>
    <row r="48" spans="1:95" x14ac:dyDescent="0.3">
      <c r="A48" s="86" t="s">
        <v>609</v>
      </c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R48" s="127"/>
      <c r="AS48" s="127"/>
      <c r="AT48" s="127"/>
      <c r="AU48" s="127"/>
      <c r="AV48" s="127"/>
      <c r="AW48" s="127"/>
      <c r="AY48" s="127"/>
      <c r="AZ48" s="127"/>
      <c r="BA48" s="125"/>
      <c r="BB48" s="125"/>
      <c r="BD48" s="126"/>
      <c r="BE48" s="126"/>
      <c r="BH48" s="125"/>
      <c r="BJ48" s="127"/>
      <c r="BK48" s="127"/>
      <c r="BM48" s="126"/>
      <c r="BN48" s="126"/>
      <c r="BP48" s="126"/>
      <c r="BQ48" s="126"/>
      <c r="BS48" s="126"/>
      <c r="BT48" s="126"/>
      <c r="BV48" s="125"/>
      <c r="BW48" s="125"/>
      <c r="BX48" s="125"/>
      <c r="CA48" s="126"/>
      <c r="CB48" s="126"/>
      <c r="CC48" s="126"/>
      <c r="CF48" s="126"/>
      <c r="CH48" s="126"/>
      <c r="CK48" s="128"/>
      <c r="CM48" s="128"/>
      <c r="CN48" s="128"/>
      <c r="CO48" s="10" t="s">
        <v>120</v>
      </c>
      <c r="CP48" s="128">
        <v>1307</v>
      </c>
      <c r="CQ48" s="128">
        <v>12600</v>
      </c>
    </row>
    <row r="49" spans="1:95" x14ac:dyDescent="0.3">
      <c r="A49" s="86" t="s">
        <v>423</v>
      </c>
      <c r="AF49" s="123" t="s">
        <v>132</v>
      </c>
      <c r="AG49" s="126">
        <v>8119</v>
      </c>
      <c r="AH49" s="126">
        <v>9520260</v>
      </c>
      <c r="AI49" s="126">
        <v>16414</v>
      </c>
      <c r="AJ49" s="126">
        <v>33715200</v>
      </c>
      <c r="AK49" s="126">
        <v>17531</v>
      </c>
      <c r="AL49" s="126">
        <v>38398740</v>
      </c>
      <c r="AM49" s="126">
        <v>12988</v>
      </c>
      <c r="AN49" s="126">
        <v>24154110</v>
      </c>
      <c r="AO49" s="126">
        <v>14578</v>
      </c>
      <c r="AP49" s="126">
        <v>30751400</v>
      </c>
      <c r="AR49" s="127"/>
      <c r="AS49" s="127"/>
      <c r="AT49" s="127"/>
      <c r="AU49" s="127"/>
      <c r="AV49" s="127"/>
      <c r="AW49" s="127"/>
      <c r="AX49" s="123" t="s">
        <v>122</v>
      </c>
      <c r="AY49" s="127">
        <v>7400</v>
      </c>
      <c r="AZ49" s="127">
        <v>329900</v>
      </c>
      <c r="BA49" s="125">
        <v>15325</v>
      </c>
      <c r="BB49" s="125">
        <v>464000</v>
      </c>
      <c r="BC49" s="123" t="s">
        <v>122</v>
      </c>
      <c r="BD49" s="126">
        <v>12328</v>
      </c>
      <c r="BE49" s="126">
        <v>493120</v>
      </c>
      <c r="BH49" s="125"/>
      <c r="BJ49" s="127"/>
      <c r="BK49" s="127"/>
      <c r="BM49" s="126"/>
      <c r="BN49" s="126"/>
      <c r="BP49" s="126"/>
      <c r="BQ49" s="126"/>
      <c r="BS49" s="126"/>
      <c r="BT49" s="126"/>
      <c r="BV49" s="125"/>
      <c r="BW49" s="125"/>
      <c r="BX49" s="125"/>
      <c r="CA49" s="126"/>
      <c r="CB49" s="126"/>
      <c r="CC49" s="126"/>
      <c r="CF49" s="126"/>
      <c r="CH49" s="126"/>
      <c r="CK49" s="128"/>
      <c r="CM49" s="128"/>
      <c r="CN49" s="128"/>
      <c r="CP49" s="128"/>
      <c r="CQ49" s="128"/>
    </row>
    <row r="50" spans="1:95" x14ac:dyDescent="0.3">
      <c r="A50" s="86" t="s">
        <v>128</v>
      </c>
      <c r="B50" s="123" t="s">
        <v>120</v>
      </c>
      <c r="C50" s="125">
        <v>36193</v>
      </c>
      <c r="D50" s="125">
        <v>72384</v>
      </c>
      <c r="E50" s="123" t="s">
        <v>120</v>
      </c>
      <c r="F50" s="123">
        <v>36887</v>
      </c>
      <c r="G50" s="126">
        <v>22445</v>
      </c>
      <c r="H50" s="123" t="s">
        <v>120</v>
      </c>
      <c r="I50" s="123">
        <v>45752</v>
      </c>
      <c r="J50" s="125">
        <v>30671</v>
      </c>
      <c r="K50" s="123" t="s">
        <v>120</v>
      </c>
      <c r="L50" s="123">
        <v>56780</v>
      </c>
      <c r="M50" s="128">
        <v>40790</v>
      </c>
      <c r="N50" s="123" t="s">
        <v>120</v>
      </c>
      <c r="O50" s="141">
        <v>35000</v>
      </c>
      <c r="P50" s="126">
        <v>52500</v>
      </c>
      <c r="Q50" s="123" t="s">
        <v>120</v>
      </c>
      <c r="R50" s="123">
        <v>49250</v>
      </c>
      <c r="S50" s="138">
        <v>73970</v>
      </c>
      <c r="AF50" s="123" t="s">
        <v>120</v>
      </c>
      <c r="AG50" s="126">
        <v>25460</v>
      </c>
      <c r="AH50" s="126">
        <v>1271500</v>
      </c>
      <c r="AI50" s="126">
        <v>25917</v>
      </c>
      <c r="AJ50" s="126">
        <v>1295850</v>
      </c>
      <c r="AK50" s="126">
        <v>13710</v>
      </c>
      <c r="AL50" s="126">
        <v>685500</v>
      </c>
      <c r="AM50" s="126">
        <v>26968</v>
      </c>
      <c r="AN50" s="126">
        <v>1348400</v>
      </c>
      <c r="AO50" s="126">
        <v>23439</v>
      </c>
      <c r="AP50" s="126">
        <v>937560</v>
      </c>
      <c r="AQ50" s="123" t="s">
        <v>120</v>
      </c>
      <c r="AR50" s="127">
        <v>25500</v>
      </c>
      <c r="AS50" s="127">
        <v>38250</v>
      </c>
      <c r="AT50" s="127">
        <v>33657</v>
      </c>
      <c r="AU50" s="127">
        <v>40390</v>
      </c>
      <c r="AV50" s="127">
        <v>33721</v>
      </c>
      <c r="AW50" s="127">
        <v>40465</v>
      </c>
      <c r="AX50" s="123" t="s">
        <v>120</v>
      </c>
      <c r="AY50" s="127">
        <v>34059</v>
      </c>
      <c r="AZ50" s="127">
        <v>37465</v>
      </c>
      <c r="BA50" s="125">
        <v>39548</v>
      </c>
      <c r="BB50" s="125">
        <v>41525</v>
      </c>
      <c r="BC50" s="123" t="s">
        <v>120</v>
      </c>
      <c r="BD50" s="126">
        <v>41000</v>
      </c>
      <c r="BE50" s="126">
        <v>49200</v>
      </c>
      <c r="BF50" s="123" t="s">
        <v>120</v>
      </c>
      <c r="BG50" s="125">
        <v>51942</v>
      </c>
      <c r="BH50" s="125">
        <v>62330</v>
      </c>
      <c r="BI50" s="123" t="s">
        <v>120</v>
      </c>
      <c r="BJ50" s="127">
        <v>58900</v>
      </c>
      <c r="BK50" s="127">
        <v>62280</v>
      </c>
      <c r="BL50" s="123" t="s">
        <v>120</v>
      </c>
      <c r="BM50" s="126">
        <v>53400</v>
      </c>
      <c r="BN50" s="126">
        <v>64080</v>
      </c>
      <c r="BO50" s="123" t="s">
        <v>120</v>
      </c>
      <c r="BP50" s="126">
        <v>49000</v>
      </c>
      <c r="BQ50" s="126">
        <v>68600</v>
      </c>
      <c r="BR50" s="123" t="s">
        <v>120</v>
      </c>
      <c r="BS50" s="126">
        <v>78337</v>
      </c>
      <c r="BT50" s="126">
        <v>94004</v>
      </c>
      <c r="BW50" s="123" t="s">
        <v>120</v>
      </c>
      <c r="BX50" s="125">
        <v>100184</v>
      </c>
      <c r="BY50" s="123">
        <v>60115</v>
      </c>
      <c r="CA50" s="126"/>
      <c r="CB50" s="126" t="s">
        <v>120</v>
      </c>
      <c r="CC50" s="126">
        <v>106747</v>
      </c>
      <c r="CD50" s="123">
        <v>56392</v>
      </c>
      <c r="CF50" s="128"/>
      <c r="CG50" s="128" t="s">
        <v>120</v>
      </c>
      <c r="CH50" s="126">
        <v>95048</v>
      </c>
      <c r="CI50" s="10">
        <v>61097</v>
      </c>
      <c r="CK50" s="134"/>
      <c r="CL50" s="128" t="s">
        <v>120</v>
      </c>
      <c r="CM50" s="128">
        <v>99456</v>
      </c>
      <c r="CN50" s="128">
        <v>58584</v>
      </c>
      <c r="CO50" s="10" t="s">
        <v>120</v>
      </c>
      <c r="CP50" s="128">
        <v>77688</v>
      </c>
      <c r="CQ50" s="128">
        <v>53100</v>
      </c>
    </row>
    <row r="51" spans="1:95" x14ac:dyDescent="0.3">
      <c r="A51" s="86" t="s">
        <v>134</v>
      </c>
      <c r="C51" s="125"/>
      <c r="D51" s="125"/>
      <c r="G51" s="126"/>
      <c r="J51" s="125"/>
      <c r="M51" s="128"/>
      <c r="O51" s="141"/>
      <c r="P51" s="126"/>
      <c r="S51" s="138"/>
      <c r="T51" s="123" t="s">
        <v>120</v>
      </c>
      <c r="U51" s="128">
        <v>41160</v>
      </c>
      <c r="V51" s="128">
        <v>82320</v>
      </c>
      <c r="W51" s="123" t="s">
        <v>120</v>
      </c>
      <c r="X51" s="138">
        <v>26473</v>
      </c>
      <c r="Y51" s="138">
        <v>69500</v>
      </c>
      <c r="Z51" s="123" t="s">
        <v>120</v>
      </c>
      <c r="AA51" s="128">
        <v>22293</v>
      </c>
      <c r="AB51" s="128">
        <v>35490</v>
      </c>
      <c r="AC51" s="123" t="s">
        <v>120</v>
      </c>
      <c r="AD51" s="125">
        <v>32496</v>
      </c>
      <c r="AE51" s="125">
        <v>65400</v>
      </c>
      <c r="AH51" s="126"/>
      <c r="AJ51" s="126"/>
      <c r="AL51" s="126"/>
      <c r="AN51" s="126"/>
      <c r="AP51" s="126"/>
      <c r="AS51" s="127"/>
      <c r="AU51" s="127"/>
      <c r="AW51" s="127"/>
      <c r="AY51" s="125"/>
      <c r="AZ51" s="127"/>
      <c r="BA51" s="125"/>
      <c r="BB51" s="125"/>
      <c r="BE51" s="126"/>
      <c r="BH51" s="125"/>
      <c r="BK51" s="127"/>
      <c r="BN51" s="126"/>
      <c r="BP51" s="126"/>
      <c r="BQ51" s="126"/>
      <c r="BS51" s="126"/>
      <c r="BT51" s="126"/>
      <c r="BX51" s="125"/>
      <c r="CA51" s="126"/>
      <c r="CB51" s="126"/>
      <c r="CC51" s="126"/>
      <c r="CF51" s="128"/>
      <c r="CG51" s="128"/>
      <c r="CH51" s="126"/>
      <c r="CK51" s="134"/>
      <c r="CL51" s="128"/>
      <c r="CM51" s="128"/>
      <c r="CN51" s="128"/>
      <c r="CP51" s="128"/>
      <c r="CQ51" s="128"/>
    </row>
    <row r="52" spans="1:95" x14ac:dyDescent="0.3">
      <c r="A52" s="86" t="s">
        <v>45</v>
      </c>
      <c r="C52" s="125"/>
      <c r="D52" s="125"/>
      <c r="G52" s="126"/>
      <c r="J52" s="125"/>
      <c r="M52" s="128"/>
      <c r="O52" s="141"/>
      <c r="P52" s="126"/>
      <c r="S52" s="138"/>
      <c r="U52" s="128"/>
      <c r="V52" s="128"/>
      <c r="X52" s="138"/>
      <c r="Y52" s="138"/>
      <c r="AA52" s="128"/>
      <c r="AB52" s="128"/>
      <c r="AD52" s="125"/>
      <c r="AE52" s="125"/>
      <c r="AH52" s="126"/>
      <c r="AJ52" s="126"/>
      <c r="AL52" s="126"/>
      <c r="AN52" s="126"/>
      <c r="AP52" s="126"/>
      <c r="AS52" s="127"/>
      <c r="AU52" s="127"/>
      <c r="AW52" s="127"/>
      <c r="AY52" s="125"/>
      <c r="AZ52" s="127"/>
      <c r="BA52" s="125"/>
      <c r="BB52" s="125"/>
      <c r="BE52" s="126"/>
      <c r="BF52" s="123" t="s">
        <v>57</v>
      </c>
      <c r="BG52" s="123">
        <v>189</v>
      </c>
      <c r="BH52" s="125">
        <v>9328</v>
      </c>
      <c r="BI52" s="123" t="s">
        <v>57</v>
      </c>
      <c r="BJ52" s="123">
        <v>140</v>
      </c>
      <c r="BK52" s="127">
        <v>7280</v>
      </c>
      <c r="BL52" s="123" t="s">
        <v>57</v>
      </c>
      <c r="BM52" s="123">
        <v>142</v>
      </c>
      <c r="BN52" s="126">
        <v>7384</v>
      </c>
      <c r="BO52" s="123" t="s">
        <v>57</v>
      </c>
      <c r="BP52" s="123">
        <v>127</v>
      </c>
      <c r="BQ52" s="126">
        <v>6604</v>
      </c>
      <c r="BR52" s="123" t="s">
        <v>135</v>
      </c>
      <c r="BS52" s="126">
        <v>170</v>
      </c>
      <c r="BT52" s="126">
        <v>8840</v>
      </c>
      <c r="BX52" s="125"/>
      <c r="CA52" s="126"/>
      <c r="CB52" s="126"/>
      <c r="CC52" s="126"/>
      <c r="CF52" s="128"/>
      <c r="CG52" s="128"/>
      <c r="CH52" s="126"/>
      <c r="CK52" s="134"/>
      <c r="CL52" s="128"/>
      <c r="CM52" s="128"/>
      <c r="CN52" s="128"/>
      <c r="CP52" s="128"/>
      <c r="CQ52" s="128"/>
    </row>
    <row r="53" spans="1:95" x14ac:dyDescent="0.3">
      <c r="A53" s="86" t="s">
        <v>13</v>
      </c>
      <c r="B53" s="123" t="s">
        <v>57</v>
      </c>
      <c r="C53" s="125">
        <v>30029</v>
      </c>
      <c r="D53" s="125">
        <v>168163</v>
      </c>
      <c r="E53" s="123" t="s">
        <v>57</v>
      </c>
      <c r="F53" s="126">
        <v>48881</v>
      </c>
      <c r="G53" s="126">
        <v>271543</v>
      </c>
      <c r="H53" s="123" t="s">
        <v>57</v>
      </c>
      <c r="I53" s="125">
        <v>70351</v>
      </c>
      <c r="J53" s="125">
        <v>361522</v>
      </c>
      <c r="K53" s="123" t="s">
        <v>119</v>
      </c>
      <c r="L53" s="128">
        <v>50320</v>
      </c>
      <c r="M53" s="128">
        <v>314650</v>
      </c>
      <c r="AF53" s="123" t="s">
        <v>135</v>
      </c>
      <c r="AG53" s="126">
        <v>23553</v>
      </c>
      <c r="AH53" s="126">
        <v>3299050</v>
      </c>
      <c r="AI53" s="126">
        <v>25973</v>
      </c>
      <c r="AJ53" s="126">
        <v>3636220</v>
      </c>
      <c r="AK53" s="126">
        <v>27790</v>
      </c>
      <c r="AL53" s="126">
        <v>5970520</v>
      </c>
      <c r="AM53" s="126">
        <v>28887</v>
      </c>
      <c r="AN53" s="126">
        <v>4333050</v>
      </c>
      <c r="AO53" s="126">
        <v>48775</v>
      </c>
      <c r="AP53" s="126">
        <v>6340890</v>
      </c>
      <c r="AQ53" s="123" t="s">
        <v>135</v>
      </c>
      <c r="AR53" s="127">
        <v>33967</v>
      </c>
      <c r="AS53" s="127">
        <v>102000</v>
      </c>
      <c r="AT53" s="127">
        <v>41318</v>
      </c>
      <c r="AU53" s="127">
        <v>144613</v>
      </c>
      <c r="AV53" s="127">
        <v>28387</v>
      </c>
      <c r="AW53" s="127">
        <v>106452</v>
      </c>
      <c r="AX53" s="123" t="s">
        <v>135</v>
      </c>
      <c r="AY53" s="127">
        <v>25374</v>
      </c>
      <c r="AZ53" s="127">
        <v>76122</v>
      </c>
      <c r="BA53" s="125">
        <v>35000</v>
      </c>
      <c r="BB53" s="125">
        <v>112500</v>
      </c>
      <c r="BC53" s="123" t="s">
        <v>135</v>
      </c>
      <c r="BD53" s="126">
        <v>45651</v>
      </c>
      <c r="BE53" s="126">
        <v>146083</v>
      </c>
      <c r="BF53" s="123" t="s">
        <v>57</v>
      </c>
      <c r="BG53" s="125">
        <v>33182</v>
      </c>
      <c r="BH53" s="125">
        <v>106182</v>
      </c>
      <c r="BI53" s="123" t="s">
        <v>57</v>
      </c>
      <c r="BJ53" s="127">
        <v>30054</v>
      </c>
      <c r="BK53" s="127">
        <v>96173</v>
      </c>
      <c r="BL53" s="123" t="s">
        <v>57</v>
      </c>
      <c r="BM53" s="126">
        <v>30590</v>
      </c>
      <c r="BN53" s="126">
        <v>97888</v>
      </c>
      <c r="BO53" s="123" t="s">
        <v>57</v>
      </c>
      <c r="BP53" s="126">
        <v>30419</v>
      </c>
      <c r="BQ53" s="126">
        <v>108788</v>
      </c>
      <c r="BR53" s="123" t="s">
        <v>135</v>
      </c>
      <c r="BS53" s="126">
        <v>35181</v>
      </c>
      <c r="BT53" s="126">
        <v>140724</v>
      </c>
      <c r="BU53" s="123" t="s">
        <v>57</v>
      </c>
      <c r="BV53" s="125">
        <v>49940</v>
      </c>
      <c r="BW53" s="125" t="s">
        <v>120</v>
      </c>
      <c r="BX53" s="125">
        <v>3000</v>
      </c>
      <c r="BY53" s="123">
        <v>138561</v>
      </c>
      <c r="BZ53" s="123" t="s">
        <v>57</v>
      </c>
      <c r="CA53" s="126">
        <v>60331</v>
      </c>
      <c r="CB53" s="126" t="s">
        <v>120</v>
      </c>
      <c r="CC53" s="126">
        <v>4049</v>
      </c>
      <c r="CD53" s="123">
        <v>166324</v>
      </c>
      <c r="CE53" s="123" t="s">
        <v>57</v>
      </c>
      <c r="CF53" s="126">
        <v>47968</v>
      </c>
      <c r="CG53" s="128" t="s">
        <v>120</v>
      </c>
      <c r="CH53" s="126">
        <v>3060</v>
      </c>
      <c r="CI53" s="10">
        <v>112398</v>
      </c>
      <c r="CJ53" s="123" t="s">
        <v>57</v>
      </c>
      <c r="CK53" s="128">
        <v>56272</v>
      </c>
      <c r="CL53" s="128" t="s">
        <v>120</v>
      </c>
      <c r="CM53" s="128">
        <v>3450</v>
      </c>
      <c r="CN53" s="128">
        <v>131336</v>
      </c>
      <c r="CO53" s="10" t="s">
        <v>120</v>
      </c>
      <c r="CP53" s="128">
        <v>4004</v>
      </c>
      <c r="CQ53" s="128">
        <v>138000</v>
      </c>
    </row>
    <row r="54" spans="1:95" x14ac:dyDescent="0.3">
      <c r="A54" s="86" t="s">
        <v>163</v>
      </c>
      <c r="C54" s="125"/>
      <c r="D54" s="125"/>
      <c r="F54" s="126"/>
      <c r="G54" s="126"/>
      <c r="I54" s="125"/>
      <c r="J54" s="125"/>
      <c r="L54" s="128"/>
      <c r="M54" s="128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R54" s="127"/>
      <c r="AS54" s="127"/>
      <c r="AT54" s="127"/>
      <c r="AU54" s="127"/>
      <c r="AV54" s="127"/>
      <c r="AW54" s="127"/>
      <c r="AY54" s="127"/>
      <c r="AZ54" s="127"/>
      <c r="BA54" s="125"/>
      <c r="BB54" s="125"/>
      <c r="BD54" s="126"/>
      <c r="BE54" s="126"/>
      <c r="BF54" s="123" t="s">
        <v>122</v>
      </c>
      <c r="BG54" s="125">
        <v>204</v>
      </c>
      <c r="BH54" s="125">
        <v>163</v>
      </c>
      <c r="BI54" s="123" t="s">
        <v>122</v>
      </c>
      <c r="BJ54" s="127">
        <v>176</v>
      </c>
      <c r="BK54" s="127">
        <v>141</v>
      </c>
      <c r="BL54" s="123" t="s">
        <v>122</v>
      </c>
      <c r="BM54" s="126">
        <v>222</v>
      </c>
      <c r="BN54" s="126">
        <v>177</v>
      </c>
      <c r="BO54" s="123" t="s">
        <v>122</v>
      </c>
      <c r="BP54" s="126">
        <v>201</v>
      </c>
      <c r="BQ54" s="126">
        <v>161</v>
      </c>
      <c r="BR54" s="123" t="s">
        <v>122</v>
      </c>
      <c r="BS54" s="126">
        <v>181</v>
      </c>
      <c r="BT54" s="126">
        <v>145</v>
      </c>
      <c r="BV54" s="125"/>
      <c r="BW54" s="125"/>
      <c r="BX54" s="125"/>
      <c r="CA54" s="126"/>
      <c r="CB54" s="126"/>
      <c r="CC54" s="126"/>
      <c r="CF54" s="126"/>
      <c r="CG54" s="128"/>
      <c r="CH54" s="126"/>
      <c r="CK54" s="128"/>
      <c r="CL54" s="128"/>
      <c r="CM54" s="128"/>
      <c r="CN54" s="128"/>
      <c r="CP54" s="128"/>
      <c r="CQ54" s="128"/>
    </row>
    <row r="55" spans="1:95" x14ac:dyDescent="0.3">
      <c r="A55" s="86" t="s">
        <v>50</v>
      </c>
      <c r="C55" s="125"/>
      <c r="D55" s="125"/>
      <c r="F55" s="126"/>
      <c r="G55" s="126"/>
      <c r="I55" s="125"/>
      <c r="J55" s="125"/>
      <c r="L55" s="128"/>
      <c r="M55" s="128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R55" s="127"/>
      <c r="AS55" s="127"/>
      <c r="AT55" s="127"/>
      <c r="AU55" s="127"/>
      <c r="AV55" s="127"/>
      <c r="AW55" s="127"/>
      <c r="AY55" s="127"/>
      <c r="AZ55" s="127"/>
      <c r="BA55" s="125"/>
      <c r="BB55" s="125"/>
      <c r="BC55" s="123" t="s">
        <v>132</v>
      </c>
      <c r="BD55" s="126">
        <v>3034</v>
      </c>
      <c r="BE55" s="126">
        <v>157360</v>
      </c>
      <c r="BH55" s="125"/>
      <c r="BJ55" s="127"/>
      <c r="BK55" s="127"/>
      <c r="BM55" s="126"/>
      <c r="BN55" s="126"/>
      <c r="BP55" s="126"/>
      <c r="BQ55" s="126"/>
      <c r="BS55" s="126"/>
      <c r="BT55" s="126"/>
      <c r="BV55" s="125"/>
      <c r="BW55" s="125"/>
      <c r="BX55" s="125"/>
      <c r="CA55" s="126"/>
      <c r="CB55" s="126"/>
      <c r="CC55" s="126"/>
      <c r="CF55" s="126"/>
      <c r="CG55" s="128"/>
      <c r="CH55" s="126"/>
      <c r="CK55" s="128"/>
      <c r="CL55" s="128"/>
      <c r="CM55" s="128"/>
      <c r="CN55" s="128"/>
      <c r="CP55" s="128"/>
      <c r="CQ55" s="128"/>
    </row>
    <row r="56" spans="1:95" x14ac:dyDescent="0.3">
      <c r="A56" s="86" t="s">
        <v>424</v>
      </c>
      <c r="C56" s="125"/>
      <c r="D56" s="125"/>
      <c r="F56" s="126"/>
      <c r="G56" s="126"/>
      <c r="I56" s="125"/>
      <c r="J56" s="125"/>
      <c r="L56" s="128"/>
      <c r="M56" s="128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R56" s="127"/>
      <c r="AS56" s="127"/>
      <c r="AT56" s="127"/>
      <c r="AU56" s="127"/>
      <c r="AV56" s="127"/>
      <c r="AW56" s="127"/>
      <c r="AY56" s="127"/>
      <c r="AZ56" s="127"/>
      <c r="BA56" s="125"/>
      <c r="BB56" s="125"/>
      <c r="BD56" s="126"/>
      <c r="BE56" s="126"/>
      <c r="BF56" s="123" t="s">
        <v>57</v>
      </c>
      <c r="BG56" s="123">
        <v>515</v>
      </c>
      <c r="BH56" s="125">
        <v>1030</v>
      </c>
      <c r="BI56" s="123" t="s">
        <v>57</v>
      </c>
      <c r="BJ56" s="127">
        <v>365</v>
      </c>
      <c r="BK56" s="127">
        <v>730</v>
      </c>
      <c r="BL56" s="123" t="s">
        <v>57</v>
      </c>
      <c r="BM56" s="126">
        <v>304</v>
      </c>
      <c r="BN56" s="126">
        <v>608</v>
      </c>
      <c r="BO56" s="123" t="s">
        <v>57</v>
      </c>
      <c r="BP56" s="126">
        <v>412</v>
      </c>
      <c r="BQ56" s="126">
        <v>824</v>
      </c>
      <c r="BR56" s="123" t="s">
        <v>135</v>
      </c>
      <c r="BS56" s="126">
        <v>443</v>
      </c>
      <c r="BT56" s="126">
        <v>886</v>
      </c>
      <c r="BV56" s="125"/>
      <c r="BW56" s="125"/>
      <c r="BX56" s="125"/>
      <c r="CA56" s="126"/>
      <c r="CB56" s="126"/>
      <c r="CC56" s="126"/>
      <c r="CF56" s="126"/>
      <c r="CG56" s="128"/>
      <c r="CH56" s="126"/>
      <c r="CK56" s="128"/>
      <c r="CL56" s="128"/>
      <c r="CM56" s="128"/>
      <c r="CN56" s="128"/>
      <c r="CP56" s="128"/>
      <c r="CQ56" s="128"/>
    </row>
    <row r="57" spans="1:95" x14ac:dyDescent="0.3">
      <c r="A57" s="86" t="s">
        <v>610</v>
      </c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Y57" s="125"/>
      <c r="AZ57" s="125"/>
      <c r="BA57" s="125"/>
      <c r="BB57" s="125"/>
      <c r="BH57" s="125"/>
      <c r="BJ57" s="127"/>
      <c r="BK57" s="127"/>
      <c r="BM57" s="126"/>
      <c r="BN57" s="126"/>
      <c r="BP57" s="126"/>
      <c r="BQ57" s="126"/>
      <c r="BS57" s="126"/>
      <c r="BT57" s="126"/>
      <c r="BU57" s="123" t="s">
        <v>125</v>
      </c>
      <c r="BV57" s="125">
        <v>5654</v>
      </c>
      <c r="BW57" s="125" t="s">
        <v>120</v>
      </c>
      <c r="BX57" s="123">
        <v>264</v>
      </c>
      <c r="BY57" s="123">
        <v>11603</v>
      </c>
      <c r="BZ57" s="123" t="s">
        <v>125</v>
      </c>
      <c r="CA57" s="126">
        <v>6602</v>
      </c>
      <c r="CB57" s="126" t="s">
        <v>120</v>
      </c>
      <c r="CC57" s="126">
        <v>373</v>
      </c>
      <c r="CD57" s="123">
        <v>12253</v>
      </c>
      <c r="CE57" s="123" t="s">
        <v>125</v>
      </c>
      <c r="CF57" s="126">
        <v>7002</v>
      </c>
      <c r="CG57" s="128" t="s">
        <v>120</v>
      </c>
      <c r="CH57" s="126">
        <v>332</v>
      </c>
      <c r="CI57" s="10">
        <v>10646</v>
      </c>
      <c r="CJ57" s="123" t="s">
        <v>125</v>
      </c>
      <c r="CK57" s="128">
        <v>5604</v>
      </c>
      <c r="CL57" s="128" t="s">
        <v>120</v>
      </c>
      <c r="CM57" s="134">
        <v>381</v>
      </c>
      <c r="CN57" s="128">
        <v>6796</v>
      </c>
      <c r="CO57" s="10" t="s">
        <v>120</v>
      </c>
      <c r="CP57" s="134">
        <v>484</v>
      </c>
      <c r="CQ57" s="128">
        <v>25681</v>
      </c>
    </row>
    <row r="58" spans="1:95" x14ac:dyDescent="0.3">
      <c r="A58" s="86" t="s">
        <v>127</v>
      </c>
      <c r="B58" s="123" t="s">
        <v>119</v>
      </c>
      <c r="C58" s="125">
        <v>7805</v>
      </c>
      <c r="D58" s="125">
        <v>112860</v>
      </c>
      <c r="E58" s="123" t="s">
        <v>119</v>
      </c>
      <c r="F58" s="126">
        <v>5309</v>
      </c>
      <c r="G58" s="126">
        <v>69496</v>
      </c>
      <c r="H58" s="123" t="s">
        <v>119</v>
      </c>
      <c r="I58" s="125">
        <v>7309</v>
      </c>
      <c r="J58" s="125">
        <v>95372</v>
      </c>
      <c r="K58" s="123" t="s">
        <v>119</v>
      </c>
      <c r="L58" s="128">
        <v>5600</v>
      </c>
      <c r="M58" s="128">
        <v>82320</v>
      </c>
      <c r="N58" s="123" t="s">
        <v>119</v>
      </c>
      <c r="O58" s="125">
        <v>9340</v>
      </c>
      <c r="P58" s="126">
        <v>87620</v>
      </c>
      <c r="Q58" s="123" t="s">
        <v>119</v>
      </c>
      <c r="R58" s="138">
        <v>6710</v>
      </c>
      <c r="S58" s="138">
        <v>54150</v>
      </c>
      <c r="T58" s="123" t="s">
        <v>119</v>
      </c>
      <c r="U58" s="128">
        <v>6160</v>
      </c>
      <c r="V58" s="128">
        <v>42320</v>
      </c>
      <c r="W58" s="123" t="s">
        <v>119</v>
      </c>
      <c r="X58" s="138">
        <v>4446</v>
      </c>
      <c r="Y58" s="138">
        <v>64350</v>
      </c>
      <c r="Z58" s="123" t="s">
        <v>119</v>
      </c>
      <c r="AA58" s="128">
        <v>3220</v>
      </c>
      <c r="AB58" s="128">
        <v>48680</v>
      </c>
      <c r="AC58" s="123" t="s">
        <v>119</v>
      </c>
      <c r="AD58" s="125">
        <v>2860</v>
      </c>
      <c r="AE58" s="125">
        <v>38600</v>
      </c>
      <c r="AI58" s="126"/>
      <c r="AJ58" s="126"/>
      <c r="AK58" s="126"/>
      <c r="AL58" s="126"/>
      <c r="AM58" s="126"/>
      <c r="AN58" s="126"/>
      <c r="AO58" s="126"/>
      <c r="AP58" s="126"/>
      <c r="AQ58" s="123" t="s">
        <v>132</v>
      </c>
      <c r="AR58" s="126">
        <v>1946</v>
      </c>
      <c r="AS58" s="126">
        <v>27244</v>
      </c>
      <c r="AT58" s="126">
        <v>3021</v>
      </c>
      <c r="AU58" s="126">
        <v>42294</v>
      </c>
      <c r="AV58" s="126">
        <v>2055</v>
      </c>
      <c r="AW58" s="126">
        <v>26715</v>
      </c>
      <c r="AX58" s="123" t="s">
        <v>132</v>
      </c>
      <c r="AY58" s="126">
        <v>2962</v>
      </c>
      <c r="AZ58" s="126">
        <v>38506</v>
      </c>
      <c r="BA58" s="125">
        <v>3150</v>
      </c>
      <c r="BB58" s="125">
        <v>32000</v>
      </c>
      <c r="BC58" s="123" t="s">
        <v>132</v>
      </c>
      <c r="BD58" s="126">
        <v>3781</v>
      </c>
      <c r="BE58" s="126">
        <v>45372</v>
      </c>
      <c r="BF58" s="123" t="s">
        <v>132</v>
      </c>
      <c r="BG58" s="123">
        <v>1921</v>
      </c>
      <c r="BH58" s="125">
        <v>23052</v>
      </c>
      <c r="BI58" s="123" t="s">
        <v>132</v>
      </c>
      <c r="BJ58" s="126">
        <v>1886</v>
      </c>
      <c r="BK58" s="126">
        <v>22632</v>
      </c>
      <c r="BL58" s="123" t="s">
        <v>121</v>
      </c>
      <c r="BM58" s="126">
        <v>1918</v>
      </c>
      <c r="BN58" s="126">
        <v>23016</v>
      </c>
      <c r="BO58" s="123" t="s">
        <v>121</v>
      </c>
      <c r="BP58" s="126">
        <v>1915</v>
      </c>
      <c r="BQ58" s="126">
        <v>23020</v>
      </c>
      <c r="BR58" s="123" t="s">
        <v>132</v>
      </c>
      <c r="BS58" s="126">
        <v>2059</v>
      </c>
      <c r="BT58" s="126">
        <v>24708</v>
      </c>
      <c r="BU58" s="123" t="s">
        <v>132</v>
      </c>
      <c r="BV58" s="125">
        <v>3078</v>
      </c>
      <c r="BW58" s="125" t="s">
        <v>120</v>
      </c>
      <c r="BX58" s="123">
        <v>342</v>
      </c>
      <c r="BY58" s="123">
        <v>24315</v>
      </c>
      <c r="BZ58" s="123" t="s">
        <v>132</v>
      </c>
      <c r="CA58" s="126">
        <v>4337</v>
      </c>
      <c r="CB58" s="126" t="s">
        <v>120</v>
      </c>
      <c r="CC58" s="126">
        <v>371</v>
      </c>
      <c r="CD58" s="123">
        <v>26100</v>
      </c>
      <c r="CE58" s="123" t="s">
        <v>132</v>
      </c>
      <c r="CF58" s="126">
        <v>4209</v>
      </c>
      <c r="CG58" s="128" t="s">
        <v>120</v>
      </c>
      <c r="CH58" s="126">
        <v>377</v>
      </c>
      <c r="CI58" s="10">
        <v>44699</v>
      </c>
      <c r="CJ58" s="123" t="s">
        <v>132</v>
      </c>
      <c r="CK58" s="128">
        <v>4164</v>
      </c>
      <c r="CL58" s="128" t="s">
        <v>120</v>
      </c>
      <c r="CM58" s="134">
        <v>403</v>
      </c>
      <c r="CN58" s="128">
        <v>28584</v>
      </c>
      <c r="CP58" s="134"/>
      <c r="CQ58" s="128"/>
    </row>
    <row r="59" spans="1:95" x14ac:dyDescent="0.3">
      <c r="A59" s="86" t="s">
        <v>84</v>
      </c>
      <c r="C59" s="125"/>
      <c r="D59" s="125"/>
      <c r="F59" s="126"/>
      <c r="G59" s="126"/>
      <c r="I59" s="125"/>
      <c r="J59" s="125"/>
      <c r="L59" s="128"/>
      <c r="M59" s="128"/>
      <c r="O59" s="125"/>
      <c r="P59" s="126"/>
      <c r="R59" s="138"/>
      <c r="S59" s="138"/>
      <c r="U59" s="128"/>
      <c r="V59" s="128"/>
      <c r="X59" s="138"/>
      <c r="Y59" s="138"/>
      <c r="AA59" s="128"/>
      <c r="AB59" s="128"/>
      <c r="AD59" s="125"/>
      <c r="AE59" s="125"/>
      <c r="AF59" s="123" t="s">
        <v>132</v>
      </c>
      <c r="AG59" s="126">
        <v>1125</v>
      </c>
      <c r="AH59" s="126">
        <v>300940</v>
      </c>
      <c r="AI59" s="126">
        <v>649</v>
      </c>
      <c r="AJ59" s="126">
        <v>200110</v>
      </c>
      <c r="AK59" s="126">
        <v>912</v>
      </c>
      <c r="AL59" s="126">
        <v>290090</v>
      </c>
      <c r="AM59" s="126">
        <v>974</v>
      </c>
      <c r="AN59" s="126">
        <v>300830</v>
      </c>
      <c r="AO59" s="126">
        <v>1031</v>
      </c>
      <c r="AP59" s="126">
        <v>225970</v>
      </c>
      <c r="AR59" s="126"/>
      <c r="AS59" s="126"/>
      <c r="AT59" s="126"/>
      <c r="AU59" s="126"/>
      <c r="AV59" s="126"/>
      <c r="AW59" s="126"/>
      <c r="AY59" s="126"/>
      <c r="AZ59" s="126"/>
      <c r="BA59" s="125"/>
      <c r="BB59" s="125"/>
      <c r="BD59" s="126"/>
      <c r="BE59" s="126"/>
      <c r="BF59" s="123" t="s">
        <v>120</v>
      </c>
      <c r="BG59" s="123">
        <v>4911</v>
      </c>
      <c r="BH59" s="125">
        <v>11786</v>
      </c>
      <c r="BJ59" s="126"/>
      <c r="BK59" s="126"/>
      <c r="BL59" s="123" t="s">
        <v>120</v>
      </c>
      <c r="BM59" s="126">
        <v>4747</v>
      </c>
      <c r="BN59" s="126">
        <v>11393</v>
      </c>
      <c r="BO59" s="123" t="s">
        <v>120</v>
      </c>
      <c r="BP59" s="126">
        <v>4537</v>
      </c>
      <c r="BQ59" s="126">
        <v>10889</v>
      </c>
      <c r="BR59" s="123" t="s">
        <v>120</v>
      </c>
      <c r="BS59" s="126">
        <v>4943</v>
      </c>
      <c r="BT59" s="126">
        <v>11863</v>
      </c>
      <c r="BV59" s="125"/>
      <c r="BW59" s="125"/>
      <c r="CA59" s="126"/>
      <c r="CB59" s="126"/>
      <c r="CC59" s="126"/>
      <c r="CF59" s="126"/>
      <c r="CG59" s="128"/>
      <c r="CH59" s="126"/>
      <c r="CK59" s="128"/>
      <c r="CL59" s="128"/>
      <c r="CM59" s="134"/>
      <c r="CN59" s="128"/>
      <c r="CP59" s="134"/>
      <c r="CQ59" s="128"/>
    </row>
    <row r="60" spans="1:95" x14ac:dyDescent="0.3">
      <c r="A60" s="86" t="s">
        <v>425</v>
      </c>
      <c r="AY60" s="125"/>
      <c r="AZ60" s="125"/>
      <c r="BA60" s="125"/>
      <c r="BB60" s="125"/>
      <c r="BS60" s="126"/>
      <c r="BT60" s="126"/>
      <c r="BV60" s="125"/>
      <c r="BW60" s="125" t="s">
        <v>120</v>
      </c>
      <c r="BX60" s="125">
        <v>1090</v>
      </c>
      <c r="BY60" s="123">
        <v>118667</v>
      </c>
      <c r="CA60" s="126"/>
      <c r="CB60" s="126" t="s">
        <v>120</v>
      </c>
      <c r="CC60" s="126">
        <v>1112</v>
      </c>
      <c r="CD60" s="123">
        <v>136083</v>
      </c>
      <c r="CF60" s="126"/>
      <c r="CG60" s="128" t="s">
        <v>120</v>
      </c>
      <c r="CH60" s="126">
        <v>989</v>
      </c>
      <c r="CI60" s="10">
        <v>96522</v>
      </c>
      <c r="CK60" s="128"/>
      <c r="CL60" s="128" t="s">
        <v>120</v>
      </c>
      <c r="CM60" s="134">
        <v>682</v>
      </c>
      <c r="CN60" s="128">
        <v>55592</v>
      </c>
      <c r="CP60" s="134"/>
      <c r="CQ60" s="128"/>
    </row>
    <row r="61" spans="1:95" x14ac:dyDescent="0.3">
      <c r="A61" s="90" t="s">
        <v>611</v>
      </c>
      <c r="B61" s="123" t="s">
        <v>119</v>
      </c>
      <c r="C61" s="125">
        <v>18356</v>
      </c>
      <c r="D61" s="125">
        <v>845760</v>
      </c>
      <c r="AY61" s="125"/>
      <c r="AZ61" s="125"/>
      <c r="BA61" s="125"/>
      <c r="BB61" s="125"/>
      <c r="BH61" s="125"/>
      <c r="BJ61" s="127"/>
      <c r="BK61" s="127"/>
      <c r="BM61" s="133"/>
      <c r="BN61" s="126"/>
      <c r="BP61" s="126"/>
      <c r="BQ61" s="126"/>
      <c r="CN61" s="128"/>
      <c r="CQ61" s="128"/>
    </row>
    <row r="62" spans="1:95" x14ac:dyDescent="0.3">
      <c r="A62" s="86" t="s">
        <v>126</v>
      </c>
      <c r="B62" s="123" t="s">
        <v>119</v>
      </c>
      <c r="C62" s="123">
        <v>419</v>
      </c>
      <c r="D62" s="125">
        <v>12067</v>
      </c>
      <c r="AG62" s="131"/>
      <c r="AH62" s="126"/>
      <c r="AY62" s="125"/>
      <c r="AZ62" s="125"/>
      <c r="BA62" s="125"/>
      <c r="BB62" s="125"/>
      <c r="BD62" s="133"/>
      <c r="BE62" s="126"/>
      <c r="BS62" s="126"/>
      <c r="BT62" s="126"/>
      <c r="CA62" s="126"/>
      <c r="CB62" s="126"/>
      <c r="CC62" s="126"/>
      <c r="CE62" s="123" t="s">
        <v>132</v>
      </c>
      <c r="CF62" s="126">
        <v>776</v>
      </c>
      <c r="CG62" s="128" t="s">
        <v>120</v>
      </c>
      <c r="CH62" s="126">
        <v>60</v>
      </c>
      <c r="CI62" s="10">
        <v>10256</v>
      </c>
      <c r="CJ62" s="123" t="s">
        <v>132</v>
      </c>
      <c r="CK62" s="128">
        <v>1606</v>
      </c>
      <c r="CL62" s="128" t="s">
        <v>120</v>
      </c>
      <c r="CM62" s="134">
        <v>117</v>
      </c>
      <c r="CN62" s="128">
        <v>27840</v>
      </c>
      <c r="CP62" s="134"/>
      <c r="CQ62" s="128"/>
    </row>
    <row r="63" spans="1:95" x14ac:dyDescent="0.3">
      <c r="A63" s="86" t="s">
        <v>426</v>
      </c>
      <c r="B63" s="123" t="s">
        <v>119</v>
      </c>
      <c r="C63" s="125">
        <v>3075</v>
      </c>
      <c r="D63" s="125">
        <v>5114</v>
      </c>
      <c r="E63" s="123" t="s">
        <v>119</v>
      </c>
      <c r="F63" s="126">
        <v>2276</v>
      </c>
      <c r="G63" s="126">
        <v>20437</v>
      </c>
      <c r="H63" s="123" t="s">
        <v>119</v>
      </c>
      <c r="I63" s="125">
        <v>3567</v>
      </c>
      <c r="J63" s="125">
        <v>30565</v>
      </c>
      <c r="K63" s="123" t="s">
        <v>119</v>
      </c>
      <c r="L63" s="128">
        <v>6302</v>
      </c>
      <c r="M63" s="128">
        <v>24320</v>
      </c>
      <c r="N63" s="123" t="s">
        <v>125</v>
      </c>
      <c r="O63" s="125">
        <v>10800</v>
      </c>
      <c r="P63" s="126">
        <v>45500</v>
      </c>
      <c r="Q63" s="123" t="s">
        <v>125</v>
      </c>
      <c r="R63" s="138">
        <v>16250</v>
      </c>
      <c r="S63" s="138">
        <v>21575</v>
      </c>
      <c r="T63" s="123" t="s">
        <v>125</v>
      </c>
      <c r="U63" s="128">
        <v>14150</v>
      </c>
      <c r="V63" s="128">
        <v>19875</v>
      </c>
      <c r="W63" s="123" t="s">
        <v>125</v>
      </c>
      <c r="X63" s="142">
        <v>6821</v>
      </c>
      <c r="Y63" s="138">
        <v>17550</v>
      </c>
      <c r="Z63" s="123" t="s">
        <v>125</v>
      </c>
      <c r="AA63" s="128">
        <v>4950</v>
      </c>
      <c r="AB63" s="128">
        <v>14940</v>
      </c>
      <c r="AC63" s="123" t="s">
        <v>125</v>
      </c>
      <c r="AD63" s="125">
        <v>7035</v>
      </c>
      <c r="AE63" s="125">
        <v>24400</v>
      </c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R63" s="126"/>
      <c r="AS63" s="126"/>
      <c r="AT63" s="126"/>
      <c r="AU63" s="126"/>
      <c r="AV63" s="126"/>
      <c r="AW63" s="126"/>
      <c r="BA63" s="125"/>
      <c r="BB63" s="125"/>
      <c r="BD63" s="126"/>
      <c r="BE63" s="126"/>
      <c r="BJ63" s="127"/>
      <c r="BK63" s="127"/>
      <c r="BM63" s="126"/>
      <c r="BN63" s="126"/>
      <c r="BP63" s="126"/>
      <c r="BQ63" s="126"/>
      <c r="BS63" s="126"/>
      <c r="BT63" s="126"/>
      <c r="CN63" s="128"/>
      <c r="CP63" s="134"/>
      <c r="CQ63" s="128"/>
    </row>
    <row r="64" spans="1:95" x14ac:dyDescent="0.3">
      <c r="A64" s="86" t="s">
        <v>138</v>
      </c>
      <c r="C64" s="125"/>
      <c r="D64" s="125"/>
      <c r="F64" s="126"/>
      <c r="G64" s="126"/>
      <c r="I64" s="125"/>
      <c r="J64" s="125"/>
      <c r="L64" s="128"/>
      <c r="M64" s="128"/>
      <c r="O64" s="125"/>
      <c r="P64" s="126"/>
      <c r="R64" s="138"/>
      <c r="S64" s="138"/>
      <c r="U64" s="128"/>
      <c r="V64" s="128"/>
      <c r="X64" s="142"/>
      <c r="Y64" s="138"/>
      <c r="AA64" s="128"/>
      <c r="AB64" s="128"/>
      <c r="AD64" s="125"/>
      <c r="AE64" s="125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R64" s="126"/>
      <c r="AS64" s="126"/>
      <c r="AT64" s="126"/>
      <c r="AU64" s="126"/>
      <c r="AV64" s="126"/>
      <c r="AW64" s="126"/>
      <c r="AX64" s="123" t="s">
        <v>132</v>
      </c>
      <c r="AY64" s="126">
        <v>11105</v>
      </c>
      <c r="AZ64" s="126">
        <v>33000</v>
      </c>
      <c r="BA64" s="125">
        <v>10500</v>
      </c>
      <c r="BB64" s="125">
        <v>25000</v>
      </c>
      <c r="BD64" s="126"/>
      <c r="BE64" s="126"/>
      <c r="BJ64" s="127"/>
      <c r="BK64" s="127"/>
      <c r="BM64" s="126"/>
      <c r="BN64" s="126"/>
      <c r="BP64" s="126"/>
      <c r="BQ64" s="126"/>
      <c r="BS64" s="126"/>
      <c r="BT64" s="126"/>
      <c r="BU64" s="123" t="s">
        <v>125</v>
      </c>
      <c r="BV64" s="125">
        <v>89010</v>
      </c>
      <c r="BW64" s="125" t="s">
        <v>120</v>
      </c>
      <c r="BX64" s="123">
        <v>798</v>
      </c>
      <c r="BY64" s="123">
        <v>15401</v>
      </c>
      <c r="BZ64" s="123" t="s">
        <v>125</v>
      </c>
      <c r="CA64" s="126">
        <v>17078</v>
      </c>
      <c r="CB64" s="126" t="s">
        <v>120</v>
      </c>
      <c r="CC64" s="126">
        <v>697</v>
      </c>
      <c r="CD64" s="123">
        <v>12967</v>
      </c>
      <c r="CE64" s="123" t="s">
        <v>125</v>
      </c>
      <c r="CF64" s="126">
        <v>22032</v>
      </c>
      <c r="CG64" s="128" t="s">
        <v>120</v>
      </c>
      <c r="CH64" s="126">
        <v>968</v>
      </c>
      <c r="CI64" s="10">
        <v>16920</v>
      </c>
      <c r="CJ64" s="123" t="s">
        <v>125</v>
      </c>
      <c r="CK64" s="128">
        <v>22377</v>
      </c>
      <c r="CL64" s="128" t="s">
        <v>120</v>
      </c>
      <c r="CM64" s="134">
        <v>948</v>
      </c>
      <c r="CN64" s="128">
        <v>15725</v>
      </c>
      <c r="CP64" s="134"/>
      <c r="CQ64" s="128"/>
    </row>
    <row r="65" spans="1:95" x14ac:dyDescent="0.3">
      <c r="A65" s="86" t="s">
        <v>186</v>
      </c>
      <c r="C65" s="125"/>
      <c r="D65" s="125"/>
      <c r="F65" s="126"/>
      <c r="G65" s="126"/>
      <c r="I65" s="125"/>
      <c r="J65" s="125"/>
      <c r="L65" s="128"/>
      <c r="M65" s="128"/>
      <c r="O65" s="125"/>
      <c r="P65" s="126"/>
      <c r="R65" s="138"/>
      <c r="S65" s="138"/>
      <c r="U65" s="128"/>
      <c r="V65" s="128"/>
      <c r="X65" s="142"/>
      <c r="Y65" s="138"/>
      <c r="AA65" s="128"/>
      <c r="AB65" s="128"/>
      <c r="AD65" s="125"/>
      <c r="AE65" s="125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R65" s="126"/>
      <c r="AS65" s="126"/>
      <c r="AT65" s="126"/>
      <c r="AU65" s="126"/>
      <c r="AV65" s="126"/>
      <c r="AW65" s="126"/>
      <c r="AY65" s="126"/>
      <c r="AZ65" s="126"/>
      <c r="BA65" s="125"/>
      <c r="BB65" s="125"/>
      <c r="BD65" s="126"/>
      <c r="BE65" s="126"/>
      <c r="BJ65" s="127"/>
      <c r="BK65" s="127"/>
      <c r="BM65" s="126"/>
      <c r="BN65" s="126"/>
      <c r="BP65" s="126"/>
      <c r="BQ65" s="126"/>
      <c r="BS65" s="126"/>
      <c r="BT65" s="126"/>
      <c r="BV65" s="125"/>
      <c r="BW65" s="125"/>
      <c r="CA65" s="126"/>
      <c r="CB65" s="126"/>
      <c r="CC65" s="126"/>
      <c r="CF65" s="126"/>
      <c r="CG65" s="128"/>
      <c r="CH65" s="126"/>
      <c r="CK65" s="128"/>
      <c r="CL65" s="128"/>
      <c r="CM65" s="134"/>
      <c r="CN65" s="128"/>
      <c r="CO65" s="10" t="s">
        <v>120</v>
      </c>
      <c r="CP65" s="134">
        <v>916</v>
      </c>
      <c r="CQ65" s="128">
        <v>18371</v>
      </c>
    </row>
    <row r="66" spans="1:95" x14ac:dyDescent="0.3">
      <c r="A66" s="86" t="s">
        <v>14</v>
      </c>
      <c r="AF66" s="123" t="s">
        <v>135</v>
      </c>
      <c r="AG66" s="126">
        <v>5024</v>
      </c>
      <c r="AH66" s="126">
        <v>226940</v>
      </c>
      <c r="AI66" s="126">
        <v>17616</v>
      </c>
      <c r="AJ66" s="126">
        <v>752950</v>
      </c>
      <c r="AK66" s="126">
        <v>29468</v>
      </c>
      <c r="AL66" s="126">
        <v>1480260</v>
      </c>
      <c r="AM66" s="126">
        <v>89830</v>
      </c>
      <c r="AN66" s="126">
        <v>2529970</v>
      </c>
      <c r="AO66" s="126">
        <v>55223</v>
      </c>
      <c r="AP66" s="126">
        <v>1559490</v>
      </c>
      <c r="AQ66" s="123" t="s">
        <v>135</v>
      </c>
      <c r="AR66" s="127">
        <v>44521</v>
      </c>
      <c r="AS66" s="127">
        <v>53425</v>
      </c>
      <c r="AT66" s="127">
        <v>22331</v>
      </c>
      <c r="AU66" s="127">
        <v>26800</v>
      </c>
      <c r="AV66" s="127">
        <v>6587</v>
      </c>
      <c r="AW66" s="127">
        <v>9222</v>
      </c>
      <c r="AY66" s="125"/>
      <c r="AZ66" s="125"/>
      <c r="BA66" s="125"/>
      <c r="BB66" s="125"/>
      <c r="BF66" s="123" t="s">
        <v>57</v>
      </c>
      <c r="BG66" s="125">
        <v>10823</v>
      </c>
      <c r="BH66" s="125">
        <v>12986</v>
      </c>
      <c r="BI66" s="123" t="s">
        <v>57</v>
      </c>
      <c r="BJ66" s="127">
        <v>12538</v>
      </c>
      <c r="BK66" s="127">
        <v>15046</v>
      </c>
      <c r="BL66" s="123" t="s">
        <v>57</v>
      </c>
      <c r="BM66" s="126">
        <v>7668</v>
      </c>
      <c r="BN66" s="126">
        <v>9201</v>
      </c>
      <c r="BO66" s="123" t="s">
        <v>57</v>
      </c>
      <c r="BP66" s="126">
        <v>7230</v>
      </c>
      <c r="BQ66" s="126">
        <v>8676</v>
      </c>
      <c r="BR66" s="123" t="s">
        <v>135</v>
      </c>
      <c r="BS66" s="126">
        <v>9054</v>
      </c>
      <c r="BT66" s="126">
        <v>10864</v>
      </c>
      <c r="BV66" s="125"/>
      <c r="BW66" s="125"/>
      <c r="CA66" s="126"/>
      <c r="CB66" s="126"/>
      <c r="CC66" s="126"/>
      <c r="CF66" s="126"/>
      <c r="CG66" s="128"/>
      <c r="CH66" s="126"/>
      <c r="CK66" s="128"/>
      <c r="CL66" s="128"/>
      <c r="CM66" s="134"/>
      <c r="CN66" s="128"/>
      <c r="CP66" s="134"/>
      <c r="CQ66" s="128"/>
    </row>
    <row r="67" spans="1:95" x14ac:dyDescent="0.3">
      <c r="A67" s="86" t="s">
        <v>612</v>
      </c>
      <c r="B67" s="123" t="s">
        <v>119</v>
      </c>
      <c r="C67" s="125">
        <v>41739</v>
      </c>
      <c r="D67" s="125">
        <v>81889</v>
      </c>
      <c r="E67" s="123" t="s">
        <v>119</v>
      </c>
      <c r="F67" s="126">
        <v>43416</v>
      </c>
      <c r="G67" s="126">
        <v>81081</v>
      </c>
      <c r="H67" s="123" t="s">
        <v>119</v>
      </c>
      <c r="I67" s="125">
        <v>64179</v>
      </c>
      <c r="J67" s="125">
        <v>225352</v>
      </c>
      <c r="K67" s="123" t="s">
        <v>119</v>
      </c>
      <c r="L67" s="128">
        <v>75680</v>
      </c>
      <c r="M67" s="128">
        <v>221350</v>
      </c>
      <c r="AY67" s="127"/>
      <c r="AZ67" s="127"/>
      <c r="BA67" s="125"/>
      <c r="BB67" s="125"/>
      <c r="BS67" s="126"/>
      <c r="BT67" s="126"/>
      <c r="BV67" s="125"/>
      <c r="BW67" s="125"/>
      <c r="CA67" s="126"/>
      <c r="CB67" s="126"/>
      <c r="CC67" s="126"/>
      <c r="CF67" s="126"/>
      <c r="CG67" s="128"/>
      <c r="CH67" s="126"/>
      <c r="CK67" s="128"/>
      <c r="CL67" s="128"/>
      <c r="CM67" s="134"/>
      <c r="CN67" s="128"/>
      <c r="CP67" s="134"/>
      <c r="CQ67" s="128"/>
    </row>
    <row r="68" spans="1:95" x14ac:dyDescent="0.3">
      <c r="A68" s="86" t="s">
        <v>143</v>
      </c>
      <c r="C68" s="125"/>
      <c r="D68" s="143"/>
      <c r="F68" s="126"/>
      <c r="G68" s="144"/>
      <c r="I68" s="144"/>
      <c r="J68" s="144"/>
      <c r="L68" s="128"/>
      <c r="AF68" s="123" t="s">
        <v>132</v>
      </c>
      <c r="AG68" s="126">
        <v>81</v>
      </c>
      <c r="AH68" s="126">
        <v>65280</v>
      </c>
      <c r="AI68" s="126">
        <v>85</v>
      </c>
      <c r="AJ68" s="126">
        <v>91000</v>
      </c>
      <c r="AK68" s="126">
        <v>452</v>
      </c>
      <c r="AL68" s="126">
        <v>360300</v>
      </c>
      <c r="AM68" s="126">
        <v>164</v>
      </c>
      <c r="AN68" s="126">
        <v>174800</v>
      </c>
      <c r="AO68" s="126">
        <v>196</v>
      </c>
      <c r="AP68" s="126">
        <v>145700</v>
      </c>
      <c r="AY68" s="125"/>
      <c r="AZ68" s="125"/>
      <c r="BA68" s="125"/>
      <c r="BB68" s="125"/>
      <c r="BC68" s="123" t="s">
        <v>132</v>
      </c>
      <c r="BD68" s="126">
        <v>1048</v>
      </c>
      <c r="BE68" s="126">
        <v>12576</v>
      </c>
      <c r="BS68" s="126"/>
      <c r="BT68" s="126"/>
      <c r="BV68" s="125"/>
      <c r="BW68" s="125"/>
      <c r="CA68" s="126"/>
      <c r="CB68" s="126"/>
      <c r="CC68" s="126"/>
      <c r="CE68" s="123" t="s">
        <v>132</v>
      </c>
      <c r="CF68" s="126">
        <v>2821</v>
      </c>
      <c r="CG68" s="128" t="s">
        <v>120</v>
      </c>
      <c r="CH68" s="126">
        <v>364</v>
      </c>
      <c r="CI68" s="10">
        <v>2654</v>
      </c>
      <c r="CJ68" s="123" t="s">
        <v>132</v>
      </c>
      <c r="CK68" s="128">
        <v>2151</v>
      </c>
      <c r="CL68" s="128" t="s">
        <v>120</v>
      </c>
      <c r="CM68" s="134">
        <v>315</v>
      </c>
      <c r="CN68" s="128">
        <v>1256</v>
      </c>
      <c r="CP68" s="134"/>
      <c r="CQ68" s="128"/>
    </row>
    <row r="69" spans="1:95" x14ac:dyDescent="0.3">
      <c r="A69" s="86" t="s">
        <v>166</v>
      </c>
      <c r="C69" s="125"/>
      <c r="D69" s="143"/>
      <c r="F69" s="126"/>
      <c r="G69" s="144"/>
      <c r="I69" s="144"/>
      <c r="J69" s="144"/>
      <c r="L69" s="128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Y69" s="125"/>
      <c r="AZ69" s="125"/>
      <c r="BA69" s="125"/>
      <c r="BB69" s="125"/>
      <c r="BD69" s="126"/>
      <c r="BE69" s="126"/>
      <c r="BF69" s="123" t="s">
        <v>132</v>
      </c>
      <c r="BG69" s="123">
        <v>321</v>
      </c>
      <c r="BH69" s="123">
        <v>3852</v>
      </c>
      <c r="BI69" s="123" t="s">
        <v>132</v>
      </c>
      <c r="BJ69" s="132">
        <v>274</v>
      </c>
      <c r="BK69" s="127">
        <v>3288</v>
      </c>
      <c r="BL69" s="123" t="s">
        <v>132</v>
      </c>
      <c r="BM69" s="133">
        <v>222</v>
      </c>
      <c r="BN69" s="126">
        <v>2664</v>
      </c>
      <c r="BO69" s="123" t="s">
        <v>132</v>
      </c>
      <c r="BP69" s="133">
        <v>328</v>
      </c>
      <c r="BQ69" s="126">
        <v>3936</v>
      </c>
      <c r="BR69" s="123" t="s">
        <v>132</v>
      </c>
      <c r="BS69" s="126">
        <v>300</v>
      </c>
      <c r="BT69" s="126">
        <v>3600</v>
      </c>
      <c r="BV69" s="125"/>
      <c r="BW69" s="125"/>
      <c r="CA69" s="126"/>
      <c r="CB69" s="126"/>
      <c r="CC69" s="126"/>
      <c r="CF69" s="126"/>
      <c r="CG69" s="128"/>
      <c r="CH69" s="126"/>
      <c r="CK69" s="128"/>
      <c r="CL69" s="128"/>
      <c r="CM69" s="134"/>
      <c r="CN69" s="128"/>
      <c r="CP69" s="134"/>
      <c r="CQ69" s="128"/>
    </row>
    <row r="70" spans="1:95" x14ac:dyDescent="0.3">
      <c r="A70" s="86" t="s">
        <v>142</v>
      </c>
      <c r="AF70" s="123" t="s">
        <v>132</v>
      </c>
      <c r="AG70" s="126">
        <v>7174</v>
      </c>
      <c r="AH70" s="126">
        <v>1144570</v>
      </c>
      <c r="AI70" s="126">
        <v>7731</v>
      </c>
      <c r="AJ70" s="126">
        <v>1451820</v>
      </c>
      <c r="AK70" s="126">
        <v>8781</v>
      </c>
      <c r="AL70" s="126">
        <v>1706680</v>
      </c>
      <c r="AM70" s="126">
        <v>15382</v>
      </c>
      <c r="AN70" s="126">
        <v>2004170</v>
      </c>
      <c r="AO70" s="126">
        <v>9828</v>
      </c>
      <c r="AP70" s="126">
        <v>2475020</v>
      </c>
      <c r="AY70" s="125"/>
      <c r="AZ70" s="125"/>
      <c r="BA70" s="125"/>
      <c r="BB70" s="125"/>
      <c r="BP70" s="126"/>
      <c r="BQ70" s="126"/>
      <c r="BS70" s="126"/>
      <c r="BT70" s="126"/>
      <c r="BV70" s="125"/>
      <c r="BW70" s="125"/>
      <c r="CA70" s="126"/>
      <c r="CB70" s="126"/>
      <c r="CC70" s="126"/>
      <c r="CF70" s="126"/>
      <c r="CG70" s="128"/>
      <c r="CH70" s="126"/>
      <c r="CK70" s="128"/>
      <c r="CL70" s="128"/>
      <c r="CM70" s="134"/>
      <c r="CN70" s="128"/>
      <c r="CP70" s="134"/>
      <c r="CQ70" s="128"/>
    </row>
    <row r="71" spans="1:95" x14ac:dyDescent="0.3">
      <c r="A71" s="86" t="s">
        <v>427</v>
      </c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Y71" s="125"/>
      <c r="AZ71" s="125"/>
      <c r="BA71" s="125"/>
      <c r="BB71" s="125"/>
      <c r="BG71" s="123">
        <v>6762</v>
      </c>
      <c r="BH71" s="123">
        <v>6762</v>
      </c>
      <c r="BI71" s="123" t="s">
        <v>132</v>
      </c>
      <c r="BJ71" s="127">
        <v>6899</v>
      </c>
      <c r="BK71" s="127">
        <v>6899</v>
      </c>
      <c r="BL71" s="123" t="s">
        <v>132</v>
      </c>
      <c r="BM71" s="126">
        <v>6260</v>
      </c>
      <c r="BN71" s="126">
        <v>6260</v>
      </c>
      <c r="BO71" s="123" t="s">
        <v>132</v>
      </c>
      <c r="BP71" s="126">
        <v>6740</v>
      </c>
      <c r="BQ71" s="126">
        <v>6740</v>
      </c>
      <c r="BR71" s="123" t="s">
        <v>132</v>
      </c>
      <c r="BS71" s="126">
        <v>8236</v>
      </c>
      <c r="BT71" s="126">
        <v>8236</v>
      </c>
      <c r="BU71" s="123" t="s">
        <v>132</v>
      </c>
      <c r="BV71" s="125">
        <v>14952</v>
      </c>
      <c r="BW71" s="125" t="s">
        <v>120</v>
      </c>
      <c r="BX71" s="123">
        <v>901</v>
      </c>
      <c r="BY71" s="123">
        <v>9102</v>
      </c>
      <c r="BZ71" s="123" t="s">
        <v>132</v>
      </c>
      <c r="CA71" s="128">
        <v>21327</v>
      </c>
      <c r="CB71" s="128" t="s">
        <v>120</v>
      </c>
      <c r="CC71" s="128">
        <v>1147</v>
      </c>
      <c r="CD71" s="123">
        <v>11742</v>
      </c>
      <c r="CF71" s="126"/>
      <c r="CG71" s="128"/>
      <c r="CH71" s="126"/>
      <c r="CK71" s="128"/>
      <c r="CL71" s="128"/>
      <c r="CM71" s="134"/>
      <c r="CN71" s="128"/>
      <c r="CP71" s="134"/>
      <c r="CQ71" s="128"/>
    </row>
    <row r="72" spans="1:95" x14ac:dyDescent="0.3">
      <c r="A72" s="86" t="s">
        <v>15</v>
      </c>
      <c r="AQ72" s="123" t="s">
        <v>132</v>
      </c>
      <c r="AR72" s="127">
        <v>9658</v>
      </c>
      <c r="AS72" s="127">
        <v>55645</v>
      </c>
      <c r="AT72" s="127">
        <v>8466</v>
      </c>
      <c r="AU72" s="127">
        <v>52200</v>
      </c>
      <c r="AV72" s="127">
        <v>11594</v>
      </c>
      <c r="AW72" s="127">
        <v>72043</v>
      </c>
      <c r="AX72" s="123" t="s">
        <v>132</v>
      </c>
      <c r="AY72" s="127">
        <v>7292</v>
      </c>
      <c r="AZ72" s="127">
        <v>41190</v>
      </c>
      <c r="BA72" s="125">
        <v>10825</v>
      </c>
      <c r="BB72" s="125">
        <v>32118</v>
      </c>
      <c r="BC72" s="123" t="s">
        <v>132</v>
      </c>
      <c r="BD72" s="126">
        <v>4679</v>
      </c>
      <c r="BE72" s="126">
        <v>56148</v>
      </c>
      <c r="BF72" s="123" t="s">
        <v>132</v>
      </c>
      <c r="BG72" s="123">
        <v>5322</v>
      </c>
      <c r="BH72" s="123">
        <v>63864</v>
      </c>
      <c r="BI72" s="123" t="s">
        <v>132</v>
      </c>
      <c r="BJ72" s="123">
        <v>6652</v>
      </c>
      <c r="BK72" s="123">
        <v>79824</v>
      </c>
      <c r="BL72" s="123" t="s">
        <v>132</v>
      </c>
      <c r="BM72" s="123">
        <v>6286</v>
      </c>
      <c r="BN72" s="123">
        <v>75432</v>
      </c>
      <c r="BO72" s="123" t="s">
        <v>132</v>
      </c>
      <c r="BP72" s="123">
        <v>5985</v>
      </c>
      <c r="BQ72" s="123">
        <v>72220</v>
      </c>
      <c r="BR72" s="123" t="s">
        <v>132</v>
      </c>
      <c r="BS72" s="126">
        <v>3410</v>
      </c>
      <c r="BT72" s="126">
        <v>40920</v>
      </c>
      <c r="BV72" s="125"/>
      <c r="BW72" s="125"/>
      <c r="CA72" s="126"/>
      <c r="CB72" s="126"/>
      <c r="CC72" s="126"/>
      <c r="CF72" s="126"/>
      <c r="CH72" s="126"/>
      <c r="CK72" s="128"/>
      <c r="CM72" s="134"/>
      <c r="CN72" s="128"/>
      <c r="CO72" s="10" t="s">
        <v>120</v>
      </c>
      <c r="CP72" s="134">
        <v>953</v>
      </c>
      <c r="CQ72" s="128">
        <v>40625</v>
      </c>
    </row>
    <row r="73" spans="1:95" x14ac:dyDescent="0.3">
      <c r="A73" s="86" t="s">
        <v>613</v>
      </c>
      <c r="AR73" s="127"/>
      <c r="AS73" s="127"/>
      <c r="AT73" s="127"/>
      <c r="AU73" s="127"/>
      <c r="AV73" s="127"/>
      <c r="AW73" s="127"/>
      <c r="AY73" s="127"/>
      <c r="AZ73" s="127"/>
      <c r="BA73" s="125"/>
      <c r="BB73" s="125"/>
      <c r="BD73" s="126"/>
      <c r="BE73" s="126"/>
      <c r="BF73" s="123" t="s">
        <v>132</v>
      </c>
      <c r="BG73" s="123">
        <v>14</v>
      </c>
      <c r="BH73" s="123">
        <v>560</v>
      </c>
      <c r="BI73" s="123" t="s">
        <v>132</v>
      </c>
      <c r="BJ73" s="123">
        <v>9</v>
      </c>
      <c r="BK73" s="123">
        <v>360</v>
      </c>
      <c r="BL73" s="123" t="s">
        <v>121</v>
      </c>
      <c r="BM73" s="123">
        <v>11</v>
      </c>
      <c r="BN73" s="123">
        <v>440</v>
      </c>
      <c r="BO73" s="123" t="s">
        <v>121</v>
      </c>
      <c r="BP73" s="123">
        <v>12</v>
      </c>
      <c r="BQ73" s="123">
        <v>480</v>
      </c>
      <c r="BR73" s="123" t="s">
        <v>132</v>
      </c>
      <c r="BS73" s="126">
        <v>72</v>
      </c>
      <c r="BT73" s="126">
        <v>2880</v>
      </c>
      <c r="BV73" s="125"/>
      <c r="BW73" s="125"/>
      <c r="CA73" s="126"/>
      <c r="CB73" s="126"/>
      <c r="CC73" s="126"/>
      <c r="CF73" s="126"/>
      <c r="CH73" s="126"/>
      <c r="CK73" s="128"/>
      <c r="CM73" s="134"/>
      <c r="CN73" s="128"/>
      <c r="CP73" s="134"/>
      <c r="CQ73" s="128"/>
    </row>
    <row r="74" spans="1:95" x14ac:dyDescent="0.3">
      <c r="A74" s="86" t="s">
        <v>46</v>
      </c>
      <c r="AY74" s="125"/>
      <c r="AZ74" s="125"/>
      <c r="BA74" s="125"/>
      <c r="BB74" s="125"/>
      <c r="BF74" s="123" t="s">
        <v>119</v>
      </c>
      <c r="BG74" s="123">
        <v>1457</v>
      </c>
      <c r="BH74" s="123">
        <v>4661</v>
      </c>
      <c r="BI74" s="123" t="s">
        <v>119</v>
      </c>
      <c r="BJ74" s="123">
        <v>1148</v>
      </c>
      <c r="BK74" s="123">
        <v>3673</v>
      </c>
      <c r="BL74" s="123" t="s">
        <v>119</v>
      </c>
      <c r="BM74" s="123">
        <v>1132</v>
      </c>
      <c r="BN74" s="123">
        <v>3629</v>
      </c>
      <c r="BO74" s="123" t="s">
        <v>119</v>
      </c>
      <c r="BP74" s="123">
        <v>1204</v>
      </c>
      <c r="BQ74" s="123">
        <v>3853</v>
      </c>
      <c r="BR74" s="123" t="s">
        <v>160</v>
      </c>
      <c r="BS74" s="126">
        <v>1958</v>
      </c>
      <c r="BT74" s="126">
        <v>6300</v>
      </c>
      <c r="BV74" s="125"/>
      <c r="BW74" s="125"/>
      <c r="CA74" s="126"/>
      <c r="CB74" s="126"/>
      <c r="CC74" s="126"/>
      <c r="CF74" s="126"/>
      <c r="CH74" s="126"/>
      <c r="CK74" s="128"/>
      <c r="CM74" s="134"/>
      <c r="CN74" s="128"/>
      <c r="CP74" s="134"/>
      <c r="CQ74" s="128"/>
    </row>
    <row r="75" spans="1:95" x14ac:dyDescent="0.3">
      <c r="A75" s="86" t="s">
        <v>165</v>
      </c>
      <c r="AY75" s="125"/>
      <c r="AZ75" s="125"/>
      <c r="BA75" s="125"/>
      <c r="BB75" s="125"/>
      <c r="BF75" s="123" t="s">
        <v>132</v>
      </c>
      <c r="BG75" s="123">
        <v>747</v>
      </c>
      <c r="BH75" s="123">
        <v>14940</v>
      </c>
      <c r="BI75" s="123" t="s">
        <v>132</v>
      </c>
      <c r="BJ75" s="126">
        <v>1353</v>
      </c>
      <c r="BK75" s="126">
        <v>27060</v>
      </c>
      <c r="BL75" s="123" t="s">
        <v>132</v>
      </c>
      <c r="BM75" s="126">
        <v>1415</v>
      </c>
      <c r="BN75" s="126">
        <v>28300</v>
      </c>
      <c r="BO75" s="123" t="s">
        <v>132</v>
      </c>
      <c r="BP75" s="133">
        <v>849</v>
      </c>
      <c r="BQ75" s="126">
        <v>16980</v>
      </c>
      <c r="BR75" s="123" t="s">
        <v>132</v>
      </c>
      <c r="BS75" s="126">
        <v>9950</v>
      </c>
      <c r="BT75" s="126">
        <v>39800</v>
      </c>
      <c r="BV75" s="125"/>
      <c r="BW75" s="125"/>
      <c r="CA75" s="126"/>
      <c r="CB75" s="126"/>
      <c r="CC75" s="126"/>
      <c r="CF75" s="126"/>
      <c r="CH75" s="126"/>
      <c r="CK75" s="128"/>
      <c r="CM75" s="134"/>
      <c r="CN75" s="128"/>
      <c r="CP75" s="134"/>
      <c r="CQ75" s="128"/>
    </row>
    <row r="76" spans="1:95" ht="15.6" x14ac:dyDescent="0.35">
      <c r="A76" s="86" t="s">
        <v>16</v>
      </c>
      <c r="AF76" s="123" t="s">
        <v>132</v>
      </c>
      <c r="AG76" s="126">
        <v>2910</v>
      </c>
      <c r="AH76" s="126">
        <v>2742600</v>
      </c>
      <c r="AI76" s="126">
        <v>3321</v>
      </c>
      <c r="AJ76" s="126">
        <v>3209000</v>
      </c>
      <c r="AK76" s="126">
        <v>3635</v>
      </c>
      <c r="AL76" s="126">
        <v>3506300</v>
      </c>
      <c r="AM76" s="126">
        <v>3763</v>
      </c>
      <c r="AN76" s="126">
        <v>3379050</v>
      </c>
      <c r="AO76" s="126">
        <v>4024</v>
      </c>
      <c r="AP76" s="126">
        <v>3725750</v>
      </c>
      <c r="AR76" s="145"/>
      <c r="AS76" s="127"/>
      <c r="AT76" s="132"/>
      <c r="AU76" s="127"/>
      <c r="AV76" s="132"/>
      <c r="AW76" s="127"/>
      <c r="AY76" s="127"/>
      <c r="AZ76" s="127"/>
      <c r="BA76" s="125"/>
      <c r="BB76" s="125"/>
      <c r="BF76" s="123" t="s">
        <v>132</v>
      </c>
      <c r="BG76" s="123">
        <v>2738</v>
      </c>
      <c r="BH76" s="123">
        <v>109520</v>
      </c>
      <c r="BI76" s="123" t="s">
        <v>132</v>
      </c>
      <c r="BJ76" s="127">
        <v>2210</v>
      </c>
      <c r="BK76" s="127">
        <v>88400</v>
      </c>
      <c r="BL76" s="123" t="s">
        <v>132</v>
      </c>
      <c r="BM76" s="126">
        <v>2065</v>
      </c>
      <c r="BN76" s="126">
        <v>82600</v>
      </c>
      <c r="BO76" s="123" t="s">
        <v>132</v>
      </c>
      <c r="BP76" s="126">
        <v>2049</v>
      </c>
      <c r="BQ76" s="126">
        <v>81960</v>
      </c>
      <c r="BR76" s="123" t="s">
        <v>132</v>
      </c>
      <c r="BS76" s="126">
        <v>3155</v>
      </c>
      <c r="BT76" s="126">
        <v>126200</v>
      </c>
      <c r="BV76" s="125"/>
      <c r="BW76" s="125" t="s">
        <v>120</v>
      </c>
      <c r="BX76" s="125">
        <v>1235</v>
      </c>
      <c r="BY76" s="123">
        <v>131008</v>
      </c>
      <c r="CA76" s="126"/>
      <c r="CB76" s="126" t="s">
        <v>120</v>
      </c>
      <c r="CC76" s="126">
        <v>1416</v>
      </c>
      <c r="CD76" s="123">
        <v>133618</v>
      </c>
      <c r="CF76" s="126"/>
      <c r="CG76" s="128" t="s">
        <v>120</v>
      </c>
      <c r="CH76" s="126">
        <v>1652</v>
      </c>
      <c r="CI76" s="10">
        <v>90796</v>
      </c>
      <c r="CK76" s="128"/>
      <c r="CL76" s="128" t="s">
        <v>120</v>
      </c>
      <c r="CM76" s="134">
        <v>996</v>
      </c>
      <c r="CN76" s="128">
        <v>37026</v>
      </c>
      <c r="CP76" s="128"/>
      <c r="CQ76" s="128"/>
    </row>
    <row r="77" spans="1:95" ht="15.6" x14ac:dyDescent="0.35">
      <c r="A77" s="86" t="s">
        <v>161</v>
      </c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R77" s="145"/>
      <c r="AS77" s="127"/>
      <c r="AT77" s="132"/>
      <c r="AU77" s="127"/>
      <c r="AV77" s="132"/>
      <c r="AW77" s="127"/>
      <c r="AY77" s="127"/>
      <c r="AZ77" s="127"/>
      <c r="BA77" s="125"/>
      <c r="BB77" s="125"/>
      <c r="BF77" s="123" t="s">
        <v>132</v>
      </c>
      <c r="BG77" s="123">
        <v>976</v>
      </c>
      <c r="BH77" s="123">
        <v>11712</v>
      </c>
      <c r="BI77" s="123" t="s">
        <v>132</v>
      </c>
      <c r="BJ77" s="127">
        <v>1088</v>
      </c>
      <c r="BK77" s="127">
        <v>13056</v>
      </c>
      <c r="BL77" s="123" t="s">
        <v>121</v>
      </c>
      <c r="BM77" s="126">
        <v>914</v>
      </c>
      <c r="BN77" s="126">
        <v>10968</v>
      </c>
      <c r="BO77" s="123" t="s">
        <v>132</v>
      </c>
      <c r="BP77" s="126">
        <v>1123</v>
      </c>
      <c r="BQ77" s="126">
        <v>13476</v>
      </c>
      <c r="BR77" s="123" t="s">
        <v>132</v>
      </c>
      <c r="BS77" s="126">
        <v>883</v>
      </c>
      <c r="BT77" s="126">
        <v>10596</v>
      </c>
      <c r="BV77" s="125"/>
      <c r="BW77" s="125"/>
      <c r="BX77" s="125"/>
      <c r="CA77" s="126"/>
      <c r="CB77" s="126"/>
      <c r="CC77" s="126"/>
      <c r="CF77" s="126"/>
      <c r="CG77" s="128"/>
      <c r="CH77" s="126"/>
      <c r="CK77" s="128"/>
      <c r="CL77" s="128"/>
      <c r="CM77" s="134"/>
      <c r="CN77" s="128"/>
      <c r="CP77" s="128"/>
      <c r="CQ77" s="128"/>
    </row>
    <row r="78" spans="1:95" x14ac:dyDescent="0.3">
      <c r="A78" s="86" t="s">
        <v>268</v>
      </c>
      <c r="B78" s="123" t="s">
        <v>119</v>
      </c>
      <c r="C78" s="125">
        <v>1390</v>
      </c>
      <c r="D78" s="125">
        <v>27800</v>
      </c>
      <c r="AY78" s="125"/>
      <c r="AZ78" s="125"/>
      <c r="BA78" s="125"/>
      <c r="BB78" s="125"/>
      <c r="BS78" s="126"/>
      <c r="BT78" s="126"/>
      <c r="CA78" s="128"/>
      <c r="CF78" s="128"/>
      <c r="CG78" s="128"/>
      <c r="CL78" s="128"/>
      <c r="CM78" s="123"/>
      <c r="CN78" s="128"/>
      <c r="CP78" s="123"/>
      <c r="CQ78" s="128"/>
    </row>
    <row r="79" spans="1:95" x14ac:dyDescent="0.3">
      <c r="A79" s="86" t="s">
        <v>428</v>
      </c>
      <c r="AY79" s="125"/>
      <c r="AZ79" s="125"/>
      <c r="BA79" s="125"/>
      <c r="BB79" s="125"/>
      <c r="BS79" s="126"/>
      <c r="BT79" s="126"/>
      <c r="BV79" s="125"/>
      <c r="BW79" s="125"/>
      <c r="CA79" s="126"/>
      <c r="CB79" s="126"/>
      <c r="CC79" s="126"/>
      <c r="CF79" s="126"/>
      <c r="CH79" s="126"/>
      <c r="CK79" s="128"/>
      <c r="CM79" s="134"/>
      <c r="CN79" s="128"/>
      <c r="CO79" s="10" t="s">
        <v>120</v>
      </c>
      <c r="CP79" s="128">
        <v>1636</v>
      </c>
      <c r="CQ79" s="128">
        <v>141276</v>
      </c>
    </row>
    <row r="80" spans="1:95" x14ac:dyDescent="0.3">
      <c r="A80" s="86" t="s">
        <v>429</v>
      </c>
      <c r="AY80" s="125"/>
      <c r="AZ80" s="125"/>
      <c r="BA80" s="125"/>
      <c r="BB80" s="125"/>
      <c r="BD80" s="126"/>
      <c r="BE80" s="126"/>
      <c r="BH80" s="125"/>
      <c r="BJ80" s="127"/>
      <c r="BK80" s="127"/>
      <c r="BM80" s="126"/>
      <c r="BN80" s="126"/>
      <c r="BP80" s="126"/>
      <c r="BQ80" s="126"/>
      <c r="BS80" s="126"/>
      <c r="BT80" s="126"/>
      <c r="BV80" s="125"/>
      <c r="BW80" s="125"/>
      <c r="CA80" s="126"/>
      <c r="CB80" s="126"/>
      <c r="CC80" s="126"/>
      <c r="CF80" s="126"/>
      <c r="CH80" s="126"/>
      <c r="CK80" s="134"/>
      <c r="CM80" s="134"/>
      <c r="CN80" s="128"/>
      <c r="CP80" s="134"/>
      <c r="CQ80" s="128"/>
    </row>
    <row r="81" spans="1:95" x14ac:dyDescent="0.3">
      <c r="A81" s="86" t="s">
        <v>133</v>
      </c>
      <c r="E81" s="123" t="s">
        <v>119</v>
      </c>
      <c r="F81" s="126">
        <v>1848</v>
      </c>
      <c r="G81" s="126">
        <v>36520</v>
      </c>
      <c r="H81" s="123" t="s">
        <v>119</v>
      </c>
      <c r="I81" s="125">
        <v>2751</v>
      </c>
      <c r="J81" s="125">
        <v>50722</v>
      </c>
      <c r="K81" s="123" t="s">
        <v>119</v>
      </c>
      <c r="L81" s="128">
        <v>2010</v>
      </c>
      <c r="M81" s="128">
        <v>31670</v>
      </c>
      <c r="AY81" s="125"/>
      <c r="AZ81" s="125"/>
      <c r="BA81" s="125"/>
      <c r="BB81" s="125"/>
      <c r="BD81" s="126"/>
      <c r="BE81" s="126"/>
      <c r="BH81" s="125"/>
      <c r="BJ81" s="127"/>
      <c r="BK81" s="127"/>
      <c r="BM81" s="126"/>
      <c r="BN81" s="126"/>
      <c r="BP81" s="126"/>
      <c r="BQ81" s="126"/>
      <c r="BS81" s="126"/>
      <c r="BT81" s="126"/>
      <c r="BV81" s="125"/>
      <c r="BW81" s="125"/>
      <c r="CA81" s="126"/>
      <c r="CB81" s="126"/>
      <c r="CC81" s="126"/>
      <c r="CF81" s="126"/>
      <c r="CH81" s="126"/>
      <c r="CK81" s="134"/>
      <c r="CM81" s="134"/>
      <c r="CN81" s="128"/>
      <c r="CP81" s="134"/>
      <c r="CQ81" s="128"/>
    </row>
    <row r="82" spans="1:95" x14ac:dyDescent="0.3">
      <c r="A82" s="86" t="s">
        <v>17</v>
      </c>
      <c r="AY82" s="125"/>
      <c r="AZ82" s="125"/>
      <c r="BA82" s="125"/>
      <c r="BB82" s="125"/>
      <c r="BC82" s="123" t="s">
        <v>132</v>
      </c>
      <c r="BD82" s="126">
        <v>127</v>
      </c>
      <c r="BE82" s="126">
        <v>7020</v>
      </c>
      <c r="BF82" s="123" t="s">
        <v>132</v>
      </c>
      <c r="BG82" s="123">
        <v>149</v>
      </c>
      <c r="BH82" s="123">
        <v>3449</v>
      </c>
      <c r="BI82" s="123" t="s">
        <v>132</v>
      </c>
      <c r="BJ82" s="132">
        <v>203</v>
      </c>
      <c r="BK82" s="127">
        <v>8120</v>
      </c>
      <c r="BL82" s="123" t="s">
        <v>121</v>
      </c>
      <c r="BM82" s="133">
        <v>210</v>
      </c>
      <c r="BN82" s="126">
        <v>8400</v>
      </c>
      <c r="BO82" s="123" t="s">
        <v>121</v>
      </c>
      <c r="BP82" s="133">
        <v>149</v>
      </c>
      <c r="BQ82" s="126">
        <v>4768</v>
      </c>
      <c r="BR82" s="123" t="s">
        <v>132</v>
      </c>
      <c r="BS82" s="126">
        <v>195</v>
      </c>
      <c r="BT82" s="126">
        <v>7800</v>
      </c>
      <c r="CA82" s="126"/>
      <c r="CB82" s="126"/>
      <c r="CC82" s="126"/>
      <c r="CE82" s="123" t="s">
        <v>132</v>
      </c>
      <c r="CF82" s="126">
        <v>56</v>
      </c>
      <c r="CG82" s="128" t="s">
        <v>120</v>
      </c>
      <c r="CH82" s="126">
        <v>6</v>
      </c>
      <c r="CI82" s="10">
        <v>1495</v>
      </c>
      <c r="CJ82" s="123" t="s">
        <v>132</v>
      </c>
      <c r="CK82" s="134">
        <v>65</v>
      </c>
      <c r="CL82" s="128" t="s">
        <v>120</v>
      </c>
      <c r="CM82" s="134">
        <v>7</v>
      </c>
      <c r="CN82" s="128">
        <v>1654</v>
      </c>
      <c r="CP82" s="134"/>
      <c r="CQ82" s="128"/>
    </row>
    <row r="83" spans="1:95" x14ac:dyDescent="0.3">
      <c r="A83" s="86" t="s">
        <v>18</v>
      </c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3" t="s">
        <v>120</v>
      </c>
      <c r="AR83" s="127">
        <v>6614</v>
      </c>
      <c r="AS83" s="127">
        <v>57115</v>
      </c>
      <c r="AT83" s="127">
        <v>7671</v>
      </c>
      <c r="AU83" s="127">
        <v>59192</v>
      </c>
      <c r="AV83" s="127">
        <v>7194</v>
      </c>
      <c r="AW83" s="127">
        <v>51559</v>
      </c>
      <c r="AX83" s="123" t="s">
        <v>120</v>
      </c>
      <c r="AY83" s="127">
        <v>6149</v>
      </c>
      <c r="AZ83" s="127">
        <v>39242</v>
      </c>
      <c r="BA83" s="125">
        <v>7571</v>
      </c>
      <c r="BB83" s="125">
        <v>37855</v>
      </c>
      <c r="BC83" s="123" t="s">
        <v>120</v>
      </c>
      <c r="BD83" s="126">
        <v>6988</v>
      </c>
      <c r="BE83" s="126">
        <v>63904</v>
      </c>
      <c r="BF83" s="123" t="s">
        <v>120</v>
      </c>
      <c r="BG83" s="123">
        <v>21650</v>
      </c>
      <c r="BH83" s="125">
        <v>173200</v>
      </c>
      <c r="BI83" s="123" t="s">
        <v>120</v>
      </c>
      <c r="BJ83" s="127">
        <v>19354</v>
      </c>
      <c r="BK83" s="127">
        <v>154832</v>
      </c>
      <c r="BL83" s="123" t="s">
        <v>120</v>
      </c>
      <c r="BM83" s="126">
        <v>20020</v>
      </c>
      <c r="BN83" s="126">
        <v>160160</v>
      </c>
      <c r="BO83" s="123" t="s">
        <v>120</v>
      </c>
      <c r="BP83" s="126">
        <v>23195</v>
      </c>
      <c r="BQ83" s="126">
        <v>185560</v>
      </c>
      <c r="BR83" s="123" t="s">
        <v>120</v>
      </c>
      <c r="BS83" s="126">
        <v>10600</v>
      </c>
      <c r="BT83" s="126">
        <v>84800</v>
      </c>
      <c r="BU83" s="123" t="s">
        <v>180</v>
      </c>
      <c r="BV83" s="125">
        <v>327319</v>
      </c>
      <c r="BW83" s="125" t="s">
        <v>120</v>
      </c>
      <c r="BX83" s="125">
        <v>5656</v>
      </c>
      <c r="BY83" s="123">
        <v>70691</v>
      </c>
      <c r="BZ83" s="123" t="s">
        <v>180</v>
      </c>
      <c r="CA83" s="126">
        <v>198435</v>
      </c>
      <c r="CB83" s="126" t="s">
        <v>120</v>
      </c>
      <c r="CC83" s="126">
        <v>4866</v>
      </c>
      <c r="CD83" s="123">
        <v>68301</v>
      </c>
      <c r="CE83" s="123" t="s">
        <v>180</v>
      </c>
      <c r="CF83" s="126">
        <v>145636</v>
      </c>
      <c r="CG83" s="128" t="s">
        <v>120</v>
      </c>
      <c r="CH83" s="126">
        <v>3743</v>
      </c>
      <c r="CI83" s="10">
        <v>88938</v>
      </c>
      <c r="CJ83" s="123" t="s">
        <v>180</v>
      </c>
      <c r="CK83" s="128">
        <v>192566</v>
      </c>
      <c r="CL83" s="128" t="s">
        <v>120</v>
      </c>
      <c r="CM83" s="128">
        <v>4606</v>
      </c>
      <c r="CN83" s="128">
        <v>126106</v>
      </c>
      <c r="CP83" s="128"/>
      <c r="CQ83" s="128"/>
    </row>
    <row r="84" spans="1:95" x14ac:dyDescent="0.3">
      <c r="A84" s="86" t="s">
        <v>430</v>
      </c>
      <c r="AY84" s="125"/>
      <c r="AZ84" s="125"/>
      <c r="BA84" s="125"/>
      <c r="BB84" s="125"/>
      <c r="BS84" s="126"/>
      <c r="BT84" s="126"/>
      <c r="BV84" s="125"/>
      <c r="BW84" s="125"/>
      <c r="CA84" s="126"/>
      <c r="CB84" s="126"/>
      <c r="CC84" s="126"/>
      <c r="CF84" s="126"/>
      <c r="CH84" s="126"/>
      <c r="CK84" s="128"/>
      <c r="CM84" s="134"/>
      <c r="CN84" s="128"/>
      <c r="CO84" s="10" t="s">
        <v>120</v>
      </c>
      <c r="CP84" s="134">
        <v>1076</v>
      </c>
      <c r="CQ84" s="128">
        <v>14216</v>
      </c>
    </row>
    <row r="85" spans="1:95" x14ac:dyDescent="0.3">
      <c r="A85" s="86" t="s">
        <v>157</v>
      </c>
      <c r="AY85" s="125"/>
      <c r="AZ85" s="125"/>
      <c r="BA85" s="125"/>
      <c r="BB85" s="125"/>
      <c r="BS85" s="126"/>
      <c r="BT85" s="126"/>
      <c r="BV85" s="125"/>
      <c r="BW85" s="125"/>
      <c r="CA85" s="126"/>
      <c r="CB85" s="126"/>
      <c r="CC85" s="126"/>
      <c r="CF85" s="126"/>
      <c r="CH85" s="126"/>
      <c r="CK85" s="128"/>
      <c r="CM85" s="134"/>
      <c r="CN85" s="128"/>
      <c r="CO85" s="10" t="s">
        <v>120</v>
      </c>
      <c r="CP85" s="134">
        <v>231</v>
      </c>
      <c r="CQ85" s="128">
        <v>7106</v>
      </c>
    </row>
    <row r="86" spans="1:95" x14ac:dyDescent="0.3">
      <c r="A86" s="86" t="s">
        <v>157</v>
      </c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R86" s="127"/>
      <c r="AS86" s="127"/>
      <c r="AT86" s="127"/>
      <c r="AU86" s="127"/>
      <c r="AV86" s="127"/>
      <c r="AW86" s="127"/>
      <c r="AY86" s="127"/>
      <c r="AZ86" s="127"/>
      <c r="BA86" s="125"/>
      <c r="BB86" s="125"/>
      <c r="BC86" s="123" t="s">
        <v>132</v>
      </c>
      <c r="BD86" s="126">
        <v>17961</v>
      </c>
      <c r="BE86" s="126">
        <v>28737</v>
      </c>
      <c r="BF86" s="123" t="s">
        <v>132</v>
      </c>
      <c r="BG86" s="123">
        <v>14395</v>
      </c>
      <c r="BH86" s="125">
        <v>23030</v>
      </c>
      <c r="BI86" s="123" t="s">
        <v>132</v>
      </c>
      <c r="BJ86" s="127">
        <v>12367</v>
      </c>
      <c r="BK86" s="127">
        <v>19787</v>
      </c>
      <c r="BL86" s="123" t="s">
        <v>121</v>
      </c>
      <c r="BM86" s="126">
        <v>12492</v>
      </c>
      <c r="BN86" s="126">
        <v>19987</v>
      </c>
      <c r="BO86" s="123" t="s">
        <v>121</v>
      </c>
      <c r="BP86" s="126">
        <v>14763</v>
      </c>
      <c r="BQ86" s="126">
        <v>23621</v>
      </c>
      <c r="BR86" s="123" t="s">
        <v>132</v>
      </c>
      <c r="BS86" s="126">
        <v>15070</v>
      </c>
      <c r="BT86" s="126">
        <v>24111</v>
      </c>
      <c r="BV86" s="125"/>
      <c r="BW86" s="125"/>
      <c r="BX86" s="125"/>
      <c r="CA86" s="126"/>
      <c r="CB86" s="126"/>
      <c r="CC86" s="126"/>
      <c r="CF86" s="126"/>
      <c r="CG86" s="128"/>
      <c r="CH86" s="126"/>
      <c r="CK86" s="128"/>
      <c r="CL86" s="128"/>
      <c r="CM86" s="128"/>
      <c r="CN86" s="128"/>
      <c r="CO86" s="10" t="s">
        <v>120</v>
      </c>
      <c r="CP86" s="128">
        <v>3359</v>
      </c>
      <c r="CQ86" s="128">
        <v>39766</v>
      </c>
    </row>
    <row r="87" spans="1:95" x14ac:dyDescent="0.3">
      <c r="A87" s="86" t="s">
        <v>431</v>
      </c>
      <c r="AF87" s="123" t="s">
        <v>132</v>
      </c>
      <c r="AG87" s="126">
        <v>8437</v>
      </c>
      <c r="AH87" s="126">
        <v>2183680</v>
      </c>
      <c r="AI87" s="126">
        <v>13621</v>
      </c>
      <c r="AJ87" s="126">
        <v>3845090</v>
      </c>
      <c r="AK87" s="126">
        <v>16237</v>
      </c>
      <c r="AL87" s="126">
        <v>4821380</v>
      </c>
      <c r="AM87" s="126">
        <v>21993</v>
      </c>
      <c r="AN87" s="126">
        <v>5313660</v>
      </c>
      <c r="AO87" s="126">
        <v>19385</v>
      </c>
      <c r="AP87" s="126">
        <v>4131255</v>
      </c>
      <c r="AQ87" s="123" t="s">
        <v>132</v>
      </c>
      <c r="AR87" s="127">
        <v>14220</v>
      </c>
      <c r="AS87" s="132">
        <v>63925</v>
      </c>
      <c r="AT87" s="127">
        <v>14954</v>
      </c>
      <c r="AU87" s="127">
        <v>62721</v>
      </c>
      <c r="AV87" s="127">
        <v>12762</v>
      </c>
      <c r="AW87" s="127">
        <v>51529</v>
      </c>
      <c r="AX87" s="123" t="s">
        <v>132</v>
      </c>
      <c r="AY87" s="127">
        <v>11966</v>
      </c>
      <c r="AZ87" s="127">
        <v>27265</v>
      </c>
      <c r="BA87" s="125">
        <v>14223</v>
      </c>
      <c r="BB87" s="125">
        <v>27727</v>
      </c>
      <c r="BD87" s="126"/>
      <c r="BE87" s="126"/>
      <c r="BS87" s="126"/>
      <c r="BT87" s="126"/>
      <c r="CA87" s="126"/>
      <c r="CB87" s="126"/>
      <c r="CC87" s="126"/>
      <c r="CF87" s="126"/>
      <c r="CH87" s="126"/>
      <c r="CK87" s="128"/>
      <c r="CM87" s="128"/>
      <c r="CN87" s="128"/>
      <c r="CP87" s="128"/>
      <c r="CQ87" s="128"/>
    </row>
    <row r="88" spans="1:95" x14ac:dyDescent="0.3">
      <c r="A88" s="86" t="s">
        <v>19</v>
      </c>
      <c r="AG88" s="126"/>
      <c r="AH88" s="126"/>
      <c r="AI88" s="126"/>
      <c r="AJ88" s="126"/>
      <c r="AK88" s="126"/>
      <c r="AL88" s="126"/>
      <c r="AM88" s="126"/>
      <c r="AN88" s="126"/>
      <c r="AO88" s="126"/>
      <c r="AP88" s="126"/>
      <c r="BA88" s="125"/>
      <c r="BB88" s="125"/>
      <c r="BI88" s="123" t="s">
        <v>120</v>
      </c>
      <c r="BJ88" s="127">
        <v>1941</v>
      </c>
      <c r="BK88" s="127">
        <v>15525</v>
      </c>
      <c r="BL88" s="123" t="s">
        <v>120</v>
      </c>
      <c r="BM88" s="126">
        <v>1995</v>
      </c>
      <c r="BN88" s="126">
        <v>15960</v>
      </c>
      <c r="BO88" s="123" t="s">
        <v>120</v>
      </c>
      <c r="BP88" s="126">
        <v>1979</v>
      </c>
      <c r="BQ88" s="126">
        <v>15872</v>
      </c>
      <c r="BR88" s="123" t="s">
        <v>120</v>
      </c>
      <c r="BS88" s="126">
        <v>1862</v>
      </c>
      <c r="BT88" s="126">
        <v>24992</v>
      </c>
      <c r="BV88" s="125"/>
      <c r="BW88" s="125"/>
      <c r="CA88" s="126"/>
      <c r="CB88" s="126"/>
      <c r="CC88" s="126"/>
      <c r="CE88" s="123" t="s">
        <v>119</v>
      </c>
      <c r="CF88" s="126">
        <v>2351</v>
      </c>
      <c r="CG88" s="128" t="s">
        <v>120</v>
      </c>
      <c r="CH88" s="126">
        <v>424</v>
      </c>
      <c r="CI88" s="10">
        <v>4185</v>
      </c>
      <c r="CJ88" s="123" t="s">
        <v>119</v>
      </c>
      <c r="CK88" s="128">
        <v>3676</v>
      </c>
      <c r="CL88" s="128" t="s">
        <v>120</v>
      </c>
      <c r="CM88" s="134">
        <v>567</v>
      </c>
      <c r="CN88" s="128">
        <v>11566</v>
      </c>
      <c r="CP88" s="134"/>
      <c r="CQ88" s="128"/>
    </row>
    <row r="89" spans="1:95" x14ac:dyDescent="0.3">
      <c r="A89" s="86" t="s">
        <v>432</v>
      </c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3" t="s">
        <v>120</v>
      </c>
      <c r="AR89" s="126">
        <v>1100</v>
      </c>
      <c r="AS89" s="126">
        <v>23500</v>
      </c>
      <c r="AT89" s="126">
        <v>1100</v>
      </c>
      <c r="AU89" s="126">
        <v>24000</v>
      </c>
      <c r="AV89" s="126">
        <v>1100</v>
      </c>
      <c r="AW89" s="126">
        <v>23500</v>
      </c>
      <c r="AX89" s="123" t="s">
        <v>120</v>
      </c>
      <c r="AY89" s="126">
        <v>2990</v>
      </c>
      <c r="AZ89" s="126">
        <v>35620</v>
      </c>
      <c r="BA89" s="125">
        <v>355</v>
      </c>
      <c r="BB89" s="125">
        <v>16000</v>
      </c>
      <c r="BE89" s="126"/>
      <c r="BK89" s="127"/>
      <c r="BN89" s="126"/>
      <c r="BQ89" s="126"/>
      <c r="BS89" s="126"/>
      <c r="BT89" s="126"/>
      <c r="BV89" s="125"/>
      <c r="BW89" s="125"/>
      <c r="CA89" s="126"/>
      <c r="CB89" s="126"/>
      <c r="CC89" s="126"/>
      <c r="CF89" s="126"/>
      <c r="CG89" s="128"/>
      <c r="CH89" s="126"/>
      <c r="CK89" s="128"/>
      <c r="CL89" s="128"/>
      <c r="CM89" s="134"/>
      <c r="CN89" s="128"/>
      <c r="CP89" s="134"/>
      <c r="CQ89" s="128"/>
    </row>
    <row r="90" spans="1:95" x14ac:dyDescent="0.3">
      <c r="A90" s="86" t="s">
        <v>433</v>
      </c>
      <c r="AG90" s="126"/>
      <c r="AH90" s="126"/>
      <c r="AI90" s="126"/>
      <c r="AJ90" s="126"/>
      <c r="AK90" s="126"/>
      <c r="AL90" s="126"/>
      <c r="AM90" s="126"/>
      <c r="AN90" s="126"/>
      <c r="AO90" s="126"/>
      <c r="AP90" s="126"/>
      <c r="AR90" s="126"/>
      <c r="AS90" s="126"/>
      <c r="AT90" s="126"/>
      <c r="AU90" s="126"/>
      <c r="AV90" s="126"/>
      <c r="AW90" s="126"/>
      <c r="AY90" s="126"/>
      <c r="AZ90" s="126"/>
      <c r="BA90" s="125"/>
      <c r="BB90" s="125"/>
      <c r="BC90" s="123" t="s">
        <v>120</v>
      </c>
      <c r="BD90" s="126">
        <v>1648</v>
      </c>
      <c r="BE90" s="126">
        <v>13184</v>
      </c>
      <c r="BK90" s="127"/>
      <c r="BN90" s="126"/>
      <c r="BQ90" s="126"/>
      <c r="BS90" s="126"/>
      <c r="BT90" s="126"/>
      <c r="BV90" s="125"/>
      <c r="BW90" s="125"/>
      <c r="CA90" s="126"/>
      <c r="CB90" s="126"/>
      <c r="CC90" s="126"/>
      <c r="CF90" s="126"/>
      <c r="CG90" s="128"/>
      <c r="CH90" s="126"/>
      <c r="CK90" s="128"/>
      <c r="CL90" s="128"/>
      <c r="CM90" s="134"/>
      <c r="CN90" s="128"/>
      <c r="CP90" s="134"/>
      <c r="CQ90" s="128"/>
    </row>
    <row r="91" spans="1:95" x14ac:dyDescent="0.3">
      <c r="A91" s="86" t="s">
        <v>167</v>
      </c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R91" s="126"/>
      <c r="AS91" s="126"/>
      <c r="AT91" s="126"/>
      <c r="AU91" s="126"/>
      <c r="AV91" s="126"/>
      <c r="AW91" s="126"/>
      <c r="AY91" s="126"/>
      <c r="AZ91" s="126"/>
      <c r="BA91" s="125"/>
      <c r="BB91" s="125"/>
      <c r="BD91" s="126"/>
      <c r="BE91" s="126"/>
      <c r="BF91" s="123" t="s">
        <v>120</v>
      </c>
      <c r="BG91" s="123">
        <v>2275</v>
      </c>
      <c r="BH91" s="123">
        <v>18200</v>
      </c>
      <c r="BK91" s="127"/>
      <c r="BN91" s="126"/>
      <c r="BQ91" s="126"/>
      <c r="BS91" s="126"/>
      <c r="BT91" s="126"/>
      <c r="BV91" s="125"/>
      <c r="BW91" s="125"/>
      <c r="CA91" s="126"/>
      <c r="CB91" s="126"/>
      <c r="CC91" s="126"/>
      <c r="CF91" s="126"/>
      <c r="CG91" s="128"/>
      <c r="CH91" s="126"/>
      <c r="CK91" s="128"/>
      <c r="CL91" s="128"/>
      <c r="CM91" s="134"/>
      <c r="CN91" s="128"/>
      <c r="CP91" s="134"/>
      <c r="CQ91" s="128"/>
    </row>
    <row r="92" spans="1:95" x14ac:dyDescent="0.3">
      <c r="A92" s="92" t="s">
        <v>434</v>
      </c>
      <c r="AY92" s="125"/>
      <c r="AZ92" s="125"/>
      <c r="BA92" s="125"/>
      <c r="BB92" s="125"/>
      <c r="BS92" s="126"/>
      <c r="BT92" s="126"/>
      <c r="BV92" s="125"/>
      <c r="BW92" s="125"/>
      <c r="CA92" s="126"/>
      <c r="CB92" s="126"/>
      <c r="CC92" s="126"/>
      <c r="CF92" s="126"/>
      <c r="CH92" s="126"/>
      <c r="CK92" s="134"/>
      <c r="CM92" s="134"/>
      <c r="CN92" s="128"/>
      <c r="CP92" s="134"/>
      <c r="CQ92" s="128"/>
    </row>
    <row r="93" spans="1:95" x14ac:dyDescent="0.3">
      <c r="A93" s="92" t="s">
        <v>20</v>
      </c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BA93" s="125"/>
      <c r="BB93" s="125"/>
      <c r="BS93" s="126"/>
      <c r="BT93" s="126"/>
      <c r="BU93" s="123" t="s">
        <v>122</v>
      </c>
      <c r="BV93" s="125">
        <v>4107</v>
      </c>
      <c r="BW93" s="125" t="s">
        <v>120</v>
      </c>
      <c r="BX93" s="123">
        <v>433</v>
      </c>
      <c r="BY93" s="123">
        <v>52169</v>
      </c>
      <c r="BZ93" s="123" t="s">
        <v>122</v>
      </c>
      <c r="CA93" s="126">
        <v>4612</v>
      </c>
      <c r="CB93" s="126" t="s">
        <v>120</v>
      </c>
      <c r="CC93" s="126">
        <v>510</v>
      </c>
      <c r="CD93" s="123">
        <v>50223</v>
      </c>
      <c r="CE93" s="123" t="s">
        <v>122</v>
      </c>
      <c r="CF93" s="126">
        <v>3819</v>
      </c>
      <c r="CG93" s="128" t="s">
        <v>120</v>
      </c>
      <c r="CH93" s="126">
        <v>440</v>
      </c>
      <c r="CI93" s="10">
        <v>34247</v>
      </c>
      <c r="CJ93" s="123" t="s">
        <v>122</v>
      </c>
      <c r="CK93" s="128">
        <v>3864</v>
      </c>
      <c r="CL93" s="128" t="s">
        <v>120</v>
      </c>
      <c r="CM93" s="134">
        <v>433</v>
      </c>
      <c r="CN93" s="128">
        <v>11955</v>
      </c>
      <c r="CP93" s="134"/>
      <c r="CQ93" s="128"/>
    </row>
    <row r="94" spans="1:95" x14ac:dyDescent="0.3">
      <c r="A94" s="86" t="s">
        <v>436</v>
      </c>
      <c r="AG94" s="126"/>
      <c r="AH94" s="126"/>
      <c r="AI94" s="126"/>
      <c r="AJ94" s="126"/>
      <c r="AK94" s="126"/>
      <c r="AL94" s="126"/>
      <c r="AM94" s="126"/>
      <c r="AN94" s="126"/>
      <c r="AO94" s="126"/>
      <c r="AP94" s="126"/>
      <c r="AR94" s="127">
        <v>5000</v>
      </c>
      <c r="AS94" s="127">
        <v>81625</v>
      </c>
      <c r="AT94" s="127">
        <v>4480</v>
      </c>
      <c r="AU94" s="127">
        <v>72600</v>
      </c>
      <c r="AV94" s="127">
        <v>4481</v>
      </c>
      <c r="AW94" s="127">
        <v>74126</v>
      </c>
      <c r="AX94" s="123" t="s">
        <v>122</v>
      </c>
      <c r="AY94" s="127">
        <v>4211</v>
      </c>
      <c r="AZ94" s="127">
        <v>67796</v>
      </c>
      <c r="BA94" s="125">
        <v>4300</v>
      </c>
      <c r="BB94" s="125">
        <v>68000</v>
      </c>
      <c r="BS94" s="126"/>
      <c r="BT94" s="126"/>
      <c r="BV94" s="125"/>
      <c r="BW94" s="125"/>
      <c r="CA94" s="126"/>
      <c r="CB94" s="126"/>
      <c r="CC94" s="126"/>
      <c r="CF94" s="126"/>
      <c r="CG94" s="128"/>
      <c r="CH94" s="126"/>
      <c r="CK94" s="128"/>
      <c r="CL94" s="128"/>
      <c r="CM94" s="134"/>
      <c r="CN94" s="128"/>
      <c r="CP94" s="134"/>
      <c r="CQ94" s="128"/>
    </row>
    <row r="95" spans="1:95" x14ac:dyDescent="0.3">
      <c r="A95" s="86" t="s">
        <v>435</v>
      </c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R95" s="127"/>
      <c r="AS95" s="127"/>
      <c r="AT95" s="127"/>
      <c r="AU95" s="127"/>
      <c r="AV95" s="127"/>
      <c r="AW95" s="127"/>
      <c r="AY95" s="127"/>
      <c r="AZ95" s="127"/>
      <c r="BA95" s="125"/>
      <c r="BB95" s="125"/>
      <c r="BS95" s="126"/>
      <c r="BT95" s="126"/>
      <c r="BV95" s="125"/>
      <c r="BW95" s="125"/>
      <c r="CA95" s="126"/>
      <c r="CB95" s="126"/>
      <c r="CC95" s="126"/>
      <c r="CF95" s="126"/>
      <c r="CG95" s="128"/>
      <c r="CH95" s="126"/>
      <c r="CK95" s="128"/>
      <c r="CL95" s="128"/>
      <c r="CM95" s="134"/>
      <c r="CN95" s="128"/>
      <c r="CO95" s="10" t="s">
        <v>120</v>
      </c>
      <c r="CP95" s="134">
        <v>496</v>
      </c>
      <c r="CQ95" s="128">
        <v>58100</v>
      </c>
    </row>
    <row r="96" spans="1:95" x14ac:dyDescent="0.3">
      <c r="A96" s="88" t="s">
        <v>52</v>
      </c>
      <c r="AI96" s="126">
        <v>399</v>
      </c>
      <c r="AJ96" s="126">
        <v>127680</v>
      </c>
      <c r="AK96" s="126">
        <v>347</v>
      </c>
      <c r="AL96" s="126">
        <v>111040</v>
      </c>
      <c r="AM96" s="126">
        <v>445</v>
      </c>
      <c r="AN96" s="126">
        <v>142400</v>
      </c>
      <c r="AO96" s="126">
        <v>542</v>
      </c>
      <c r="AP96" s="126">
        <v>173440</v>
      </c>
      <c r="AY96" s="125"/>
      <c r="AZ96" s="125"/>
      <c r="BA96" s="125"/>
      <c r="BB96" s="125"/>
      <c r="BS96" s="126"/>
      <c r="BT96" s="126"/>
      <c r="CA96" s="126"/>
      <c r="CB96" s="126"/>
      <c r="CC96" s="126"/>
      <c r="CF96" s="126"/>
      <c r="CG96" s="128"/>
      <c r="CH96" s="126"/>
      <c r="CK96" s="134"/>
      <c r="CL96" s="128"/>
      <c r="CM96" s="134"/>
      <c r="CN96" s="128"/>
      <c r="CP96" s="134"/>
      <c r="CQ96" s="128"/>
    </row>
    <row r="97" spans="1:95" x14ac:dyDescent="0.3">
      <c r="A97" s="88" t="s">
        <v>144</v>
      </c>
      <c r="AF97" s="123" t="s">
        <v>132</v>
      </c>
      <c r="AG97" s="126">
        <v>2261</v>
      </c>
      <c r="AH97" s="126">
        <v>316520</v>
      </c>
      <c r="AI97" s="126">
        <v>2663</v>
      </c>
      <c r="AJ97" s="126">
        <v>373880</v>
      </c>
      <c r="AK97" s="126">
        <v>3532</v>
      </c>
      <c r="AL97" s="126">
        <v>495390</v>
      </c>
      <c r="AM97" s="126">
        <v>2840</v>
      </c>
      <c r="AN97" s="126">
        <v>398129</v>
      </c>
      <c r="AO97" s="126">
        <v>2973</v>
      </c>
      <c r="AP97" s="126">
        <v>393320</v>
      </c>
      <c r="AY97" s="125"/>
      <c r="AZ97" s="125"/>
      <c r="BA97" s="125"/>
      <c r="BB97" s="125"/>
      <c r="BG97" s="125"/>
      <c r="BH97" s="125"/>
      <c r="BS97" s="126"/>
      <c r="BT97" s="126"/>
      <c r="CA97" s="126"/>
      <c r="CB97" s="126"/>
      <c r="CC97" s="126"/>
      <c r="CF97" s="126"/>
      <c r="CG97" s="128"/>
      <c r="CH97" s="126"/>
      <c r="CK97" s="134"/>
      <c r="CL97" s="128"/>
      <c r="CM97" s="134"/>
      <c r="CN97" s="128"/>
      <c r="CP97" s="134"/>
      <c r="CQ97" s="128"/>
    </row>
    <row r="98" spans="1:95" x14ac:dyDescent="0.3">
      <c r="A98" s="88" t="s">
        <v>181</v>
      </c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Y98" s="125"/>
      <c r="AZ98" s="125"/>
      <c r="BA98" s="125"/>
      <c r="BB98" s="125"/>
      <c r="BG98" s="125"/>
      <c r="BH98" s="125"/>
      <c r="BS98" s="126"/>
      <c r="BT98" s="126"/>
      <c r="BV98" s="125"/>
      <c r="BW98" s="125"/>
      <c r="BX98" s="125"/>
      <c r="CA98" s="126"/>
      <c r="CB98" s="126"/>
      <c r="CC98" s="126"/>
      <c r="CE98" s="123" t="s">
        <v>116</v>
      </c>
      <c r="CF98" s="126">
        <v>13975</v>
      </c>
      <c r="CG98" s="128" t="s">
        <v>120</v>
      </c>
      <c r="CH98" s="126">
        <v>1053</v>
      </c>
      <c r="CI98" s="10">
        <v>1566</v>
      </c>
      <c r="CJ98" s="123" t="s">
        <v>116</v>
      </c>
      <c r="CK98" s="128">
        <v>14461</v>
      </c>
      <c r="CL98" s="128" t="s">
        <v>120</v>
      </c>
      <c r="CM98" s="128">
        <v>1132</v>
      </c>
      <c r="CN98" s="128">
        <v>3610</v>
      </c>
      <c r="CP98" s="134"/>
      <c r="CQ98" s="128"/>
    </row>
    <row r="99" spans="1:95" x14ac:dyDescent="0.3">
      <c r="A99" s="88" t="s">
        <v>164</v>
      </c>
      <c r="AY99" s="125"/>
      <c r="AZ99" s="125"/>
      <c r="BA99" s="125"/>
      <c r="BB99" s="125"/>
      <c r="BF99" s="123" t="s">
        <v>120</v>
      </c>
      <c r="BG99" s="125">
        <v>6768</v>
      </c>
      <c r="BH99" s="125">
        <v>27072</v>
      </c>
      <c r="BI99" s="123" t="s">
        <v>120</v>
      </c>
      <c r="BJ99" s="127">
        <v>4715</v>
      </c>
      <c r="BK99" s="127">
        <v>18860</v>
      </c>
      <c r="BL99" s="123" t="s">
        <v>120</v>
      </c>
      <c r="BM99" s="126">
        <v>4507</v>
      </c>
      <c r="BN99" s="126">
        <v>18028</v>
      </c>
      <c r="BO99" s="123" t="s">
        <v>120</v>
      </c>
      <c r="BP99" s="126">
        <v>4054</v>
      </c>
      <c r="BQ99" s="126">
        <v>16216</v>
      </c>
      <c r="BR99" s="123" t="s">
        <v>120</v>
      </c>
      <c r="BS99" s="126">
        <v>3066</v>
      </c>
      <c r="BT99" s="126">
        <v>12264</v>
      </c>
      <c r="CA99" s="126"/>
      <c r="CB99" s="126"/>
      <c r="CC99" s="126"/>
      <c r="CN99" s="128"/>
      <c r="CP99" s="128"/>
      <c r="CQ99" s="128"/>
    </row>
    <row r="100" spans="1:95" x14ac:dyDescent="0.3">
      <c r="A100" s="88" t="s">
        <v>21</v>
      </c>
      <c r="AY100" s="125"/>
      <c r="AZ100" s="125"/>
      <c r="BA100" s="125"/>
      <c r="BB100" s="125"/>
      <c r="BF100" s="123" t="s">
        <v>121</v>
      </c>
      <c r="BG100" s="125">
        <v>4198</v>
      </c>
      <c r="BH100" s="125">
        <v>21830</v>
      </c>
      <c r="BI100" s="123" t="s">
        <v>132</v>
      </c>
      <c r="BJ100" s="127">
        <v>3783</v>
      </c>
      <c r="BK100" s="127">
        <v>19672</v>
      </c>
      <c r="BL100" s="123" t="s">
        <v>121</v>
      </c>
      <c r="BM100" s="126">
        <v>3878</v>
      </c>
      <c r="BN100" s="126">
        <v>19956</v>
      </c>
      <c r="BO100" s="123" t="s">
        <v>132</v>
      </c>
      <c r="BP100" s="126">
        <v>3653</v>
      </c>
      <c r="BQ100" s="126">
        <v>18996</v>
      </c>
      <c r="BR100" s="123" t="s">
        <v>132</v>
      </c>
      <c r="BS100" s="126">
        <v>4745</v>
      </c>
      <c r="BT100" s="126">
        <v>24675</v>
      </c>
      <c r="BV100" s="125"/>
      <c r="BW100" s="125"/>
      <c r="CA100" s="140"/>
      <c r="CB100" s="140"/>
      <c r="CC100" s="140"/>
      <c r="CE100" s="123" t="s">
        <v>132</v>
      </c>
      <c r="CF100" s="140">
        <v>6031</v>
      </c>
      <c r="CG100" s="128" t="s">
        <v>120</v>
      </c>
      <c r="CH100" s="140">
        <v>339</v>
      </c>
      <c r="CI100" s="10">
        <v>14955</v>
      </c>
      <c r="CJ100" s="123" t="s">
        <v>132</v>
      </c>
      <c r="CK100" s="128">
        <v>7114</v>
      </c>
      <c r="CL100" s="128" t="s">
        <v>120</v>
      </c>
      <c r="CM100" s="134">
        <v>465</v>
      </c>
      <c r="CN100" s="128">
        <v>14814</v>
      </c>
      <c r="CP100" s="134"/>
      <c r="CQ100" s="128"/>
    </row>
    <row r="101" spans="1:95" x14ac:dyDescent="0.3">
      <c r="A101" s="88" t="s">
        <v>182</v>
      </c>
      <c r="AY101" s="125"/>
      <c r="AZ101" s="125"/>
      <c r="BA101" s="125"/>
      <c r="BB101" s="125"/>
      <c r="BD101" s="126"/>
      <c r="BE101" s="133"/>
      <c r="BG101" s="125"/>
      <c r="BH101" s="125"/>
      <c r="BS101" s="126"/>
      <c r="BT101" s="126"/>
      <c r="CA101" s="140"/>
      <c r="CB101" s="140"/>
      <c r="CC101" s="140"/>
      <c r="CF101" s="140"/>
      <c r="CH101" s="140"/>
      <c r="CK101" s="134"/>
      <c r="CM101" s="134"/>
      <c r="CN101" s="128"/>
      <c r="CP101" s="134"/>
      <c r="CQ101" s="128"/>
    </row>
    <row r="102" spans="1:95" x14ac:dyDescent="0.3">
      <c r="A102" s="88" t="s">
        <v>44</v>
      </c>
      <c r="AY102" s="125"/>
      <c r="AZ102" s="125"/>
      <c r="BA102" s="125"/>
      <c r="BB102" s="125"/>
      <c r="BF102" s="123" t="s">
        <v>120</v>
      </c>
      <c r="BG102" s="123">
        <v>1359</v>
      </c>
      <c r="BH102" s="123">
        <v>43488</v>
      </c>
      <c r="BI102" s="123" t="s">
        <v>120</v>
      </c>
      <c r="BJ102" s="123">
        <v>955</v>
      </c>
      <c r="BK102" s="123">
        <v>30560</v>
      </c>
      <c r="BL102" s="123" t="s">
        <v>120</v>
      </c>
      <c r="BM102" s="123">
        <v>904</v>
      </c>
      <c r="BN102" s="123">
        <v>21696</v>
      </c>
      <c r="BO102" s="123" t="s">
        <v>120</v>
      </c>
      <c r="BP102" s="126">
        <v>1004</v>
      </c>
      <c r="BQ102" s="126">
        <v>32128</v>
      </c>
      <c r="BR102" s="123" t="s">
        <v>120</v>
      </c>
      <c r="BS102" s="126">
        <v>1329</v>
      </c>
      <c r="BT102" s="126">
        <v>42528</v>
      </c>
      <c r="CA102" s="140"/>
      <c r="CB102" s="140"/>
      <c r="CC102" s="140"/>
      <c r="CF102" s="140"/>
      <c r="CH102" s="140"/>
      <c r="CK102" s="134"/>
      <c r="CM102" s="134"/>
      <c r="CN102" s="128"/>
      <c r="CP102" s="134"/>
      <c r="CQ102" s="128"/>
    </row>
    <row r="103" spans="1:95" x14ac:dyDescent="0.3">
      <c r="A103" s="88" t="s">
        <v>437</v>
      </c>
      <c r="AY103" s="125"/>
      <c r="AZ103" s="125"/>
      <c r="BA103" s="125"/>
      <c r="BB103" s="125"/>
      <c r="BP103" s="126"/>
      <c r="BQ103" s="126"/>
      <c r="BS103" s="126"/>
      <c r="BT103" s="126"/>
      <c r="CA103" s="140"/>
      <c r="CB103" s="140"/>
      <c r="CC103" s="140"/>
      <c r="CF103" s="140"/>
      <c r="CH103" s="140"/>
      <c r="CK103" s="134"/>
      <c r="CM103" s="134"/>
      <c r="CN103" s="128"/>
      <c r="CP103" s="134"/>
      <c r="CQ103" s="128"/>
    </row>
    <row r="104" spans="1:95" x14ac:dyDescent="0.3">
      <c r="A104" s="88" t="s">
        <v>438</v>
      </c>
      <c r="AY104" s="125"/>
      <c r="AZ104" s="125"/>
      <c r="BA104" s="125"/>
      <c r="BB104" s="125"/>
      <c r="BS104" s="126"/>
      <c r="BT104" s="126"/>
      <c r="CA104" s="140"/>
      <c r="CB104" s="140"/>
      <c r="CC104" s="140"/>
      <c r="CF104" s="140"/>
      <c r="CG104" s="128" t="s">
        <v>120</v>
      </c>
      <c r="CH104" s="140">
        <v>55</v>
      </c>
      <c r="CI104" s="10">
        <v>24964</v>
      </c>
      <c r="CJ104" s="123" t="s">
        <v>119</v>
      </c>
      <c r="CK104" s="134">
        <v>463</v>
      </c>
      <c r="CL104" s="128" t="s">
        <v>120</v>
      </c>
      <c r="CM104" s="134">
        <v>46</v>
      </c>
      <c r="CN104" s="128">
        <v>2053</v>
      </c>
      <c r="CP104" s="134"/>
      <c r="CQ104" s="128"/>
    </row>
    <row r="105" spans="1:95" x14ac:dyDescent="0.3">
      <c r="A105" s="88" t="s">
        <v>153</v>
      </c>
      <c r="AQ105" s="123" t="s">
        <v>132</v>
      </c>
      <c r="AR105" s="126">
        <v>11624</v>
      </c>
      <c r="AS105" s="126">
        <v>18598</v>
      </c>
      <c r="AT105" s="126">
        <v>12178</v>
      </c>
      <c r="AU105" s="126">
        <v>24360</v>
      </c>
      <c r="AV105" s="126">
        <v>10179</v>
      </c>
      <c r="AW105" s="126">
        <v>19850</v>
      </c>
      <c r="AX105" s="123" t="s">
        <v>132</v>
      </c>
      <c r="AY105" s="126">
        <v>15533</v>
      </c>
      <c r="AZ105" s="126">
        <v>31106</v>
      </c>
      <c r="BA105" s="125">
        <v>14000</v>
      </c>
      <c r="BB105" s="125">
        <v>18400</v>
      </c>
      <c r="BS105" s="126"/>
      <c r="BT105" s="126"/>
      <c r="BV105" s="125"/>
      <c r="BW105" s="125"/>
      <c r="CA105" s="140"/>
      <c r="CB105" s="140"/>
      <c r="CC105" s="140"/>
      <c r="CF105" s="140"/>
      <c r="CH105" s="140"/>
      <c r="CK105" s="128"/>
      <c r="CM105" s="134"/>
      <c r="CN105" s="128"/>
      <c r="CP105" s="134"/>
      <c r="CQ105" s="128"/>
    </row>
    <row r="106" spans="1:95" x14ac:dyDescent="0.3">
      <c r="A106" s="88" t="s">
        <v>22</v>
      </c>
      <c r="AY106" s="125"/>
      <c r="AZ106" s="125"/>
      <c r="BA106" s="125"/>
      <c r="BB106" s="125"/>
      <c r="BF106" s="123" t="s">
        <v>57</v>
      </c>
      <c r="BG106" s="123">
        <v>1278</v>
      </c>
      <c r="BH106" s="123">
        <v>4090</v>
      </c>
      <c r="BI106" s="123" t="s">
        <v>57</v>
      </c>
      <c r="BJ106" s="127">
        <v>1984</v>
      </c>
      <c r="BK106" s="127">
        <v>6349</v>
      </c>
      <c r="BL106" s="123" t="s">
        <v>57</v>
      </c>
      <c r="BM106" s="126">
        <v>1998</v>
      </c>
      <c r="BN106" s="126">
        <v>6393</v>
      </c>
      <c r="BO106" s="123" t="s">
        <v>57</v>
      </c>
      <c r="BP106" s="126">
        <v>1994</v>
      </c>
      <c r="BQ106" s="126">
        <v>6381</v>
      </c>
      <c r="BR106" s="123" t="s">
        <v>135</v>
      </c>
      <c r="BS106" s="126">
        <v>1796</v>
      </c>
      <c r="BT106" s="126">
        <v>5747</v>
      </c>
      <c r="BV106" s="125"/>
      <c r="BW106" s="125"/>
      <c r="CA106" s="140"/>
      <c r="CB106" s="140"/>
      <c r="CC106" s="140"/>
      <c r="CF106" s="140"/>
      <c r="CH106" s="140"/>
      <c r="CK106" s="128"/>
      <c r="CM106" s="134"/>
      <c r="CN106" s="128"/>
      <c r="CP106" s="134"/>
      <c r="CQ106" s="128"/>
    </row>
    <row r="107" spans="1:95" x14ac:dyDescent="0.3">
      <c r="A107" s="88" t="s">
        <v>23</v>
      </c>
      <c r="AY107" s="125"/>
      <c r="AZ107" s="125"/>
      <c r="BA107" s="125"/>
      <c r="BB107" s="125"/>
      <c r="BS107" s="126"/>
      <c r="BT107" s="126"/>
      <c r="CA107" s="140"/>
      <c r="CB107" s="140"/>
      <c r="CC107" s="140"/>
      <c r="CE107" s="123" t="s">
        <v>132</v>
      </c>
      <c r="CF107" s="140">
        <v>985</v>
      </c>
      <c r="CG107" s="128" t="s">
        <v>120</v>
      </c>
      <c r="CH107" s="140">
        <v>87</v>
      </c>
      <c r="CI107" s="10">
        <v>8486</v>
      </c>
      <c r="CJ107" s="123" t="s">
        <v>132</v>
      </c>
      <c r="CK107" s="134">
        <v>827</v>
      </c>
      <c r="CL107" s="128" t="s">
        <v>120</v>
      </c>
      <c r="CM107" s="134">
        <v>74</v>
      </c>
      <c r="CN107" s="128">
        <v>1230</v>
      </c>
      <c r="CP107" s="134"/>
      <c r="CQ107" s="128"/>
    </row>
    <row r="108" spans="1:95" x14ac:dyDescent="0.3">
      <c r="A108" s="88" t="s">
        <v>24</v>
      </c>
      <c r="N108" s="123" t="s">
        <v>132</v>
      </c>
      <c r="O108" s="125">
        <v>41500</v>
      </c>
      <c r="P108" s="126">
        <v>32000</v>
      </c>
      <c r="Q108" s="123" t="s">
        <v>132</v>
      </c>
      <c r="R108" s="138">
        <v>33210</v>
      </c>
      <c r="S108" s="138">
        <v>49815</v>
      </c>
      <c r="T108" s="123" t="s">
        <v>132</v>
      </c>
      <c r="U108" s="128">
        <v>40250</v>
      </c>
      <c r="V108" s="128">
        <v>60375</v>
      </c>
      <c r="W108" s="123" t="s">
        <v>132</v>
      </c>
      <c r="X108" s="138">
        <v>94026</v>
      </c>
      <c r="Y108" s="138">
        <v>47013</v>
      </c>
      <c r="Z108" s="123" t="s">
        <v>132</v>
      </c>
      <c r="AA108" s="128">
        <v>76800</v>
      </c>
      <c r="AB108" s="128">
        <v>39240</v>
      </c>
      <c r="AC108" s="123" t="s">
        <v>132</v>
      </c>
      <c r="AD108" s="125">
        <v>147211</v>
      </c>
      <c r="AE108" s="125">
        <v>110000</v>
      </c>
      <c r="AF108" s="123" t="s">
        <v>121</v>
      </c>
      <c r="AG108" s="126">
        <v>199217</v>
      </c>
      <c r="AH108" s="126">
        <v>2589820</v>
      </c>
      <c r="AI108" s="126">
        <v>131842</v>
      </c>
      <c r="AJ108" s="126">
        <v>1582100</v>
      </c>
      <c r="AK108" s="126">
        <v>110982</v>
      </c>
      <c r="AL108" s="126">
        <v>887840</v>
      </c>
      <c r="AM108" s="126">
        <v>102617</v>
      </c>
      <c r="AN108" s="126">
        <v>1026170</v>
      </c>
      <c r="AO108" s="126">
        <v>178124</v>
      </c>
      <c r="AP108" s="126">
        <v>1424992</v>
      </c>
      <c r="AQ108" s="123" t="s">
        <v>132</v>
      </c>
      <c r="AR108" s="127">
        <v>149138</v>
      </c>
      <c r="AS108" s="127">
        <v>52198</v>
      </c>
      <c r="AT108" s="127">
        <v>179627</v>
      </c>
      <c r="AU108" s="127">
        <v>53888</v>
      </c>
      <c r="AV108" s="127">
        <v>230850</v>
      </c>
      <c r="AW108" s="127">
        <v>69997</v>
      </c>
      <c r="AX108" s="123" t="s">
        <v>132</v>
      </c>
      <c r="AY108" s="127">
        <v>209648</v>
      </c>
      <c r="AZ108" s="127">
        <v>66758</v>
      </c>
      <c r="BA108" s="125">
        <v>226700</v>
      </c>
      <c r="BB108" s="125">
        <v>52507</v>
      </c>
      <c r="BC108" s="123" t="s">
        <v>132</v>
      </c>
      <c r="BD108" s="126">
        <v>197100</v>
      </c>
      <c r="BE108" s="126">
        <v>63072</v>
      </c>
      <c r="BI108" s="123" t="s">
        <v>132</v>
      </c>
      <c r="BJ108" s="127">
        <v>290577</v>
      </c>
      <c r="BK108" s="127">
        <v>70011</v>
      </c>
      <c r="BL108" s="123" t="s">
        <v>132</v>
      </c>
      <c r="BM108" s="126">
        <v>300922</v>
      </c>
      <c r="BN108" s="126">
        <v>73740</v>
      </c>
      <c r="BR108" s="123" t="s">
        <v>132</v>
      </c>
      <c r="BS108" s="126">
        <v>320000</v>
      </c>
      <c r="BT108" s="126">
        <v>60160</v>
      </c>
      <c r="BV108" s="140"/>
      <c r="BW108" s="140" t="s">
        <v>120</v>
      </c>
      <c r="BX108" s="140">
        <v>17307</v>
      </c>
      <c r="BY108" s="123">
        <v>151604</v>
      </c>
      <c r="CA108" s="140"/>
      <c r="CB108" s="140" t="s">
        <v>120</v>
      </c>
      <c r="CC108" s="140">
        <v>18816</v>
      </c>
      <c r="CD108" s="123">
        <v>134108</v>
      </c>
      <c r="CF108" s="140"/>
      <c r="CG108" s="128" t="s">
        <v>120</v>
      </c>
      <c r="CH108" s="140">
        <v>15276</v>
      </c>
      <c r="CI108" s="10">
        <v>120770</v>
      </c>
      <c r="CK108" s="137"/>
      <c r="CL108" s="128" t="s">
        <v>120</v>
      </c>
      <c r="CM108" s="128">
        <v>4910</v>
      </c>
      <c r="CN108" s="128">
        <v>113867</v>
      </c>
      <c r="CO108" s="10" t="s">
        <v>120</v>
      </c>
      <c r="CP108" s="128">
        <v>19012</v>
      </c>
      <c r="CQ108" s="128">
        <v>109860</v>
      </c>
    </row>
    <row r="109" spans="1:95" x14ac:dyDescent="0.3">
      <c r="A109" s="88" t="s">
        <v>146</v>
      </c>
      <c r="O109" s="125"/>
      <c r="P109" s="126"/>
      <c r="R109" s="138"/>
      <c r="S109" s="138"/>
      <c r="U109" s="128"/>
      <c r="V109" s="128"/>
      <c r="X109" s="138"/>
      <c r="Y109" s="138"/>
      <c r="AA109" s="128"/>
      <c r="AB109" s="128"/>
      <c r="AD109" s="125"/>
      <c r="AE109" s="125"/>
      <c r="AF109" s="123" t="s">
        <v>116</v>
      </c>
      <c r="AG109" s="126">
        <v>273142</v>
      </c>
      <c r="AH109" s="126">
        <v>291430</v>
      </c>
      <c r="AK109" s="126">
        <v>253178</v>
      </c>
      <c r="AL109" s="126">
        <v>277550</v>
      </c>
      <c r="AM109" s="126">
        <v>303442</v>
      </c>
      <c r="AN109" s="126">
        <v>303440</v>
      </c>
      <c r="AO109" s="126">
        <v>259781</v>
      </c>
      <c r="AP109" s="126">
        <v>160355</v>
      </c>
      <c r="AR109" s="127"/>
      <c r="AS109" s="127"/>
      <c r="AT109" s="127"/>
      <c r="AU109" s="127"/>
      <c r="AV109" s="127"/>
      <c r="AW109" s="127"/>
      <c r="AY109" s="127"/>
      <c r="AZ109" s="127"/>
      <c r="BA109" s="125"/>
      <c r="BB109" s="125"/>
      <c r="BD109" s="126"/>
      <c r="BE109" s="126"/>
      <c r="BJ109" s="127"/>
      <c r="BK109" s="127"/>
      <c r="BM109" s="126"/>
      <c r="BN109" s="126"/>
      <c r="BP109" s="126"/>
      <c r="BQ109" s="126"/>
      <c r="BS109" s="126"/>
      <c r="BT109" s="126"/>
      <c r="BV109" s="140"/>
      <c r="BW109" s="140"/>
      <c r="BX109" s="140"/>
      <c r="CA109" s="140"/>
      <c r="CB109" s="140"/>
      <c r="CC109" s="140"/>
      <c r="CF109" s="140"/>
      <c r="CH109" s="140"/>
      <c r="CK109" s="137"/>
      <c r="CM109" s="128"/>
      <c r="CN109" s="128"/>
      <c r="CP109" s="128"/>
      <c r="CQ109" s="128"/>
    </row>
    <row r="110" spans="1:95" x14ac:dyDescent="0.3">
      <c r="A110" s="88" t="s">
        <v>26</v>
      </c>
      <c r="AF110" s="123" t="s">
        <v>125</v>
      </c>
      <c r="AG110" s="126">
        <v>642</v>
      </c>
      <c r="AH110" s="126">
        <v>170920</v>
      </c>
      <c r="AI110" s="126">
        <v>442</v>
      </c>
      <c r="AJ110" s="126">
        <v>118280</v>
      </c>
      <c r="AK110" s="126">
        <v>400</v>
      </c>
      <c r="AL110" s="126">
        <v>104920</v>
      </c>
      <c r="AM110" s="126">
        <v>1295</v>
      </c>
      <c r="AN110" s="126">
        <v>242520</v>
      </c>
      <c r="AO110" s="126">
        <v>1003</v>
      </c>
      <c r="AP110" s="126">
        <v>179580</v>
      </c>
      <c r="AY110" s="125"/>
      <c r="AZ110" s="125"/>
      <c r="BA110" s="125"/>
      <c r="BB110" s="125"/>
      <c r="BF110" s="123" t="s">
        <v>125</v>
      </c>
      <c r="BG110" s="123">
        <v>2836</v>
      </c>
      <c r="BH110" s="123">
        <v>3403</v>
      </c>
      <c r="BI110" s="123" t="s">
        <v>125</v>
      </c>
      <c r="BJ110" s="127">
        <v>2796</v>
      </c>
      <c r="BK110" s="127">
        <v>3355</v>
      </c>
      <c r="BL110" s="123" t="s">
        <v>125</v>
      </c>
      <c r="BM110" s="126">
        <v>2708</v>
      </c>
      <c r="BN110" s="126">
        <v>3249</v>
      </c>
      <c r="BO110" s="123" t="s">
        <v>125</v>
      </c>
      <c r="BP110" s="126">
        <v>2654</v>
      </c>
      <c r="BQ110" s="126">
        <v>3185</v>
      </c>
      <c r="BR110" s="123" t="s">
        <v>125</v>
      </c>
      <c r="BS110" s="126">
        <v>5571</v>
      </c>
      <c r="BT110" s="126">
        <v>6684</v>
      </c>
      <c r="BV110" s="125"/>
      <c r="BW110" s="125"/>
      <c r="CA110" s="140"/>
      <c r="CB110" s="140"/>
      <c r="CC110" s="140"/>
      <c r="CE110" s="123" t="s">
        <v>125</v>
      </c>
      <c r="CF110" s="140">
        <v>5660</v>
      </c>
      <c r="CG110" s="128" t="s">
        <v>120</v>
      </c>
      <c r="CH110" s="140">
        <v>487</v>
      </c>
      <c r="CI110" s="10">
        <v>7353</v>
      </c>
      <c r="CJ110" s="123" t="s">
        <v>125</v>
      </c>
      <c r="CK110" s="128">
        <v>13467</v>
      </c>
      <c r="CL110" s="128" t="s">
        <v>120</v>
      </c>
      <c r="CM110" s="134">
        <v>953</v>
      </c>
      <c r="CN110" s="128">
        <v>13947</v>
      </c>
      <c r="CP110" s="128"/>
      <c r="CQ110" s="128"/>
    </row>
    <row r="111" spans="1:95" x14ac:dyDescent="0.3">
      <c r="A111" s="88" t="s">
        <v>27</v>
      </c>
      <c r="AF111" s="123" t="s">
        <v>135</v>
      </c>
      <c r="AG111" s="126">
        <v>5265</v>
      </c>
      <c r="AH111" s="126">
        <v>210600</v>
      </c>
      <c r="AI111" s="126">
        <v>6953</v>
      </c>
      <c r="AJ111" s="126">
        <v>277520</v>
      </c>
      <c r="AK111" s="126">
        <v>6856</v>
      </c>
      <c r="AL111" s="126">
        <v>274240</v>
      </c>
      <c r="AM111" s="126">
        <v>5693</v>
      </c>
      <c r="AN111" s="126">
        <v>230960</v>
      </c>
      <c r="AO111" s="126">
        <v>9138</v>
      </c>
      <c r="AP111" s="126">
        <v>408560</v>
      </c>
      <c r="AY111" s="125"/>
      <c r="AZ111" s="125"/>
      <c r="BA111" s="125"/>
      <c r="BB111" s="125"/>
      <c r="BF111" s="123" t="s">
        <v>57</v>
      </c>
      <c r="BG111" s="123">
        <v>27333</v>
      </c>
      <c r="BH111" s="123">
        <v>21600</v>
      </c>
      <c r="BI111" s="123" t="s">
        <v>57</v>
      </c>
      <c r="BJ111" s="127">
        <v>21019</v>
      </c>
      <c r="BK111" s="127">
        <v>16815</v>
      </c>
      <c r="BL111" s="123" t="s">
        <v>57</v>
      </c>
      <c r="BM111" s="126">
        <v>21715</v>
      </c>
      <c r="BN111" s="126">
        <v>17372</v>
      </c>
      <c r="BO111" s="123" t="s">
        <v>57</v>
      </c>
      <c r="BP111" s="126">
        <v>21612</v>
      </c>
      <c r="BQ111" s="126">
        <v>17290</v>
      </c>
      <c r="BR111" s="123" t="s">
        <v>135</v>
      </c>
      <c r="BS111" s="126">
        <v>10697</v>
      </c>
      <c r="BT111" s="126">
        <v>8557</v>
      </c>
      <c r="BV111" s="125"/>
      <c r="BW111" s="125"/>
      <c r="BX111" s="125"/>
      <c r="CA111" s="140"/>
      <c r="CB111" s="140"/>
      <c r="CC111" s="140"/>
      <c r="CE111" s="123" t="s">
        <v>135</v>
      </c>
      <c r="CF111" s="140">
        <v>43112</v>
      </c>
      <c r="CG111" s="128" t="s">
        <v>120</v>
      </c>
      <c r="CH111" s="140">
        <v>2758</v>
      </c>
      <c r="CI111" s="10">
        <v>12929</v>
      </c>
      <c r="CJ111" s="123" t="s">
        <v>135</v>
      </c>
      <c r="CK111" s="128">
        <v>40346</v>
      </c>
      <c r="CL111" s="128" t="s">
        <v>120</v>
      </c>
      <c r="CM111" s="128">
        <v>3133</v>
      </c>
      <c r="CN111" s="128">
        <v>13655</v>
      </c>
      <c r="CP111" s="128"/>
      <c r="CQ111" s="128"/>
    </row>
    <row r="112" spans="1:95" x14ac:dyDescent="0.3">
      <c r="A112" s="88" t="s">
        <v>174</v>
      </c>
      <c r="AG112" s="126"/>
      <c r="AH112" s="126"/>
      <c r="AI112" s="126"/>
      <c r="AJ112" s="126"/>
      <c r="AK112" s="126"/>
      <c r="AL112" s="126"/>
      <c r="AM112" s="126"/>
      <c r="AN112" s="126"/>
      <c r="AO112" s="126"/>
      <c r="AP112" s="126"/>
      <c r="AY112" s="125"/>
      <c r="AZ112" s="125"/>
      <c r="BA112" s="125"/>
      <c r="BB112" s="125"/>
      <c r="BJ112" s="127"/>
      <c r="BK112" s="127"/>
      <c r="BM112" s="126"/>
      <c r="BN112" s="126"/>
      <c r="BP112" s="126"/>
      <c r="BQ112" s="126"/>
      <c r="BR112" s="123" t="s">
        <v>120</v>
      </c>
      <c r="BS112" s="126">
        <v>25053</v>
      </c>
      <c r="BT112" s="126">
        <v>36228</v>
      </c>
      <c r="BV112" s="125"/>
      <c r="BW112" s="125"/>
      <c r="BX112" s="125"/>
      <c r="CA112" s="140"/>
      <c r="CB112" s="140"/>
      <c r="CC112" s="140"/>
      <c r="CF112" s="140"/>
      <c r="CG112" s="128"/>
      <c r="CH112" s="140"/>
      <c r="CK112" s="128"/>
      <c r="CL112" s="128"/>
      <c r="CM112" s="128"/>
      <c r="CN112" s="128"/>
      <c r="CP112" s="128"/>
      <c r="CQ112" s="128"/>
    </row>
    <row r="113" spans="1:95" x14ac:dyDescent="0.3">
      <c r="A113" s="88" t="s">
        <v>28</v>
      </c>
      <c r="AG113" s="126"/>
      <c r="AH113" s="126"/>
      <c r="AI113" s="126"/>
      <c r="AJ113" s="126"/>
      <c r="AK113" s="126"/>
      <c r="AL113" s="126"/>
      <c r="AM113" s="126"/>
      <c r="AN113" s="126"/>
      <c r="AO113" s="126"/>
      <c r="AP113" s="126"/>
      <c r="AQ113" s="123" t="s">
        <v>135</v>
      </c>
      <c r="AR113" s="127">
        <v>63868</v>
      </c>
      <c r="AS113" s="127">
        <v>95802</v>
      </c>
      <c r="AT113" s="127">
        <v>36152</v>
      </c>
      <c r="AU113" s="127">
        <v>54248</v>
      </c>
      <c r="AV113" s="127">
        <v>52072</v>
      </c>
      <c r="AW113" s="127">
        <v>90593</v>
      </c>
      <c r="AX113" s="123" t="s">
        <v>135</v>
      </c>
      <c r="AY113" s="127">
        <v>43117</v>
      </c>
      <c r="AZ113" s="127">
        <v>64676</v>
      </c>
      <c r="BA113" s="125">
        <v>50000</v>
      </c>
      <c r="BB113" s="125">
        <v>67500</v>
      </c>
      <c r="BC113" s="123" t="s">
        <v>135</v>
      </c>
      <c r="BD113" s="126">
        <v>37110</v>
      </c>
      <c r="BE113" s="126">
        <v>44532</v>
      </c>
      <c r="BI113" s="123" t="s">
        <v>57</v>
      </c>
      <c r="BJ113" s="127">
        <v>44491</v>
      </c>
      <c r="BK113" s="127">
        <v>53389</v>
      </c>
      <c r="BL113" s="123" t="s">
        <v>57</v>
      </c>
      <c r="BM113" s="126">
        <v>51960</v>
      </c>
      <c r="BN113" s="126">
        <v>62352</v>
      </c>
      <c r="BO113" s="123" t="s">
        <v>57</v>
      </c>
      <c r="BP113" s="126">
        <v>55788</v>
      </c>
      <c r="BQ113" s="126">
        <v>55788</v>
      </c>
      <c r="BR113" s="123" t="s">
        <v>135</v>
      </c>
      <c r="BS113" s="126">
        <v>56593</v>
      </c>
      <c r="BT113" s="126">
        <v>67911</v>
      </c>
      <c r="BV113" s="125"/>
      <c r="BW113" s="125" t="s">
        <v>120</v>
      </c>
      <c r="BX113" s="125">
        <v>7110</v>
      </c>
      <c r="BY113" s="123">
        <v>55131</v>
      </c>
      <c r="CA113" s="140"/>
      <c r="CB113" s="140" t="s">
        <v>120</v>
      </c>
      <c r="CC113" s="140">
        <v>5529</v>
      </c>
      <c r="CD113" s="123">
        <v>58606</v>
      </c>
      <c r="CF113" s="140"/>
      <c r="CG113" s="128" t="s">
        <v>120</v>
      </c>
      <c r="CH113" s="140">
        <v>7339</v>
      </c>
      <c r="CI113" s="10">
        <v>82831</v>
      </c>
      <c r="CK113" s="128"/>
      <c r="CL113" s="128" t="s">
        <v>120</v>
      </c>
      <c r="CM113" s="128">
        <v>7435</v>
      </c>
      <c r="CN113" s="128">
        <v>96159</v>
      </c>
      <c r="CO113" s="10" t="s">
        <v>120</v>
      </c>
      <c r="CP113" s="128">
        <v>7617</v>
      </c>
      <c r="CQ113" s="128">
        <v>94300</v>
      </c>
    </row>
    <row r="114" spans="1:95" x14ac:dyDescent="0.3">
      <c r="A114" s="88" t="s">
        <v>47</v>
      </c>
      <c r="AY114" s="125"/>
      <c r="AZ114" s="125"/>
      <c r="BA114" s="125"/>
      <c r="BB114" s="125"/>
      <c r="BF114" s="123" t="s">
        <v>122</v>
      </c>
      <c r="BG114" s="123">
        <v>1256</v>
      </c>
      <c r="BH114" s="123">
        <v>5024</v>
      </c>
      <c r="BI114" s="123" t="s">
        <v>122</v>
      </c>
      <c r="BJ114" s="123">
        <v>1097</v>
      </c>
      <c r="BK114" s="123">
        <v>4388</v>
      </c>
      <c r="BL114" s="123" t="s">
        <v>122</v>
      </c>
      <c r="BM114" s="123">
        <v>1118</v>
      </c>
      <c r="BN114" s="123">
        <v>4472</v>
      </c>
      <c r="BO114" s="123" t="s">
        <v>122</v>
      </c>
      <c r="BP114" s="123">
        <v>1142</v>
      </c>
      <c r="BQ114" s="123">
        <v>4568</v>
      </c>
      <c r="BR114" s="123" t="s">
        <v>122</v>
      </c>
      <c r="BS114" s="126">
        <v>1034</v>
      </c>
      <c r="BT114" s="126">
        <v>4136</v>
      </c>
      <c r="BU114" s="123" t="s">
        <v>119</v>
      </c>
      <c r="BV114" s="125">
        <v>1553</v>
      </c>
      <c r="BW114" s="125" t="s">
        <v>120</v>
      </c>
      <c r="BX114" s="123">
        <v>153</v>
      </c>
      <c r="BY114" s="123">
        <v>14423</v>
      </c>
      <c r="BZ114" s="123" t="s">
        <v>119</v>
      </c>
      <c r="CA114" s="140">
        <v>1552</v>
      </c>
      <c r="CB114" s="140" t="s">
        <v>120</v>
      </c>
      <c r="CC114" s="140">
        <v>149</v>
      </c>
      <c r="CD114" s="123">
        <v>15812</v>
      </c>
      <c r="CE114" s="123" t="s">
        <v>119</v>
      </c>
      <c r="CF114" s="140">
        <v>1258</v>
      </c>
      <c r="CG114" s="128" t="s">
        <v>120</v>
      </c>
      <c r="CH114" s="140">
        <v>113</v>
      </c>
      <c r="CI114" s="10">
        <v>16840</v>
      </c>
      <c r="CJ114" s="123" t="s">
        <v>119</v>
      </c>
      <c r="CK114" s="128">
        <v>2542</v>
      </c>
      <c r="CL114" s="128" t="s">
        <v>120</v>
      </c>
      <c r="CM114" s="134">
        <v>270</v>
      </c>
      <c r="CN114" s="128">
        <v>11522</v>
      </c>
      <c r="CP114" s="134"/>
      <c r="CQ114" s="128"/>
    </row>
    <row r="115" spans="1:95" x14ac:dyDescent="0.3">
      <c r="A115" s="88" t="s">
        <v>30</v>
      </c>
      <c r="AY115" s="125"/>
      <c r="AZ115" s="125"/>
      <c r="BA115" s="125"/>
      <c r="BB115" s="125"/>
      <c r="BC115" s="123" t="s">
        <v>125</v>
      </c>
      <c r="BD115" s="123">
        <v>2660</v>
      </c>
      <c r="BE115" s="123">
        <v>9576</v>
      </c>
      <c r="BF115" s="123" t="s">
        <v>125</v>
      </c>
      <c r="BG115" s="123">
        <v>930</v>
      </c>
      <c r="BH115" s="123">
        <v>3347</v>
      </c>
      <c r="BI115" s="123" t="s">
        <v>125</v>
      </c>
      <c r="BJ115" s="132">
        <v>839</v>
      </c>
      <c r="BK115" s="127">
        <v>3020</v>
      </c>
      <c r="BL115" s="123" t="s">
        <v>125</v>
      </c>
      <c r="BM115" s="133">
        <v>851</v>
      </c>
      <c r="BN115" s="126">
        <v>3064</v>
      </c>
      <c r="BO115" s="123" t="s">
        <v>125</v>
      </c>
      <c r="BP115" s="133">
        <v>767</v>
      </c>
      <c r="BQ115" s="126">
        <v>2761</v>
      </c>
      <c r="BR115" s="123" t="s">
        <v>125</v>
      </c>
      <c r="BS115" s="126">
        <v>840</v>
      </c>
      <c r="BT115" s="126">
        <v>3360</v>
      </c>
      <c r="CA115" s="140"/>
      <c r="CB115" s="140"/>
      <c r="CC115" s="140"/>
      <c r="CF115" s="140"/>
      <c r="CG115" s="128"/>
      <c r="CH115" s="140"/>
      <c r="CK115" s="128"/>
      <c r="CL115" s="128"/>
      <c r="CM115" s="134"/>
      <c r="CN115" s="128"/>
      <c r="CP115" s="134"/>
      <c r="CQ115" s="128"/>
    </row>
    <row r="116" spans="1:95" x14ac:dyDescent="0.3">
      <c r="A116" s="88" t="s">
        <v>439</v>
      </c>
      <c r="B116" s="123" t="s">
        <v>125</v>
      </c>
      <c r="C116" s="125">
        <v>19039</v>
      </c>
      <c r="D116" s="125">
        <v>82774</v>
      </c>
      <c r="E116" s="123" t="s">
        <v>125</v>
      </c>
      <c r="F116" s="126">
        <v>26023</v>
      </c>
      <c r="G116" s="126">
        <v>96806</v>
      </c>
      <c r="H116" s="123" t="s">
        <v>125</v>
      </c>
      <c r="I116" s="125">
        <v>19780</v>
      </c>
      <c r="J116" s="125">
        <v>251782</v>
      </c>
      <c r="K116" s="123" t="s">
        <v>125</v>
      </c>
      <c r="L116" s="128">
        <v>20120</v>
      </c>
      <c r="M116" s="128">
        <v>191670</v>
      </c>
      <c r="N116" s="123" t="s">
        <v>125</v>
      </c>
      <c r="O116" s="125">
        <v>29630</v>
      </c>
      <c r="P116" s="126">
        <v>57800</v>
      </c>
      <c r="Q116" s="123" t="s">
        <v>125</v>
      </c>
      <c r="R116" s="138">
        <v>22150</v>
      </c>
      <c r="S116" s="138">
        <v>66450</v>
      </c>
      <c r="T116" s="123" t="s">
        <v>125</v>
      </c>
      <c r="U116" s="128">
        <v>16250</v>
      </c>
      <c r="V116" s="128">
        <v>51450</v>
      </c>
      <c r="W116" s="123" t="s">
        <v>125</v>
      </c>
      <c r="X116" s="138">
        <v>20774</v>
      </c>
      <c r="Y116" s="138">
        <v>60450</v>
      </c>
      <c r="Z116" s="123" t="s">
        <v>125</v>
      </c>
      <c r="AA116" s="128">
        <v>15885</v>
      </c>
      <c r="AB116" s="137">
        <v>40720</v>
      </c>
      <c r="AC116" s="123" t="s">
        <v>125</v>
      </c>
      <c r="AD116" s="125">
        <v>7526</v>
      </c>
      <c r="AE116" s="125">
        <v>52000</v>
      </c>
      <c r="AY116" s="125"/>
      <c r="AZ116" s="125"/>
      <c r="BA116" s="125"/>
      <c r="BB116" s="125"/>
      <c r="BS116" s="126"/>
      <c r="BT116" s="126"/>
      <c r="CA116" s="140"/>
      <c r="CB116" s="140"/>
      <c r="CC116" s="140"/>
      <c r="CF116" s="140"/>
      <c r="CH116" s="140"/>
      <c r="CK116" s="134"/>
      <c r="CM116" s="134"/>
      <c r="CN116" s="128"/>
      <c r="CP116" s="134"/>
      <c r="CQ116" s="128"/>
    </row>
    <row r="117" spans="1:95" x14ac:dyDescent="0.3">
      <c r="A117" s="88" t="s">
        <v>31</v>
      </c>
      <c r="AY117" s="125"/>
      <c r="AZ117" s="125"/>
      <c r="BA117" s="125"/>
      <c r="BB117" s="125"/>
      <c r="BS117" s="126"/>
      <c r="BT117" s="126"/>
      <c r="BZ117" s="123" t="s">
        <v>116</v>
      </c>
      <c r="CA117" s="140">
        <v>251</v>
      </c>
      <c r="CB117" s="140" t="s">
        <v>120</v>
      </c>
      <c r="CC117" s="140">
        <v>47</v>
      </c>
      <c r="CD117" s="123">
        <v>1674</v>
      </c>
      <c r="CE117" s="123" t="s">
        <v>116</v>
      </c>
      <c r="CF117" s="140">
        <v>265</v>
      </c>
      <c r="CG117" s="128" t="s">
        <v>120</v>
      </c>
      <c r="CH117" s="140">
        <v>47</v>
      </c>
      <c r="CI117" s="10">
        <v>1725</v>
      </c>
      <c r="CJ117" s="123" t="s">
        <v>116</v>
      </c>
      <c r="CK117" s="134">
        <v>149</v>
      </c>
      <c r="CL117" s="128" t="s">
        <v>120</v>
      </c>
      <c r="CM117" s="134">
        <v>32</v>
      </c>
      <c r="CN117" s="128">
        <v>1194</v>
      </c>
      <c r="CO117" s="10" t="s">
        <v>120</v>
      </c>
      <c r="CP117" s="134">
        <v>47</v>
      </c>
      <c r="CQ117" s="128">
        <v>2283</v>
      </c>
    </row>
    <row r="118" spans="1:95" x14ac:dyDescent="0.3">
      <c r="A118" s="88" t="s">
        <v>32</v>
      </c>
      <c r="AY118" s="125"/>
      <c r="AZ118" s="125"/>
      <c r="BA118" s="125"/>
      <c r="BB118" s="125"/>
      <c r="BF118" s="123" t="s">
        <v>132</v>
      </c>
      <c r="BG118" s="125">
        <v>715</v>
      </c>
      <c r="BH118" s="125">
        <v>5720</v>
      </c>
      <c r="BI118" s="123" t="s">
        <v>132</v>
      </c>
      <c r="BJ118" s="127">
        <v>842</v>
      </c>
      <c r="BK118" s="127">
        <v>6736</v>
      </c>
      <c r="BL118" s="123" t="s">
        <v>121</v>
      </c>
      <c r="BM118" s="133">
        <v>718</v>
      </c>
      <c r="BN118" s="126">
        <v>5744</v>
      </c>
      <c r="BO118" s="123" t="s">
        <v>132</v>
      </c>
      <c r="BP118" s="133">
        <v>498</v>
      </c>
      <c r="BQ118" s="126">
        <v>3984</v>
      </c>
      <c r="BR118" s="123" t="s">
        <v>132</v>
      </c>
      <c r="BS118" s="126">
        <v>917</v>
      </c>
      <c r="BT118" s="126">
        <v>7336</v>
      </c>
      <c r="BV118" s="125"/>
      <c r="BW118" s="125"/>
      <c r="CA118" s="140"/>
      <c r="CB118" s="140"/>
      <c r="CC118" s="140"/>
      <c r="CE118" s="123" t="s">
        <v>116</v>
      </c>
      <c r="CF118" s="140">
        <v>4745</v>
      </c>
      <c r="CG118" s="128" t="s">
        <v>120</v>
      </c>
      <c r="CH118" s="140">
        <v>67</v>
      </c>
      <c r="CI118" s="10">
        <v>3061</v>
      </c>
      <c r="CJ118" s="123" t="s">
        <v>116</v>
      </c>
      <c r="CK118" s="128">
        <v>3942</v>
      </c>
      <c r="CL118" s="128" t="s">
        <v>120</v>
      </c>
      <c r="CM118" s="134">
        <v>52</v>
      </c>
      <c r="CN118" s="128">
        <v>1088</v>
      </c>
      <c r="CP118" s="134"/>
      <c r="CQ118" s="128"/>
    </row>
    <row r="119" spans="1:95" x14ac:dyDescent="0.3">
      <c r="A119" s="88" t="s">
        <v>440</v>
      </c>
      <c r="AY119" s="125"/>
      <c r="AZ119" s="125"/>
      <c r="BA119" s="125"/>
      <c r="BB119" s="125"/>
      <c r="BF119" s="123" t="s">
        <v>132</v>
      </c>
      <c r="BG119" s="123">
        <v>4296</v>
      </c>
      <c r="BH119" s="123">
        <v>12028</v>
      </c>
      <c r="BI119" s="123" t="s">
        <v>132</v>
      </c>
      <c r="BJ119" s="123">
        <v>3891</v>
      </c>
      <c r="BK119" s="123">
        <v>10895</v>
      </c>
      <c r="BS119" s="126"/>
      <c r="BT119" s="126"/>
      <c r="BV119" s="125"/>
      <c r="BW119" s="125"/>
      <c r="CA119" s="140"/>
      <c r="CB119" s="140"/>
      <c r="CC119" s="140"/>
      <c r="CF119" s="140"/>
      <c r="CG119" s="128"/>
      <c r="CH119" s="140"/>
      <c r="CK119" s="128"/>
      <c r="CL119" s="128"/>
      <c r="CM119" s="134"/>
      <c r="CN119" s="128"/>
      <c r="CP119" s="134"/>
      <c r="CQ119" s="128"/>
    </row>
    <row r="120" spans="1:95" x14ac:dyDescent="0.3">
      <c r="A120" s="88" t="s">
        <v>151</v>
      </c>
      <c r="AQ120" s="123" t="s">
        <v>132</v>
      </c>
      <c r="AR120" s="133">
        <v>653</v>
      </c>
      <c r="AS120" s="126">
        <v>78360</v>
      </c>
      <c r="AT120" s="133">
        <v>923</v>
      </c>
      <c r="AU120" s="126">
        <v>73840</v>
      </c>
      <c r="AV120" s="133">
        <v>689</v>
      </c>
      <c r="AW120" s="126">
        <v>63400</v>
      </c>
      <c r="AY120" s="125"/>
      <c r="AZ120" s="125"/>
      <c r="BA120" s="125"/>
      <c r="BB120" s="125"/>
      <c r="BS120" s="126"/>
      <c r="BT120" s="126"/>
      <c r="BV120" s="125"/>
      <c r="BW120" s="125"/>
      <c r="CA120" s="140"/>
      <c r="CB120" s="140"/>
      <c r="CC120" s="140"/>
      <c r="CF120" s="140"/>
      <c r="CG120" s="128"/>
      <c r="CH120" s="140"/>
      <c r="CK120" s="128"/>
      <c r="CL120" s="128"/>
      <c r="CM120" s="134"/>
      <c r="CN120" s="128"/>
      <c r="CP120" s="134"/>
      <c r="CQ120" s="128"/>
    </row>
    <row r="121" spans="1:95" x14ac:dyDescent="0.3">
      <c r="A121" s="88" t="s">
        <v>441</v>
      </c>
      <c r="BA121" s="125"/>
      <c r="BB121" s="125"/>
      <c r="BJ121" s="132"/>
      <c r="BK121" s="127"/>
      <c r="BS121" s="126"/>
      <c r="BT121" s="126"/>
      <c r="BU121" s="123" t="s">
        <v>132</v>
      </c>
      <c r="BV121" s="125">
        <v>1277</v>
      </c>
      <c r="BW121" s="125" t="s">
        <v>120</v>
      </c>
      <c r="BX121" s="123">
        <v>111</v>
      </c>
      <c r="BY121" s="123">
        <v>70601</v>
      </c>
      <c r="BZ121" s="123" t="s">
        <v>132</v>
      </c>
      <c r="CA121" s="140">
        <v>1114</v>
      </c>
      <c r="CB121" s="140" t="s">
        <v>120</v>
      </c>
      <c r="CC121" s="140">
        <v>101</v>
      </c>
      <c r="CD121" s="123">
        <v>72465</v>
      </c>
      <c r="CE121" s="123" t="s">
        <v>132</v>
      </c>
      <c r="CF121" s="140">
        <v>1010</v>
      </c>
      <c r="CG121" s="128" t="s">
        <v>120</v>
      </c>
      <c r="CH121" s="140">
        <v>85</v>
      </c>
      <c r="CI121" s="10">
        <v>68053</v>
      </c>
      <c r="CJ121" s="123" t="s">
        <v>132</v>
      </c>
      <c r="CK121" s="134">
        <v>646</v>
      </c>
      <c r="CL121" s="128" t="s">
        <v>120</v>
      </c>
      <c r="CM121" s="134">
        <v>60</v>
      </c>
      <c r="CN121" s="128">
        <v>36902</v>
      </c>
      <c r="CP121" s="134"/>
      <c r="CQ121" s="128"/>
    </row>
    <row r="122" spans="1:95" x14ac:dyDescent="0.3">
      <c r="A122" s="88" t="s">
        <v>442</v>
      </c>
      <c r="BA122" s="125"/>
      <c r="BB122" s="125"/>
      <c r="BF122" s="123" t="s">
        <v>132</v>
      </c>
      <c r="BG122" s="123">
        <v>604</v>
      </c>
      <c r="BH122" s="123">
        <v>24160</v>
      </c>
      <c r="BJ122" s="132"/>
      <c r="BK122" s="127"/>
      <c r="BL122" s="123" t="s">
        <v>132</v>
      </c>
      <c r="BM122" s="133">
        <v>387</v>
      </c>
      <c r="BN122" s="126">
        <v>15480</v>
      </c>
      <c r="BO122" s="123" t="s">
        <v>132</v>
      </c>
      <c r="BP122" s="126">
        <v>383</v>
      </c>
      <c r="BQ122" s="126">
        <v>15320</v>
      </c>
      <c r="BR122" s="123" t="s">
        <v>132</v>
      </c>
      <c r="BS122" s="126">
        <v>1192</v>
      </c>
      <c r="BT122" s="126">
        <v>71520</v>
      </c>
      <c r="BV122" s="125"/>
      <c r="BW122" s="125"/>
      <c r="CA122" s="140"/>
      <c r="CB122" s="140"/>
      <c r="CC122" s="140"/>
      <c r="CF122" s="140"/>
      <c r="CG122" s="128"/>
      <c r="CH122" s="140"/>
      <c r="CK122" s="134"/>
      <c r="CL122" s="128"/>
      <c r="CM122" s="134"/>
      <c r="CN122" s="128"/>
      <c r="CP122" s="134"/>
      <c r="CQ122" s="128"/>
    </row>
    <row r="123" spans="1:95" x14ac:dyDescent="0.3">
      <c r="A123" s="88" t="s">
        <v>139</v>
      </c>
      <c r="N123" s="123" t="s">
        <v>132</v>
      </c>
      <c r="O123" s="125">
        <v>1250</v>
      </c>
      <c r="P123" s="126">
        <v>240000</v>
      </c>
      <c r="R123" s="139"/>
      <c r="S123" s="138"/>
      <c r="X123" s="138"/>
      <c r="Y123" s="138"/>
      <c r="Z123" s="123" t="s">
        <v>132</v>
      </c>
      <c r="AA123" s="128">
        <v>1014</v>
      </c>
      <c r="AB123" s="137">
        <v>117000</v>
      </c>
      <c r="AC123" s="123" t="s">
        <v>132</v>
      </c>
      <c r="AD123" s="123">
        <v>569</v>
      </c>
      <c r="AE123" s="125">
        <v>62100</v>
      </c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R123" s="133"/>
      <c r="AS123" s="126"/>
      <c r="AT123" s="133"/>
      <c r="AU123" s="126"/>
      <c r="AV123" s="133"/>
      <c r="AW123" s="126"/>
      <c r="AY123" s="126"/>
      <c r="AZ123" s="126"/>
      <c r="BA123" s="125"/>
      <c r="BB123" s="125"/>
      <c r="BD123" s="133"/>
      <c r="BE123" s="126"/>
      <c r="BJ123" s="132"/>
      <c r="BK123" s="127"/>
      <c r="BM123" s="133"/>
      <c r="BN123" s="126"/>
      <c r="BP123" s="126"/>
      <c r="BQ123" s="126"/>
      <c r="BS123" s="126"/>
      <c r="BT123" s="126"/>
      <c r="BV123" s="125"/>
      <c r="BW123" s="125"/>
      <c r="CA123" s="140"/>
      <c r="CB123" s="140"/>
      <c r="CC123" s="140"/>
      <c r="CF123" s="140"/>
      <c r="CG123" s="128"/>
      <c r="CH123" s="140"/>
      <c r="CK123" s="134"/>
      <c r="CL123" s="128"/>
      <c r="CM123" s="134"/>
      <c r="CN123" s="128"/>
      <c r="CP123" s="134"/>
      <c r="CQ123" s="128"/>
    </row>
    <row r="124" spans="1:95" x14ac:dyDescent="0.3">
      <c r="A124" s="88" t="s">
        <v>139</v>
      </c>
      <c r="O124" s="125"/>
      <c r="P124" s="126"/>
      <c r="Q124" s="123" t="s">
        <v>132</v>
      </c>
      <c r="R124" s="139">
        <v>714</v>
      </c>
      <c r="S124" s="138">
        <v>196000</v>
      </c>
      <c r="T124" s="123" t="s">
        <v>132</v>
      </c>
      <c r="U124" s="134">
        <v>640</v>
      </c>
      <c r="V124" s="128">
        <v>166000</v>
      </c>
      <c r="W124" s="123" t="s">
        <v>132</v>
      </c>
      <c r="X124" s="138">
        <v>1270</v>
      </c>
      <c r="Y124" s="138">
        <v>210000</v>
      </c>
      <c r="AA124" s="128"/>
      <c r="AB124" s="137"/>
      <c r="AE124" s="125"/>
      <c r="AF124" s="123" t="s">
        <v>132</v>
      </c>
      <c r="AG124" s="126">
        <v>807</v>
      </c>
      <c r="AH124" s="126">
        <v>2900200</v>
      </c>
      <c r="AI124" s="126">
        <v>788</v>
      </c>
      <c r="AJ124" s="126">
        <v>2302000</v>
      </c>
      <c r="AK124" s="126">
        <v>1392</v>
      </c>
      <c r="AL124" s="126">
        <v>4146900</v>
      </c>
      <c r="AM124" s="126">
        <v>919</v>
      </c>
      <c r="AN124" s="126">
        <v>2698500</v>
      </c>
      <c r="AO124" s="126">
        <v>778</v>
      </c>
      <c r="AP124" s="126">
        <v>2087400</v>
      </c>
      <c r="AR124" s="133"/>
      <c r="AS124" s="126"/>
      <c r="AT124" s="133"/>
      <c r="AU124" s="126"/>
      <c r="AV124" s="133"/>
      <c r="AW124" s="126"/>
      <c r="AX124" s="123" t="s">
        <v>132</v>
      </c>
      <c r="AY124" s="126">
        <v>610</v>
      </c>
      <c r="AZ124" s="126">
        <v>56130</v>
      </c>
      <c r="BA124" s="125">
        <v>530</v>
      </c>
      <c r="BB124" s="125">
        <v>38000</v>
      </c>
      <c r="BC124" s="123" t="s">
        <v>132</v>
      </c>
      <c r="BD124" s="133">
        <v>903</v>
      </c>
      <c r="BE124" s="126">
        <v>39280</v>
      </c>
      <c r="BJ124" s="132"/>
      <c r="BK124" s="127"/>
      <c r="BM124" s="133"/>
      <c r="BN124" s="126"/>
      <c r="BP124" s="126"/>
      <c r="BQ124" s="126"/>
      <c r="BS124" s="126"/>
      <c r="BT124" s="126"/>
      <c r="BV124" s="125"/>
      <c r="BW124" s="125"/>
      <c r="CA124" s="140"/>
      <c r="CB124" s="140"/>
      <c r="CC124" s="140"/>
      <c r="CF124" s="140"/>
      <c r="CG124" s="128"/>
      <c r="CH124" s="140"/>
      <c r="CK124" s="134"/>
      <c r="CL124" s="128"/>
      <c r="CM124" s="134"/>
      <c r="CN124" s="128"/>
      <c r="CP124" s="134"/>
      <c r="CQ124" s="128"/>
    </row>
    <row r="125" spans="1:95" x14ac:dyDescent="0.3">
      <c r="A125" s="88" t="s">
        <v>442</v>
      </c>
      <c r="E125" s="123" t="s">
        <v>119</v>
      </c>
      <c r="F125" s="126">
        <v>3449</v>
      </c>
      <c r="G125" s="126">
        <v>771280</v>
      </c>
      <c r="H125" s="123" t="s">
        <v>119</v>
      </c>
      <c r="I125" s="125">
        <v>34320</v>
      </c>
      <c r="J125" s="125">
        <v>861280</v>
      </c>
      <c r="K125" s="123" t="s">
        <v>119</v>
      </c>
      <c r="L125" s="128">
        <v>32620</v>
      </c>
      <c r="M125" s="128">
        <v>625985</v>
      </c>
      <c r="O125" s="125"/>
      <c r="P125" s="126"/>
      <c r="R125" s="139"/>
      <c r="S125" s="138"/>
      <c r="U125" s="134"/>
      <c r="V125" s="128"/>
      <c r="X125" s="138"/>
      <c r="Y125" s="138"/>
      <c r="AA125" s="128"/>
      <c r="AB125" s="137"/>
      <c r="AE125" s="125"/>
      <c r="AG125" s="126"/>
      <c r="AH125" s="126"/>
      <c r="AI125" s="126"/>
      <c r="AJ125" s="126"/>
      <c r="AK125" s="126"/>
      <c r="AL125" s="126"/>
      <c r="AM125" s="126"/>
      <c r="AN125" s="126"/>
      <c r="AO125" s="126"/>
      <c r="AP125" s="126"/>
      <c r="AR125" s="133"/>
      <c r="AS125" s="126"/>
      <c r="AT125" s="133"/>
      <c r="AU125" s="126"/>
      <c r="AV125" s="133"/>
      <c r="AW125" s="126"/>
      <c r="AY125" s="126"/>
      <c r="AZ125" s="126"/>
      <c r="BA125" s="125"/>
      <c r="BB125" s="125"/>
      <c r="BD125" s="133"/>
      <c r="BE125" s="126"/>
      <c r="BJ125" s="132"/>
      <c r="BK125" s="127"/>
      <c r="BM125" s="133"/>
      <c r="BN125" s="126"/>
      <c r="BP125" s="126"/>
      <c r="BQ125" s="126"/>
      <c r="BS125" s="126"/>
      <c r="BT125" s="126"/>
      <c r="BV125" s="125"/>
      <c r="BW125" s="125"/>
      <c r="CA125" s="140"/>
      <c r="CB125" s="140"/>
      <c r="CC125" s="140"/>
      <c r="CF125" s="140"/>
      <c r="CG125" s="128"/>
      <c r="CH125" s="140"/>
      <c r="CK125" s="134"/>
      <c r="CL125" s="128"/>
      <c r="CM125" s="134"/>
      <c r="CN125" s="128"/>
      <c r="CP125" s="134"/>
      <c r="CQ125" s="128"/>
    </row>
    <row r="126" spans="1:95" x14ac:dyDescent="0.3">
      <c r="A126" s="88" t="s">
        <v>34</v>
      </c>
      <c r="AY126" s="125"/>
      <c r="AZ126" s="125"/>
      <c r="BA126" s="125"/>
      <c r="BB126" s="125"/>
      <c r="BG126" s="125"/>
      <c r="BH126" s="125"/>
      <c r="BS126" s="126"/>
      <c r="BT126" s="126"/>
      <c r="BU126" s="123" t="s">
        <v>119</v>
      </c>
      <c r="BV126" s="125">
        <v>1817</v>
      </c>
      <c r="BW126" s="125" t="s">
        <v>120</v>
      </c>
      <c r="BX126" s="123">
        <v>99</v>
      </c>
      <c r="BY126" s="123">
        <v>18870</v>
      </c>
      <c r="CA126" s="140"/>
      <c r="CB126" s="140"/>
      <c r="CC126" s="140"/>
      <c r="CF126" s="140"/>
      <c r="CH126" s="140"/>
      <c r="CK126" s="128"/>
      <c r="CM126" s="134"/>
      <c r="CN126" s="128"/>
      <c r="CP126" s="134"/>
      <c r="CQ126" s="128"/>
    </row>
    <row r="127" spans="1:95" x14ac:dyDescent="0.3">
      <c r="A127" s="88" t="s">
        <v>35</v>
      </c>
      <c r="AY127" s="125"/>
      <c r="AZ127" s="125"/>
      <c r="BA127" s="125"/>
      <c r="BB127" s="125"/>
      <c r="BF127" s="123" t="s">
        <v>132</v>
      </c>
      <c r="BG127" s="125">
        <v>2122</v>
      </c>
      <c r="BH127" s="125">
        <v>6789</v>
      </c>
      <c r="BI127" s="123" t="s">
        <v>132</v>
      </c>
      <c r="BJ127" s="127">
        <v>2640</v>
      </c>
      <c r="BK127" s="146">
        <v>8448</v>
      </c>
      <c r="BL127" s="123" t="s">
        <v>121</v>
      </c>
      <c r="BM127" s="126">
        <v>2543</v>
      </c>
      <c r="BN127" s="126">
        <v>8137</v>
      </c>
      <c r="BO127" s="123" t="s">
        <v>121</v>
      </c>
      <c r="BP127" s="126">
        <v>2623</v>
      </c>
      <c r="BQ127" s="126">
        <v>8393</v>
      </c>
      <c r="BR127" s="123" t="s">
        <v>132</v>
      </c>
      <c r="BS127" s="126">
        <v>2107</v>
      </c>
      <c r="BT127" s="126">
        <v>6741</v>
      </c>
      <c r="BV127" s="125"/>
      <c r="BW127" s="125"/>
      <c r="CA127" s="140"/>
      <c r="CB127" s="140"/>
      <c r="CC127" s="140"/>
      <c r="CF127" s="140"/>
      <c r="CG127" s="128"/>
      <c r="CH127" s="140"/>
      <c r="CK127" s="128"/>
      <c r="CM127" s="134"/>
      <c r="CN127" s="128"/>
      <c r="CP127" s="134"/>
      <c r="CQ127" s="128"/>
    </row>
    <row r="128" spans="1:95" x14ac:dyDescent="0.3">
      <c r="A128" s="88" t="s">
        <v>147</v>
      </c>
      <c r="AF128" s="123" t="s">
        <v>148</v>
      </c>
      <c r="AG128" s="123">
        <v>25651</v>
      </c>
      <c r="AH128" s="123">
        <v>26400</v>
      </c>
      <c r="AI128" s="126">
        <v>30776</v>
      </c>
      <c r="AJ128" s="126">
        <v>68030</v>
      </c>
      <c r="AK128" s="126">
        <v>109740</v>
      </c>
      <c r="AL128" s="126">
        <v>178540</v>
      </c>
      <c r="AM128" s="126">
        <v>73850</v>
      </c>
      <c r="AN128" s="126">
        <v>50070</v>
      </c>
      <c r="AO128" s="126">
        <v>53191</v>
      </c>
      <c r="AP128" s="126">
        <v>24133</v>
      </c>
      <c r="AY128" s="125"/>
      <c r="AZ128" s="125"/>
      <c r="BA128" s="125"/>
      <c r="BB128" s="125"/>
      <c r="BG128" s="125"/>
      <c r="BH128" s="125"/>
      <c r="BJ128" s="127"/>
      <c r="BK128" s="146"/>
      <c r="BM128" s="126"/>
      <c r="BN128" s="126"/>
      <c r="BP128" s="126"/>
      <c r="BQ128" s="126"/>
      <c r="BS128" s="126"/>
      <c r="BT128" s="126"/>
      <c r="BV128" s="125"/>
      <c r="BW128" s="125"/>
      <c r="CA128" s="140"/>
      <c r="CB128" s="140"/>
      <c r="CC128" s="140"/>
      <c r="CK128" s="128"/>
      <c r="CM128" s="134"/>
      <c r="CN128" s="128"/>
      <c r="CP128" s="134"/>
      <c r="CQ128" s="128"/>
    </row>
    <row r="129" spans="1:95" x14ac:dyDescent="0.3">
      <c r="A129" s="90" t="s">
        <v>443</v>
      </c>
      <c r="B129" s="123" t="s">
        <v>119</v>
      </c>
      <c r="C129" s="125">
        <v>12170</v>
      </c>
      <c r="D129" s="125">
        <v>25863</v>
      </c>
      <c r="K129" s="123" t="s">
        <v>119</v>
      </c>
      <c r="L129" s="128">
        <v>16732</v>
      </c>
      <c r="M129" s="128">
        <v>61380</v>
      </c>
      <c r="AG129" s="126"/>
      <c r="AH129" s="126"/>
      <c r="AY129" s="125"/>
      <c r="AZ129" s="125"/>
      <c r="BA129" s="125"/>
      <c r="BB129" s="125"/>
      <c r="BJ129" s="127"/>
      <c r="BK129" s="127"/>
      <c r="BM129" s="126"/>
      <c r="BN129" s="126"/>
      <c r="BP129" s="126"/>
      <c r="BQ129" s="126"/>
      <c r="CN129" s="128"/>
    </row>
    <row r="130" spans="1:95" x14ac:dyDescent="0.3">
      <c r="A130" s="90" t="s">
        <v>444</v>
      </c>
      <c r="C130" s="125"/>
      <c r="D130" s="125"/>
      <c r="E130" s="123" t="s">
        <v>119</v>
      </c>
      <c r="F130" s="126">
        <v>8314</v>
      </c>
      <c r="G130" s="126">
        <v>36939</v>
      </c>
      <c r="H130" s="123" t="s">
        <v>119</v>
      </c>
      <c r="I130" s="125">
        <v>12367</v>
      </c>
      <c r="J130" s="125">
        <v>60520</v>
      </c>
      <c r="K130" s="128"/>
      <c r="M130" s="128"/>
      <c r="AG130" s="126"/>
      <c r="AH130" s="126"/>
      <c r="AI130" s="126"/>
      <c r="AJ130" s="126"/>
      <c r="AK130" s="126"/>
      <c r="AL130" s="126"/>
      <c r="AM130" s="126"/>
      <c r="AN130" s="126"/>
      <c r="AO130" s="126"/>
      <c r="AP130" s="126"/>
      <c r="AY130" s="125"/>
      <c r="AZ130" s="125"/>
      <c r="BA130" s="125"/>
      <c r="BB130" s="125"/>
      <c r="BK130" s="127"/>
      <c r="BN130" s="126"/>
      <c r="BQ130" s="126"/>
      <c r="CN130" s="128"/>
    </row>
    <row r="131" spans="1:95" x14ac:dyDescent="0.3">
      <c r="A131" s="88" t="s">
        <v>36</v>
      </c>
      <c r="B131" s="123" t="s">
        <v>125</v>
      </c>
      <c r="C131" s="125">
        <v>10858</v>
      </c>
      <c r="D131" s="125">
        <v>60805</v>
      </c>
      <c r="E131" s="123" t="s">
        <v>125</v>
      </c>
      <c r="F131" s="126">
        <v>12205</v>
      </c>
      <c r="G131" s="126">
        <v>64654</v>
      </c>
      <c r="H131" s="123" t="s">
        <v>125</v>
      </c>
      <c r="I131" s="125">
        <v>18200</v>
      </c>
      <c r="J131" s="125">
        <v>95672</v>
      </c>
      <c r="K131" s="123" t="s">
        <v>125</v>
      </c>
      <c r="L131" s="128">
        <v>19780</v>
      </c>
      <c r="M131" s="128">
        <v>101260</v>
      </c>
      <c r="N131" s="123" t="s">
        <v>125</v>
      </c>
      <c r="O131" s="125">
        <v>11840</v>
      </c>
      <c r="P131" s="126">
        <v>42620</v>
      </c>
      <c r="Q131" s="123" t="s">
        <v>125</v>
      </c>
      <c r="R131" s="138">
        <v>28410</v>
      </c>
      <c r="S131" s="138">
        <v>170460</v>
      </c>
      <c r="T131" s="123" t="s">
        <v>125</v>
      </c>
      <c r="U131" s="128">
        <v>25610</v>
      </c>
      <c r="V131" s="128">
        <v>150615</v>
      </c>
      <c r="W131" s="123" t="s">
        <v>125</v>
      </c>
      <c r="X131" s="138">
        <v>22224</v>
      </c>
      <c r="Y131" s="138">
        <v>98600</v>
      </c>
      <c r="Z131" s="123" t="s">
        <v>125</v>
      </c>
      <c r="AA131" s="128">
        <v>16520</v>
      </c>
      <c r="AB131" s="128">
        <v>65560</v>
      </c>
      <c r="AC131" s="123" t="s">
        <v>125</v>
      </c>
      <c r="AD131" s="125">
        <v>18014</v>
      </c>
      <c r="AE131" s="125">
        <v>108400</v>
      </c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3" t="s">
        <v>135</v>
      </c>
      <c r="AR131" s="127">
        <v>44000</v>
      </c>
      <c r="AS131" s="127">
        <v>103400</v>
      </c>
      <c r="AT131" s="127">
        <v>46000</v>
      </c>
      <c r="AU131" s="127">
        <v>106950</v>
      </c>
      <c r="AV131" s="127">
        <v>50000</v>
      </c>
      <c r="AW131" s="127">
        <v>74000</v>
      </c>
      <c r="AX131" s="123" t="s">
        <v>135</v>
      </c>
      <c r="AY131" s="127">
        <v>54000</v>
      </c>
      <c r="AZ131" s="127">
        <v>72900</v>
      </c>
      <c r="BA131" s="125">
        <v>55000</v>
      </c>
      <c r="BB131" s="125">
        <v>100000</v>
      </c>
      <c r="BC131" s="123" t="s">
        <v>135</v>
      </c>
      <c r="BD131" s="126">
        <v>53592</v>
      </c>
      <c r="BE131" s="126">
        <v>139339</v>
      </c>
      <c r="BF131" s="123" t="s">
        <v>57</v>
      </c>
      <c r="BG131" s="125">
        <v>56022</v>
      </c>
      <c r="BH131" s="125">
        <v>145655</v>
      </c>
      <c r="BI131" s="123" t="s">
        <v>57</v>
      </c>
      <c r="BJ131" s="127">
        <v>99365</v>
      </c>
      <c r="BK131" s="127">
        <v>258349</v>
      </c>
      <c r="BL131" s="123" t="s">
        <v>57</v>
      </c>
      <c r="BM131" s="126">
        <v>95759</v>
      </c>
      <c r="BN131" s="126">
        <v>248973</v>
      </c>
      <c r="BO131" s="123" t="s">
        <v>57</v>
      </c>
      <c r="BP131" s="126">
        <v>117614</v>
      </c>
      <c r="BQ131" s="126">
        <v>305792</v>
      </c>
      <c r="BR131" s="123" t="s">
        <v>135</v>
      </c>
      <c r="BS131" s="126">
        <v>65608</v>
      </c>
      <c r="BT131" s="126">
        <v>118094</v>
      </c>
      <c r="BV131" s="125"/>
      <c r="BW131" s="125" t="s">
        <v>120</v>
      </c>
      <c r="BX131" s="125">
        <v>11875</v>
      </c>
      <c r="BY131" s="123">
        <v>192703</v>
      </c>
      <c r="CA131" s="140"/>
      <c r="CB131" s="140" t="s">
        <v>120</v>
      </c>
      <c r="CC131" s="140">
        <v>16381</v>
      </c>
      <c r="CD131" s="123">
        <v>223591</v>
      </c>
      <c r="CF131" s="140"/>
      <c r="CG131" s="123" t="s">
        <v>120</v>
      </c>
      <c r="CH131" s="140">
        <v>15007</v>
      </c>
      <c r="CI131" s="10">
        <v>216265</v>
      </c>
      <c r="CK131" s="128"/>
      <c r="CL131" s="130" t="s">
        <v>120</v>
      </c>
      <c r="CM131" s="137">
        <v>16847</v>
      </c>
      <c r="CN131" s="128">
        <v>251584</v>
      </c>
      <c r="CO131" s="10" t="s">
        <v>120</v>
      </c>
      <c r="CP131" s="128">
        <v>19263</v>
      </c>
      <c r="CQ131" s="128">
        <v>333200</v>
      </c>
    </row>
    <row r="132" spans="1:95" x14ac:dyDescent="0.3">
      <c r="A132" s="90" t="s">
        <v>48</v>
      </c>
      <c r="N132" s="123" t="s">
        <v>57</v>
      </c>
      <c r="O132" s="125">
        <v>18702</v>
      </c>
      <c r="P132" s="126">
        <v>8340</v>
      </c>
      <c r="Q132" s="123" t="s">
        <v>57</v>
      </c>
      <c r="R132" s="138">
        <v>31110</v>
      </c>
      <c r="S132" s="138">
        <v>13140</v>
      </c>
      <c r="T132" s="123" t="s">
        <v>57</v>
      </c>
      <c r="U132" s="128">
        <v>26480</v>
      </c>
      <c r="V132" s="128">
        <v>9250</v>
      </c>
      <c r="W132" s="123" t="s">
        <v>57</v>
      </c>
      <c r="X132" s="138">
        <v>14184</v>
      </c>
      <c r="Y132" s="138">
        <v>7092</v>
      </c>
      <c r="Z132" s="123" t="s">
        <v>57</v>
      </c>
      <c r="AA132" s="128">
        <v>22000</v>
      </c>
      <c r="AB132" s="128">
        <v>11260</v>
      </c>
      <c r="AC132" s="123" t="s">
        <v>57</v>
      </c>
      <c r="AD132" s="125">
        <v>11290</v>
      </c>
      <c r="AE132" s="125">
        <v>22000</v>
      </c>
      <c r="AF132" s="123" t="s">
        <v>135</v>
      </c>
      <c r="AG132" s="126">
        <v>15801</v>
      </c>
      <c r="AH132" s="126">
        <v>632710</v>
      </c>
      <c r="AI132" s="126">
        <v>34416</v>
      </c>
      <c r="AJ132" s="126">
        <v>1379390</v>
      </c>
      <c r="AK132" s="126">
        <v>10150</v>
      </c>
      <c r="AL132" s="126">
        <v>406250</v>
      </c>
      <c r="AM132" s="126">
        <v>15424</v>
      </c>
      <c r="AN132" s="126">
        <v>616960</v>
      </c>
      <c r="AO132" s="126">
        <v>15570</v>
      </c>
      <c r="AP132" s="126">
        <v>158860</v>
      </c>
      <c r="AY132" s="125"/>
      <c r="AZ132" s="125"/>
      <c r="BA132" s="125"/>
      <c r="BB132" s="125"/>
      <c r="BF132" s="123" t="s">
        <v>57</v>
      </c>
      <c r="BG132" s="123">
        <v>37018</v>
      </c>
      <c r="BH132" s="123">
        <v>7404</v>
      </c>
      <c r="BI132" s="123" t="s">
        <v>57</v>
      </c>
      <c r="BJ132" s="127">
        <v>35000</v>
      </c>
      <c r="BK132" s="127">
        <v>7000</v>
      </c>
      <c r="BL132" s="123" t="s">
        <v>57</v>
      </c>
      <c r="BM132" s="126">
        <v>37800</v>
      </c>
      <c r="BN132" s="126">
        <v>7560</v>
      </c>
      <c r="BO132" s="123" t="s">
        <v>57</v>
      </c>
      <c r="BP132" s="126">
        <v>36455</v>
      </c>
      <c r="BQ132" s="126">
        <v>7291</v>
      </c>
      <c r="BR132" s="123" t="s">
        <v>135</v>
      </c>
      <c r="BS132" s="123">
        <v>35186</v>
      </c>
      <c r="BT132" s="123">
        <v>7037</v>
      </c>
      <c r="CM132" s="123"/>
      <c r="CN132" s="128"/>
      <c r="CP132" s="123"/>
      <c r="CQ132" s="128"/>
    </row>
    <row r="133" spans="1:95" x14ac:dyDescent="0.3">
      <c r="A133" s="88" t="s">
        <v>37</v>
      </c>
      <c r="AY133" s="125"/>
      <c r="AZ133" s="125"/>
      <c r="BA133" s="125"/>
      <c r="BB133" s="125"/>
      <c r="BG133" s="125"/>
      <c r="BH133" s="125"/>
      <c r="BS133" s="126"/>
      <c r="BT133" s="126"/>
      <c r="BV133" s="125"/>
      <c r="BW133" s="125"/>
      <c r="CA133" s="140"/>
      <c r="CB133" s="140"/>
      <c r="CC133" s="140"/>
      <c r="CF133" s="140"/>
      <c r="CH133" s="140"/>
      <c r="CJ133" s="123" t="s">
        <v>132</v>
      </c>
      <c r="CK133" s="128">
        <v>2084</v>
      </c>
      <c r="CL133" s="134" t="s">
        <v>120</v>
      </c>
      <c r="CM133" s="134">
        <v>85</v>
      </c>
      <c r="CN133" s="128">
        <v>3500</v>
      </c>
      <c r="CO133" s="10" t="s">
        <v>120</v>
      </c>
      <c r="CP133" s="134">
        <v>117</v>
      </c>
      <c r="CQ133" s="128">
        <v>7400</v>
      </c>
    </row>
    <row r="134" spans="1:95" x14ac:dyDescent="0.3">
      <c r="A134" s="88" t="s">
        <v>39</v>
      </c>
      <c r="AF134" s="123" t="s">
        <v>120</v>
      </c>
      <c r="AK134" s="126">
        <v>13648</v>
      </c>
      <c r="AL134" s="126">
        <v>3882500</v>
      </c>
      <c r="AM134" s="126">
        <v>16132</v>
      </c>
      <c r="AN134" s="126">
        <v>3333000</v>
      </c>
      <c r="AO134" s="126">
        <v>14625</v>
      </c>
      <c r="AP134" s="126">
        <v>3144200</v>
      </c>
      <c r="AY134" s="125"/>
      <c r="AZ134" s="125"/>
      <c r="BA134" s="125"/>
      <c r="BB134" s="125"/>
      <c r="BS134" s="126"/>
      <c r="BT134" s="126"/>
      <c r="BV134" s="125"/>
      <c r="BW134" s="125"/>
      <c r="CA134" s="140"/>
      <c r="CB134" s="140"/>
      <c r="CC134" s="140"/>
      <c r="CF134" s="140"/>
      <c r="CH134" s="140"/>
      <c r="CK134" s="128"/>
      <c r="CL134" s="134"/>
      <c r="CM134" s="134"/>
      <c r="CN134" s="128"/>
      <c r="CP134" s="134"/>
      <c r="CQ134" s="128"/>
    </row>
    <row r="135" spans="1:95" x14ac:dyDescent="0.3">
      <c r="A135" s="88" t="s">
        <v>150</v>
      </c>
      <c r="AK135" s="126"/>
      <c r="AL135" s="126"/>
      <c r="AM135" s="126"/>
      <c r="AN135" s="126"/>
      <c r="AO135" s="126"/>
      <c r="AP135" s="126"/>
      <c r="AQ135" s="123" t="s">
        <v>120</v>
      </c>
      <c r="AR135" s="127">
        <v>36000</v>
      </c>
      <c r="AS135" s="127">
        <v>180000</v>
      </c>
      <c r="AT135" s="127">
        <v>36955</v>
      </c>
      <c r="AU135" s="127">
        <v>190354</v>
      </c>
      <c r="AV135" s="127">
        <v>31711</v>
      </c>
      <c r="AW135" s="127">
        <v>180998</v>
      </c>
      <c r="AX135" s="123" t="s">
        <v>120</v>
      </c>
      <c r="AY135" s="127">
        <v>30759</v>
      </c>
      <c r="AZ135" s="127">
        <v>166576</v>
      </c>
      <c r="BA135" s="125">
        <v>30977</v>
      </c>
      <c r="BB135" s="125">
        <v>167275</v>
      </c>
      <c r="BS135" s="126"/>
      <c r="BT135" s="126"/>
      <c r="BU135" s="123" t="s">
        <v>116</v>
      </c>
      <c r="BV135" s="125">
        <v>3049920</v>
      </c>
      <c r="BW135" s="125" t="s">
        <v>120</v>
      </c>
      <c r="BX135" s="125">
        <v>23943</v>
      </c>
      <c r="BY135" s="123">
        <v>122183</v>
      </c>
      <c r="BZ135" s="123" t="s">
        <v>116</v>
      </c>
      <c r="CA135" s="140">
        <v>3633700</v>
      </c>
      <c r="CB135" s="140" t="s">
        <v>120</v>
      </c>
      <c r="CC135" s="140">
        <v>29613</v>
      </c>
      <c r="CD135" s="123">
        <v>154902</v>
      </c>
      <c r="CE135" s="123" t="s">
        <v>116</v>
      </c>
      <c r="CF135" s="140">
        <v>5211224</v>
      </c>
      <c r="CG135" s="123" t="s">
        <v>120</v>
      </c>
      <c r="CH135" s="140">
        <v>36280</v>
      </c>
      <c r="CI135" s="10">
        <v>112283</v>
      </c>
      <c r="CJ135" s="123" t="s">
        <v>116</v>
      </c>
      <c r="CK135" s="128">
        <v>6501374</v>
      </c>
      <c r="CL135" s="123" t="s">
        <v>120</v>
      </c>
      <c r="CM135" s="128">
        <v>33644</v>
      </c>
      <c r="CN135" s="128">
        <v>113566</v>
      </c>
      <c r="CP135" s="134"/>
      <c r="CQ135" s="128"/>
    </row>
    <row r="136" spans="1:95" x14ac:dyDescent="0.3">
      <c r="A136" s="88" t="s">
        <v>38</v>
      </c>
      <c r="AY136" s="125"/>
      <c r="AZ136" s="125"/>
      <c r="BA136" s="125"/>
      <c r="BB136" s="125"/>
      <c r="BC136" s="123" t="s">
        <v>132</v>
      </c>
      <c r="BD136" s="126">
        <v>4921</v>
      </c>
      <c r="BE136" s="126">
        <v>13779</v>
      </c>
      <c r="BS136" s="126"/>
      <c r="BT136" s="126"/>
      <c r="BV136" s="125"/>
      <c r="BW136" s="125"/>
      <c r="CA136" s="140"/>
      <c r="CB136" s="140"/>
      <c r="CC136" s="140"/>
      <c r="CE136" s="123" t="s">
        <v>132</v>
      </c>
      <c r="CF136" s="140">
        <v>7424</v>
      </c>
      <c r="CG136" s="128" t="s">
        <v>120</v>
      </c>
      <c r="CH136" s="140">
        <v>391</v>
      </c>
      <c r="CI136" s="10">
        <v>9619</v>
      </c>
      <c r="CJ136" s="123" t="s">
        <v>132</v>
      </c>
      <c r="CK136" s="128">
        <v>6072</v>
      </c>
      <c r="CL136" s="128" t="s">
        <v>120</v>
      </c>
      <c r="CM136" s="134">
        <v>324</v>
      </c>
      <c r="CN136" s="128">
        <v>6124</v>
      </c>
      <c r="CO136" s="10" t="s">
        <v>120</v>
      </c>
      <c r="CP136" s="134">
        <v>335</v>
      </c>
      <c r="CQ136" s="128">
        <v>6300</v>
      </c>
    </row>
    <row r="137" spans="1:95" x14ac:dyDescent="0.3">
      <c r="A137" s="88" t="s">
        <v>445</v>
      </c>
      <c r="AY137" s="125"/>
      <c r="AZ137" s="125"/>
      <c r="BA137" s="125"/>
      <c r="BB137" s="125"/>
      <c r="BS137" s="126"/>
      <c r="BT137" s="126"/>
      <c r="BU137" s="123" t="s">
        <v>125</v>
      </c>
      <c r="BV137" s="123">
        <v>346</v>
      </c>
      <c r="BW137" s="123" t="s">
        <v>120</v>
      </c>
      <c r="BX137" s="123">
        <v>53</v>
      </c>
      <c r="BY137" s="123">
        <v>9144</v>
      </c>
      <c r="BZ137" s="123" t="s">
        <v>125</v>
      </c>
      <c r="CA137" s="140">
        <v>453</v>
      </c>
      <c r="CB137" s="140" t="s">
        <v>120</v>
      </c>
      <c r="CC137" s="140">
        <v>67</v>
      </c>
      <c r="CD137" s="123">
        <v>13128</v>
      </c>
      <c r="CF137" s="140"/>
      <c r="CH137" s="140"/>
      <c r="CK137" s="134"/>
      <c r="CM137" s="134"/>
      <c r="CN137" s="128"/>
      <c r="CO137" s="10" t="s">
        <v>120</v>
      </c>
      <c r="CP137" s="134">
        <v>69</v>
      </c>
      <c r="CQ137" s="128">
        <v>1010</v>
      </c>
    </row>
    <row r="138" spans="1:95" x14ac:dyDescent="0.3">
      <c r="A138" s="88" t="s">
        <v>446</v>
      </c>
      <c r="AF138" s="123" t="s">
        <v>132</v>
      </c>
      <c r="AG138" s="126">
        <v>1210</v>
      </c>
      <c r="AH138" s="126">
        <v>58030</v>
      </c>
      <c r="AI138" s="126">
        <v>3994</v>
      </c>
      <c r="AJ138" s="126">
        <v>199600</v>
      </c>
      <c r="AK138" s="126">
        <v>3325</v>
      </c>
      <c r="AL138" s="126">
        <v>166250</v>
      </c>
      <c r="AM138" s="126">
        <v>2152</v>
      </c>
      <c r="AN138" s="126">
        <v>107600</v>
      </c>
      <c r="AO138" s="126">
        <v>2244</v>
      </c>
      <c r="AP138" s="126">
        <v>112290</v>
      </c>
      <c r="AY138" s="125"/>
      <c r="AZ138" s="125"/>
      <c r="BA138" s="125"/>
      <c r="BB138" s="125"/>
      <c r="BS138" s="126"/>
      <c r="BT138" s="126"/>
      <c r="CA138" s="140"/>
      <c r="CB138" s="140"/>
      <c r="CC138" s="140"/>
      <c r="CF138" s="140"/>
      <c r="CH138" s="140"/>
      <c r="CK138" s="134"/>
      <c r="CM138" s="134"/>
      <c r="CN138" s="128"/>
      <c r="CP138" s="134"/>
      <c r="CQ138" s="128"/>
    </row>
    <row r="139" spans="1:95" x14ac:dyDescent="0.3">
      <c r="A139" s="88" t="s">
        <v>124</v>
      </c>
      <c r="C139" s="125"/>
      <c r="D139" s="144"/>
      <c r="F139" s="126"/>
      <c r="G139" s="125"/>
      <c r="H139" s="123" t="s">
        <v>119</v>
      </c>
      <c r="I139" s="123">
        <v>241581</v>
      </c>
      <c r="J139" s="125">
        <v>45781</v>
      </c>
      <c r="K139" s="123" t="s">
        <v>116</v>
      </c>
      <c r="L139" s="128">
        <v>240620</v>
      </c>
      <c r="M139" s="128">
        <v>56780</v>
      </c>
      <c r="AG139" s="126"/>
      <c r="AH139" s="126"/>
      <c r="AI139" s="126"/>
      <c r="AJ139" s="126"/>
      <c r="BA139" s="125"/>
      <c r="BB139" s="125"/>
      <c r="BD139" s="126"/>
      <c r="BE139" s="126"/>
      <c r="BS139" s="126"/>
      <c r="BT139" s="126"/>
      <c r="CN139" s="128"/>
      <c r="CP139" s="128"/>
      <c r="CQ139" s="128"/>
    </row>
    <row r="140" spans="1:95" x14ac:dyDescent="0.3">
      <c r="A140" s="88" t="s">
        <v>123</v>
      </c>
      <c r="B140" s="123" t="s">
        <v>122</v>
      </c>
      <c r="C140" s="125">
        <v>392</v>
      </c>
      <c r="D140" s="125">
        <v>7980</v>
      </c>
      <c r="E140" s="123" t="s">
        <v>122</v>
      </c>
      <c r="F140" s="131">
        <v>58</v>
      </c>
      <c r="G140" s="126">
        <v>1190</v>
      </c>
      <c r="H140" s="123" t="s">
        <v>122</v>
      </c>
      <c r="I140" s="125">
        <v>3200</v>
      </c>
      <c r="J140" s="125">
        <v>70960</v>
      </c>
      <c r="K140" s="123" t="s">
        <v>119</v>
      </c>
      <c r="L140" s="128">
        <v>134780</v>
      </c>
      <c r="M140" s="128">
        <v>69780</v>
      </c>
      <c r="AY140" s="125"/>
      <c r="AZ140" s="125"/>
      <c r="BA140" s="125"/>
      <c r="BB140" s="125"/>
      <c r="BS140" s="126"/>
      <c r="BT140" s="126"/>
      <c r="CK140" s="128"/>
      <c r="CM140" s="128"/>
      <c r="CN140" s="128"/>
      <c r="CP140" s="128"/>
      <c r="CQ140" s="128"/>
    </row>
    <row r="141" spans="1:95" x14ac:dyDescent="0.3">
      <c r="A141" s="88" t="s">
        <v>614</v>
      </c>
      <c r="AY141" s="125"/>
      <c r="AZ141" s="125"/>
      <c r="BA141" s="125"/>
      <c r="BB141" s="125"/>
      <c r="BS141" s="126"/>
      <c r="BT141" s="126"/>
      <c r="BU141" s="123" t="s">
        <v>57</v>
      </c>
      <c r="BV141" s="125">
        <v>3185</v>
      </c>
      <c r="BW141" s="125" t="s">
        <v>120</v>
      </c>
      <c r="BX141" s="123">
        <v>183</v>
      </c>
      <c r="BY141" s="123">
        <v>26508</v>
      </c>
      <c r="BZ141" s="123" t="s">
        <v>57</v>
      </c>
      <c r="CA141" s="128">
        <v>3096</v>
      </c>
      <c r="CB141" s="128" t="s">
        <v>120</v>
      </c>
      <c r="CC141" s="128">
        <v>169</v>
      </c>
      <c r="CD141" s="123">
        <v>30628</v>
      </c>
      <c r="CE141" s="123" t="s">
        <v>57</v>
      </c>
      <c r="CF141" s="128">
        <v>3320</v>
      </c>
      <c r="CG141" s="128" t="s">
        <v>120</v>
      </c>
      <c r="CH141" s="134">
        <v>196</v>
      </c>
      <c r="CI141" s="10">
        <v>19194</v>
      </c>
      <c r="CJ141" s="123" t="s">
        <v>57</v>
      </c>
      <c r="CK141" s="128">
        <v>1853</v>
      </c>
      <c r="CL141" s="128" t="s">
        <v>120</v>
      </c>
      <c r="CM141" s="134">
        <v>110</v>
      </c>
      <c r="CN141" s="128">
        <v>21150</v>
      </c>
      <c r="CP141" s="134"/>
      <c r="CQ141" s="128"/>
    </row>
    <row r="142" spans="1:95" x14ac:dyDescent="0.3">
      <c r="A142" s="88" t="s">
        <v>40</v>
      </c>
      <c r="AY142" s="125"/>
      <c r="AZ142" s="125"/>
      <c r="BA142" s="125"/>
      <c r="BB142" s="125"/>
      <c r="BS142" s="126"/>
      <c r="BT142" s="126"/>
      <c r="CA142" s="134"/>
      <c r="CB142" s="134"/>
      <c r="CC142" s="134"/>
      <c r="CE142" s="123" t="s">
        <v>116</v>
      </c>
      <c r="CF142" s="128">
        <v>84</v>
      </c>
      <c r="CG142" s="134" t="s">
        <v>120</v>
      </c>
      <c r="CH142" s="134">
        <v>1</v>
      </c>
      <c r="CI142" s="10">
        <v>548</v>
      </c>
      <c r="CJ142" s="123" t="s">
        <v>116</v>
      </c>
      <c r="CK142" s="134">
        <v>48</v>
      </c>
      <c r="CL142" s="134"/>
      <c r="CM142" s="134"/>
      <c r="CN142" s="128">
        <v>53</v>
      </c>
      <c r="CP142" s="134"/>
      <c r="CQ142" s="128"/>
    </row>
    <row r="143" spans="1:95" x14ac:dyDescent="0.3">
      <c r="A143" s="88" t="s">
        <v>447</v>
      </c>
      <c r="AY143" s="125"/>
      <c r="AZ143" s="125"/>
      <c r="BA143" s="125"/>
      <c r="BB143" s="125"/>
      <c r="BF143" s="123" t="s">
        <v>132</v>
      </c>
      <c r="BG143" s="123">
        <v>38</v>
      </c>
      <c r="BH143" s="123">
        <v>3040</v>
      </c>
      <c r="BI143" s="123" t="s">
        <v>132</v>
      </c>
      <c r="BJ143" s="123">
        <v>30</v>
      </c>
      <c r="BK143" s="123">
        <v>2400</v>
      </c>
      <c r="BL143" s="123" t="s">
        <v>132</v>
      </c>
      <c r="BM143" s="123">
        <v>47</v>
      </c>
      <c r="BN143" s="123">
        <v>3760</v>
      </c>
      <c r="BO143" s="123" t="s">
        <v>132</v>
      </c>
      <c r="BP143" s="123">
        <v>37</v>
      </c>
      <c r="BQ143" s="123">
        <v>2960</v>
      </c>
      <c r="BR143" s="123" t="s">
        <v>132</v>
      </c>
      <c r="BS143" s="126">
        <v>81</v>
      </c>
      <c r="BT143" s="126">
        <v>6480</v>
      </c>
      <c r="CA143" s="134"/>
      <c r="CB143" s="134"/>
      <c r="CC143" s="134"/>
      <c r="CF143" s="128"/>
      <c r="CG143" s="134"/>
      <c r="CH143" s="134"/>
      <c r="CK143" s="134"/>
      <c r="CL143" s="134"/>
      <c r="CM143" s="134"/>
      <c r="CN143" s="128"/>
      <c r="CP143" s="134"/>
      <c r="CQ143" s="128"/>
    </row>
    <row r="144" spans="1:95" x14ac:dyDescent="0.3">
      <c r="A144" s="88" t="s">
        <v>448</v>
      </c>
      <c r="B144" s="123" t="s">
        <v>121</v>
      </c>
      <c r="C144" s="123">
        <v>120</v>
      </c>
      <c r="D144" s="125">
        <v>17312</v>
      </c>
      <c r="E144" s="123" t="s">
        <v>132</v>
      </c>
      <c r="F144" s="131">
        <v>73</v>
      </c>
      <c r="G144" s="126">
        <v>11498</v>
      </c>
      <c r="H144" s="123" t="s">
        <v>132</v>
      </c>
      <c r="I144" s="125">
        <v>157</v>
      </c>
      <c r="J144" s="125">
        <v>42550</v>
      </c>
      <c r="K144" s="123" t="s">
        <v>132</v>
      </c>
      <c r="L144" s="134">
        <v>272</v>
      </c>
      <c r="M144" s="128">
        <v>40320</v>
      </c>
      <c r="O144" s="141"/>
      <c r="P144" s="126"/>
      <c r="R144" s="139"/>
      <c r="S144" s="138"/>
      <c r="U144" s="134"/>
      <c r="V144" s="128"/>
      <c r="X144" s="142"/>
      <c r="Y144" s="138"/>
      <c r="AA144" s="134"/>
      <c r="AB144" s="128"/>
      <c r="AE144" s="125"/>
      <c r="AG144" s="126"/>
      <c r="AH144" s="126"/>
      <c r="AY144" s="125"/>
      <c r="AZ144" s="125"/>
      <c r="BA144" s="125"/>
      <c r="BB144" s="125"/>
      <c r="BS144" s="126"/>
      <c r="BT144" s="126"/>
      <c r="CA144" s="134"/>
      <c r="CB144" s="134"/>
      <c r="CC144" s="134"/>
      <c r="CF144" s="134"/>
      <c r="CH144" s="134"/>
      <c r="CK144" s="134"/>
      <c r="CM144" s="134"/>
      <c r="CN144" s="128"/>
      <c r="CP144" s="134"/>
      <c r="CQ144" s="128"/>
    </row>
    <row r="145" spans="1:95" x14ac:dyDescent="0.3">
      <c r="A145" s="88" t="s">
        <v>449</v>
      </c>
      <c r="D145" s="125"/>
      <c r="F145" s="131"/>
      <c r="G145" s="126"/>
      <c r="I145" s="125"/>
      <c r="J145" s="125"/>
      <c r="L145" s="134"/>
      <c r="M145" s="128"/>
      <c r="O145" s="141"/>
      <c r="P145" s="126"/>
      <c r="R145" s="139"/>
      <c r="S145" s="138"/>
      <c r="U145" s="134"/>
      <c r="V145" s="128"/>
      <c r="X145" s="142"/>
      <c r="Y145" s="138"/>
      <c r="AA145" s="134"/>
      <c r="AB145" s="128"/>
      <c r="AE145" s="125"/>
      <c r="AF145" s="123" t="s">
        <v>121</v>
      </c>
      <c r="AG145" s="126">
        <v>1181</v>
      </c>
      <c r="AH145" s="126">
        <v>99730</v>
      </c>
      <c r="AI145" s="126">
        <v>4477</v>
      </c>
      <c r="AJ145" s="126">
        <v>754590</v>
      </c>
      <c r="AK145" s="126">
        <v>4642</v>
      </c>
      <c r="AL145" s="126">
        <v>915740</v>
      </c>
      <c r="AM145" s="126">
        <v>1054</v>
      </c>
      <c r="AN145" s="126">
        <v>181100</v>
      </c>
      <c r="AO145" s="126">
        <v>994</v>
      </c>
      <c r="AP145" s="126">
        <v>229150</v>
      </c>
      <c r="AY145" s="125"/>
      <c r="AZ145" s="125"/>
      <c r="BA145" s="125"/>
      <c r="BB145" s="125"/>
      <c r="BS145" s="126"/>
      <c r="BT145" s="126"/>
      <c r="CA145" s="134"/>
      <c r="CB145" s="134"/>
      <c r="CC145" s="134"/>
      <c r="CF145" s="134"/>
      <c r="CH145" s="134"/>
      <c r="CK145" s="134"/>
      <c r="CM145" s="134"/>
      <c r="CN145" s="128"/>
      <c r="CP145" s="134"/>
      <c r="CQ145" s="128"/>
    </row>
    <row r="146" spans="1:95" x14ac:dyDescent="0.3">
      <c r="A146" s="88" t="s">
        <v>450</v>
      </c>
      <c r="AG146" s="126"/>
      <c r="AH146" s="126"/>
      <c r="AI146" s="126"/>
      <c r="AJ146" s="126"/>
      <c r="AK146" s="126"/>
      <c r="AL146" s="126"/>
      <c r="AM146" s="126"/>
      <c r="AN146" s="126"/>
      <c r="AO146" s="126"/>
      <c r="AP146" s="126"/>
      <c r="AQ146" s="123" t="s">
        <v>125</v>
      </c>
      <c r="AR146" s="126">
        <v>8266</v>
      </c>
      <c r="AS146" s="126">
        <v>13226</v>
      </c>
      <c r="AT146" s="126">
        <v>8943</v>
      </c>
      <c r="AU146" s="126">
        <v>16447</v>
      </c>
      <c r="AV146" s="126">
        <v>12403</v>
      </c>
      <c r="AW146" s="126">
        <v>18836</v>
      </c>
      <c r="AX146" s="123" t="s">
        <v>125</v>
      </c>
      <c r="AY146" s="126">
        <v>13853</v>
      </c>
      <c r="AZ146" s="126">
        <v>27700</v>
      </c>
      <c r="BA146" s="125">
        <v>16000</v>
      </c>
      <c r="BB146" s="125">
        <v>35000</v>
      </c>
      <c r="BD146" s="126"/>
      <c r="BE146" s="126"/>
      <c r="BJ146" s="127"/>
      <c r="BK146" s="127"/>
      <c r="BM146" s="126"/>
      <c r="BN146" s="126"/>
      <c r="BP146" s="126"/>
      <c r="BQ146" s="126"/>
      <c r="BS146" s="126"/>
      <c r="BT146" s="126"/>
      <c r="CK146" s="128"/>
      <c r="CM146" s="134"/>
      <c r="CN146" s="128"/>
      <c r="CP146" s="134"/>
      <c r="CQ146" s="128"/>
    </row>
    <row r="147" spans="1:95" x14ac:dyDescent="0.3">
      <c r="A147" s="88" t="s">
        <v>451</v>
      </c>
      <c r="AF147" s="123" t="s">
        <v>122</v>
      </c>
      <c r="AG147" s="126">
        <v>2900</v>
      </c>
      <c r="AH147" s="126">
        <v>4585400</v>
      </c>
      <c r="AI147" s="126">
        <v>3904</v>
      </c>
      <c r="AJ147" s="126">
        <v>4643300</v>
      </c>
      <c r="AK147" s="126">
        <v>3087</v>
      </c>
      <c r="AL147" s="126">
        <v>4064900</v>
      </c>
      <c r="AM147" s="126">
        <v>2274</v>
      </c>
      <c r="AN147" s="126">
        <v>3143500</v>
      </c>
      <c r="AO147" s="126">
        <v>5105</v>
      </c>
      <c r="AP147" s="126">
        <v>9651700</v>
      </c>
      <c r="AQ147" s="123" t="s">
        <v>122</v>
      </c>
      <c r="AR147" s="127">
        <v>7495</v>
      </c>
      <c r="AS147" s="127">
        <v>265920</v>
      </c>
      <c r="AT147" s="127">
        <v>7400</v>
      </c>
      <c r="AU147" s="127">
        <v>252000</v>
      </c>
      <c r="AV147" s="127">
        <v>7708</v>
      </c>
      <c r="AW147" s="127">
        <v>249510</v>
      </c>
      <c r="AX147" s="123" t="s">
        <v>122</v>
      </c>
      <c r="AY147" s="127">
        <v>7634</v>
      </c>
      <c r="AZ147" s="127">
        <v>220800</v>
      </c>
      <c r="BA147" s="125">
        <v>8000</v>
      </c>
      <c r="BB147" s="125">
        <v>238000</v>
      </c>
      <c r="BC147" s="123" t="s">
        <v>122</v>
      </c>
      <c r="BD147" s="126">
        <v>3775</v>
      </c>
      <c r="BE147" s="126">
        <v>151000</v>
      </c>
      <c r="BS147" s="126"/>
      <c r="BT147" s="126"/>
      <c r="BV147" s="125"/>
      <c r="BW147" s="125" t="s">
        <v>120</v>
      </c>
      <c r="BX147" s="123">
        <v>373</v>
      </c>
      <c r="BY147" s="123">
        <v>49821</v>
      </c>
      <c r="CA147" s="128"/>
      <c r="CB147" s="134" t="s">
        <v>120</v>
      </c>
      <c r="CC147" s="134">
        <v>316</v>
      </c>
      <c r="CD147" s="123">
        <v>56920</v>
      </c>
      <c r="CF147" s="128"/>
      <c r="CG147" s="123" t="s">
        <v>120</v>
      </c>
      <c r="CH147" s="134">
        <v>363</v>
      </c>
      <c r="CI147" s="123">
        <v>55451</v>
      </c>
      <c r="CK147" s="128"/>
      <c r="CL147" s="123" t="s">
        <v>120</v>
      </c>
      <c r="CM147" s="134">
        <v>275</v>
      </c>
      <c r="CN147" s="128">
        <v>35442</v>
      </c>
      <c r="CP147" s="134"/>
      <c r="CQ147" s="128"/>
    </row>
    <row r="148" spans="1:95" x14ac:dyDescent="0.3">
      <c r="A148" s="88" t="s">
        <v>41</v>
      </c>
      <c r="AG148" s="126"/>
      <c r="AH148" s="126"/>
      <c r="AI148" s="126"/>
      <c r="AJ148" s="126"/>
      <c r="AK148" s="126"/>
      <c r="AL148" s="126"/>
      <c r="AM148" s="126"/>
      <c r="AN148" s="126"/>
      <c r="AO148" s="126"/>
      <c r="AP148" s="126"/>
      <c r="AY148" s="125"/>
      <c r="AZ148" s="125"/>
      <c r="BA148" s="125"/>
      <c r="BB148" s="125"/>
      <c r="BC148" s="123" t="s">
        <v>125</v>
      </c>
      <c r="BD148" s="126">
        <v>3859</v>
      </c>
      <c r="BE148" s="126">
        <v>9261</v>
      </c>
      <c r="BF148" s="123" t="s">
        <v>125</v>
      </c>
      <c r="BG148" s="123">
        <v>3740</v>
      </c>
      <c r="BH148" s="123">
        <v>8975</v>
      </c>
      <c r="BI148" s="123" t="s">
        <v>125</v>
      </c>
      <c r="BJ148" s="127">
        <v>3961</v>
      </c>
      <c r="BK148" s="127">
        <v>9506</v>
      </c>
      <c r="BL148" s="123" t="s">
        <v>125</v>
      </c>
      <c r="BM148" s="126">
        <v>3726</v>
      </c>
      <c r="BN148" s="126">
        <v>8942</v>
      </c>
      <c r="BO148" s="123" t="s">
        <v>125</v>
      </c>
      <c r="BP148" s="126">
        <v>3469</v>
      </c>
      <c r="BQ148" s="126">
        <v>8325</v>
      </c>
      <c r="BS148" s="126"/>
      <c r="BT148" s="126"/>
      <c r="BU148" s="123" t="s">
        <v>125</v>
      </c>
      <c r="BV148" s="123">
        <v>737</v>
      </c>
      <c r="BW148" s="123" t="s">
        <v>120</v>
      </c>
      <c r="BX148" s="123">
        <v>180</v>
      </c>
      <c r="BY148" s="123">
        <v>5433</v>
      </c>
      <c r="BZ148" s="123" t="s">
        <v>125</v>
      </c>
      <c r="CA148" s="134">
        <v>686</v>
      </c>
      <c r="CB148" s="134" t="s">
        <v>120</v>
      </c>
      <c r="CC148" s="134">
        <v>172</v>
      </c>
      <c r="CD148" s="123">
        <v>5890</v>
      </c>
      <c r="CE148" s="123" t="s">
        <v>125</v>
      </c>
      <c r="CF148" s="134">
        <v>653</v>
      </c>
      <c r="CG148" s="128" t="s">
        <v>120</v>
      </c>
      <c r="CH148" s="134">
        <v>177</v>
      </c>
      <c r="CI148" s="10">
        <v>8176</v>
      </c>
      <c r="CJ148" s="123" t="s">
        <v>125</v>
      </c>
      <c r="CK148" s="134">
        <v>614</v>
      </c>
      <c r="CL148" s="128" t="s">
        <v>120</v>
      </c>
      <c r="CM148" s="134">
        <v>149</v>
      </c>
      <c r="CN148" s="128">
        <v>4000</v>
      </c>
      <c r="CP148" s="134"/>
      <c r="CQ148" s="128"/>
    </row>
    <row r="149" spans="1:95" x14ac:dyDescent="0.3">
      <c r="A149" s="93" t="s">
        <v>452</v>
      </c>
      <c r="N149" s="123" t="s">
        <v>132</v>
      </c>
      <c r="O149" s="125">
        <v>129</v>
      </c>
      <c r="P149" s="126">
        <v>28580</v>
      </c>
      <c r="Q149" s="123" t="s">
        <v>132</v>
      </c>
      <c r="R149" s="139">
        <v>332</v>
      </c>
      <c r="S149" s="138">
        <v>40580</v>
      </c>
      <c r="T149" s="123" t="s">
        <v>132</v>
      </c>
      <c r="U149" s="134">
        <v>290</v>
      </c>
      <c r="V149" s="128">
        <v>35800</v>
      </c>
      <c r="W149" s="123" t="s">
        <v>132</v>
      </c>
      <c r="X149" s="139">
        <v>458</v>
      </c>
      <c r="Y149" s="138">
        <v>46280</v>
      </c>
      <c r="Z149" s="123" t="s">
        <v>132</v>
      </c>
      <c r="AA149" s="134">
        <v>210</v>
      </c>
      <c r="AB149" s="128">
        <v>24280</v>
      </c>
      <c r="AC149" s="123" t="s">
        <v>132</v>
      </c>
      <c r="AD149" s="123">
        <v>417</v>
      </c>
      <c r="AE149" s="125">
        <v>36900</v>
      </c>
      <c r="AY149" s="125"/>
      <c r="AZ149" s="125"/>
      <c r="BA149" s="125"/>
      <c r="BB149" s="125"/>
    </row>
    <row r="150" spans="1:95" x14ac:dyDescent="0.3">
      <c r="A150" s="93" t="s">
        <v>453</v>
      </c>
      <c r="N150" s="123" t="s">
        <v>119</v>
      </c>
      <c r="O150" s="125">
        <v>27640</v>
      </c>
      <c r="P150" s="126">
        <v>180000</v>
      </c>
      <c r="Q150" s="123" t="s">
        <v>119</v>
      </c>
      <c r="R150" s="138">
        <v>26570</v>
      </c>
      <c r="S150" s="138">
        <v>147230</v>
      </c>
      <c r="T150" s="123" t="s">
        <v>119</v>
      </c>
      <c r="U150" s="128">
        <v>24810</v>
      </c>
      <c r="V150" s="128">
        <v>132400</v>
      </c>
      <c r="W150" s="123" t="s">
        <v>119</v>
      </c>
      <c r="X150" s="138">
        <v>32630</v>
      </c>
      <c r="Y150" s="138">
        <v>234580</v>
      </c>
      <c r="Z150" s="123" t="s">
        <v>119</v>
      </c>
      <c r="AA150" s="128">
        <v>24780</v>
      </c>
      <c r="AB150" s="128">
        <v>194720</v>
      </c>
      <c r="AC150" s="123" t="s">
        <v>119</v>
      </c>
      <c r="AD150" s="125">
        <v>22410</v>
      </c>
      <c r="AE150" s="125">
        <v>172000</v>
      </c>
      <c r="AY150" s="125"/>
      <c r="AZ150" s="125"/>
      <c r="BA150" s="125"/>
      <c r="BB150" s="125"/>
    </row>
    <row r="151" spans="1:95" x14ac:dyDescent="0.3">
      <c r="A151" s="88" t="s">
        <v>637</v>
      </c>
      <c r="N151" s="123" t="s">
        <v>132</v>
      </c>
      <c r="O151" s="141">
        <v>14620</v>
      </c>
      <c r="P151" s="123">
        <v>184320</v>
      </c>
      <c r="Q151" s="123" t="s">
        <v>132</v>
      </c>
      <c r="R151" s="138">
        <v>11216</v>
      </c>
      <c r="S151" s="138">
        <v>145170</v>
      </c>
      <c r="T151" s="123" t="s">
        <v>132</v>
      </c>
      <c r="U151" s="128">
        <v>10450</v>
      </c>
      <c r="V151" s="128">
        <v>135290</v>
      </c>
      <c r="W151" s="123" t="s">
        <v>132</v>
      </c>
      <c r="X151" s="138">
        <v>13204</v>
      </c>
      <c r="Y151" s="138">
        <v>205500</v>
      </c>
      <c r="Z151" s="123" t="s">
        <v>132</v>
      </c>
      <c r="AA151" s="128">
        <v>16250</v>
      </c>
      <c r="AB151" s="128">
        <v>232200</v>
      </c>
      <c r="AC151" s="123" t="s">
        <v>132</v>
      </c>
      <c r="AD151" s="125">
        <v>10204</v>
      </c>
      <c r="AE151" s="125">
        <v>55200</v>
      </c>
      <c r="AY151" s="125"/>
      <c r="AZ151" s="125"/>
      <c r="BA151" s="125"/>
      <c r="BB151" s="125"/>
    </row>
    <row r="152" spans="1:95" x14ac:dyDescent="0.3">
      <c r="A152" s="88" t="s">
        <v>636</v>
      </c>
      <c r="N152" s="123" t="s">
        <v>132</v>
      </c>
      <c r="O152" s="141">
        <v>6880</v>
      </c>
      <c r="P152" s="123">
        <v>249640</v>
      </c>
      <c r="Q152" s="123" t="s">
        <v>132</v>
      </c>
      <c r="R152" s="138">
        <v>8316</v>
      </c>
      <c r="S152" s="138">
        <v>314250</v>
      </c>
      <c r="T152" s="123" t="s">
        <v>132</v>
      </c>
      <c r="U152" s="128">
        <v>8620</v>
      </c>
      <c r="V152" s="128">
        <v>324800</v>
      </c>
      <c r="W152" s="123" t="s">
        <v>122</v>
      </c>
      <c r="X152" s="138">
        <v>9280</v>
      </c>
      <c r="Y152" s="138">
        <v>732200</v>
      </c>
      <c r="Z152" s="123" t="s">
        <v>122</v>
      </c>
      <c r="AA152" s="128">
        <v>6160</v>
      </c>
      <c r="AB152" s="128">
        <v>520000</v>
      </c>
      <c r="AC152" s="123" t="s">
        <v>122</v>
      </c>
      <c r="AD152" s="125">
        <v>8587</v>
      </c>
      <c r="AE152" s="125">
        <v>601000</v>
      </c>
      <c r="AY152" s="125"/>
      <c r="AZ152" s="125"/>
      <c r="BA152" s="125"/>
      <c r="BB152" s="125"/>
    </row>
    <row r="153" spans="1:95" x14ac:dyDescent="0.3">
      <c r="A153" s="88" t="s">
        <v>454</v>
      </c>
      <c r="N153" s="123" t="s">
        <v>57</v>
      </c>
      <c r="O153" s="141">
        <v>55000</v>
      </c>
      <c r="P153" s="123">
        <v>120000</v>
      </c>
      <c r="Q153" s="123" t="s">
        <v>57</v>
      </c>
      <c r="R153" s="138">
        <v>55390</v>
      </c>
      <c r="S153" s="138">
        <v>165420</v>
      </c>
      <c r="T153" s="123" t="s">
        <v>57</v>
      </c>
      <c r="U153" s="128">
        <v>52490</v>
      </c>
      <c r="V153" s="128">
        <v>167520</v>
      </c>
      <c r="W153" s="123" t="s">
        <v>57</v>
      </c>
      <c r="X153" s="142">
        <v>79919</v>
      </c>
      <c r="Y153" s="138">
        <v>255780</v>
      </c>
      <c r="Z153" s="123" t="s">
        <v>57</v>
      </c>
      <c r="AA153" s="128">
        <v>59825</v>
      </c>
      <c r="AB153" s="128">
        <v>204350</v>
      </c>
      <c r="AC153" s="123" t="s">
        <v>57</v>
      </c>
      <c r="AD153" s="125">
        <v>81210</v>
      </c>
      <c r="AE153" s="125">
        <v>165000</v>
      </c>
      <c r="AY153" s="125"/>
      <c r="AZ153" s="125"/>
      <c r="BA153" s="125"/>
      <c r="BB153" s="125"/>
    </row>
    <row r="154" spans="1:95" x14ac:dyDescent="0.3">
      <c r="A154" s="88" t="s">
        <v>615</v>
      </c>
      <c r="G154" s="131"/>
      <c r="L154" s="128"/>
      <c r="M154" s="128"/>
      <c r="N154" s="123" t="s">
        <v>132</v>
      </c>
      <c r="O154" s="125">
        <v>1960</v>
      </c>
      <c r="P154" s="126">
        <v>20560</v>
      </c>
      <c r="Q154" s="123" t="s">
        <v>132</v>
      </c>
      <c r="R154" s="138">
        <v>3114</v>
      </c>
      <c r="S154" s="138">
        <v>32250</v>
      </c>
      <c r="T154" s="123" t="s">
        <v>132</v>
      </c>
      <c r="U154" s="128">
        <v>3410</v>
      </c>
      <c r="V154" s="128">
        <v>34650</v>
      </c>
      <c r="W154" s="123" t="s">
        <v>132</v>
      </c>
      <c r="X154" s="138">
        <v>2540</v>
      </c>
      <c r="Y154" s="138">
        <v>28450</v>
      </c>
      <c r="Z154" s="123" t="s">
        <v>132</v>
      </c>
      <c r="AA154" s="128">
        <v>1950</v>
      </c>
      <c r="AB154" s="128">
        <v>22460</v>
      </c>
      <c r="AC154" s="123" t="s">
        <v>132</v>
      </c>
      <c r="AD154" s="125">
        <v>6230</v>
      </c>
      <c r="AE154" s="125">
        <v>114000</v>
      </c>
      <c r="AY154" s="125"/>
      <c r="AZ154" s="125"/>
      <c r="BA154" s="125"/>
      <c r="BB154" s="125"/>
    </row>
    <row r="155" spans="1:95" x14ac:dyDescent="0.3">
      <c r="A155" s="79" t="s">
        <v>42</v>
      </c>
      <c r="O155" s="141"/>
      <c r="R155" s="139"/>
      <c r="S155" s="138"/>
      <c r="U155" s="134"/>
      <c r="V155" s="128"/>
      <c r="X155" s="142"/>
      <c r="Y155" s="138"/>
      <c r="AA155" s="134"/>
      <c r="AB155" s="128"/>
      <c r="AE155" s="125"/>
      <c r="AY155" s="125"/>
      <c r="AZ155" s="125"/>
      <c r="BA155" s="125"/>
      <c r="BB155" s="125"/>
      <c r="BF155" s="123" t="s">
        <v>160</v>
      </c>
      <c r="BG155" s="123">
        <v>37185</v>
      </c>
      <c r="BH155" s="123">
        <v>74370</v>
      </c>
      <c r="BI155" s="123" t="s">
        <v>160</v>
      </c>
      <c r="BJ155" s="123">
        <v>29636</v>
      </c>
      <c r="BK155" s="123">
        <v>59576</v>
      </c>
      <c r="BL155" s="123" t="s">
        <v>160</v>
      </c>
      <c r="BM155" s="126">
        <v>23665</v>
      </c>
      <c r="BN155" s="126">
        <v>56010</v>
      </c>
      <c r="BO155" s="123" t="s">
        <v>160</v>
      </c>
      <c r="BP155" s="126">
        <v>36743</v>
      </c>
      <c r="BQ155" s="126">
        <v>73486</v>
      </c>
      <c r="BR155" s="123" t="s">
        <v>160</v>
      </c>
      <c r="BS155" s="123">
        <v>42007</v>
      </c>
      <c r="BT155" s="123">
        <v>84023</v>
      </c>
      <c r="BW155" s="123" t="s">
        <v>120</v>
      </c>
      <c r="BX155" s="125">
        <v>83315</v>
      </c>
      <c r="BY155" s="123">
        <v>159799</v>
      </c>
      <c r="CB155" s="128" t="s">
        <v>120</v>
      </c>
      <c r="CC155" s="128">
        <v>97932</v>
      </c>
      <c r="CD155" s="123">
        <v>261755</v>
      </c>
      <c r="CH155" s="128"/>
      <c r="CN155" s="128"/>
      <c r="CP155" s="123"/>
      <c r="CQ155" s="128"/>
    </row>
  </sheetData>
  <mergeCells count="62">
    <mergeCell ref="BR2:BT2"/>
    <mergeCell ref="BU2:BY2"/>
    <mergeCell ref="BU3:BY3"/>
    <mergeCell ref="BI2:BK2"/>
    <mergeCell ref="BL3:BN3"/>
    <mergeCell ref="BL2:BN2"/>
    <mergeCell ref="BO3:BQ3"/>
    <mergeCell ref="BO2:BQ2"/>
    <mergeCell ref="AC3:AE3"/>
    <mergeCell ref="AC2:AE2"/>
    <mergeCell ref="AF3:AH3"/>
    <mergeCell ref="AF2:AH2"/>
    <mergeCell ref="CO2:CQ2"/>
    <mergeCell ref="CO3:CQ3"/>
    <mergeCell ref="BF3:BH3"/>
    <mergeCell ref="BF2:BH2"/>
    <mergeCell ref="BI3:BK3"/>
    <mergeCell ref="AT3:AU3"/>
    <mergeCell ref="AV3:AW3"/>
    <mergeCell ref="AQ3:AS3"/>
    <mergeCell ref="AQ2:AS2"/>
    <mergeCell ref="AT2:AU2"/>
    <mergeCell ref="AV2:AW2"/>
    <mergeCell ref="BR3:BT3"/>
    <mergeCell ref="T2:V2"/>
    <mergeCell ref="W3:Y3"/>
    <mergeCell ref="W2:Y2"/>
    <mergeCell ref="Z3:AB3"/>
    <mergeCell ref="Z2:AB2"/>
    <mergeCell ref="T3:V3"/>
    <mergeCell ref="H2:J2"/>
    <mergeCell ref="B2:D2"/>
    <mergeCell ref="E2:G2"/>
    <mergeCell ref="B3:D3"/>
    <mergeCell ref="E3:G3"/>
    <mergeCell ref="H3:J3"/>
    <mergeCell ref="N2:P2"/>
    <mergeCell ref="N3:P3"/>
    <mergeCell ref="Q3:S3"/>
    <mergeCell ref="Q2:S2"/>
    <mergeCell ref="K3:M3"/>
    <mergeCell ref="K2:M2"/>
    <mergeCell ref="AI3:AJ3"/>
    <mergeCell ref="AK3:AL3"/>
    <mergeCell ref="AM3:AN3"/>
    <mergeCell ref="AO3:AP3"/>
    <mergeCell ref="AI2:AJ2"/>
    <mergeCell ref="AK2:AL2"/>
    <mergeCell ref="AM2:AN2"/>
    <mergeCell ref="AO2:AP2"/>
    <mergeCell ref="BC3:BE3"/>
    <mergeCell ref="BC2:BE2"/>
    <mergeCell ref="AX3:AZ3"/>
    <mergeCell ref="BA3:BB3"/>
    <mergeCell ref="AX2:AZ2"/>
    <mergeCell ref="BA2:BB2"/>
    <mergeCell ref="BZ3:CD3"/>
    <mergeCell ref="BZ2:CD2"/>
    <mergeCell ref="CE3:CI3"/>
    <mergeCell ref="CJ3:CN3"/>
    <mergeCell ref="CE2:CI2"/>
    <mergeCell ref="CJ2:CN2"/>
  </mergeCells>
  <pageMargins left="0.75" right="0.75" top="1" bottom="1" header="0.5" footer="0.5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Y284"/>
  <sheetViews>
    <sheetView zoomScale="60" zoomScaleNormal="60" workbookViewId="0">
      <pane xSplit="3" ySplit="3" topLeftCell="BH108" activePane="bottomRight" state="frozen"/>
      <selection pane="topRight" activeCell="D1" sqref="D1"/>
      <selection pane="bottomLeft" activeCell="A4" sqref="A4"/>
      <selection pane="bottomRight" activeCell="BL132" sqref="BL132"/>
    </sheetView>
  </sheetViews>
  <sheetFormatPr defaultRowHeight="14.4" x14ac:dyDescent="0.3"/>
  <cols>
    <col min="1" max="1" width="29.6640625" style="79" customWidth="1"/>
    <col min="2" max="2" width="14.77734375" style="79" customWidth="1"/>
    <col min="3" max="3" width="11.77734375" style="79" customWidth="1"/>
    <col min="4" max="58" width="15.109375" style="79" customWidth="1"/>
    <col min="59" max="59" width="15.109375" style="95" customWidth="1"/>
    <col min="60" max="62" width="15.109375" style="79" customWidth="1"/>
    <col min="63" max="63" width="15.109375" style="90" customWidth="1"/>
    <col min="64" max="64" width="15.109375" style="79" customWidth="1"/>
    <col min="65" max="66" width="15.109375" style="85" customWidth="1"/>
    <col min="67" max="16384" width="8.88671875" style="85"/>
  </cols>
  <sheetData>
    <row r="1" spans="1:67" s="77" customFormat="1" x14ac:dyDescent="0.3">
      <c r="A1" s="51" t="s">
        <v>370</v>
      </c>
      <c r="B1" s="51"/>
      <c r="C1" s="209" t="s">
        <v>303</v>
      </c>
      <c r="D1" s="209"/>
      <c r="E1" s="209" t="s">
        <v>304</v>
      </c>
      <c r="F1" s="209"/>
      <c r="G1" s="209" t="s">
        <v>305</v>
      </c>
      <c r="H1" s="209"/>
      <c r="I1" s="209" t="s">
        <v>411</v>
      </c>
      <c r="J1" s="209"/>
      <c r="K1" s="209" t="s">
        <v>412</v>
      </c>
      <c r="L1" s="209"/>
      <c r="M1" s="209" t="s">
        <v>308</v>
      </c>
      <c r="N1" s="209"/>
      <c r="O1" s="209" t="s">
        <v>309</v>
      </c>
      <c r="P1" s="209"/>
      <c r="Q1" s="209" t="s">
        <v>310</v>
      </c>
      <c r="R1" s="209"/>
      <c r="S1" s="209" t="s">
        <v>311</v>
      </c>
      <c r="T1" s="209"/>
      <c r="U1" s="209" t="s">
        <v>312</v>
      </c>
      <c r="V1" s="209"/>
      <c r="W1" s="209" t="s">
        <v>313</v>
      </c>
      <c r="X1" s="209"/>
      <c r="Y1" s="209"/>
      <c r="Z1" s="209"/>
      <c r="AA1" s="209"/>
      <c r="AB1" s="209"/>
      <c r="AC1" s="76"/>
      <c r="AD1" s="209" t="s">
        <v>315</v>
      </c>
      <c r="AE1" s="209"/>
      <c r="AF1" s="209"/>
      <c r="AG1" s="209"/>
      <c r="AH1" s="209" t="s">
        <v>314</v>
      </c>
      <c r="AI1" s="209"/>
      <c r="AJ1" s="209"/>
      <c r="AK1" s="210" t="s">
        <v>155</v>
      </c>
      <c r="AL1" s="210"/>
      <c r="AM1" s="210" t="s">
        <v>159</v>
      </c>
      <c r="AN1" s="210"/>
      <c r="AO1" s="210" t="s">
        <v>169</v>
      </c>
      <c r="AP1" s="210"/>
      <c r="AQ1" s="210" t="s">
        <v>171</v>
      </c>
      <c r="AR1" s="210"/>
      <c r="AS1" s="210" t="s">
        <v>172</v>
      </c>
      <c r="AT1" s="210"/>
      <c r="AU1" s="210" t="s">
        <v>173</v>
      </c>
      <c r="AV1" s="210"/>
      <c r="AW1" s="211" t="s">
        <v>175</v>
      </c>
      <c r="AX1" s="211"/>
      <c r="AY1" s="211"/>
      <c r="AZ1" s="211"/>
      <c r="BA1" s="211" t="s">
        <v>175</v>
      </c>
      <c r="BB1" s="211"/>
      <c r="BC1" s="211"/>
      <c r="BD1" s="211"/>
      <c r="BE1" s="211" t="s">
        <v>183</v>
      </c>
      <c r="BF1" s="211"/>
      <c r="BG1" s="211"/>
      <c r="BH1" s="211"/>
      <c r="BI1" s="211"/>
      <c r="BJ1" s="211"/>
      <c r="BK1" s="211"/>
      <c r="BL1" s="211"/>
      <c r="BM1" s="212" t="s">
        <v>185</v>
      </c>
      <c r="BN1" s="212"/>
    </row>
    <row r="2" spans="1:67" s="60" customFormat="1" x14ac:dyDescent="0.3">
      <c r="A2" s="78"/>
      <c r="B2" s="149"/>
      <c r="C2" s="58"/>
      <c r="D2" s="59" t="s">
        <v>410</v>
      </c>
      <c r="E2" s="58"/>
      <c r="F2" s="59" t="s">
        <v>371</v>
      </c>
      <c r="G2" s="58"/>
      <c r="H2" s="59" t="s">
        <v>372</v>
      </c>
      <c r="I2" s="58"/>
      <c r="J2" s="59" t="s">
        <v>373</v>
      </c>
      <c r="K2" s="58"/>
      <c r="L2" s="59" t="s">
        <v>374</v>
      </c>
      <c r="M2" s="58"/>
      <c r="N2" s="59" t="s">
        <v>375</v>
      </c>
      <c r="O2" s="58"/>
      <c r="P2" s="59" t="s">
        <v>376</v>
      </c>
      <c r="Q2" s="58"/>
      <c r="R2" s="59" t="s">
        <v>377</v>
      </c>
      <c r="S2" s="58"/>
      <c r="T2" s="59" t="s">
        <v>378</v>
      </c>
      <c r="U2" s="58"/>
      <c r="V2" s="59" t="s">
        <v>379</v>
      </c>
      <c r="W2" s="58"/>
      <c r="X2" s="59" t="s">
        <v>380</v>
      </c>
      <c r="Y2" s="59"/>
      <c r="Z2" s="59" t="s">
        <v>381</v>
      </c>
      <c r="AA2" s="59" t="s">
        <v>382</v>
      </c>
      <c r="AB2" s="59" t="s">
        <v>383</v>
      </c>
      <c r="AC2" s="59" t="s">
        <v>384</v>
      </c>
      <c r="AD2" s="58"/>
      <c r="AE2" s="59" t="s">
        <v>385</v>
      </c>
      <c r="AF2" s="59" t="s">
        <v>386</v>
      </c>
      <c r="AG2" s="59" t="s">
        <v>387</v>
      </c>
      <c r="AH2" s="58"/>
      <c r="AI2" s="59" t="s">
        <v>388</v>
      </c>
      <c r="AJ2" s="59" t="s">
        <v>389</v>
      </c>
      <c r="AK2" s="58"/>
      <c r="AL2" s="59" t="s">
        <v>390</v>
      </c>
      <c r="AM2" s="58"/>
      <c r="AN2" s="59" t="s">
        <v>391</v>
      </c>
      <c r="AO2" s="58"/>
      <c r="AP2" s="59" t="s">
        <v>392</v>
      </c>
      <c r="AQ2" s="58"/>
      <c r="AR2" s="59" t="s">
        <v>393</v>
      </c>
      <c r="AS2" s="58"/>
      <c r="AT2" s="59" t="s">
        <v>394</v>
      </c>
      <c r="AU2" s="59"/>
      <c r="AV2" s="59" t="s">
        <v>395</v>
      </c>
      <c r="AW2" s="58"/>
      <c r="AX2" s="59" t="s">
        <v>403</v>
      </c>
      <c r="AY2" s="59"/>
      <c r="AZ2" s="59" t="s">
        <v>403</v>
      </c>
      <c r="BA2" s="58"/>
      <c r="BB2" s="59" t="s">
        <v>404</v>
      </c>
      <c r="BC2" s="58"/>
      <c r="BD2" s="59" t="s">
        <v>404</v>
      </c>
      <c r="BE2" s="58"/>
      <c r="BF2" s="59" t="s">
        <v>405</v>
      </c>
      <c r="BG2" s="58"/>
      <c r="BH2" s="59" t="s">
        <v>405</v>
      </c>
      <c r="BI2" s="58"/>
      <c r="BJ2" s="59" t="s">
        <v>406</v>
      </c>
      <c r="BK2" s="58"/>
      <c r="BL2" s="59" t="s">
        <v>406</v>
      </c>
      <c r="BM2" s="58"/>
      <c r="BN2" s="59" t="s">
        <v>407</v>
      </c>
    </row>
    <row r="3" spans="1:67" s="60" customFormat="1" ht="32.4" customHeight="1" x14ac:dyDescent="0.3">
      <c r="A3" s="78" t="s">
        <v>1</v>
      </c>
      <c r="B3" s="149" t="s">
        <v>496</v>
      </c>
      <c r="C3" s="58" t="s">
        <v>54</v>
      </c>
      <c r="D3" s="59" t="s">
        <v>409</v>
      </c>
      <c r="E3" s="58" t="s">
        <v>54</v>
      </c>
      <c r="F3" s="59" t="s">
        <v>409</v>
      </c>
      <c r="G3" s="58" t="s">
        <v>54</v>
      </c>
      <c r="H3" s="59" t="s">
        <v>409</v>
      </c>
      <c r="I3" s="58" t="s">
        <v>54</v>
      </c>
      <c r="J3" s="59" t="s">
        <v>409</v>
      </c>
      <c r="K3" s="58" t="s">
        <v>54</v>
      </c>
      <c r="L3" s="59" t="s">
        <v>409</v>
      </c>
      <c r="M3" s="58" t="s">
        <v>54</v>
      </c>
      <c r="N3" s="59" t="s">
        <v>409</v>
      </c>
      <c r="O3" s="58" t="s">
        <v>54</v>
      </c>
      <c r="P3" s="59" t="s">
        <v>409</v>
      </c>
      <c r="Q3" s="58" t="s">
        <v>54</v>
      </c>
      <c r="R3" s="59" t="s">
        <v>409</v>
      </c>
      <c r="S3" s="58" t="s">
        <v>54</v>
      </c>
      <c r="T3" s="59" t="s">
        <v>409</v>
      </c>
      <c r="U3" s="58" t="s">
        <v>54</v>
      </c>
      <c r="V3" s="59" t="s">
        <v>409</v>
      </c>
      <c r="W3" s="58" t="s">
        <v>54</v>
      </c>
      <c r="X3" s="59" t="s">
        <v>409</v>
      </c>
      <c r="Y3" s="58" t="s">
        <v>54</v>
      </c>
      <c r="Z3" s="59" t="s">
        <v>409</v>
      </c>
      <c r="AA3" s="59" t="s">
        <v>409</v>
      </c>
      <c r="AB3" s="59" t="s">
        <v>409</v>
      </c>
      <c r="AC3" s="59" t="s">
        <v>409</v>
      </c>
      <c r="AD3" s="58" t="s">
        <v>54</v>
      </c>
      <c r="AE3" s="59" t="s">
        <v>409</v>
      </c>
      <c r="AF3" s="59" t="s">
        <v>409</v>
      </c>
      <c r="AG3" s="59" t="s">
        <v>409</v>
      </c>
      <c r="AH3" s="58" t="s">
        <v>54</v>
      </c>
      <c r="AI3" s="59" t="s">
        <v>409</v>
      </c>
      <c r="AJ3" s="59" t="s">
        <v>409</v>
      </c>
      <c r="AK3" s="58" t="s">
        <v>54</v>
      </c>
      <c r="AL3" s="59" t="s">
        <v>409</v>
      </c>
      <c r="AM3" s="58" t="s">
        <v>54</v>
      </c>
      <c r="AN3" s="59" t="s">
        <v>409</v>
      </c>
      <c r="AO3" s="58" t="s">
        <v>54</v>
      </c>
      <c r="AP3" s="59" t="s">
        <v>409</v>
      </c>
      <c r="AQ3" s="58" t="s">
        <v>54</v>
      </c>
      <c r="AR3" s="59" t="s">
        <v>409</v>
      </c>
      <c r="AS3" s="58" t="s">
        <v>54</v>
      </c>
      <c r="AT3" s="59" t="s">
        <v>409</v>
      </c>
      <c r="AU3" s="58" t="s">
        <v>54</v>
      </c>
      <c r="AV3" s="59" t="s">
        <v>409</v>
      </c>
      <c r="AW3" s="58" t="s">
        <v>54</v>
      </c>
      <c r="AX3" s="59" t="s">
        <v>409</v>
      </c>
      <c r="AY3" s="58" t="s">
        <v>408</v>
      </c>
      <c r="AZ3" s="59" t="s">
        <v>409</v>
      </c>
      <c r="BA3" s="58" t="s">
        <v>54</v>
      </c>
      <c r="BB3" s="59" t="s">
        <v>409</v>
      </c>
      <c r="BC3" s="58" t="s">
        <v>408</v>
      </c>
      <c r="BD3" s="59" t="s">
        <v>409</v>
      </c>
      <c r="BE3" s="58" t="s">
        <v>54</v>
      </c>
      <c r="BF3" s="59" t="s">
        <v>409</v>
      </c>
      <c r="BG3" s="58" t="s">
        <v>408</v>
      </c>
      <c r="BH3" s="59" t="s">
        <v>409</v>
      </c>
      <c r="BI3" s="58" t="s">
        <v>54</v>
      </c>
      <c r="BJ3" s="59" t="s">
        <v>409</v>
      </c>
      <c r="BK3" s="58" t="s">
        <v>408</v>
      </c>
      <c r="BL3" s="59" t="s">
        <v>409</v>
      </c>
      <c r="BM3" s="58" t="s">
        <v>54</v>
      </c>
      <c r="BN3" s="59" t="s">
        <v>409</v>
      </c>
    </row>
    <row r="4" spans="1:67" x14ac:dyDescent="0.3">
      <c r="A4" s="79" t="s">
        <v>156</v>
      </c>
      <c r="B4" s="148" t="s">
        <v>346</v>
      </c>
      <c r="C4" s="80" t="s">
        <v>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 t="s">
        <v>120</v>
      </c>
      <c r="AL4" s="80">
        <f>'Imports - Data (Raw)'!BE5/'Imports - Data (Raw)'!BD5/$D$256</f>
        <v>7.5335133191450874</v>
      </c>
      <c r="AM4" s="80" t="s">
        <v>120</v>
      </c>
      <c r="AN4" s="80">
        <f>'Imports - Data (Raw)'!BH5/'Imports - Data (Raw)'!BG5/$D$256</f>
        <v>7.5335133191450874</v>
      </c>
      <c r="AO4" s="80" t="s">
        <v>120</v>
      </c>
      <c r="AP4" s="80">
        <f>'Imports - Data (Raw)'!BK5/'Imports - Data (Raw)'!BJ5/$D$256</f>
        <v>7.5335133191450874</v>
      </c>
      <c r="AQ4" s="80" t="s">
        <v>120</v>
      </c>
      <c r="AR4" s="81">
        <f>'Imports - Data (Raw)'!BN5/'Imports - Data (Raw)'!BM5/$D$256</f>
        <v>7.5335133191450874</v>
      </c>
      <c r="AS4" s="80" t="s">
        <v>120</v>
      </c>
      <c r="AT4" s="80">
        <f>'Imports - Data (Raw)'!BQ5/'Imports - Data (Raw)'!BP5/$D$256</f>
        <v>7.5335133191450874</v>
      </c>
      <c r="AU4" s="80" t="s">
        <v>120</v>
      </c>
      <c r="AV4" s="80">
        <f>'Imports - Data (Raw)'!BT5/'Imports - Data (Raw)'!BS5/$D$256</f>
        <v>7.5335133191450874</v>
      </c>
      <c r="AW4" s="80"/>
      <c r="AX4" s="80"/>
      <c r="AY4" s="80"/>
      <c r="AZ4" s="80"/>
      <c r="BA4" s="80"/>
      <c r="BB4" s="80"/>
      <c r="BC4" s="80"/>
      <c r="BD4" s="80"/>
      <c r="BE4" s="80" t="s">
        <v>125</v>
      </c>
      <c r="BF4" s="80">
        <f>'Imports - Data (Raw)'!CI5/'Imports - Data (Raw)'!CF5</f>
        <v>10.091306459446333</v>
      </c>
      <c r="BG4" s="82" t="s">
        <v>120</v>
      </c>
      <c r="BH4" s="80">
        <f>'Imports - Data (Raw)'!CI5/'Imports - Data (Raw)'!CH5</f>
        <v>18.906278434940855</v>
      </c>
      <c r="BI4" s="80" t="s">
        <v>125</v>
      </c>
      <c r="BJ4" s="80">
        <f>'Imports - Data (Raw)'!CN5/'Imports - Data (Raw)'!CK5</f>
        <v>12.619926199261993</v>
      </c>
      <c r="BK4" s="83" t="s">
        <v>120</v>
      </c>
      <c r="BL4" s="80">
        <f>'Imports - Data (Raw)'!CN5/'Imports - Data (Raw)'!CM5</f>
        <v>23.893805309734514</v>
      </c>
      <c r="BM4" s="84"/>
      <c r="BN4" s="84"/>
      <c r="BO4" s="84"/>
    </row>
    <row r="5" spans="1:67" x14ac:dyDescent="0.3">
      <c r="A5" s="86" t="s">
        <v>152</v>
      </c>
      <c r="B5" s="148" t="s">
        <v>348</v>
      </c>
      <c r="C5" s="80" t="s">
        <v>498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 t="s">
        <v>125</v>
      </c>
      <c r="AE5" s="80">
        <f>'Imports - Data (Raw)'!AS6/'Imports - Data (Raw)'!AR6</f>
        <v>5.2691075514874139</v>
      </c>
      <c r="AF5" s="80">
        <f>'Imports - Data (Raw)'!AU6/'Imports - Data (Raw)'!AT6</f>
        <v>2.4340600904014891</v>
      </c>
      <c r="AG5" s="80">
        <f>'Imports - Data (Raw)'!AW6/'Imports - Data (Raw)'!AV6</f>
        <v>2.8674087953267939</v>
      </c>
      <c r="AH5" s="80" t="s">
        <v>125</v>
      </c>
      <c r="AI5" s="80">
        <f>'Imports - Data (Raw)'!AZ6/'Imports - Data (Raw)'!AY6</f>
        <v>3.3879156613867618</v>
      </c>
      <c r="AJ5" s="80">
        <f>'Imports - Data (Raw)'!BB6/'Imports - Data (Raw)'!BA6</f>
        <v>2.7160493827160495</v>
      </c>
      <c r="AK5" s="80"/>
      <c r="AL5" s="80"/>
      <c r="AM5" s="80"/>
      <c r="AN5" s="80"/>
      <c r="AO5" s="80"/>
      <c r="AP5" s="80"/>
      <c r="AQ5" s="80"/>
      <c r="AR5" s="81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1"/>
      <c r="BD5" s="80"/>
      <c r="BE5" s="80"/>
      <c r="BF5" s="80"/>
      <c r="BG5" s="87"/>
      <c r="BH5" s="80"/>
      <c r="BI5" s="80"/>
      <c r="BJ5" s="80"/>
      <c r="BK5" s="87"/>
      <c r="BL5" s="80"/>
      <c r="BM5" s="84"/>
      <c r="BN5" s="84"/>
      <c r="BO5" s="84"/>
    </row>
    <row r="6" spans="1:67" x14ac:dyDescent="0.3">
      <c r="A6" s="86" t="s">
        <v>607</v>
      </c>
      <c r="B6" s="148" t="s">
        <v>344</v>
      </c>
      <c r="C6" s="80" t="s">
        <v>538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 t="s">
        <v>132</v>
      </c>
      <c r="X6" s="80">
        <f>'Imports - Data (Raw)'!AH7/'Imports - Data (Raw)'!AG7/25</f>
        <v>35.813084112149532</v>
      </c>
      <c r="Y6" s="181" t="s">
        <v>132</v>
      </c>
      <c r="Z6" s="80">
        <f>'Imports - Data (Raw)'!AJ7/'Imports - Data (Raw)'!AI7/25</f>
        <v>34.942528735632187</v>
      </c>
      <c r="AA6" s="80">
        <f>'Imports - Data (Raw)'!AL7/'Imports - Data (Raw)'!AK7/25</f>
        <v>38.792682926829272</v>
      </c>
      <c r="AB6" s="80">
        <f>'Imports - Data (Raw)'!AN7/'Imports - Data (Raw)'!AM7/25</f>
        <v>37.28052805280528</v>
      </c>
      <c r="AC6" s="80">
        <f>'Imports - Data (Raw)'!AP7/'Imports - Data (Raw)'!AO7/25</f>
        <v>21.816993464052288</v>
      </c>
      <c r="AD6" s="80"/>
      <c r="AE6" s="80"/>
      <c r="AF6" s="80"/>
      <c r="AG6" s="80"/>
      <c r="AH6" s="80"/>
      <c r="AI6" s="80"/>
      <c r="AJ6" s="80"/>
      <c r="AK6" s="80" t="s">
        <v>132</v>
      </c>
      <c r="AL6" s="80">
        <f>'Imports - Data (Raw)'!BE7/'Imports - Data (Raw)'!BD7</f>
        <v>20.078740157480315</v>
      </c>
      <c r="AM6" s="80" t="s">
        <v>132</v>
      </c>
      <c r="AN6" s="80">
        <f>'Imports - Data (Raw)'!BH7/'Imports - Data (Raw)'!BG7</f>
        <v>20</v>
      </c>
      <c r="AO6" s="80" t="s">
        <v>132</v>
      </c>
      <c r="AP6" s="80">
        <f>'Imports - Data (Raw)'!BK7/'Imports - Data (Raw)'!BJ7</f>
        <v>20</v>
      </c>
      <c r="AQ6" s="80" t="s">
        <v>121</v>
      </c>
      <c r="AR6" s="81">
        <f>'Imports - Data (Raw)'!BN7/'Imports - Data (Raw)'!BM7</f>
        <v>20</v>
      </c>
      <c r="AS6" s="80" t="s">
        <v>132</v>
      </c>
      <c r="AT6" s="80">
        <f>'Imports - Data (Raw)'!BQ7/'Imports - Data (Raw)'!BP7</f>
        <v>20</v>
      </c>
      <c r="AU6" s="80" t="s">
        <v>132</v>
      </c>
      <c r="AV6" s="80">
        <f>'Imports - Data (Raw)'!BT7/'Imports - Data (Raw)'!BS7</f>
        <v>20</v>
      </c>
      <c r="AW6" s="80"/>
      <c r="AX6" s="80"/>
      <c r="AY6" s="80"/>
      <c r="AZ6" s="80"/>
      <c r="BA6" s="80"/>
      <c r="BB6" s="80"/>
      <c r="BC6" s="81"/>
      <c r="BD6" s="80"/>
      <c r="BE6" s="80"/>
      <c r="BF6" s="80"/>
      <c r="BG6" s="87"/>
      <c r="BH6" s="80"/>
      <c r="BI6" s="80"/>
      <c r="BJ6" s="80"/>
      <c r="BK6" s="87"/>
      <c r="BL6" s="80"/>
      <c r="BM6" s="84"/>
      <c r="BN6" s="84"/>
      <c r="BO6" s="84"/>
    </row>
    <row r="7" spans="1:67" x14ac:dyDescent="0.3">
      <c r="A7" s="86" t="s">
        <v>5</v>
      </c>
      <c r="B7" s="148" t="s">
        <v>346</v>
      </c>
      <c r="C7" s="80" t="s">
        <v>2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1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1"/>
      <c r="BD7" s="80"/>
      <c r="BE7" s="80" t="s">
        <v>184</v>
      </c>
      <c r="BF7" s="80">
        <f>'Imports - Data (Raw)'!CI8/'Imports - Data (Raw)'!CF8</f>
        <v>20.577142857142857</v>
      </c>
      <c r="BG7" s="87" t="s">
        <v>120</v>
      </c>
      <c r="BH7" s="80">
        <f>'Imports - Data (Raw)'!CI8/'Imports - Data (Raw)'!CH8</f>
        <v>1800.5</v>
      </c>
      <c r="BI7" s="80" t="s">
        <v>184</v>
      </c>
      <c r="BJ7" s="80">
        <f>'Imports - Data (Raw)'!CN8/'Imports - Data (Raw)'!CK8</f>
        <v>4.24</v>
      </c>
      <c r="BK7" s="87" t="s">
        <v>120</v>
      </c>
      <c r="BL7" s="80">
        <f>'Imports - Data (Raw)'!CN8/'Imports - Data (Raw)'!CM8</f>
        <v>265</v>
      </c>
      <c r="BM7" s="84"/>
      <c r="BN7" s="84"/>
      <c r="BO7" s="84"/>
    </row>
    <row r="8" spans="1:67" x14ac:dyDescent="0.3">
      <c r="A8" s="86" t="s">
        <v>187</v>
      </c>
      <c r="B8" s="148" t="s">
        <v>346</v>
      </c>
      <c r="C8" s="80" t="s">
        <v>2</v>
      </c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1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1"/>
      <c r="BD8" s="80"/>
      <c r="BE8" s="80" t="s">
        <v>132</v>
      </c>
      <c r="BF8" s="80">
        <f>'Imports - Data (Raw)'!CI9/'Imports - Data (Raw)'!CF9</f>
        <v>2.5680539932508437</v>
      </c>
      <c r="BG8" s="87" t="s">
        <v>120</v>
      </c>
      <c r="BH8" s="80">
        <f>'Imports - Data (Raw)'!CI9/'Imports - Data (Raw)'!CH9</f>
        <v>22.603960396039604</v>
      </c>
      <c r="BI8" s="80" t="s">
        <v>132</v>
      </c>
      <c r="BJ8" s="80">
        <f>'Imports - Data (Raw)'!CN9/'Imports - Data (Raw)'!CK9</f>
        <v>1.3516320474777448</v>
      </c>
      <c r="BK8" s="87" t="s">
        <v>120</v>
      </c>
      <c r="BL8" s="80">
        <f>'Imports - Data (Raw)'!CN9/'Imports - Data (Raw)'!CM9</f>
        <v>10.471264367816092</v>
      </c>
      <c r="BM8" s="84"/>
      <c r="BN8" s="84"/>
      <c r="BO8" s="84"/>
    </row>
    <row r="9" spans="1:67" x14ac:dyDescent="0.3">
      <c r="A9" s="86" t="s">
        <v>6</v>
      </c>
      <c r="B9" s="148" t="s">
        <v>346</v>
      </c>
      <c r="C9" s="80" t="s">
        <v>2</v>
      </c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1"/>
      <c r="AS9" s="80"/>
      <c r="AT9" s="80"/>
      <c r="AU9" s="80"/>
      <c r="AV9" s="80"/>
      <c r="AW9" s="80" t="s">
        <v>132</v>
      </c>
      <c r="AX9" s="80">
        <f>'Imports - Data (Raw)'!BY10/'Imports - Data (Raw)'!BV10</f>
        <v>29.077348066298342</v>
      </c>
      <c r="AY9" s="80" t="s">
        <v>120</v>
      </c>
      <c r="AZ9" s="80">
        <f>'Imports - Data (Raw)'!BY10/'Imports - Data (Raw)'!BX10</f>
        <v>263.14999999999998</v>
      </c>
      <c r="BA9" s="80" t="s">
        <v>132</v>
      </c>
      <c r="BB9" s="80">
        <f>'Imports - Data (Raw)'!CD10/'Imports - Data (Raw)'!CA10</f>
        <v>33.141104294478531</v>
      </c>
      <c r="BC9" s="81" t="s">
        <v>120</v>
      </c>
      <c r="BD9" s="80">
        <f>'Imports - Data (Raw)'!CD10/'Imports - Data (Raw)'!CC10</f>
        <v>300.11111111111109</v>
      </c>
      <c r="BE9" s="80" t="s">
        <v>132</v>
      </c>
      <c r="BF9" s="80">
        <f>'Imports - Data (Raw)'!CI10/'Imports - Data (Raw)'!CF10</f>
        <v>50.683823529411768</v>
      </c>
      <c r="BG9" s="87" t="s">
        <v>120</v>
      </c>
      <c r="BH9" s="80">
        <f>'Imports - Data (Raw)'!CI10/'Imports - Data (Raw)'!CH10</f>
        <v>459.53333333333336</v>
      </c>
      <c r="BI9" s="80" t="s">
        <v>132</v>
      </c>
      <c r="BJ9" s="80">
        <f>'Imports - Data (Raw)'!CN10/'Imports - Data (Raw)'!CK10</f>
        <v>14.323741007194245</v>
      </c>
      <c r="BK9" s="87" t="s">
        <v>120</v>
      </c>
      <c r="BL9" s="80">
        <f>'Imports - Data (Raw)'!CN10/'Imports - Data (Raw)'!CM10</f>
        <v>110.61111111111111</v>
      </c>
      <c r="BM9" s="84"/>
      <c r="BN9" s="84"/>
      <c r="BO9" s="84"/>
    </row>
    <row r="10" spans="1:67" x14ac:dyDescent="0.3">
      <c r="A10" s="86" t="s">
        <v>7</v>
      </c>
      <c r="B10" s="148" t="s">
        <v>348</v>
      </c>
      <c r="C10" s="80" t="s">
        <v>498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 t="s">
        <v>125</v>
      </c>
      <c r="AN10" s="80">
        <f>'Imports - Data (Raw)'!BH11/'Imports - Data (Raw)'!BG11</f>
        <v>40</v>
      </c>
      <c r="AO10" s="80"/>
      <c r="AP10" s="80"/>
      <c r="AQ10" s="80"/>
      <c r="AR10" s="81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1"/>
      <c r="BD10" s="80"/>
      <c r="BE10" s="80"/>
      <c r="BF10" s="80"/>
      <c r="BG10" s="82"/>
      <c r="BH10" s="80"/>
      <c r="BI10" s="80"/>
      <c r="BJ10" s="80"/>
      <c r="BK10" s="83"/>
      <c r="BL10" s="80"/>
      <c r="BM10" s="84"/>
      <c r="BN10" s="84"/>
      <c r="BO10" s="84"/>
    </row>
    <row r="11" spans="1:67" x14ac:dyDescent="0.3">
      <c r="A11" s="86" t="s">
        <v>413</v>
      </c>
      <c r="B11" s="148" t="s">
        <v>346</v>
      </c>
      <c r="C11" s="80" t="s">
        <v>2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 t="s">
        <v>120</v>
      </c>
      <c r="AN11" s="80">
        <f>'Imports - Data (Raw)'!BH12/'Imports - Data (Raw)'!BG12</f>
        <v>12</v>
      </c>
      <c r="AO11" s="80" t="s">
        <v>120</v>
      </c>
      <c r="AP11" s="80">
        <f>'Imports - Data (Raw)'!BK12/'Imports - Data (Raw)'!BJ12</f>
        <v>12</v>
      </c>
      <c r="AQ11" s="80" t="s">
        <v>120</v>
      </c>
      <c r="AR11" s="81">
        <f>'Imports - Data (Raw)'!BN12/'Imports - Data (Raw)'!BM12</f>
        <v>12</v>
      </c>
      <c r="AS11" s="80" t="s">
        <v>120</v>
      </c>
      <c r="AT11" s="80">
        <f>'Imports - Data (Raw)'!BQ12/'Imports - Data (Raw)'!BP12</f>
        <v>12.013530884243286</v>
      </c>
      <c r="AU11" s="80" t="s">
        <v>120</v>
      </c>
      <c r="AV11" s="80">
        <f>'Imports - Data (Raw)'!BT12/'Imports - Data (Raw)'!BS12</f>
        <v>8</v>
      </c>
      <c r="AW11" s="80"/>
      <c r="AX11" s="80"/>
      <c r="AY11" s="80"/>
      <c r="AZ11" s="80"/>
      <c r="BA11" s="80"/>
      <c r="BB11" s="80"/>
      <c r="BC11" s="81"/>
      <c r="BD11" s="80"/>
      <c r="BE11" s="80"/>
      <c r="BF11" s="80"/>
      <c r="BG11" s="82"/>
      <c r="BH11" s="80"/>
      <c r="BI11" s="80"/>
      <c r="BJ11" s="80"/>
      <c r="BK11" s="83"/>
      <c r="BL11" s="80"/>
      <c r="BM11" s="84"/>
      <c r="BN11" s="84"/>
      <c r="BO11" s="84"/>
    </row>
    <row r="12" spans="1:67" x14ac:dyDescent="0.3">
      <c r="A12" s="86" t="s">
        <v>74</v>
      </c>
      <c r="B12" s="148" t="s">
        <v>348</v>
      </c>
      <c r="C12" s="80" t="s">
        <v>498</v>
      </c>
      <c r="D12" s="80"/>
      <c r="E12" s="80"/>
      <c r="F12" s="80"/>
      <c r="G12" s="80"/>
      <c r="H12" s="80"/>
      <c r="I12" s="80"/>
      <c r="J12" s="80"/>
      <c r="K12" s="80" t="s">
        <v>125</v>
      </c>
      <c r="L12" s="80">
        <f>'Imports - Data (Raw)'!P13/'Imports - Data (Raw)'!O13</f>
        <v>42.160493827160494</v>
      </c>
      <c r="M12" s="80" t="s">
        <v>125</v>
      </c>
      <c r="N12" s="80">
        <f>'Imports - Data (Raw)'!S13/'Imports - Data (Raw)'!R13</f>
        <v>37.52066115702479</v>
      </c>
      <c r="O12" s="80" t="s">
        <v>125</v>
      </c>
      <c r="P12" s="80">
        <f>'Imports - Data (Raw)'!V13/'Imports - Data (Raw)'!U13</f>
        <v>50.123456790123456</v>
      </c>
      <c r="Q12" s="80" t="s">
        <v>125</v>
      </c>
      <c r="R12" s="80">
        <f>'Imports - Data (Raw)'!Y13/'Imports - Data (Raw)'!X13</f>
        <v>26.783719074221867</v>
      </c>
      <c r="S12" s="80" t="s">
        <v>125</v>
      </c>
      <c r="T12" s="80">
        <f>'Imports - Data (Raw)'!AB13/'Imports - Data (Raw)'!AA13</f>
        <v>32.353629976580798</v>
      </c>
      <c r="U12" s="80" t="s">
        <v>125</v>
      </c>
      <c r="V12" s="80">
        <f>'Imports - Data (Raw)'!AE13/'Imports - Data (Raw)'!AD13</f>
        <v>38.656884875846501</v>
      </c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 t="s">
        <v>125</v>
      </c>
      <c r="AL12" s="80">
        <f>'Imports - Data (Raw)'!BE13/'Imports - Data (Raw)'!BD13</f>
        <v>8</v>
      </c>
      <c r="AM12" s="80"/>
      <c r="AN12" s="80"/>
      <c r="AO12" s="80"/>
      <c r="AP12" s="80"/>
      <c r="AQ12" s="80"/>
      <c r="AR12" s="81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1"/>
      <c r="BD12" s="80"/>
      <c r="BE12" s="80"/>
      <c r="BF12" s="80"/>
      <c r="BG12" s="82"/>
      <c r="BH12" s="80"/>
      <c r="BI12" s="80"/>
      <c r="BJ12" s="80"/>
      <c r="BK12" s="83"/>
      <c r="BL12" s="80"/>
      <c r="BM12" s="84"/>
      <c r="BN12" s="84"/>
      <c r="BO12" s="84"/>
    </row>
    <row r="13" spans="1:67" x14ac:dyDescent="0.3">
      <c r="A13" s="86" t="s">
        <v>129</v>
      </c>
      <c r="B13" s="148" t="s">
        <v>349</v>
      </c>
      <c r="C13" s="80" t="s">
        <v>540</v>
      </c>
      <c r="D13" s="80">
        <f>'Imports - Data (Raw)'!D14/'Imports - Data (Raw)'!C14</f>
        <v>25.326361655773422</v>
      </c>
      <c r="E13" s="80" t="s">
        <v>119</v>
      </c>
      <c r="F13" s="80">
        <f>'Imports - Data (Raw)'!G14/'Imports - Data (Raw)'!F14</f>
        <v>33.932321699544765</v>
      </c>
      <c r="G13" s="80" t="s">
        <v>119</v>
      </c>
      <c r="H13" s="80">
        <f>'Imports - Data (Raw)'!J14/'Imports - Data (Raw)'!I14</f>
        <v>28.48101983002833</v>
      </c>
      <c r="I13" s="80" t="s">
        <v>119</v>
      </c>
      <c r="J13" s="80">
        <f>'Imports - Data (Raw)'!M14/'Imports - Data (Raw)'!L14</f>
        <v>12.771129394166044</v>
      </c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 t="s">
        <v>125</v>
      </c>
      <c r="AI13" s="80">
        <f>'Imports - Data (Raw)'!AZ14/'Imports - Data (Raw)'!AY14</f>
        <v>7.25</v>
      </c>
      <c r="AJ13" s="80">
        <f>'Imports - Data (Raw)'!BB14/'Imports - Data (Raw)'!BA14</f>
        <v>7.4285714285714288</v>
      </c>
      <c r="AK13" s="80"/>
      <c r="AL13" s="80"/>
      <c r="AM13" s="80"/>
      <c r="AN13" s="80"/>
      <c r="AO13" s="80"/>
      <c r="AP13" s="80"/>
      <c r="AQ13" s="80"/>
      <c r="AR13" s="81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1"/>
      <c r="BD13" s="80"/>
      <c r="BE13" s="80"/>
      <c r="BF13" s="80"/>
      <c r="BG13" s="82"/>
      <c r="BH13" s="80"/>
      <c r="BI13" s="80"/>
      <c r="BJ13" s="80"/>
      <c r="BK13" s="83"/>
      <c r="BL13" s="80"/>
      <c r="BM13" s="84"/>
      <c r="BN13" s="84"/>
      <c r="BO13" s="84"/>
    </row>
    <row r="14" spans="1:67" x14ac:dyDescent="0.3">
      <c r="A14" s="86" t="s">
        <v>170</v>
      </c>
      <c r="B14" s="148" t="s">
        <v>348</v>
      </c>
      <c r="C14" s="80" t="s">
        <v>498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 t="s">
        <v>125</v>
      </c>
      <c r="AP14" s="80">
        <f>'Imports - Data (Raw)'!BK15/'Imports - Data (Raw)'!BJ15</f>
        <v>28.827392120075046</v>
      </c>
      <c r="AQ14" s="80"/>
      <c r="AR14" s="81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1"/>
      <c r="BD14" s="80"/>
      <c r="BE14" s="80"/>
      <c r="BF14" s="80"/>
      <c r="BG14" s="82"/>
      <c r="BH14" s="80"/>
      <c r="BI14" s="80"/>
      <c r="BJ14" s="80"/>
      <c r="BK14" s="83"/>
      <c r="BL14" s="80"/>
      <c r="BM14" s="84"/>
      <c r="BN14" s="84"/>
      <c r="BO14" s="84"/>
    </row>
    <row r="15" spans="1:67" x14ac:dyDescent="0.3">
      <c r="A15" s="86" t="s">
        <v>8</v>
      </c>
      <c r="B15" s="148" t="s">
        <v>344</v>
      </c>
      <c r="C15" s="80" t="s">
        <v>538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 t="s">
        <v>132</v>
      </c>
      <c r="AN15" s="80">
        <f>'Imports - Data (Raw)'!BH16/'Imports - Data (Raw)'!BG16</f>
        <v>1.5992414664981036</v>
      </c>
      <c r="AO15" s="80" t="s">
        <v>132</v>
      </c>
      <c r="AP15" s="80">
        <f>'Imports - Data (Raw)'!BK16/'Imports - Data (Raw)'!BJ16</f>
        <v>1.5996810207336523</v>
      </c>
      <c r="AQ15" s="181" t="s">
        <v>132</v>
      </c>
      <c r="AR15" s="81">
        <f>'Imports - Data (Raw)'!BN16/'Imports - Data (Raw)'!BM16</f>
        <v>1.6001558846453625</v>
      </c>
      <c r="AS15" s="80" t="s">
        <v>132</v>
      </c>
      <c r="AT15" s="80">
        <f>'Imports - Data (Raw)'!BQ16/'Imports - Data (Raw)'!BP16</f>
        <v>1.6</v>
      </c>
      <c r="AU15" s="80" t="s">
        <v>132</v>
      </c>
      <c r="AV15" s="80">
        <f>'Imports - Data (Raw)'!BT16/'Imports - Data (Raw)'!BS16</f>
        <v>1.6001609010458568</v>
      </c>
      <c r="AW15" s="80" t="s">
        <v>121</v>
      </c>
      <c r="AX15" s="80">
        <f>'Imports - Data (Raw)'!BY16/'Imports - Data (Raw)'!BV16</f>
        <v>2.3646348160351454</v>
      </c>
      <c r="AY15" s="80" t="s">
        <v>120</v>
      </c>
      <c r="AZ15" s="80">
        <f>'Imports - Data (Raw)'!BY16/'Imports - Data (Raw)'!BX16</f>
        <v>75.543859649122808</v>
      </c>
      <c r="BA15" s="80" t="s">
        <v>121</v>
      </c>
      <c r="BB15" s="80">
        <f>'Imports - Data (Raw)'!CD16/'Imports - Data (Raw)'!CA16</f>
        <v>2.9570024570024569</v>
      </c>
      <c r="BC15" s="81" t="s">
        <v>120</v>
      </c>
      <c r="BD15" s="80">
        <f>'Imports - Data (Raw)'!CD16/'Imports - Data (Raw)'!CC16</f>
        <v>67.802816901408448</v>
      </c>
      <c r="BE15" s="80" t="s">
        <v>121</v>
      </c>
      <c r="BF15" s="80">
        <f>'Imports - Data (Raw)'!CI16/'Imports - Data (Raw)'!CF16</f>
        <v>3.5032632342277013</v>
      </c>
      <c r="BG15" s="87" t="s">
        <v>120</v>
      </c>
      <c r="BH15" s="80">
        <f>'Imports - Data (Raw)'!CI16/'Imports - Data (Raw)'!CH16</f>
        <v>83.293103448275858</v>
      </c>
      <c r="BI15" s="80" t="s">
        <v>121</v>
      </c>
      <c r="BJ15" s="80">
        <f>'Imports - Data (Raw)'!CN16/'Imports - Data (Raw)'!CK16</f>
        <v>4.0801526717557248</v>
      </c>
      <c r="BK15" s="87" t="s">
        <v>120</v>
      </c>
      <c r="BL15" s="80">
        <f>'Imports - Data (Raw)'!CN16/'Imports - Data (Raw)'!CM16</f>
        <v>89.083333333333329</v>
      </c>
      <c r="BM15" s="84"/>
      <c r="BN15" s="84"/>
      <c r="BO15" s="84"/>
    </row>
    <row r="16" spans="1:67" x14ac:dyDescent="0.3">
      <c r="A16" s="86" t="s">
        <v>9</v>
      </c>
      <c r="B16" s="148" t="s">
        <v>346</v>
      </c>
      <c r="C16" s="80" t="s">
        <v>2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1"/>
      <c r="AS16" s="80"/>
      <c r="AT16" s="80"/>
      <c r="AU16" s="80"/>
      <c r="AV16" s="80"/>
      <c r="AW16" s="80" t="s">
        <v>122</v>
      </c>
      <c r="AX16" s="80">
        <f>'Imports - Data (Raw)'!BY17/'Imports - Data (Raw)'!BV17</f>
        <v>14.032310177705977</v>
      </c>
      <c r="AY16" s="80" t="s">
        <v>120</v>
      </c>
      <c r="AZ16" s="80">
        <f>'Imports - Data (Raw)'!BY17/'Imports - Data (Raw)'!BX17</f>
        <v>31.357400722021662</v>
      </c>
      <c r="BA16" s="80" t="s">
        <v>122</v>
      </c>
      <c r="BB16" s="80">
        <f>'Imports - Data (Raw)'!CD17/'Imports - Data (Raw)'!CA17</f>
        <v>9.3503253796095454</v>
      </c>
      <c r="BC16" s="81" t="s">
        <v>120</v>
      </c>
      <c r="BD16" s="80">
        <f>'Imports - Data (Raw)'!CD17/'Imports - Data (Raw)'!CC17</f>
        <v>23.61917808219178</v>
      </c>
      <c r="BE16" s="80" t="s">
        <v>122</v>
      </c>
      <c r="BF16" s="80">
        <f>'Imports - Data (Raw)'!CI17/'Imports - Data (Raw)'!CF17</f>
        <v>13.960490463215258</v>
      </c>
      <c r="BG16" s="87" t="s">
        <v>120</v>
      </c>
      <c r="BH16" s="80">
        <f>'Imports - Data (Raw)'!CI17/'Imports - Data (Raw)'!CH17</f>
        <v>38.092936802973981</v>
      </c>
      <c r="BI16" s="80" t="s">
        <v>122</v>
      </c>
      <c r="BJ16" s="80">
        <f>'Imports - Data (Raw)'!CN17/'Imports - Data (Raw)'!CK17</f>
        <v>9.9109090909090902</v>
      </c>
      <c r="BK16" s="87" t="s">
        <v>120</v>
      </c>
      <c r="BL16" s="80">
        <f>'Imports - Data (Raw)'!CN17/'Imports - Data (Raw)'!CM17</f>
        <v>27.323308270676691</v>
      </c>
      <c r="BM16" s="84"/>
      <c r="BN16" s="84"/>
      <c r="BO16" s="84"/>
    </row>
    <row r="17" spans="1:67" x14ac:dyDescent="0.3">
      <c r="A17" s="86" t="s">
        <v>145</v>
      </c>
      <c r="B17" s="148" t="s">
        <v>343</v>
      </c>
      <c r="C17" s="80" t="s">
        <v>541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 t="s">
        <v>122</v>
      </c>
      <c r="X17" s="80">
        <f>'Imports - Data (Raw)'!AH18/'Imports - Data (Raw)'!AG18/25</f>
        <v>17.454362657091561</v>
      </c>
      <c r="Y17" s="181" t="s">
        <v>122</v>
      </c>
      <c r="Z17" s="80">
        <f>'Imports - Data (Raw)'!AJ18/'Imports - Data (Raw)'!AI18/25</f>
        <v>16</v>
      </c>
      <c r="AA17" s="80">
        <f>'Imports - Data (Raw)'!AL18/'Imports - Data (Raw)'!AK18/25</f>
        <v>16</v>
      </c>
      <c r="AB17" s="80">
        <f>'Imports - Data (Raw)'!AN18/'Imports - Data (Raw)'!AM18/25</f>
        <v>16</v>
      </c>
      <c r="AC17" s="80">
        <f>'Imports - Data (Raw)'!AP18/'Imports - Data (Raw)'!AO18/25</f>
        <v>16.007879185817465</v>
      </c>
      <c r="AD17" s="80" t="s">
        <v>122</v>
      </c>
      <c r="AE17" s="80">
        <f>'Imports - Data (Raw)'!AS18/'Imports - Data (Raw)'!AR18</f>
        <v>17.966207759699625</v>
      </c>
      <c r="AF17" s="80">
        <f>'Imports - Data (Raw)'!AU18/'Imports - Data (Raw)'!AT18</f>
        <v>18</v>
      </c>
      <c r="AG17" s="80">
        <f>'Imports - Data (Raw)'!AW18/'Imports - Data (Raw)'!AV18</f>
        <v>18</v>
      </c>
      <c r="AH17" s="80" t="s">
        <v>122</v>
      </c>
      <c r="AI17" s="80">
        <f>'Imports - Data (Raw)'!AZ18/'Imports - Data (Raw)'!AY18</f>
        <v>15</v>
      </c>
      <c r="AJ17" s="80">
        <f>'Imports - Data (Raw)'!BB18/'Imports - Data (Raw)'!BA18</f>
        <v>14.736842105263158</v>
      </c>
      <c r="AK17" s="80" t="s">
        <v>122</v>
      </c>
      <c r="AL17" s="80">
        <f>'Imports - Data (Raw)'!BE18/'Imports - Data (Raw)'!BD18</f>
        <v>3.199791159067177</v>
      </c>
      <c r="AM17" s="80" t="s">
        <v>122</v>
      </c>
      <c r="AN17" s="80">
        <f>'Imports - Data (Raw)'!BH18/'Imports - Data (Raw)'!BG18</f>
        <v>8.1644586569209689</v>
      </c>
      <c r="AO17" s="80" t="s">
        <v>122</v>
      </c>
      <c r="AP17" s="80">
        <f>'Imports - Data (Raw)'!BK18/'Imports - Data (Raw)'!BJ18</f>
        <v>3.200105596620908</v>
      </c>
      <c r="AQ17" s="80" t="s">
        <v>122</v>
      </c>
      <c r="AR17" s="81">
        <f>'Imports - Data (Raw)'!BN18/'Imports - Data (Raw)'!BM18</f>
        <v>3.1082894106372785</v>
      </c>
      <c r="AS17" s="181" t="s">
        <v>122</v>
      </c>
      <c r="AT17" s="80">
        <f>'Imports - Data (Raw)'!BQ18/'Imports - Data (Raw)'!BP18</f>
        <v>3.2</v>
      </c>
      <c r="AU17" s="80" t="s">
        <v>122</v>
      </c>
      <c r="AV17" s="80">
        <f>'Imports - Data (Raw)'!BT18/'Imports - Data (Raw)'!BS18</f>
        <v>3.2497951155548273</v>
      </c>
      <c r="AW17" s="80"/>
      <c r="AX17" s="80"/>
      <c r="AY17" s="80"/>
      <c r="AZ17" s="80"/>
      <c r="BA17" s="80"/>
      <c r="BB17" s="80"/>
      <c r="BC17" s="81"/>
      <c r="BD17" s="80"/>
      <c r="BE17" s="80"/>
      <c r="BF17" s="80"/>
      <c r="BG17" s="87"/>
      <c r="BH17" s="80"/>
      <c r="BI17" s="80"/>
      <c r="BJ17" s="80"/>
      <c r="BK17" s="87"/>
      <c r="BL17" s="80"/>
      <c r="BM17" s="84"/>
      <c r="BN17" s="84"/>
      <c r="BO17" s="84"/>
    </row>
    <row r="18" spans="1:67" x14ac:dyDescent="0.3">
      <c r="A18" s="88" t="s">
        <v>51</v>
      </c>
      <c r="B18" s="148" t="s">
        <v>343</v>
      </c>
      <c r="C18" s="80" t="s">
        <v>541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 t="s">
        <v>121</v>
      </c>
      <c r="X18" s="80">
        <f>'Imports - Data (Raw)'!AH19/'Imports - Data (Raw)'!AG19/25</f>
        <v>36.864157119476268</v>
      </c>
      <c r="Y18" s="181" t="s">
        <v>121</v>
      </c>
      <c r="Z18" s="80">
        <f>'Imports - Data (Raw)'!AJ19/'Imports - Data (Raw)'!AI19/25</f>
        <v>38.191627906976748</v>
      </c>
      <c r="AA18" s="80">
        <f>'Imports - Data (Raw)'!AL19/'Imports - Data (Raw)'!AK19/25</f>
        <v>38.089902280130296</v>
      </c>
      <c r="AB18" s="80">
        <f>'Imports - Data (Raw)'!AN19/'Imports - Data (Raw)'!AM19/25</f>
        <v>38.231506849315068</v>
      </c>
      <c r="AC18" s="80">
        <f>'Imports - Data (Raw)'!AP19/'Imports - Data (Raw)'!AO19/25</f>
        <v>37.208396946564882</v>
      </c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1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9"/>
      <c r="BD18" s="80"/>
      <c r="BE18" s="80"/>
      <c r="BF18" s="80"/>
      <c r="BG18" s="87"/>
      <c r="BH18" s="80"/>
      <c r="BI18" s="80"/>
      <c r="BJ18" s="80"/>
      <c r="BK18" s="87"/>
      <c r="BL18" s="80"/>
      <c r="BM18" s="84"/>
      <c r="BN18" s="84"/>
      <c r="BO18" s="84"/>
    </row>
    <row r="19" spans="1:67" x14ac:dyDescent="0.3">
      <c r="A19" s="86" t="s">
        <v>49</v>
      </c>
      <c r="B19" s="148" t="s">
        <v>343</v>
      </c>
      <c r="C19" s="80" t="s">
        <v>541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 t="s">
        <v>122</v>
      </c>
      <c r="X19" s="80">
        <f>'Imports - Data (Raw)'!AH20/'Imports - Data (Raw)'!AG20/25</f>
        <v>16.826629680998611</v>
      </c>
      <c r="Y19" s="181" t="s">
        <v>122</v>
      </c>
      <c r="Z19" s="80">
        <f>'Imports - Data (Raw)'!AJ20/'Imports - Data (Raw)'!AI20/25</f>
        <v>18.217037037037038</v>
      </c>
      <c r="AA19" s="80">
        <f>'Imports - Data (Raw)'!AL20/'Imports - Data (Raw)'!AK20/25</f>
        <v>20.363402889245585</v>
      </c>
      <c r="AB19" s="80">
        <f>'Imports - Data (Raw)'!AN20/'Imports - Data (Raw)'!AM20/25</f>
        <v>19.547826086956523</v>
      </c>
      <c r="AC19" s="80">
        <f>'Imports - Data (Raw)'!AP20/'Imports - Data (Raw)'!AO20/25</f>
        <v>32.162361623616235</v>
      </c>
      <c r="AD19" s="80"/>
      <c r="AE19" s="80"/>
      <c r="AF19" s="80"/>
      <c r="AG19" s="80"/>
      <c r="AH19" s="80"/>
      <c r="AI19" s="80"/>
      <c r="AJ19" s="80"/>
      <c r="AK19" s="80" t="s">
        <v>122</v>
      </c>
      <c r="AL19" s="80">
        <f>'Imports - Data (Raw)'!BE20/'Imports - Data (Raw)'!BD20</f>
        <v>20</v>
      </c>
      <c r="AM19" s="80" t="s">
        <v>122</v>
      </c>
      <c r="AN19" s="80">
        <f>'Imports - Data (Raw)'!BH20/'Imports - Data (Raw)'!BG20</f>
        <v>20</v>
      </c>
      <c r="AO19" s="80" t="s">
        <v>122</v>
      </c>
      <c r="AP19" s="80">
        <f>'Imports - Data (Raw)'!BK20/'Imports - Data (Raw)'!BJ20</f>
        <v>20</v>
      </c>
      <c r="AQ19" s="80" t="s">
        <v>122</v>
      </c>
      <c r="AR19" s="81">
        <f>'Imports - Data (Raw)'!BN20/'Imports - Data (Raw)'!BM20</f>
        <v>20</v>
      </c>
      <c r="AS19" s="80" t="s">
        <v>122</v>
      </c>
      <c r="AT19" s="80">
        <f>'Imports - Data (Raw)'!BQ20/'Imports - Data (Raw)'!BP20</f>
        <v>20</v>
      </c>
      <c r="AU19" s="80" t="s">
        <v>122</v>
      </c>
      <c r="AV19" s="80">
        <f>'Imports - Data (Raw)'!BT20/'Imports - Data (Raw)'!BS20</f>
        <v>20</v>
      </c>
      <c r="AW19" s="80"/>
      <c r="AX19" s="80"/>
      <c r="AY19" s="80"/>
      <c r="AZ19" s="80"/>
      <c r="BA19" s="80"/>
      <c r="BB19" s="80"/>
      <c r="BC19" s="81"/>
      <c r="BD19" s="80"/>
      <c r="BE19" s="80"/>
      <c r="BF19" s="80"/>
      <c r="BG19" s="82"/>
      <c r="BH19" s="80"/>
      <c r="BI19" s="80"/>
      <c r="BJ19" s="80"/>
      <c r="BK19" s="83"/>
      <c r="BL19" s="80"/>
      <c r="BM19" s="84"/>
      <c r="BN19" s="84"/>
      <c r="BO19" s="84"/>
    </row>
    <row r="20" spans="1:67" x14ac:dyDescent="0.3">
      <c r="A20" s="86" t="s">
        <v>543</v>
      </c>
      <c r="B20" s="148" t="s">
        <v>595</v>
      </c>
      <c r="C20" s="80" t="s">
        <v>542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181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 t="s">
        <v>158</v>
      </c>
      <c r="AL20" s="80">
        <f>'Imports - Data (Raw)'!BE21/'Imports - Data (Raw)'!BD21</f>
        <v>0.4</v>
      </c>
      <c r="AM20" s="80"/>
      <c r="AN20" s="80"/>
      <c r="AO20" s="80"/>
      <c r="AP20" s="80"/>
      <c r="AQ20" s="80"/>
      <c r="AR20" s="81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1"/>
      <c r="BD20" s="80"/>
      <c r="BE20" s="80"/>
      <c r="BF20" s="80"/>
      <c r="BG20" s="82"/>
      <c r="BH20" s="80"/>
      <c r="BI20" s="80"/>
      <c r="BJ20" s="80"/>
      <c r="BK20" s="83"/>
      <c r="BL20" s="80"/>
      <c r="BM20" s="84"/>
      <c r="BN20" s="84"/>
      <c r="BO20" s="84"/>
    </row>
    <row r="21" spans="1:67" x14ac:dyDescent="0.3">
      <c r="A21" s="86" t="s">
        <v>137</v>
      </c>
      <c r="B21" s="148" t="s">
        <v>348</v>
      </c>
      <c r="C21" s="80" t="s">
        <v>498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 t="s">
        <v>125</v>
      </c>
      <c r="X21" s="80">
        <f>'Imports - Data (Raw)'!AH22/'Imports - Data (Raw)'!AG22/25</f>
        <v>50.173758865248232</v>
      </c>
      <c r="Y21" s="181" t="s">
        <v>125</v>
      </c>
      <c r="Z21" s="80">
        <f>'Imports - Data (Raw)'!AJ22/'Imports - Data (Raw)'!AI22/25</f>
        <v>46.302665121668596</v>
      </c>
      <c r="AA21" s="80">
        <f>'Imports - Data (Raw)'!AL22/'Imports - Data (Raw)'!AK22/25</f>
        <v>59.173930753564157</v>
      </c>
      <c r="AB21" s="80">
        <f>'Imports - Data (Raw)'!AN22/'Imports - Data (Raw)'!AM22/25</f>
        <v>111.30423861852434</v>
      </c>
      <c r="AC21" s="80">
        <f>'Imports - Data (Raw)'!AP22/'Imports - Data (Raw)'!AO22/25</f>
        <v>61.545741324921138</v>
      </c>
      <c r="AD21" s="80"/>
      <c r="AE21" s="80"/>
      <c r="AF21" s="80"/>
      <c r="AG21" s="80"/>
      <c r="AH21" s="80"/>
      <c r="AI21" s="80"/>
      <c r="AJ21" s="80"/>
      <c r="AK21" s="80"/>
      <c r="AL21" s="80"/>
      <c r="AM21" s="80" t="s">
        <v>125</v>
      </c>
      <c r="AN21" s="80">
        <f>'Imports - Data (Raw)'!BH22/'Imports - Data (Raw)'!BG22</f>
        <v>8</v>
      </c>
      <c r="AO21" s="80" t="s">
        <v>125</v>
      </c>
      <c r="AP21" s="80">
        <f>'Imports - Data (Raw)'!BK22/'Imports - Data (Raw)'!BJ22</f>
        <v>8</v>
      </c>
      <c r="AQ21" s="80" t="s">
        <v>125</v>
      </c>
      <c r="AR21" s="81">
        <f>'Imports - Data (Raw)'!BN22/'Imports - Data (Raw)'!BM22</f>
        <v>11.14516129032258</v>
      </c>
      <c r="AS21" s="80" t="s">
        <v>125</v>
      </c>
      <c r="AT21" s="80">
        <f>'Imports - Data (Raw)'!BQ22/'Imports - Data (Raw)'!BP22</f>
        <v>8</v>
      </c>
      <c r="AU21" s="80" t="s">
        <v>125</v>
      </c>
      <c r="AV21" s="80">
        <f>'Imports - Data (Raw)'!BT22/'Imports - Data (Raw)'!BS22</f>
        <v>8</v>
      </c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2"/>
      <c r="BH21" s="80"/>
      <c r="BI21" s="80"/>
      <c r="BJ21" s="80"/>
      <c r="BK21" s="83"/>
      <c r="BL21" s="80"/>
      <c r="BM21" s="84"/>
      <c r="BN21" s="84"/>
      <c r="BO21" s="84"/>
    </row>
    <row r="22" spans="1:67" x14ac:dyDescent="0.3">
      <c r="A22" s="86" t="s">
        <v>414</v>
      </c>
      <c r="B22" s="148" t="s">
        <v>346</v>
      </c>
      <c r="C22" s="80" t="s">
        <v>2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181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1"/>
      <c r="AS22" s="80"/>
      <c r="AT22" s="80"/>
      <c r="AU22" s="80"/>
      <c r="AV22" s="80"/>
      <c r="AW22" s="80" t="s">
        <v>125</v>
      </c>
      <c r="AX22" s="80">
        <f>'Imports - Data (Raw)'!BY23/'Imports - Data (Raw)'!BV23</f>
        <v>93.953125</v>
      </c>
      <c r="AY22" s="80" t="s">
        <v>120</v>
      </c>
      <c r="AZ22" s="80">
        <f>'Imports - Data (Raw)'!BY23/'Imports - Data (Raw)'!BX23</f>
        <v>1503.25</v>
      </c>
      <c r="BA22" s="80" t="s">
        <v>125</v>
      </c>
      <c r="BB22" s="80">
        <f>'Imports - Data (Raw)'!CD23/'Imports - Data (Raw)'!CA23</f>
        <v>148.37037037037038</v>
      </c>
      <c r="BC22" s="80" t="s">
        <v>120</v>
      </c>
      <c r="BD22" s="80">
        <f>'Imports - Data (Raw)'!CD23/'Imports - Data (Raw)'!CC23</f>
        <v>2670.6666666666665</v>
      </c>
      <c r="BE22" s="80"/>
      <c r="BF22" s="80"/>
      <c r="BG22" s="82"/>
      <c r="BH22" s="80"/>
      <c r="BI22" s="80"/>
      <c r="BJ22" s="80"/>
      <c r="BK22" s="83"/>
      <c r="BL22" s="80"/>
      <c r="BM22" s="84"/>
      <c r="BN22" s="84"/>
      <c r="BO22" s="84"/>
    </row>
    <row r="23" spans="1:67" x14ac:dyDescent="0.3">
      <c r="A23" s="86" t="s">
        <v>149</v>
      </c>
      <c r="B23" s="148" t="s">
        <v>346</v>
      </c>
      <c r="C23" s="80" t="s">
        <v>2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181" t="s">
        <v>135</v>
      </c>
      <c r="Z23" s="80"/>
      <c r="AA23" s="80">
        <f>'Imports - Data (Raw)'!AL24/'Imports - Data (Raw)'!AK24/25</f>
        <v>0.4469332131996846</v>
      </c>
      <c r="AB23" s="80">
        <f>'Imports - Data (Raw)'!AN24/'Imports - Data (Raw)'!AM24/25</f>
        <v>0.74780262260289543</v>
      </c>
      <c r="AC23" s="80">
        <f>'Imports - Data (Raw)'!AP24/'Imports - Data (Raw)'!AO24/25</f>
        <v>0.8</v>
      </c>
      <c r="AD23" s="80" t="s">
        <v>135</v>
      </c>
      <c r="AE23" s="80">
        <f>'Imports - Data (Raw)'!AS24/'Imports - Data (Raw)'!AR24</f>
        <v>0.70001465487763181</v>
      </c>
      <c r="AF23" s="80">
        <f>'Imports - Data (Raw)'!AU24/'Imports - Data (Raw)'!AT24</f>
        <v>0.60001772316417556</v>
      </c>
      <c r="AG23" s="80">
        <f>'Imports - Data (Raw)'!AW24/'Imports - Data (Raw)'!AV24</f>
        <v>0.57083473013744557</v>
      </c>
      <c r="AH23" s="80"/>
      <c r="AI23" s="80"/>
      <c r="AJ23" s="80"/>
      <c r="AK23" s="80" t="s">
        <v>120</v>
      </c>
      <c r="AL23" s="80">
        <f>'Imports - Data (Raw)'!BE24/'Imports - Data (Raw)'!BD24</f>
        <v>12.519880418535127</v>
      </c>
      <c r="AM23" s="80"/>
      <c r="AN23" s="80"/>
      <c r="AO23" s="80"/>
      <c r="AP23" s="80"/>
      <c r="AQ23" s="80"/>
      <c r="AR23" s="81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2"/>
      <c r="BH23" s="80"/>
      <c r="BI23" s="80"/>
      <c r="BJ23" s="80"/>
      <c r="BK23" s="83"/>
      <c r="BL23" s="80"/>
      <c r="BM23" s="84"/>
      <c r="BN23" s="84"/>
      <c r="BO23" s="84"/>
    </row>
    <row r="24" spans="1:67" x14ac:dyDescent="0.3">
      <c r="A24" s="86" t="s">
        <v>154</v>
      </c>
      <c r="B24" s="148" t="s">
        <v>352</v>
      </c>
      <c r="C24" s="80" t="s">
        <v>362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 t="s">
        <v>135</v>
      </c>
      <c r="AI24" s="80">
        <f>'Imports - Data (Raw)'!AZ25/'Imports - Data (Raw)'!AY25</f>
        <v>0.69128706122912642</v>
      </c>
      <c r="AJ24" s="80">
        <f>'Imports - Data (Raw)'!BB25/'Imports - Data (Raw)'!BA25</f>
        <v>0.875</v>
      </c>
      <c r="AK24" s="80"/>
      <c r="AL24" s="80"/>
      <c r="AM24" s="80"/>
      <c r="AN24" s="80"/>
      <c r="AO24" s="80"/>
      <c r="AP24" s="80"/>
      <c r="AQ24" s="80"/>
      <c r="AR24" s="81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2"/>
      <c r="BH24" s="80"/>
      <c r="BI24" s="80"/>
      <c r="BJ24" s="80"/>
      <c r="BK24" s="83"/>
      <c r="BL24" s="80"/>
      <c r="BM24" s="84"/>
      <c r="BN24" s="84"/>
      <c r="BO24" s="84"/>
    </row>
    <row r="25" spans="1:67" x14ac:dyDescent="0.3">
      <c r="A25" s="86" t="s">
        <v>43</v>
      </c>
      <c r="B25" s="148" t="s">
        <v>346</v>
      </c>
      <c r="C25" s="80" t="s">
        <v>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 t="s">
        <v>120</v>
      </c>
      <c r="AN25" s="80">
        <f>'Imports - Data (Raw)'!BH26/'Imports - Data (Raw)'!BG26</f>
        <v>12</v>
      </c>
      <c r="AO25" s="80" t="s">
        <v>120</v>
      </c>
      <c r="AP25" s="80">
        <f>'Imports - Data (Raw)'!BK26/'Imports - Data (Raw)'!BJ26</f>
        <v>12</v>
      </c>
      <c r="AQ25" s="80" t="s">
        <v>120</v>
      </c>
      <c r="AR25" s="81">
        <f>'Imports - Data (Raw)'!BN26/'Imports - Data (Raw)'!BM26</f>
        <v>12</v>
      </c>
      <c r="AS25" s="80" t="s">
        <v>120</v>
      </c>
      <c r="AT25" s="80">
        <f>'Imports - Data (Raw)'!BQ26/'Imports - Data (Raw)'!BP26</f>
        <v>11.56958393113343</v>
      </c>
      <c r="AU25" s="80" t="s">
        <v>120</v>
      </c>
      <c r="AV25" s="80">
        <f>'Imports - Data (Raw)'!BT26/'Imports - Data (Raw)'!BS26</f>
        <v>6.113781155694646</v>
      </c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2"/>
      <c r="BH25" s="80"/>
      <c r="BI25" s="80"/>
      <c r="BJ25" s="80"/>
      <c r="BK25" s="83"/>
      <c r="BL25" s="80"/>
      <c r="BM25" s="84"/>
      <c r="BN25" s="84"/>
      <c r="BO25" s="84"/>
    </row>
    <row r="26" spans="1:67" x14ac:dyDescent="0.3">
      <c r="A26" s="86" t="s">
        <v>10</v>
      </c>
      <c r="B26" s="148" t="s">
        <v>346</v>
      </c>
      <c r="C26" s="80" t="s">
        <v>2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1"/>
      <c r="AS26" s="80"/>
      <c r="AT26" s="80"/>
      <c r="AU26" s="80"/>
      <c r="AV26" s="80"/>
      <c r="AW26" s="80" t="s">
        <v>119</v>
      </c>
      <c r="AX26" s="80">
        <f>'Imports - Data (Raw)'!BY27/'Imports - Data (Raw)'!BV27</f>
        <v>0.95691926235859293</v>
      </c>
      <c r="AY26" s="80" t="s">
        <v>120</v>
      </c>
      <c r="AZ26" s="80">
        <f>'Imports - Data (Raw)'!BY27/'Imports - Data (Raw)'!BX27</f>
        <v>17.761265580057525</v>
      </c>
      <c r="BA26" s="80" t="s">
        <v>119</v>
      </c>
      <c r="BB26" s="80">
        <f>'Imports - Data (Raw)'!CD27/'Imports - Data (Raw)'!CA27</f>
        <v>1.0735070933685253</v>
      </c>
      <c r="BC26" s="81" t="s">
        <v>120</v>
      </c>
      <c r="BD26" s="80">
        <f>'Imports - Data (Raw)'!CD27/'Imports - Data (Raw)'!CC27</f>
        <v>19.072684642438453</v>
      </c>
      <c r="BE26" s="80" t="s">
        <v>119</v>
      </c>
      <c r="BF26" s="80">
        <f>'Imports - Data (Raw)'!CI27/'Imports - Data (Raw)'!CF27</f>
        <v>1.5741454217558817</v>
      </c>
      <c r="BG26" s="87" t="s">
        <v>120</v>
      </c>
      <c r="BH26" s="80">
        <f>'Imports - Data (Raw)'!CI27/'Imports - Data (Raw)'!CH27</f>
        <v>27.122881355932204</v>
      </c>
      <c r="BI26" s="80" t="s">
        <v>119</v>
      </c>
      <c r="BJ26" s="80">
        <f>'Imports - Data (Raw)'!CN27/'Imports - Data (Raw)'!CK27</f>
        <v>1.7657419638925584</v>
      </c>
      <c r="BK26" s="87" t="s">
        <v>120</v>
      </c>
      <c r="BL26" s="80">
        <f>'Imports - Data (Raw)'!CN27/'Imports - Data (Raw)'!CM27</f>
        <v>34.273504273504273</v>
      </c>
      <c r="BM26" s="84"/>
      <c r="BN26" s="84"/>
      <c r="BO26" s="84"/>
    </row>
    <row r="27" spans="1:67" x14ac:dyDescent="0.3">
      <c r="A27" s="86" t="s">
        <v>178</v>
      </c>
      <c r="B27" s="148" t="s">
        <v>346</v>
      </c>
      <c r="C27" s="80" t="s">
        <v>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 t="s">
        <v>120</v>
      </c>
      <c r="AN27" s="80">
        <f>'Imports - Data (Raw)'!BH28/'Imports - Data (Raw)'!BG28</f>
        <v>20</v>
      </c>
      <c r="AO27" s="80" t="s">
        <v>120</v>
      </c>
      <c r="AP27" s="80"/>
      <c r="AQ27" s="80" t="s">
        <v>120</v>
      </c>
      <c r="AR27" s="81">
        <f>'Imports - Data (Raw)'!BN28/'Imports - Data (Raw)'!BM28</f>
        <v>20</v>
      </c>
      <c r="AS27" s="80" t="s">
        <v>120</v>
      </c>
      <c r="AT27" s="80">
        <f>'Imports - Data (Raw)'!BQ28/'Imports - Data (Raw)'!BP28</f>
        <v>20</v>
      </c>
      <c r="AU27" s="80" t="s">
        <v>120</v>
      </c>
      <c r="AV27" s="80">
        <f>'Imports - Data (Raw)'!BT28/'Imports - Data (Raw)'!BS28</f>
        <v>20</v>
      </c>
      <c r="AW27" s="80"/>
      <c r="AX27" s="80"/>
      <c r="AY27" s="80"/>
      <c r="AZ27" s="80"/>
      <c r="BA27" s="80"/>
      <c r="BB27" s="80"/>
      <c r="BC27" s="81"/>
      <c r="BD27" s="80"/>
      <c r="BE27" s="80"/>
      <c r="BF27" s="80"/>
      <c r="BG27" s="82"/>
      <c r="BH27" s="80"/>
      <c r="BI27" s="80"/>
      <c r="BJ27" s="80"/>
      <c r="BK27" s="83"/>
      <c r="BL27" s="80"/>
      <c r="BM27" s="84"/>
      <c r="BN27" s="84"/>
      <c r="BO27" s="84"/>
    </row>
    <row r="28" spans="1:67" x14ac:dyDescent="0.3">
      <c r="A28" s="86" t="s">
        <v>177</v>
      </c>
      <c r="B28" s="148" t="s">
        <v>346</v>
      </c>
      <c r="C28" s="80" t="s">
        <v>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1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1"/>
      <c r="BD28" s="80"/>
      <c r="BE28" s="80"/>
      <c r="BF28" s="80"/>
      <c r="BG28" s="82"/>
      <c r="BH28" s="80"/>
      <c r="BI28" s="80"/>
      <c r="BJ28" s="80"/>
      <c r="BK28" s="83"/>
      <c r="BL28" s="80"/>
      <c r="BM28" s="84" t="s">
        <v>120</v>
      </c>
      <c r="BN28" s="84">
        <f>'Imports - Data (Raw)'!CQ29/'Imports - Data (Raw)'!CP29</f>
        <v>74.304029304029299</v>
      </c>
      <c r="BO28" s="84"/>
    </row>
    <row r="29" spans="1:67" x14ac:dyDescent="0.3">
      <c r="A29" s="86" t="s">
        <v>179</v>
      </c>
      <c r="B29" s="148" t="s">
        <v>346</v>
      </c>
      <c r="C29" s="80" t="s">
        <v>2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1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1"/>
      <c r="BD29" s="80"/>
      <c r="BE29" s="80"/>
      <c r="BF29" s="80"/>
      <c r="BG29" s="87" t="s">
        <v>120</v>
      </c>
      <c r="BH29" s="80">
        <f>'Imports - Data (Raw)'!CI30/'Imports - Data (Raw)'!CH30</f>
        <v>1.9046291132180704</v>
      </c>
      <c r="BI29" s="80"/>
      <c r="BJ29" s="80"/>
      <c r="BK29" s="87" t="s">
        <v>120</v>
      </c>
      <c r="BL29" s="80">
        <f>'Imports - Data (Raw)'!CN30/'Imports - Data (Raw)'!CM30</f>
        <v>2.4635593220338983</v>
      </c>
      <c r="BM29" s="84"/>
      <c r="BN29" s="84"/>
      <c r="BO29" s="84"/>
    </row>
    <row r="30" spans="1:67" x14ac:dyDescent="0.3">
      <c r="A30" s="86" t="s">
        <v>162</v>
      </c>
      <c r="B30" s="148" t="s">
        <v>348</v>
      </c>
      <c r="C30" s="80" t="s">
        <v>498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 t="s">
        <v>125</v>
      </c>
      <c r="AN30" s="80">
        <f>'Imports - Data (Raw)'!BH31/'Imports - Data (Raw)'!BG31</f>
        <v>9.9964825888146328E-2</v>
      </c>
      <c r="AO30" s="80" t="s">
        <v>125</v>
      </c>
      <c r="AP30" s="80">
        <f>'Imports - Data (Raw)'!BK31/'Imports - Data (Raw)'!BJ31</f>
        <v>0.40001728309713103</v>
      </c>
      <c r="AQ30" s="80"/>
      <c r="AR30" s="81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1"/>
      <c r="BD30" s="80"/>
      <c r="BE30" s="80"/>
      <c r="BF30" s="80"/>
      <c r="BG30" s="82"/>
      <c r="BH30" s="80"/>
      <c r="BI30" s="80"/>
      <c r="BJ30" s="80"/>
      <c r="BK30" s="83"/>
      <c r="BL30" s="80"/>
      <c r="BM30" s="84"/>
      <c r="BN30" s="84"/>
      <c r="BO30" s="84"/>
    </row>
    <row r="31" spans="1:67" x14ac:dyDescent="0.3">
      <c r="A31" s="86" t="s">
        <v>11</v>
      </c>
      <c r="B31" s="148" t="s">
        <v>346</v>
      </c>
      <c r="C31" s="80" t="s">
        <v>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1"/>
      <c r="AS31" s="80"/>
      <c r="AT31" s="80"/>
      <c r="AU31" s="80"/>
      <c r="AV31" s="80"/>
      <c r="AW31" s="80" t="s">
        <v>132</v>
      </c>
      <c r="AX31" s="80">
        <f>'Imports - Data (Raw)'!BY32/'Imports - Data (Raw)'!BV32</f>
        <v>16.042553191489361</v>
      </c>
      <c r="AY31" s="80" t="s">
        <v>120</v>
      </c>
      <c r="AZ31" s="80">
        <f>'Imports - Data (Raw)'!BY32/'Imports - Data (Raw)'!BX32</f>
        <v>232</v>
      </c>
      <c r="BA31" s="80" t="s">
        <v>132</v>
      </c>
      <c r="BB31" s="80">
        <f>'Imports - Data (Raw)'!CD32/'Imports - Data (Raw)'!CA32</f>
        <v>15.431372549019608</v>
      </c>
      <c r="BC31" s="81" t="s">
        <v>120</v>
      </c>
      <c r="BD31" s="80">
        <f>'Imports - Data (Raw)'!CD32/'Imports - Data (Raw)'!CC32</f>
        <v>196.75</v>
      </c>
      <c r="BE31" s="80" t="s">
        <v>132</v>
      </c>
      <c r="BF31" s="80">
        <f>'Imports - Data (Raw)'!CI32/'Imports - Data (Raw)'!CF32</f>
        <v>55.657894736842103</v>
      </c>
      <c r="BG31" s="87" t="s">
        <v>120</v>
      </c>
      <c r="BH31" s="80">
        <f>'Imports - Data (Raw)'!CI32/'Imports - Data (Raw)'!CH32</f>
        <v>705</v>
      </c>
      <c r="BI31" s="80" t="s">
        <v>132</v>
      </c>
      <c r="BJ31" s="80">
        <f>'Imports - Data (Raw)'!CN32/'Imports - Data (Raw)'!CK32</f>
        <v>67.347222222222229</v>
      </c>
      <c r="BK31" s="87" t="s">
        <v>120</v>
      </c>
      <c r="BL31" s="80">
        <f>'Imports - Data (Raw)'!CN32/'Imports - Data (Raw)'!CM32</f>
        <v>808.16666666666663</v>
      </c>
      <c r="BM31" s="84"/>
      <c r="BN31" s="84"/>
      <c r="BO31" s="84"/>
    </row>
    <row r="32" spans="1:67" x14ac:dyDescent="0.3">
      <c r="A32" s="86" t="s">
        <v>140</v>
      </c>
      <c r="B32" s="148" t="s">
        <v>338</v>
      </c>
      <c r="C32" s="80" t="s">
        <v>545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 t="s">
        <v>545</v>
      </c>
      <c r="AN32" s="80">
        <f>'Imports - Data (Raw)'!BH33/'Imports - Data (Raw)'!BG33/$D$195</f>
        <v>14.76510067114094</v>
      </c>
      <c r="AO32" s="80" t="s">
        <v>545</v>
      </c>
      <c r="AP32" s="80">
        <f>'Imports - Data (Raw)'!BK33/'Imports - Data (Raw)'!BJ33/$D$195</f>
        <v>14.76510067114094</v>
      </c>
      <c r="AQ32" s="80" t="s">
        <v>545</v>
      </c>
      <c r="AR32" s="81">
        <f>'Imports - Data (Raw)'!BN33/'Imports - Data (Raw)'!BM33/$D$195</f>
        <v>14.76510067114094</v>
      </c>
      <c r="AS32" s="80" t="s">
        <v>545</v>
      </c>
      <c r="AT32" s="80">
        <f>'Imports - Data (Raw)'!BQ33/'Imports - Data (Raw)'!BP33/$D$195</f>
        <v>14.76510067114094</v>
      </c>
      <c r="AU32" s="80" t="s">
        <v>545</v>
      </c>
      <c r="AV32" s="80">
        <f>'Imports - Data (Raw)'!BT33/'Imports - Data (Raw)'!BS33/$D$195</f>
        <v>15.37350496144016</v>
      </c>
      <c r="AW32" s="80"/>
      <c r="AX32" s="80"/>
      <c r="AY32" s="80"/>
      <c r="AZ32" s="80"/>
      <c r="BA32" s="80"/>
      <c r="BB32" s="80"/>
      <c r="BC32" s="81"/>
      <c r="BD32" s="80"/>
      <c r="BE32" s="80"/>
      <c r="BF32" s="80"/>
      <c r="BG32" s="87"/>
      <c r="BH32" s="80"/>
      <c r="BI32" s="80"/>
      <c r="BJ32" s="80"/>
      <c r="BK32" s="87"/>
      <c r="BL32" s="80"/>
      <c r="BM32" s="84"/>
      <c r="BN32" s="84"/>
      <c r="BO32" s="84"/>
    </row>
    <row r="33" spans="1:67" x14ac:dyDescent="0.3">
      <c r="A33" s="86" t="s">
        <v>140</v>
      </c>
      <c r="B33" s="148" t="s">
        <v>338</v>
      </c>
      <c r="C33" s="80" t="s">
        <v>545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1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1"/>
      <c r="BD33" s="80"/>
      <c r="BE33" s="80"/>
      <c r="BF33" s="80"/>
      <c r="BG33" s="87"/>
      <c r="BH33" s="80"/>
      <c r="BI33" s="80"/>
      <c r="BJ33" s="80"/>
      <c r="BK33" s="87"/>
      <c r="BL33" s="80"/>
      <c r="BM33" s="84" t="s">
        <v>545</v>
      </c>
      <c r="BN33" s="84">
        <f>'Imports - Data (Raw)'!CQ34/'Imports - Data (Raw)'!CP34/$D$169</f>
        <v>12.117647058823529</v>
      </c>
      <c r="BO33" s="84"/>
    </row>
    <row r="34" spans="1:67" x14ac:dyDescent="0.3">
      <c r="A34" s="86" t="s">
        <v>168</v>
      </c>
      <c r="B34" s="148" t="s">
        <v>338</v>
      </c>
      <c r="C34" s="80" t="s">
        <v>545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 t="s">
        <v>132</v>
      </c>
      <c r="AN34" s="80">
        <f>'Imports - Data (Raw)'!BH35/'Imports - Data (Raw)'!BG35/$F$196</f>
        <v>13.422818791946309</v>
      </c>
      <c r="AO34" s="80" t="s">
        <v>132</v>
      </c>
      <c r="AP34" s="80">
        <f>'Imports - Data (Raw)'!BK35/'Imports - Data (Raw)'!BJ35/$F$196</f>
        <v>13.422818791946309</v>
      </c>
      <c r="AQ34" s="80" t="s">
        <v>132</v>
      </c>
      <c r="AR34" s="81">
        <f>'Imports - Data (Raw)'!BN35/'Imports - Data (Raw)'!BM35/$F$196</f>
        <v>13.422818791946309</v>
      </c>
      <c r="AS34" s="80" t="s">
        <v>132</v>
      </c>
      <c r="AT34" s="80">
        <f>'Imports - Data (Raw)'!BQ35/'Imports - Data (Raw)'!BP35/$F$196</f>
        <v>13.422818791946309</v>
      </c>
      <c r="AU34" s="80" t="s">
        <v>132</v>
      </c>
      <c r="AV34" s="80">
        <f>'Imports - Data (Raw)'!BT35/'Imports - Data (Raw)'!BS35/$F$196</f>
        <v>13.422818791946309</v>
      </c>
      <c r="AW34" s="80"/>
      <c r="AX34" s="80"/>
      <c r="AY34" s="80"/>
      <c r="AZ34" s="80"/>
      <c r="BA34" s="80"/>
      <c r="BB34" s="80"/>
      <c r="BC34" s="81"/>
      <c r="BD34" s="80"/>
      <c r="BE34" s="80"/>
      <c r="BF34" s="80"/>
      <c r="BG34" s="87"/>
      <c r="BH34" s="80"/>
      <c r="BI34" s="80"/>
      <c r="BJ34" s="80"/>
      <c r="BK34" s="87"/>
      <c r="BL34" s="80"/>
      <c r="BM34" s="84"/>
      <c r="BN34" s="84"/>
      <c r="BO34" s="84"/>
    </row>
    <row r="35" spans="1:67" x14ac:dyDescent="0.3">
      <c r="A35" s="86" t="s">
        <v>141</v>
      </c>
      <c r="B35" s="148" t="s">
        <v>344</v>
      </c>
      <c r="C35" s="80" t="s">
        <v>538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 t="s">
        <v>132</v>
      </c>
      <c r="X35" s="80">
        <f>'Imports - Data (Raw)'!AH36/'Imports - Data (Raw)'!AG36/25</f>
        <v>64</v>
      </c>
      <c r="Y35" s="80" t="s">
        <v>120</v>
      </c>
      <c r="Z35" s="80">
        <f>'Imports - Data (Raw)'!AJ36/'Imports - Data (Raw)'!AI36/25</f>
        <v>108.23529411764706</v>
      </c>
      <c r="AA35" s="80">
        <f>'Imports - Data (Raw)'!AL36/'Imports - Data (Raw)'!AK36/25</f>
        <v>103.07368421052632</v>
      </c>
      <c r="AB35" s="80">
        <f>'Imports - Data (Raw)'!AN36/'Imports - Data (Raw)'!AM36/25</f>
        <v>95.741935483870961</v>
      </c>
      <c r="AC35" s="80">
        <f>'Imports - Data (Raw)'!AP36/'Imports - Data (Raw)'!AO36/25</f>
        <v>117.94520547945206</v>
      </c>
      <c r="AD35" s="80"/>
      <c r="AE35" s="80"/>
      <c r="AF35" s="80"/>
      <c r="AG35" s="80"/>
      <c r="AH35" s="80"/>
      <c r="AI35" s="80"/>
      <c r="AJ35" s="80"/>
      <c r="AK35" s="80" t="s">
        <v>132</v>
      </c>
      <c r="AL35" s="80">
        <f>'Imports - Data (Raw)'!BE36/'Imports - Data (Raw)'!BD36</f>
        <v>40</v>
      </c>
      <c r="AM35" s="80" t="s">
        <v>132</v>
      </c>
      <c r="AN35" s="80">
        <f>'Imports - Data (Raw)'!BH36/'Imports - Data (Raw)'!BG36</f>
        <v>40</v>
      </c>
      <c r="AO35" s="80" t="s">
        <v>132</v>
      </c>
      <c r="AP35" s="80">
        <f>'Imports - Data (Raw)'!BK36/'Imports - Data (Raw)'!BJ36</f>
        <v>40</v>
      </c>
      <c r="AQ35" s="181" t="s">
        <v>132</v>
      </c>
      <c r="AR35" s="81">
        <f>'Imports - Data (Raw)'!BN36/'Imports - Data (Raw)'!BM36</f>
        <v>40</v>
      </c>
      <c r="AS35" s="80" t="s">
        <v>132</v>
      </c>
      <c r="AT35" s="80">
        <f>'Imports - Data (Raw)'!BQ36/'Imports - Data (Raw)'!BP36</f>
        <v>40</v>
      </c>
      <c r="AU35" s="181" t="s">
        <v>132</v>
      </c>
      <c r="AV35" s="80">
        <f>'Imports - Data (Raw)'!BT36/'Imports - Data (Raw)'!BS36</f>
        <v>40</v>
      </c>
      <c r="AW35" s="80"/>
      <c r="AX35" s="80"/>
      <c r="AY35" s="80"/>
      <c r="AZ35" s="80"/>
      <c r="BA35" s="80"/>
      <c r="BB35" s="80"/>
      <c r="BC35" s="81"/>
      <c r="BD35" s="80"/>
      <c r="BE35" s="80"/>
      <c r="BF35" s="80"/>
      <c r="BG35" s="87"/>
      <c r="BH35" s="80"/>
      <c r="BI35" s="80"/>
      <c r="BJ35" s="80"/>
      <c r="BK35" s="87"/>
      <c r="BL35" s="80"/>
      <c r="BM35" s="84"/>
      <c r="BN35" s="84"/>
      <c r="BO35" s="84"/>
    </row>
    <row r="36" spans="1:67" x14ac:dyDescent="0.3">
      <c r="A36" s="86" t="s">
        <v>415</v>
      </c>
      <c r="B36" s="148" t="s">
        <v>346</v>
      </c>
      <c r="C36" s="80" t="s">
        <v>2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1"/>
      <c r="AS36" s="80"/>
      <c r="AT36" s="80"/>
      <c r="AU36" s="80"/>
      <c r="AV36" s="80"/>
      <c r="AW36" s="80"/>
      <c r="AX36" s="80"/>
      <c r="AY36" s="80" t="s">
        <v>120</v>
      </c>
      <c r="AZ36" s="80">
        <f>'Imports - Data (Raw)'!BY37/'Imports - Data (Raw)'!BX37</f>
        <v>168.9607843137255</v>
      </c>
      <c r="BA36" s="80"/>
      <c r="BB36" s="80"/>
      <c r="BC36" s="81" t="s">
        <v>120</v>
      </c>
      <c r="BD36" s="80">
        <f>'Imports - Data (Raw)'!CD37/'Imports - Data (Raw)'!CC37</f>
        <v>192.68085106382978</v>
      </c>
      <c r="BE36" s="80"/>
      <c r="BF36" s="80"/>
      <c r="BG36" s="87" t="s">
        <v>120</v>
      </c>
      <c r="BH36" s="80">
        <f>'Imports - Data (Raw)'!CI37/'Imports - Data (Raw)'!CH37</f>
        <v>106.07792207792208</v>
      </c>
      <c r="BI36" s="80"/>
      <c r="BJ36" s="80"/>
      <c r="BK36" s="87" t="s">
        <v>120</v>
      </c>
      <c r="BL36" s="80">
        <f>'Imports - Data (Raw)'!CN37/'Imports - Data (Raw)'!CM37</f>
        <v>359</v>
      </c>
      <c r="BM36" s="84"/>
      <c r="BN36" s="84"/>
      <c r="BO36" s="84"/>
    </row>
    <row r="37" spans="1:67" x14ac:dyDescent="0.3">
      <c r="A37" s="90" t="s">
        <v>416</v>
      </c>
      <c r="B37" s="148" t="s">
        <v>338</v>
      </c>
      <c r="C37" s="80" t="s">
        <v>545</v>
      </c>
      <c r="D37" s="80">
        <f>'Imports - Data (Raw)'!D38/'Imports - Data (Raw)'!C38/$D$265</f>
        <v>13.40861901560983</v>
      </c>
      <c r="E37" s="80" t="s">
        <v>545</v>
      </c>
      <c r="F37" s="80">
        <f>'Imports - Data (Raw)'!G38/'Imports - Data (Raw)'!F38/$D$265</f>
        <v>4.2617780406071359</v>
      </c>
      <c r="G37" s="80" t="s">
        <v>545</v>
      </c>
      <c r="H37" s="80">
        <f>'Imports - Data (Raw)'!J38/'Imports - Data (Raw)'!I38/$D$265</f>
        <v>4.5259597497040422</v>
      </c>
      <c r="I37" s="80" t="s">
        <v>545</v>
      </c>
      <c r="J37" s="80">
        <f>'Imports - Data (Raw)'!M38/'Imports - Data (Raw)'!L38/$D$265</f>
        <v>1.6006200949520395</v>
      </c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1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2"/>
      <c r="BH37" s="80"/>
      <c r="BI37" s="80"/>
      <c r="BJ37" s="80"/>
      <c r="BK37" s="83"/>
      <c r="BL37" s="80"/>
      <c r="BM37" s="84"/>
      <c r="BN37" s="84"/>
      <c r="BO37" s="84"/>
    </row>
    <row r="38" spans="1:67" x14ac:dyDescent="0.3">
      <c r="A38" s="86" t="s">
        <v>12</v>
      </c>
      <c r="B38" s="148" t="s">
        <v>346</v>
      </c>
      <c r="C38" s="80" t="s">
        <v>2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 t="s">
        <v>125</v>
      </c>
      <c r="X38" s="80">
        <f>'Imports - Data (Raw)'!AH39/'Imports - Data (Raw)'!AG39/25</f>
        <v>27.6</v>
      </c>
      <c r="Y38" s="181" t="s">
        <v>125</v>
      </c>
      <c r="Z38" s="80">
        <f>'Imports - Data (Raw)'!AJ39/'Imports - Data (Raw)'!AI39/25</f>
        <v>27.397435897435898</v>
      </c>
      <c r="AA38" s="80">
        <f>'Imports - Data (Raw)'!AL39/'Imports - Data (Raw)'!AK39/25</f>
        <v>27.517655078391275</v>
      </c>
      <c r="AB38" s="80">
        <f>'Imports - Data (Raw)'!AN39/'Imports - Data (Raw)'!AM39/25</f>
        <v>27.885554520037282</v>
      </c>
      <c r="AC38" s="80">
        <f>'Imports - Data (Raw)'!AP39/'Imports - Data (Raw)'!AO39/25</f>
        <v>27.948529411764707</v>
      </c>
      <c r="AD38" s="80" t="s">
        <v>120</v>
      </c>
      <c r="AE38" s="80">
        <f>'Imports - Data (Raw)'!AS39/'Imports - Data (Raw)'!AR39</f>
        <v>79.016393442622956</v>
      </c>
      <c r="AF38" s="80">
        <f>'Imports - Data (Raw)'!AU39/'Imports - Data (Raw)'!AT39</f>
        <v>75</v>
      </c>
      <c r="AG38" s="80">
        <f>'Imports - Data (Raw)'!AW39/'Imports - Data (Raw)'!AV39</f>
        <v>66</v>
      </c>
      <c r="AH38" s="80" t="s">
        <v>120</v>
      </c>
      <c r="AI38" s="80">
        <f>'Imports - Data (Raw)'!AZ39/'Imports - Data (Raw)'!AY39</f>
        <v>56</v>
      </c>
      <c r="AJ38" s="80">
        <f>'Imports - Data (Raw)'!BB39/'Imports - Data (Raw)'!BA39</f>
        <v>60</v>
      </c>
      <c r="AK38" s="80" t="s">
        <v>125</v>
      </c>
      <c r="AL38" s="80">
        <f>'Imports - Data (Raw)'!BE39/'Imports - Data (Raw)'!BD39</f>
        <v>4</v>
      </c>
      <c r="AM38" s="80"/>
      <c r="AN38" s="80"/>
      <c r="AO38" s="80"/>
      <c r="AP38" s="80"/>
      <c r="AQ38" s="80"/>
      <c r="AR38" s="81"/>
      <c r="AS38" s="80"/>
      <c r="AT38" s="80"/>
      <c r="AU38" s="80" t="s">
        <v>120</v>
      </c>
      <c r="AV38" s="80">
        <f>'Imports - Data (Raw)'!BT39/'Imports - Data (Raw)'!BS39</f>
        <v>50.311526479750782</v>
      </c>
      <c r="AW38" s="80" t="s">
        <v>119</v>
      </c>
      <c r="AX38" s="80">
        <f>'Imports - Data (Raw)'!BY39/'Imports - Data (Raw)'!BV39</f>
        <v>12.245303274288782</v>
      </c>
      <c r="AY38" s="80" t="s">
        <v>120</v>
      </c>
      <c r="AZ38" s="80">
        <f>'Imports - Data (Raw)'!BY39/'Imports - Data (Raw)'!BX39</f>
        <v>89.462745098039221</v>
      </c>
      <c r="BA38" s="80" t="s">
        <v>119</v>
      </c>
      <c r="BB38" s="80">
        <f>'Imports - Data (Raw)'!CD39/'Imports - Data (Raw)'!CA39</f>
        <v>11.617103984450923</v>
      </c>
      <c r="BC38" s="81" t="s">
        <v>120</v>
      </c>
      <c r="BD38" s="80">
        <f>'Imports - Data (Raw)'!CD39/'Imports - Data (Raw)'!CC39</f>
        <v>82.158075601374577</v>
      </c>
      <c r="BE38" s="80" t="s">
        <v>119</v>
      </c>
      <c r="BF38" s="80">
        <f>'Imports - Data (Raw)'!CI39/'Imports - Data (Raw)'!CF39</f>
        <v>9.930769230769231</v>
      </c>
      <c r="BG38" s="87" t="s">
        <v>120</v>
      </c>
      <c r="BH38" s="80">
        <f>'Imports - Data (Raw)'!CI39/'Imports - Data (Raw)'!CH39</f>
        <v>68.347058823529409</v>
      </c>
      <c r="BI38" s="80" t="s">
        <v>119</v>
      </c>
      <c r="BJ38" s="80">
        <f>'Imports - Data (Raw)'!CN39/'Imports - Data (Raw)'!CK39</f>
        <v>13.850967741935484</v>
      </c>
      <c r="BK38" s="87" t="s">
        <v>120</v>
      </c>
      <c r="BL38" s="80">
        <f>'Imports - Data (Raw)'!CN39/'Imports - Data (Raw)'!CM39</f>
        <v>100.32242990654206</v>
      </c>
      <c r="BM38" s="84" t="s">
        <v>120</v>
      </c>
      <c r="BN38" s="84">
        <f>'Imports - Data (Raw)'!CQ39/'Imports - Data (Raw)'!CP39</f>
        <v>305.88235294117646</v>
      </c>
      <c r="BO38" s="84"/>
    </row>
    <row r="39" spans="1:67" x14ac:dyDescent="0.3">
      <c r="A39" s="86" t="s">
        <v>53</v>
      </c>
      <c r="B39" s="148" t="s">
        <v>346</v>
      </c>
      <c r="C39" s="80" t="s">
        <v>2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81" t="s">
        <v>120</v>
      </c>
      <c r="X39" s="80">
        <f>'Imports - Data (Raw)'!AH40/'Imports - Data (Raw)'!AG40/25</f>
        <v>4.5200492004920054</v>
      </c>
      <c r="Y39" s="80" t="s">
        <v>120</v>
      </c>
      <c r="Z39" s="80">
        <f>'Imports - Data (Raw)'!AJ40/'Imports - Data (Raw)'!AI40/25</f>
        <v>4.5895287958115185</v>
      </c>
      <c r="AA39" s="80">
        <f>'Imports - Data (Raw)'!AL40/'Imports - Data (Raw)'!AK40/25</f>
        <v>4.5562412342215985</v>
      </c>
      <c r="AB39" s="80">
        <f>'Imports - Data (Raw)'!AN40/'Imports - Data (Raw)'!AM40/25</f>
        <v>5.0684831970935509</v>
      </c>
      <c r="AC39" s="80">
        <f>'Imports - Data (Raw)'!AP40/'Imports - Data (Raw)'!AO40/25</f>
        <v>13.886368366285119</v>
      </c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1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1"/>
      <c r="BD39" s="80"/>
      <c r="BE39" s="80"/>
      <c r="BF39" s="80"/>
      <c r="BG39" s="87"/>
      <c r="BH39" s="80"/>
      <c r="BI39" s="80"/>
      <c r="BJ39" s="80"/>
      <c r="BK39" s="87"/>
      <c r="BL39" s="80"/>
      <c r="BM39" s="84"/>
      <c r="BN39" s="84"/>
      <c r="BO39" s="84"/>
    </row>
    <row r="40" spans="1:67" x14ac:dyDescent="0.3">
      <c r="A40" s="86" t="s">
        <v>417</v>
      </c>
      <c r="B40" s="148" t="s">
        <v>338</v>
      </c>
      <c r="C40" s="80" t="s">
        <v>545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1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2"/>
      <c r="BH40" s="80"/>
      <c r="BI40" s="80"/>
      <c r="BJ40" s="80"/>
      <c r="BK40" s="83"/>
      <c r="BL40" s="80"/>
      <c r="BM40" s="84" t="s">
        <v>545</v>
      </c>
      <c r="BN40" s="84">
        <f>'Imports - Data (Raw)'!CQ41/'Imports - Data (Raw)'!CP41/$D$169</f>
        <v>5.7601828202715417</v>
      </c>
      <c r="BO40" s="84"/>
    </row>
    <row r="41" spans="1:67" x14ac:dyDescent="0.3">
      <c r="A41" s="86" t="s">
        <v>418</v>
      </c>
      <c r="B41" s="148" t="s">
        <v>338</v>
      </c>
      <c r="C41" s="80" t="s">
        <v>545</v>
      </c>
      <c r="D41" s="80">
        <f>'Imports - Data (Raw)'!D42/'Imports - Data (Raw)'!C42/$D$192</f>
        <v>16.226835232298008</v>
      </c>
      <c r="E41" s="80" t="s">
        <v>545</v>
      </c>
      <c r="F41" s="80">
        <f>'Imports - Data (Raw)'!G42/'Imports - Data (Raw)'!F42/$F$193</f>
        <v>9.906692685814928</v>
      </c>
      <c r="G41" s="80" t="s">
        <v>545</v>
      </c>
      <c r="H41" s="80">
        <f>'Imports - Data (Raw)'!J42/'Imports - Data (Raw)'!I42/$F$193</f>
        <v>8.7486600023907286</v>
      </c>
      <c r="I41" s="80" t="s">
        <v>545</v>
      </c>
      <c r="J41" s="80">
        <f>'Imports - Data (Raw)'!M42/'Imports - Data (Raw)'!L42/$F$193</f>
        <v>2.6533942464668319</v>
      </c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1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1"/>
      <c r="BD41" s="80"/>
      <c r="BE41" s="80"/>
      <c r="BF41" s="80"/>
      <c r="BG41" s="87"/>
      <c r="BH41" s="80"/>
      <c r="BI41" s="80"/>
      <c r="BJ41" s="80"/>
      <c r="BK41" s="87"/>
      <c r="BL41" s="80"/>
      <c r="BM41" s="84"/>
      <c r="BN41" s="84"/>
      <c r="BO41" s="84"/>
    </row>
    <row r="42" spans="1:67" x14ac:dyDescent="0.3">
      <c r="A42" s="86" t="s">
        <v>419</v>
      </c>
      <c r="B42" s="148" t="s">
        <v>338</v>
      </c>
      <c r="C42" s="80" t="s">
        <v>545</v>
      </c>
      <c r="D42" s="80"/>
      <c r="E42" s="80"/>
      <c r="F42" s="80"/>
      <c r="G42" s="80"/>
      <c r="H42" s="80"/>
      <c r="I42" s="80"/>
      <c r="J42" s="80"/>
      <c r="K42" s="80" t="s">
        <v>545</v>
      </c>
      <c r="L42" s="80">
        <f>'Imports - Data (Raw)'!P43/'Imports - Data (Raw)'!O43/$F$194</f>
        <v>22.98533007334963</v>
      </c>
      <c r="M42" s="80" t="s">
        <v>545</v>
      </c>
      <c r="N42" s="80">
        <f>'Imports - Data (Raw)'!S43/'Imports - Data (Raw)'!R43/$F$194</f>
        <v>18.305017386984598</v>
      </c>
      <c r="O42" s="80" t="s">
        <v>545</v>
      </c>
      <c r="P42" s="80">
        <f>'Imports - Data (Raw)'!V43/'Imports - Data (Raw)'!U43/$F$194</f>
        <v>18.577918647649234</v>
      </c>
      <c r="Q42" s="80" t="s">
        <v>545</v>
      </c>
      <c r="R42" s="80">
        <f>'Imports - Data (Raw)'!Y43/'Imports - Data (Raw)'!X43/$D$192</f>
        <v>31.076222980659839</v>
      </c>
      <c r="S42" s="80" t="s">
        <v>545</v>
      </c>
      <c r="T42" s="80">
        <f>'Imports - Data (Raw)'!AB43/'Imports - Data (Raw)'!AA43/$D$192</f>
        <v>33.720157147174369</v>
      </c>
      <c r="U42" s="80" t="s">
        <v>545</v>
      </c>
      <c r="V42" s="80">
        <f>'Imports - Data (Raw)'!AE43/'Imports - Data (Raw)'!AD43/$D$192</f>
        <v>15.475437486822686</v>
      </c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1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1"/>
      <c r="BD42" s="80"/>
      <c r="BE42" s="80"/>
      <c r="BF42" s="80"/>
      <c r="BG42" s="87"/>
      <c r="BH42" s="80"/>
      <c r="BI42" s="80"/>
      <c r="BJ42" s="80"/>
      <c r="BK42" s="87"/>
      <c r="BL42" s="80"/>
      <c r="BM42" s="84"/>
      <c r="BN42" s="84"/>
      <c r="BO42" s="84"/>
    </row>
    <row r="43" spans="1:67" x14ac:dyDescent="0.3">
      <c r="A43" s="86" t="s">
        <v>420</v>
      </c>
      <c r="B43" s="148" t="s">
        <v>338</v>
      </c>
      <c r="C43" s="80" t="s">
        <v>545</v>
      </c>
      <c r="D43" s="80"/>
      <c r="E43" s="80"/>
      <c r="F43" s="80"/>
      <c r="G43" s="80"/>
      <c r="H43" s="80"/>
      <c r="I43" s="80"/>
      <c r="J43" s="80"/>
      <c r="K43" s="80" t="s">
        <v>545</v>
      </c>
      <c r="L43" s="80">
        <f>'Imports - Data (Raw)'!P44/'Imports - Data (Raw)'!O44/$D$192</f>
        <v>10.299785867237688</v>
      </c>
      <c r="M43" s="80" t="s">
        <v>545</v>
      </c>
      <c r="N43" s="80">
        <f>'Imports - Data (Raw)'!S44/'Imports - Data (Raw)'!R44/$D$192</f>
        <v>6.666666666666667</v>
      </c>
      <c r="O43" s="80" t="s">
        <v>545</v>
      </c>
      <c r="P43" s="80">
        <f>'Imports - Data (Raw)'!V44/'Imports - Data (Raw)'!U44/$D$192</f>
        <v>6.3842592592592595</v>
      </c>
      <c r="Q43" s="80" t="s">
        <v>545</v>
      </c>
      <c r="R43" s="80">
        <f>'Imports - Data (Raw)'!Y44/'Imports - Data (Raw)'!X44/$D$192</f>
        <v>6.1845086099652988</v>
      </c>
      <c r="S43" s="80" t="s">
        <v>545</v>
      </c>
      <c r="T43" s="80">
        <f>'Imports - Data (Raw)'!AB44/'Imports - Data (Raw)'!AA44/$D$192</f>
        <v>4.314687602224403</v>
      </c>
      <c r="U43" s="80" t="s">
        <v>545</v>
      </c>
      <c r="V43" s="80">
        <f>'Imports - Data (Raw)'!AE44/'Imports - Data (Raw)'!AD44/$D$192</f>
        <v>7.7387345915809931</v>
      </c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1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1"/>
      <c r="BD43" s="80"/>
      <c r="BE43" s="80"/>
      <c r="BF43" s="80"/>
      <c r="BG43" s="87"/>
      <c r="BH43" s="80"/>
      <c r="BI43" s="80"/>
      <c r="BJ43" s="80"/>
      <c r="BK43" s="87"/>
      <c r="BL43" s="80"/>
      <c r="BM43" s="84"/>
      <c r="BN43" s="84"/>
      <c r="BO43" s="84"/>
    </row>
    <row r="44" spans="1:67" x14ac:dyDescent="0.3">
      <c r="A44" s="86" t="s">
        <v>608</v>
      </c>
      <c r="B44" s="148" t="s">
        <v>338</v>
      </c>
      <c r="C44" s="80" t="s">
        <v>545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 t="s">
        <v>545</v>
      </c>
      <c r="X44" s="80">
        <f>'Imports - Data (Raw)'!AH45/'Imports - Data (Raw)'!AG45/25/$D$192</f>
        <v>14.055468341182625</v>
      </c>
      <c r="Y44" s="80" t="s">
        <v>545</v>
      </c>
      <c r="Z44" s="80">
        <f>'Imports - Data (Raw)'!AJ45/'Imports - Data (Raw)'!AI45/25/$D$169</f>
        <v>3.0507805490759017</v>
      </c>
      <c r="AA44" s="80">
        <f>'Imports - Data (Raw)'!AL45/'Imports - Data (Raw)'!AK45/25/$D$169</f>
        <v>2.852238388360381</v>
      </c>
      <c r="AB44" s="80">
        <f>'Imports - Data (Raw)'!AN45/'Imports - Data (Raw)'!AM45/25/$D$169</f>
        <v>2.7521617592247485</v>
      </c>
      <c r="AC44" s="80">
        <f>'Imports - Data (Raw)'!AP45/'Imports - Data (Raw)'!AO45/25/$D$169</f>
        <v>2.7376779661016952</v>
      </c>
      <c r="AD44" s="80" t="s">
        <v>545</v>
      </c>
      <c r="AE44" s="80">
        <f>'Imports - Data (Raw)'!AS45/'Imports - Data (Raw)'!AR45/$D$192</f>
        <v>4.8230769230769228</v>
      </c>
      <c r="AF44" s="80">
        <f>'Imports - Data (Raw)'!AU45/'Imports - Data (Raw)'!AT45/$D$192</f>
        <v>4.4603174603174605</v>
      </c>
      <c r="AG44" s="80">
        <f>'Imports - Data (Raw)'!AW45/'Imports - Data (Raw)'!AV45/$D$192</f>
        <v>4.3650793650793647</v>
      </c>
      <c r="AH44" s="80" t="s">
        <v>545</v>
      </c>
      <c r="AI44" s="80">
        <f>'Imports - Data (Raw)'!AZ45/'Imports - Data (Raw)'!AY45/$D$192</f>
        <v>4</v>
      </c>
      <c r="AJ44" s="80">
        <f>'Imports - Data (Raw)'!BB45/'Imports - Data (Raw)'!BA45/$D$192</f>
        <v>4.3307086614173231</v>
      </c>
      <c r="AK44" s="80" t="s">
        <v>545</v>
      </c>
      <c r="AL44" s="80">
        <f>'Imports - Data (Raw)'!BE45/'Imports - Data (Raw)'!BD45/$D$192</f>
        <v>4</v>
      </c>
      <c r="AM44" s="80"/>
      <c r="AN44" s="80"/>
      <c r="AO44" s="80"/>
      <c r="AP44" s="80"/>
      <c r="AQ44" s="80"/>
      <c r="AR44" s="81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1"/>
      <c r="BD44" s="80"/>
      <c r="BE44" s="80"/>
      <c r="BF44" s="80"/>
      <c r="BG44" s="82"/>
      <c r="BH44" s="80"/>
      <c r="BI44" s="80"/>
      <c r="BJ44" s="80"/>
      <c r="BK44" s="83"/>
      <c r="BL44" s="80"/>
      <c r="BM44" s="84"/>
      <c r="BN44" s="84"/>
      <c r="BO44" s="84"/>
    </row>
    <row r="45" spans="1:67" x14ac:dyDescent="0.3">
      <c r="A45" s="86" t="s">
        <v>421</v>
      </c>
      <c r="B45" s="148" t="s">
        <v>338</v>
      </c>
      <c r="C45" s="80" t="s">
        <v>545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>
        <f>'Imports - Data (Raw)'!BH46/'Imports - Data (Raw)'!BG46/$D$192</f>
        <v>4</v>
      </c>
      <c r="AO45" s="80" t="s">
        <v>545</v>
      </c>
      <c r="AP45" s="80">
        <f>'Imports - Data (Raw)'!BK46/'Imports - Data (Raw)'!BJ46/$D$192</f>
        <v>4</v>
      </c>
      <c r="AQ45" s="80" t="s">
        <v>545</v>
      </c>
      <c r="AR45" s="81">
        <f>'Imports - Data (Raw)'!BN46/'Imports - Data (Raw)'!BM46/$D$192</f>
        <v>4</v>
      </c>
      <c r="AS45" s="80" t="s">
        <v>545</v>
      </c>
      <c r="AT45" s="80">
        <f>'Imports - Data (Raw)'!BQ46/'Imports - Data (Raw)'!BP46/$D$192</f>
        <v>3.8059877156202879</v>
      </c>
      <c r="AU45" s="80" t="s">
        <v>545</v>
      </c>
      <c r="AV45" s="80">
        <f>'Imports - Data (Raw)'!BT46/'Imports - Data (Raw)'!BS46/$D$192</f>
        <v>4</v>
      </c>
      <c r="AW45" s="80"/>
      <c r="AX45" s="80"/>
      <c r="AY45" s="80"/>
      <c r="AZ45" s="80"/>
      <c r="BA45" s="80"/>
      <c r="BB45" s="80"/>
      <c r="BC45" s="81"/>
      <c r="BD45" s="80"/>
      <c r="BE45" s="80"/>
      <c r="BF45" s="80"/>
      <c r="BG45" s="82"/>
      <c r="BH45" s="80"/>
      <c r="BI45" s="80"/>
      <c r="BJ45" s="80"/>
      <c r="BK45" s="83"/>
      <c r="BL45" s="80"/>
      <c r="BM45" s="84"/>
      <c r="BN45" s="84"/>
      <c r="BO45" s="84"/>
    </row>
    <row r="46" spans="1:67" x14ac:dyDescent="0.3">
      <c r="A46" s="86" t="s">
        <v>422</v>
      </c>
      <c r="B46" s="148" t="s">
        <v>338</v>
      </c>
      <c r="C46" s="80" t="s">
        <v>545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1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1"/>
      <c r="BD46" s="80"/>
      <c r="BE46" s="80"/>
      <c r="BF46" s="80"/>
      <c r="BG46" s="82"/>
      <c r="BH46" s="80"/>
      <c r="BI46" s="80"/>
      <c r="BJ46" s="80"/>
      <c r="BK46" s="83"/>
      <c r="BL46" s="80"/>
      <c r="BM46" s="84" t="s">
        <v>545</v>
      </c>
      <c r="BN46" s="84">
        <f>'Imports - Data (Raw)'!CQ47/'Imports - Data (Raw)'!CP47/$D$169</f>
        <v>2.8716645489199495</v>
      </c>
      <c r="BO46" s="84"/>
    </row>
    <row r="47" spans="1:67" x14ac:dyDescent="0.3">
      <c r="A47" s="86" t="s">
        <v>609</v>
      </c>
      <c r="B47" s="148" t="s">
        <v>338</v>
      </c>
      <c r="C47" s="80" t="s">
        <v>545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1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1"/>
      <c r="BD47" s="80"/>
      <c r="BE47" s="80"/>
      <c r="BF47" s="80"/>
      <c r="BG47" s="82"/>
      <c r="BH47" s="80"/>
      <c r="BI47" s="80"/>
      <c r="BJ47" s="80"/>
      <c r="BK47" s="83"/>
      <c r="BL47" s="80"/>
      <c r="BM47" s="84" t="s">
        <v>545</v>
      </c>
      <c r="BN47" s="84">
        <f>'Imports - Data (Raw)'!CQ48/'Imports - Data (Raw)'!CP48/$D$169</f>
        <v>0.48201989288446823</v>
      </c>
      <c r="BO47" s="84"/>
    </row>
    <row r="48" spans="1:67" x14ac:dyDescent="0.3">
      <c r="A48" s="86" t="s">
        <v>423</v>
      </c>
      <c r="B48" s="148" t="s">
        <v>338</v>
      </c>
      <c r="C48" s="80" t="s">
        <v>545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 t="s">
        <v>541</v>
      </c>
      <c r="X48" s="80">
        <f>'Imports - Data (Raw)'!AH49/'Imports - Data (Raw)'!AG49/25/$H$194</f>
        <v>39.13637119842344</v>
      </c>
      <c r="Y48" s="80" t="s">
        <v>545</v>
      </c>
      <c r="Z48" s="80">
        <f>'Imports - Data (Raw)'!AJ49/'Imports - Data (Raw)'!AI49/25/$D$169</f>
        <v>4.1081028390398444</v>
      </c>
      <c r="AA48" s="80">
        <f>'Imports - Data (Raw)'!AL49/'Imports - Data (Raw)'!AK49/25/$D$169</f>
        <v>4.3806673891962813</v>
      </c>
      <c r="AB48" s="80">
        <f>'Imports - Data (Raw)'!AN49/'Imports - Data (Raw)'!AM49/25/$D$169</f>
        <v>3.7194502617801048</v>
      </c>
      <c r="AC48" s="80">
        <f>'Imports - Data (Raw)'!AP49/'Imports - Data (Raw)'!AO49/25/$D$169</f>
        <v>4.2188777610097405</v>
      </c>
      <c r="AD48" s="80"/>
      <c r="AE48" s="80"/>
      <c r="AF48" s="80"/>
      <c r="AG48" s="80"/>
      <c r="AH48" s="80" t="s">
        <v>541</v>
      </c>
      <c r="AI48" s="80">
        <f>'Imports - Data (Raw)'!AZ49/'Imports - Data (Raw)'!AY49</f>
        <v>44.581081081081081</v>
      </c>
      <c r="AJ48" s="80">
        <f>'Imports - Data (Raw)'!BB49/'Imports - Data (Raw)'!BA49</f>
        <v>30.277324632952691</v>
      </c>
      <c r="AK48" s="80" t="s">
        <v>541</v>
      </c>
      <c r="AL48" s="80">
        <f>'Imports - Data (Raw)'!BE49/'Imports - Data (Raw)'!BD49</f>
        <v>40</v>
      </c>
      <c r="AM48" s="80"/>
      <c r="AN48" s="80"/>
      <c r="AO48" s="80"/>
      <c r="AP48" s="80"/>
      <c r="AQ48" s="80"/>
      <c r="AR48" s="81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1"/>
      <c r="BD48" s="80"/>
      <c r="BE48" s="80"/>
      <c r="BF48" s="80"/>
      <c r="BG48" s="82"/>
      <c r="BH48" s="80"/>
      <c r="BI48" s="80"/>
      <c r="BJ48" s="80"/>
      <c r="BK48" s="83"/>
      <c r="BL48" s="80"/>
      <c r="BM48" s="84"/>
      <c r="BN48" s="84"/>
      <c r="BO48" s="84"/>
    </row>
    <row r="49" spans="1:67" x14ac:dyDescent="0.3">
      <c r="A49" s="86" t="s">
        <v>128</v>
      </c>
      <c r="B49" s="148" t="s">
        <v>346</v>
      </c>
      <c r="C49" s="80" t="s">
        <v>2</v>
      </c>
      <c r="D49" s="80">
        <f>'Imports - Data (Raw)'!D50/'Imports - Data (Raw)'!C50</f>
        <v>1.9999447406957147</v>
      </c>
      <c r="E49" s="80" t="s">
        <v>120</v>
      </c>
      <c r="F49" s="80">
        <f>'Imports - Data (Raw)'!G50/'Imports - Data (Raw)'!F50</f>
        <v>0.60847995228671348</v>
      </c>
      <c r="G49" s="80" t="s">
        <v>120</v>
      </c>
      <c r="H49" s="80">
        <f>'Imports - Data (Raw)'!J50/'Imports - Data (Raw)'!I50</f>
        <v>0.67037506557090398</v>
      </c>
      <c r="I49" s="80" t="s">
        <v>120</v>
      </c>
      <c r="J49" s="80">
        <f>'Imports - Data (Raw)'!M50/'Imports - Data (Raw)'!L50</f>
        <v>0.71838675589996481</v>
      </c>
      <c r="K49" s="80" t="s">
        <v>120</v>
      </c>
      <c r="L49" s="80">
        <f>'Imports - Data (Raw)'!P50/'Imports - Data (Raw)'!O50</f>
        <v>1.5</v>
      </c>
      <c r="M49" s="80" t="s">
        <v>120</v>
      </c>
      <c r="N49" s="80">
        <f>'Imports - Data (Raw)'!S50/'Imports - Data (Raw)'!R50</f>
        <v>1.5019289340101523</v>
      </c>
      <c r="O49" s="80"/>
      <c r="P49" s="80"/>
      <c r="Q49" s="80"/>
      <c r="R49" s="80"/>
      <c r="S49" s="80"/>
      <c r="T49" s="80"/>
      <c r="U49" s="80"/>
      <c r="V49" s="80"/>
      <c r="W49" s="80" t="s">
        <v>120</v>
      </c>
      <c r="X49" s="80">
        <f>'Imports - Data (Raw)'!AH50/'Imports - Data (Raw)'!AG50/25</f>
        <v>1.9976433621366849</v>
      </c>
      <c r="Y49" s="80" t="s">
        <v>120</v>
      </c>
      <c r="Z49" s="80">
        <f>'Imports - Data (Raw)'!AJ50/'Imports - Data (Raw)'!AI50/25</f>
        <v>2</v>
      </c>
      <c r="AA49" s="80">
        <f>'Imports - Data (Raw)'!AL50/'Imports - Data (Raw)'!AK50/25</f>
        <v>2</v>
      </c>
      <c r="AB49" s="80">
        <f>'Imports - Data (Raw)'!AN50/'Imports - Data (Raw)'!AM50/25</f>
        <v>2</v>
      </c>
      <c r="AC49" s="80">
        <f>'Imports - Data (Raw)'!AP50/'Imports - Data (Raw)'!AO50/25</f>
        <v>1.6</v>
      </c>
      <c r="AD49" s="80" t="s">
        <v>120</v>
      </c>
      <c r="AE49" s="80">
        <f>'Imports - Data (Raw)'!AS50/'Imports - Data (Raw)'!AR50</f>
        <v>1.5</v>
      </c>
      <c r="AF49" s="80">
        <f>'Imports - Data (Raw)'!AU50/'Imports - Data (Raw)'!AT50</f>
        <v>1.2000475384021154</v>
      </c>
      <c r="AG49" s="80">
        <f>'Imports - Data (Raw)'!AW50/'Imports - Data (Raw)'!AV50</f>
        <v>1.1999940689777884</v>
      </c>
      <c r="AH49" s="80" t="s">
        <v>120</v>
      </c>
      <c r="AI49" s="80">
        <f>'Imports - Data (Raw)'!AZ50/'Imports - Data (Raw)'!AY50</f>
        <v>1.1000029360815056</v>
      </c>
      <c r="AJ49" s="80">
        <f>'Imports - Data (Raw)'!BB50/'Imports - Data (Raw)'!BA50</f>
        <v>1.0499898857085062</v>
      </c>
      <c r="AK49" s="80" t="s">
        <v>120</v>
      </c>
      <c r="AL49" s="80">
        <f>'Imports - Data (Raw)'!BE50/'Imports - Data (Raw)'!BD50</f>
        <v>1.2</v>
      </c>
      <c r="AM49" s="80" t="s">
        <v>120</v>
      </c>
      <c r="AN49" s="80">
        <f>'Imports - Data (Raw)'!BH50/'Imports - Data (Raw)'!BG50</f>
        <v>1.1999922991028455</v>
      </c>
      <c r="AO49" s="80" t="s">
        <v>120</v>
      </c>
      <c r="AP49" s="80">
        <f>'Imports - Data (Raw)'!BK50/'Imports - Data (Raw)'!BJ50</f>
        <v>1.0573853989813242</v>
      </c>
      <c r="AQ49" s="80" t="s">
        <v>120</v>
      </c>
      <c r="AR49" s="81">
        <f>'Imports - Data (Raw)'!BN50/'Imports - Data (Raw)'!BM50</f>
        <v>1.2</v>
      </c>
      <c r="AS49" s="80" t="s">
        <v>120</v>
      </c>
      <c r="AT49" s="80">
        <f>'Imports - Data (Raw)'!BQ50/'Imports - Data (Raw)'!BP50</f>
        <v>1.4</v>
      </c>
      <c r="AU49" s="80" t="s">
        <v>120</v>
      </c>
      <c r="AV49" s="80">
        <f>'Imports - Data (Raw)'!BT50/'Imports - Data (Raw)'!BS50</f>
        <v>1.1999948938560323</v>
      </c>
      <c r="AW49" s="80"/>
      <c r="AX49" s="80"/>
      <c r="AY49" s="80" t="s">
        <v>120</v>
      </c>
      <c r="AZ49" s="80">
        <f>'Imports - Data (Raw)'!BY50/'Imports - Data (Raw)'!BX50</f>
        <v>0.60004591551545161</v>
      </c>
      <c r="BA49" s="80"/>
      <c r="BB49" s="80"/>
      <c r="BC49" s="81" t="s">
        <v>120</v>
      </c>
      <c r="BD49" s="80">
        <f>'Imports - Data (Raw)'!CD50/'Imports - Data (Raw)'!CC50</f>
        <v>0.52827714127797498</v>
      </c>
      <c r="BE49" s="80"/>
      <c r="BF49" s="80"/>
      <c r="BG49" s="87" t="s">
        <v>120</v>
      </c>
      <c r="BH49" s="80">
        <f>'Imports - Data (Raw)'!CI50/'Imports - Data (Raw)'!CH50</f>
        <v>0.6428015318575877</v>
      </c>
      <c r="BI49" s="80"/>
      <c r="BJ49" s="80"/>
      <c r="BK49" s="87" t="s">
        <v>120</v>
      </c>
      <c r="BL49" s="80">
        <f>'Imports - Data (Raw)'!CN50/'Imports - Data (Raw)'!CM50</f>
        <v>0.58904440154440152</v>
      </c>
      <c r="BM49" s="84" t="s">
        <v>120</v>
      </c>
      <c r="BN49" s="84">
        <f>'Imports - Data (Raw)'!CQ50/'Imports - Data (Raw)'!CP50</f>
        <v>0.68350324374420757</v>
      </c>
      <c r="BO49" s="84"/>
    </row>
    <row r="50" spans="1:67" x14ac:dyDescent="0.3">
      <c r="A50" s="86" t="s">
        <v>134</v>
      </c>
      <c r="B50" s="148" t="s">
        <v>346</v>
      </c>
      <c r="C50" s="80" t="s">
        <v>2</v>
      </c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 t="s">
        <v>120</v>
      </c>
      <c r="P50" s="80">
        <f>'Imports - Data (Raw)'!V51/'Imports - Data (Raw)'!U51</f>
        <v>2</v>
      </c>
      <c r="Q50" s="80" t="s">
        <v>120</v>
      </c>
      <c r="R50" s="80">
        <f>'Imports - Data (Raw)'!Y51/'Imports - Data (Raw)'!X51</f>
        <v>2.6253163600649718</v>
      </c>
      <c r="S50" s="80" t="s">
        <v>120</v>
      </c>
      <c r="T50" s="80">
        <f>'Imports - Data (Raw)'!AB51/'Imports - Data (Raw)'!AA51</f>
        <v>1.5919795451487013</v>
      </c>
      <c r="U50" s="80" t="s">
        <v>120</v>
      </c>
      <c r="V50" s="80">
        <f>'Imports - Data (Raw)'!AE51/'Imports - Data (Raw)'!AD51</f>
        <v>2.0125553914327918</v>
      </c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1"/>
      <c r="AS50" s="80"/>
      <c r="AT50" s="80"/>
      <c r="AU50" s="80"/>
      <c r="AV50" s="80"/>
      <c r="AW50" s="80"/>
      <c r="AX50" s="80"/>
      <c r="AY50" s="80"/>
      <c r="AZ50" s="80"/>
      <c r="BA50" s="80"/>
      <c r="BB50" s="80"/>
      <c r="BC50" s="81"/>
      <c r="BD50" s="80"/>
      <c r="BE50" s="80"/>
      <c r="BF50" s="80"/>
      <c r="BG50" s="87"/>
      <c r="BH50" s="80"/>
      <c r="BI50" s="80"/>
      <c r="BJ50" s="80"/>
      <c r="BK50" s="87"/>
      <c r="BL50" s="80"/>
      <c r="BM50" s="84"/>
      <c r="BN50" s="84"/>
      <c r="BO50" s="84"/>
    </row>
    <row r="51" spans="1:67" x14ac:dyDescent="0.3">
      <c r="A51" s="86" t="s">
        <v>45</v>
      </c>
      <c r="B51" s="148" t="s">
        <v>338</v>
      </c>
      <c r="C51" s="80" t="s">
        <v>545</v>
      </c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 t="s">
        <v>545</v>
      </c>
      <c r="AN51" s="80">
        <f>'Imports - Data (Raw)'!BH52/'Imports - Data (Raw)'!BG52/$F$266</f>
        <v>32.90299823633157</v>
      </c>
      <c r="AO51" s="80" t="s">
        <v>545</v>
      </c>
      <c r="AP51" s="80">
        <f>'Imports - Data (Raw)'!BK52/'Imports - Data (Raw)'!BJ52/$F$266</f>
        <v>34.666666666666664</v>
      </c>
      <c r="AQ51" s="80" t="s">
        <v>545</v>
      </c>
      <c r="AR51" s="81">
        <f>'Imports - Data (Raw)'!BN52/'Imports - Data (Raw)'!BM52/$F$266</f>
        <v>34.666666666666664</v>
      </c>
      <c r="AS51" s="80" t="s">
        <v>545</v>
      </c>
      <c r="AT51" s="80">
        <f>'Imports - Data (Raw)'!BQ52/'Imports - Data (Raw)'!BP52/$F$266</f>
        <v>34.666666666666664</v>
      </c>
      <c r="AU51" s="181" t="s">
        <v>545</v>
      </c>
      <c r="AV51" s="80">
        <f>'Imports - Data (Raw)'!BT52/'Imports - Data (Raw)'!BS52/$F$266</f>
        <v>34.666666666666664</v>
      </c>
      <c r="AW51" s="80"/>
      <c r="AX51" s="80"/>
      <c r="AY51" s="80"/>
      <c r="AZ51" s="80"/>
      <c r="BA51" s="80"/>
      <c r="BB51" s="80"/>
      <c r="BC51" s="81"/>
      <c r="BD51" s="80"/>
      <c r="BE51" s="80"/>
      <c r="BF51" s="80"/>
      <c r="BG51" s="87"/>
      <c r="BH51" s="80"/>
      <c r="BI51" s="80"/>
      <c r="BJ51" s="80"/>
      <c r="BK51" s="87"/>
      <c r="BL51" s="80"/>
      <c r="BM51" s="84"/>
      <c r="BN51" s="84"/>
      <c r="BO51" s="84"/>
    </row>
    <row r="52" spans="1:67" x14ac:dyDescent="0.3">
      <c r="A52" s="86" t="s">
        <v>13</v>
      </c>
      <c r="B52" s="148" t="s">
        <v>338</v>
      </c>
      <c r="C52" s="80" t="s">
        <v>545</v>
      </c>
      <c r="D52" s="80">
        <f>'Imports - Data (Raw)'!D53/'Imports - Data (Raw)'!C53/$D$204</f>
        <v>3.7333466537902251</v>
      </c>
      <c r="E52" s="80" t="s">
        <v>545</v>
      </c>
      <c r="F52" s="80">
        <f>'Imports - Data (Raw)'!G53/'Imports - Data (Raw)'!F53/$D$204</f>
        <v>3.703456694148374</v>
      </c>
      <c r="G52" s="80" t="s">
        <v>545</v>
      </c>
      <c r="H52" s="80">
        <f>'Imports - Data (Raw)'!J53/'Imports - Data (Raw)'!I53/$D$204</f>
        <v>3.4258882839855391</v>
      </c>
      <c r="I52" s="80" t="s">
        <v>119</v>
      </c>
      <c r="J52" s="80">
        <f>'Imports - Data (Raw)'!M53/'Imports - Data (Raw)'!L53</f>
        <v>6.252980922098569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 t="s">
        <v>545</v>
      </c>
      <c r="X52" s="80">
        <f>'Imports - Data (Raw)'!AH53/'Imports - Data (Raw)'!AG53/25/$D$204</f>
        <v>3.7351788165697219</v>
      </c>
      <c r="Y52" s="80" t="s">
        <v>545</v>
      </c>
      <c r="Z52" s="80">
        <f>'Imports - Data (Raw)'!AJ53/'Imports - Data (Raw)'!AI53/25/$D$204</f>
        <v>3.7333333333333329</v>
      </c>
      <c r="AA52" s="80">
        <f>'Imports - Data (Raw)'!AL53/'Imports - Data (Raw)'!AK53/25/$D$204</f>
        <v>5.7291783615209306</v>
      </c>
      <c r="AB52" s="80">
        <f>'Imports - Data (Raw)'!AN53/'Imports - Data (Raw)'!AM53/25/$D$204</f>
        <v>4</v>
      </c>
      <c r="AC52" s="80">
        <f>'Imports - Data (Raw)'!AP53/'Imports - Data (Raw)'!AO53/25/$D$204</f>
        <v>3.4667432086109682</v>
      </c>
      <c r="AD52" s="80" t="s">
        <v>545</v>
      </c>
      <c r="AE52" s="80">
        <f>'Imports - Data (Raw)'!AS53/'Imports - Data (Raw)'!AR53/$D$204</f>
        <v>2.0019430623840786</v>
      </c>
      <c r="AF52" s="80">
        <f>'Imports - Data (Raw)'!AU53/'Imports - Data (Raw)'!AT53/$D$204</f>
        <v>2.3333333333333335</v>
      </c>
      <c r="AG52" s="80">
        <f>'Imports - Data (Raw)'!AW53/'Imports - Data (Raw)'!AV53/$D$204</f>
        <v>2.5000176136964103</v>
      </c>
      <c r="AH52" s="80" t="s">
        <v>545</v>
      </c>
      <c r="AI52" s="80">
        <f>'Imports - Data (Raw)'!AZ53/'Imports - Data (Raw)'!AY53/$D$204</f>
        <v>2</v>
      </c>
      <c r="AJ52" s="80">
        <f>'Imports - Data (Raw)'!BB53/'Imports - Data (Raw)'!BA53/$D$204</f>
        <v>2.1428571428571428</v>
      </c>
      <c r="AK52" s="80" t="s">
        <v>545</v>
      </c>
      <c r="AL52" s="80">
        <f>'Imports - Data (Raw)'!BE53/'Imports - Data (Raw)'!BD53/$D$204</f>
        <v>2.1333304126233088</v>
      </c>
      <c r="AM52" s="80" t="s">
        <v>545</v>
      </c>
      <c r="AN52" s="80">
        <f>'Imports - Data (Raw)'!BH53/'Imports - Data (Raw)'!BG53/$D$204</f>
        <v>2.1333252968476883</v>
      </c>
      <c r="AO52" s="80" t="s">
        <v>545</v>
      </c>
      <c r="AP52" s="80">
        <f>'Imports - Data (Raw)'!BK53/'Imports - Data (Raw)'!BJ53/$D$204</f>
        <v>2.1333377697921518</v>
      </c>
      <c r="AQ52" s="80" t="s">
        <v>545</v>
      </c>
      <c r="AR52" s="81">
        <f>'Imports - Data (Raw)'!BN53/'Imports - Data (Raw)'!BM53/$D$204</f>
        <v>2.1333333333333333</v>
      </c>
      <c r="AS52" s="80" t="s">
        <v>545</v>
      </c>
      <c r="AT52" s="80">
        <f>'Imports - Data (Raw)'!BQ53/'Imports - Data (Raw)'!BP53/$D$204</f>
        <v>2.3842116221221388</v>
      </c>
      <c r="AU52" s="80" t="s">
        <v>545</v>
      </c>
      <c r="AV52" s="80">
        <f>'Imports - Data (Raw)'!BT53/'Imports - Data (Raw)'!BS53/$D$204</f>
        <v>2.6666666666666665</v>
      </c>
      <c r="AW52" s="80" t="s">
        <v>57</v>
      </c>
      <c r="AX52" s="80">
        <f>'Imports - Data (Raw)'!BY53/'Imports - Data (Raw)'!BV53</f>
        <v>2.7745494593512214</v>
      </c>
      <c r="AY52" s="80" t="s">
        <v>545</v>
      </c>
      <c r="AZ52" s="80">
        <f>'Imports - Data (Raw)'!BY53/'Imports - Data (Raw)'!BX53/$D$169</f>
        <v>2.3093499999999998</v>
      </c>
      <c r="BA52" s="80" t="s">
        <v>57</v>
      </c>
      <c r="BB52" s="80">
        <f>'Imports - Data (Raw)'!CD53/'Imports - Data (Raw)'!CA53</f>
        <v>2.7568580000331506</v>
      </c>
      <c r="BC52" s="80" t="s">
        <v>545</v>
      </c>
      <c r="BD52" s="80">
        <f>'Imports - Data (Raw)'!CD53/'Imports - Data (Raw)'!CC53/$D$169</f>
        <v>2.0538898493455173</v>
      </c>
      <c r="BE52" s="80" t="s">
        <v>57</v>
      </c>
      <c r="BF52" s="80">
        <f>'Imports - Data (Raw)'!CI53/'Imports - Data (Raw)'!CF53</f>
        <v>2.343187124749833</v>
      </c>
      <c r="BG52" s="80" t="s">
        <v>545</v>
      </c>
      <c r="BH52" s="80">
        <f>'Imports - Data (Raw)'!CI53/'Imports - Data (Raw)'!CH53/$D$169</f>
        <v>1.8365686274509805</v>
      </c>
      <c r="BI52" s="80" t="s">
        <v>57</v>
      </c>
      <c r="BJ52" s="80">
        <f>'Imports - Data (Raw)'!CN53/'Imports - Data (Raw)'!CK53</f>
        <v>2.333949388683537</v>
      </c>
      <c r="BK52" s="80" t="s">
        <v>545</v>
      </c>
      <c r="BL52" s="80">
        <f>'Imports - Data (Raw)'!CN53/'Imports - Data (Raw)'!CM53/$D$169</f>
        <v>1.9034202898550725</v>
      </c>
      <c r="BM52" s="80" t="s">
        <v>545</v>
      </c>
      <c r="BN52" s="84">
        <f>'Imports - Data (Raw)'!CQ53/'Imports - Data (Raw)'!CP53/$D$169</f>
        <v>1.7232767232767234</v>
      </c>
      <c r="BO52" s="84"/>
    </row>
    <row r="53" spans="1:67" x14ac:dyDescent="0.3">
      <c r="A53" s="86" t="s">
        <v>163</v>
      </c>
      <c r="B53" s="148" t="s">
        <v>343</v>
      </c>
      <c r="C53" s="80" t="s">
        <v>541</v>
      </c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 t="s">
        <v>122</v>
      </c>
      <c r="AN53" s="80">
        <f>'Imports - Data (Raw)'!BH54/'Imports - Data (Raw)'!BG54</f>
        <v>0.7990196078431373</v>
      </c>
      <c r="AO53" s="80" t="s">
        <v>122</v>
      </c>
      <c r="AP53" s="80">
        <f>'Imports - Data (Raw)'!BK54/'Imports - Data (Raw)'!BJ54</f>
        <v>0.80113636363636365</v>
      </c>
      <c r="AQ53" s="80" t="s">
        <v>122</v>
      </c>
      <c r="AR53" s="81">
        <f>'Imports - Data (Raw)'!BN54/'Imports - Data (Raw)'!BM54</f>
        <v>0.79729729729729726</v>
      </c>
      <c r="AS53" s="80" t="s">
        <v>122</v>
      </c>
      <c r="AT53" s="80">
        <f>'Imports - Data (Raw)'!BQ54/'Imports - Data (Raw)'!BP54</f>
        <v>0.80099502487562191</v>
      </c>
      <c r="AU53" s="80" t="s">
        <v>122</v>
      </c>
      <c r="AV53" s="80">
        <f>'Imports - Data (Raw)'!BT54/'Imports - Data (Raw)'!BS54</f>
        <v>0.80110497237569056</v>
      </c>
      <c r="AW53" s="80"/>
      <c r="AX53" s="80"/>
      <c r="AY53" s="80"/>
      <c r="AZ53" s="80"/>
      <c r="BA53" s="80"/>
      <c r="BB53" s="80"/>
      <c r="BC53" s="81"/>
      <c r="BD53" s="80"/>
      <c r="BE53" s="80"/>
      <c r="BF53" s="80"/>
      <c r="BG53" s="87"/>
      <c r="BH53" s="80"/>
      <c r="BI53" s="80"/>
      <c r="BJ53" s="80"/>
      <c r="BK53" s="87"/>
      <c r="BL53" s="80"/>
      <c r="BM53" s="84"/>
      <c r="BN53" s="84"/>
      <c r="BO53" s="84"/>
    </row>
    <row r="54" spans="1:67" x14ac:dyDescent="0.3">
      <c r="A54" s="86" t="s">
        <v>50</v>
      </c>
      <c r="B54" s="148" t="s">
        <v>344</v>
      </c>
      <c r="C54" s="80" t="s">
        <v>208</v>
      </c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 t="s">
        <v>132</v>
      </c>
      <c r="AL54" s="80">
        <f>'Imports - Data (Raw)'!BE55/'Imports - Data (Raw)'!BD55</f>
        <v>51.86552406064601</v>
      </c>
      <c r="AM54" s="80"/>
      <c r="AN54" s="80"/>
      <c r="AO54" s="80"/>
      <c r="AP54" s="80"/>
      <c r="AQ54" s="80"/>
      <c r="AR54" s="81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1"/>
      <c r="BD54" s="80"/>
      <c r="BE54" s="80"/>
      <c r="BF54" s="80"/>
      <c r="BG54" s="87"/>
      <c r="BH54" s="80"/>
      <c r="BI54" s="80"/>
      <c r="BJ54" s="80"/>
      <c r="BK54" s="87"/>
      <c r="BL54" s="80"/>
      <c r="BM54" s="84"/>
      <c r="BN54" s="84"/>
      <c r="BO54" s="84"/>
    </row>
    <row r="55" spans="1:67" x14ac:dyDescent="0.3">
      <c r="A55" s="86" t="s">
        <v>424</v>
      </c>
      <c r="B55" s="148" t="s">
        <v>352</v>
      </c>
      <c r="C55" s="80" t="s">
        <v>546</v>
      </c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 t="s">
        <v>57</v>
      </c>
      <c r="AN55" s="80">
        <f>'Imports - Data (Raw)'!BH56/'Imports - Data (Raw)'!BG56</f>
        <v>2</v>
      </c>
      <c r="AO55" s="80" t="s">
        <v>57</v>
      </c>
      <c r="AP55" s="80">
        <f>'Imports - Data (Raw)'!BK56/'Imports - Data (Raw)'!BJ56</f>
        <v>2</v>
      </c>
      <c r="AQ55" s="80" t="s">
        <v>57</v>
      </c>
      <c r="AR55" s="81">
        <f>'Imports - Data (Raw)'!BN56/'Imports - Data (Raw)'!BM56</f>
        <v>2</v>
      </c>
      <c r="AS55" s="80" t="s">
        <v>57</v>
      </c>
      <c r="AT55" s="80">
        <f>'Imports - Data (Raw)'!BQ56/'Imports - Data (Raw)'!BP56</f>
        <v>2</v>
      </c>
      <c r="AU55" s="80" t="s">
        <v>57</v>
      </c>
      <c r="AV55" s="80">
        <f>'Imports - Data (Raw)'!BT56/'Imports - Data (Raw)'!BS56</f>
        <v>2</v>
      </c>
      <c r="AW55" s="80"/>
      <c r="AX55" s="80"/>
      <c r="AY55" s="80"/>
      <c r="AZ55" s="80"/>
      <c r="BA55" s="80"/>
      <c r="BB55" s="80"/>
      <c r="BC55" s="81"/>
      <c r="BD55" s="80"/>
      <c r="BE55" s="80"/>
      <c r="BF55" s="80"/>
      <c r="BG55" s="87"/>
      <c r="BH55" s="80"/>
      <c r="BI55" s="80"/>
      <c r="BJ55" s="80"/>
      <c r="BK55" s="87"/>
      <c r="BL55" s="80"/>
      <c r="BM55" s="84"/>
      <c r="BN55" s="84"/>
      <c r="BO55" s="84"/>
    </row>
    <row r="56" spans="1:67" x14ac:dyDescent="0.3">
      <c r="A56" s="86" t="s">
        <v>610</v>
      </c>
      <c r="B56" s="148" t="s">
        <v>346</v>
      </c>
      <c r="C56" s="80" t="s">
        <v>2</v>
      </c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1"/>
      <c r="AS56" s="80"/>
      <c r="AT56" s="80"/>
      <c r="AU56" s="80"/>
      <c r="AV56" s="80"/>
      <c r="AW56" s="80" t="s">
        <v>125</v>
      </c>
      <c r="AX56" s="80">
        <f>'Imports - Data (Raw)'!BY57/'Imports - Data (Raw)'!BV57</f>
        <v>2.0521754510081358</v>
      </c>
      <c r="AY56" s="80" t="s">
        <v>120</v>
      </c>
      <c r="AZ56" s="80">
        <f>'Imports - Data (Raw)'!BY57/'Imports - Data (Raw)'!BX57</f>
        <v>43.950757575757578</v>
      </c>
      <c r="BA56" s="80" t="s">
        <v>125</v>
      </c>
      <c r="BB56" s="80">
        <f>'Imports - Data (Raw)'!CD57/'Imports - Data (Raw)'!CA57</f>
        <v>1.8559527415934565</v>
      </c>
      <c r="BC56" s="81" t="s">
        <v>120</v>
      </c>
      <c r="BD56" s="80">
        <f>'Imports - Data (Raw)'!CD57/'Imports - Data (Raw)'!CC57</f>
        <v>32.849865951742629</v>
      </c>
      <c r="BE56" s="80" t="s">
        <v>125</v>
      </c>
      <c r="BF56" s="80">
        <f>'Imports - Data (Raw)'!CI57/'Imports - Data (Raw)'!CF57</f>
        <v>1.5204227363610396</v>
      </c>
      <c r="BG56" s="87" t="s">
        <v>120</v>
      </c>
      <c r="BH56" s="80">
        <f>'Imports - Data (Raw)'!CI57/'Imports - Data (Raw)'!CH57</f>
        <v>32.066265060240966</v>
      </c>
      <c r="BI56" s="80" t="s">
        <v>125</v>
      </c>
      <c r="BJ56" s="80">
        <f>'Imports - Data (Raw)'!CN57/'Imports - Data (Raw)'!CK57</f>
        <v>1.2127052105638829</v>
      </c>
      <c r="BK56" s="87" t="s">
        <v>120</v>
      </c>
      <c r="BL56" s="80">
        <f>'Imports - Data (Raw)'!CN57/'Imports - Data (Raw)'!CM57</f>
        <v>17.837270341207351</v>
      </c>
      <c r="BM56" s="84" t="s">
        <v>120</v>
      </c>
      <c r="BN56" s="84">
        <f>'Imports - Data (Raw)'!CQ57/'Imports - Data (Raw)'!CP57</f>
        <v>53.059917355371901</v>
      </c>
      <c r="BO56" s="84"/>
    </row>
    <row r="57" spans="1:67" x14ac:dyDescent="0.3">
      <c r="A57" s="86" t="s">
        <v>127</v>
      </c>
      <c r="B57" s="148" t="s">
        <v>338</v>
      </c>
      <c r="C57" s="80" t="s">
        <v>545</v>
      </c>
      <c r="D57" s="80">
        <f>'Imports - Data (Raw)'!D58/'Imports - Data (Raw)'!C58/$D$248</f>
        <v>6.0256116525057095</v>
      </c>
      <c r="E57" s="80" t="s">
        <v>545</v>
      </c>
      <c r="F57" s="80">
        <f>'Imports - Data (Raw)'!G58/'Imports - Data (Raw)'!F58/$D$248</f>
        <v>5.4548282728091522</v>
      </c>
      <c r="G57" s="80" t="s">
        <v>545</v>
      </c>
      <c r="H57" s="80">
        <f>'Imports - Data (Raw)'!J58/'Imports - Data (Raw)'!I58/$D$248</f>
        <v>5.4374706764658622</v>
      </c>
      <c r="I57" s="80" t="s">
        <v>545</v>
      </c>
      <c r="J57" s="80">
        <f>'Imports - Data (Raw)'!M58/'Imports - Data (Raw)'!L58/$D$248</f>
        <v>6.1256380873007599</v>
      </c>
      <c r="K57" s="80" t="s">
        <v>545</v>
      </c>
      <c r="L57" s="80">
        <f>'Imports - Data (Raw)'!P58/'Imports - Data (Raw)'!O58/$D$248</f>
        <v>3.9092223427092359</v>
      </c>
      <c r="M57" s="80" t="s">
        <v>545</v>
      </c>
      <c r="N57" s="80">
        <f>'Imports - Data (Raw)'!S58/'Imports - Data (Raw)'!R58/$D$248</f>
        <v>3.3628689277587132</v>
      </c>
      <c r="O57" s="80" t="s">
        <v>545</v>
      </c>
      <c r="P57" s="80">
        <f>'Imports - Data (Raw)'!V58/'Imports - Data (Raw)'!U58/$D$248</f>
        <v>2.862852326338106</v>
      </c>
      <c r="Q57" s="80" t="s">
        <v>545</v>
      </c>
      <c r="R57" s="80">
        <f>'Imports - Data (Raw)'!Y58/'Imports - Data (Raw)'!X58/$D$248</f>
        <v>6.0313300179294984</v>
      </c>
      <c r="S57" s="80" t="s">
        <v>545</v>
      </c>
      <c r="T57" s="80">
        <f>'Imports - Data (Raw)'!AB58/'Imports - Data (Raw)'!AA58/$D$248</f>
        <v>6.2998280747412219</v>
      </c>
      <c r="U57" s="80" t="s">
        <v>545</v>
      </c>
      <c r="V57" s="80">
        <f>'Imports - Data (Raw)'!AE58/'Imports - Data (Raw)'!AD58/$D$248</f>
        <v>5.6241289703108643</v>
      </c>
      <c r="W57" s="80"/>
      <c r="X57" s="80"/>
      <c r="Y57" s="80"/>
      <c r="Z57" s="80"/>
      <c r="AA57" s="80"/>
      <c r="AB57" s="80"/>
      <c r="AC57" s="80"/>
      <c r="AD57" s="80" t="s">
        <v>545</v>
      </c>
      <c r="AE57" s="80">
        <f>'Imports - Data (Raw)'!AS58/'Imports - Data (Raw)'!AR58/$D$249</f>
        <v>7.512667851582413</v>
      </c>
      <c r="AF57" s="80">
        <f>'Imports - Data (Raw)'!AU58/'Imports - Data (Raw)'!AT58/$D$249</f>
        <v>7.512667851582413</v>
      </c>
      <c r="AG57" s="80">
        <f>'Imports - Data (Raw)'!AW58/'Imports - Data (Raw)'!AV58/$D$249</f>
        <v>6.9760487193265268</v>
      </c>
      <c r="AH57" s="80" t="s">
        <v>545</v>
      </c>
      <c r="AI57" s="80">
        <f>'Imports - Data (Raw)'!AZ58/'Imports - Data (Raw)'!AY58/$D$249</f>
        <v>6.9760487193265268</v>
      </c>
      <c r="AJ57" s="80">
        <f>'Imports - Data (Raw)'!BB58/'Imports - Data (Raw)'!BA58/$D$249</f>
        <v>5.4513689625994832</v>
      </c>
      <c r="AK57" s="80" t="s">
        <v>545</v>
      </c>
      <c r="AL57" s="80">
        <f>'Imports - Data (Raw)'!BE58/'Imports - Data (Raw)'!BD58/$D$249</f>
        <v>6.4394295870706397</v>
      </c>
      <c r="AM57" s="80" t="s">
        <v>545</v>
      </c>
      <c r="AN57" s="80">
        <f>'Imports - Data (Raw)'!BH58/'Imports - Data (Raw)'!BG58/$D$249</f>
        <v>6.4394295870706397</v>
      </c>
      <c r="AO57" s="80" t="s">
        <v>545</v>
      </c>
      <c r="AP57" s="80">
        <f>'Imports - Data (Raw)'!BK58/'Imports - Data (Raw)'!BJ58/$D$249</f>
        <v>6.4394295870706397</v>
      </c>
      <c r="AQ57" s="80" t="s">
        <v>545</v>
      </c>
      <c r="AR57" s="81">
        <f>'Imports - Data (Raw)'!BN58/'Imports - Data (Raw)'!BM58/$D$249</f>
        <v>6.4394295870706397</v>
      </c>
      <c r="AS57" s="80" t="s">
        <v>545</v>
      </c>
      <c r="AT57" s="80">
        <f>'Imports - Data (Raw)'!BQ58/'Imports - Data (Raw)'!BP58/$D$249</f>
        <v>6.4506383417913895</v>
      </c>
      <c r="AU57" s="80" t="s">
        <v>545</v>
      </c>
      <c r="AV57" s="80">
        <f>'Imports - Data (Raw)'!BT58/'Imports - Data (Raw)'!BS58/$D$249</f>
        <v>6.4394295870706397</v>
      </c>
      <c r="AW57" s="80" t="s">
        <v>132</v>
      </c>
      <c r="AX57" s="80">
        <f>'Imports - Data (Raw)'!BY58/'Imports - Data (Raw)'!BV58</f>
        <v>7.8996101364522415</v>
      </c>
      <c r="AY57" s="80" t="s">
        <v>545</v>
      </c>
      <c r="AZ57" s="80">
        <f>'Imports - Data (Raw)'!BY58/'Imports - Data (Raw)'!BX58/$D$169</f>
        <v>3.554824561403509</v>
      </c>
      <c r="BA57" s="80" t="s">
        <v>132</v>
      </c>
      <c r="BB57" s="80">
        <f>'Imports - Data (Raw)'!CD58/'Imports - Data (Raw)'!CA58</f>
        <v>6.0179847821074475</v>
      </c>
      <c r="BC57" s="80" t="s">
        <v>545</v>
      </c>
      <c r="BD57" s="80">
        <f>'Imports - Data (Raw)'!CD58/'Imports - Data (Raw)'!CC58/$D$169</f>
        <v>3.5175202156334229</v>
      </c>
      <c r="BE57" s="80" t="s">
        <v>132</v>
      </c>
      <c r="BF57" s="80">
        <f>'Imports - Data (Raw)'!CI58/'Imports - Data (Raw)'!CF58</f>
        <v>10.619862200047518</v>
      </c>
      <c r="BG57" s="80" t="s">
        <v>545</v>
      </c>
      <c r="BH57" s="80">
        <f>'Imports - Data (Raw)'!CI58/'Imports - Data (Raw)'!CH58/$D$169</f>
        <v>5.9282493368700262</v>
      </c>
      <c r="BI57" s="80" t="s">
        <v>132</v>
      </c>
      <c r="BJ57" s="80">
        <f>'Imports - Data (Raw)'!CN58/'Imports - Data (Raw)'!CK58</f>
        <v>6.8645533141210375</v>
      </c>
      <c r="BK57" s="80" t="s">
        <v>545</v>
      </c>
      <c r="BL57" s="80">
        <f>'Imports - Data (Raw)'!CN58/'Imports - Data (Raw)'!CM58/$D$169</f>
        <v>3.5464019851116624</v>
      </c>
      <c r="BM57" s="84"/>
      <c r="BN57" s="84"/>
      <c r="BO57" s="84"/>
    </row>
    <row r="58" spans="1:67" x14ac:dyDescent="0.3">
      <c r="A58" s="86" t="s">
        <v>84</v>
      </c>
      <c r="B58" s="148" t="s">
        <v>346</v>
      </c>
      <c r="C58" s="80" t="s">
        <v>2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 t="s">
        <v>132</v>
      </c>
      <c r="X58" s="80">
        <f>'Imports - Data (Raw)'!AH59/'Imports - Data (Raw)'!AG59/25</f>
        <v>10.700088888888889</v>
      </c>
      <c r="Y58" s="181" t="s">
        <v>132</v>
      </c>
      <c r="Z58" s="80">
        <f>'Imports - Data (Raw)'!AJ59/'Imports - Data (Raw)'!AI59/25</f>
        <v>12.333436055469953</v>
      </c>
      <c r="AA58" s="80">
        <f>'Imports - Data (Raw)'!AL59/'Imports - Data (Raw)'!AK59/25</f>
        <v>12.723245614035088</v>
      </c>
      <c r="AB58" s="80">
        <f>'Imports - Data (Raw)'!AN59/'Imports - Data (Raw)'!AM59/25</f>
        <v>12.354414784394251</v>
      </c>
      <c r="AC58" s="80">
        <f>'Imports - Data (Raw)'!AP59/'Imports - Data (Raw)'!AO59/25</f>
        <v>8.767022308438408</v>
      </c>
      <c r="AD58" s="80"/>
      <c r="AE58" s="80"/>
      <c r="AF58" s="80"/>
      <c r="AG58" s="80"/>
      <c r="AH58" s="80"/>
      <c r="AI58" s="80"/>
      <c r="AJ58" s="80"/>
      <c r="AK58" s="80"/>
      <c r="AL58" s="80"/>
      <c r="AM58" s="80" t="s">
        <v>120</v>
      </c>
      <c r="AN58" s="80">
        <f>'Imports - Data (Raw)'!BH59/'Imports - Data (Raw)'!BG59</f>
        <v>2.3999185501934432</v>
      </c>
      <c r="AO58" s="80"/>
      <c r="AP58" s="80"/>
      <c r="AQ58" s="80" t="s">
        <v>120</v>
      </c>
      <c r="AR58" s="81">
        <f>'Imports - Data (Raw)'!BN59/'Imports - Data (Raw)'!BM59</f>
        <v>2.4000421318727616</v>
      </c>
      <c r="AS58" s="80" t="s">
        <v>120</v>
      </c>
      <c r="AT58" s="80">
        <f>'Imports - Data (Raw)'!BQ59/'Imports - Data (Raw)'!BP59</f>
        <v>2.400044081992506</v>
      </c>
      <c r="AU58" s="80" t="s">
        <v>120</v>
      </c>
      <c r="AV58" s="80">
        <f>'Imports - Data (Raw)'!BT59/'Imports - Data (Raw)'!BS59</f>
        <v>2.3999595387416548</v>
      </c>
      <c r="AW58" s="80"/>
      <c r="AX58" s="80"/>
      <c r="AY58" s="80"/>
      <c r="AZ58" s="80"/>
      <c r="BA58" s="80"/>
      <c r="BB58" s="80"/>
      <c r="BC58" s="81"/>
      <c r="BD58" s="80"/>
      <c r="BE58" s="80"/>
      <c r="BF58" s="80"/>
      <c r="BG58" s="87"/>
      <c r="BH58" s="80"/>
      <c r="BI58" s="80"/>
      <c r="BJ58" s="80"/>
      <c r="BK58" s="87"/>
      <c r="BL58" s="80"/>
      <c r="BM58" s="84"/>
      <c r="BN58" s="84"/>
      <c r="BO58" s="84"/>
    </row>
    <row r="59" spans="1:67" x14ac:dyDescent="0.3">
      <c r="A59" s="86" t="s">
        <v>425</v>
      </c>
      <c r="B59" s="148" t="s">
        <v>346</v>
      </c>
      <c r="C59" s="80" t="s">
        <v>2</v>
      </c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1"/>
      <c r="AS59" s="80"/>
      <c r="AT59" s="80"/>
      <c r="AU59" s="80"/>
      <c r="AV59" s="80"/>
      <c r="AW59" s="80"/>
      <c r="AX59" s="80"/>
      <c r="AY59" s="80" t="s">
        <v>120</v>
      </c>
      <c r="AZ59" s="80">
        <f>'Imports - Data (Raw)'!BY60/'Imports - Data (Raw)'!BX60</f>
        <v>108.86880733944955</v>
      </c>
      <c r="BA59" s="80"/>
      <c r="BB59" s="80"/>
      <c r="BC59" s="81" t="s">
        <v>120</v>
      </c>
      <c r="BD59" s="80">
        <f>'Imports - Data (Raw)'!CD60/'Imports - Data (Raw)'!CC60</f>
        <v>122.37679856115108</v>
      </c>
      <c r="BE59" s="80"/>
      <c r="BF59" s="80"/>
      <c r="BG59" s="87" t="s">
        <v>120</v>
      </c>
      <c r="BH59" s="80">
        <f>'Imports - Data (Raw)'!CI60/'Imports - Data (Raw)'!CH60</f>
        <v>97.595551061678464</v>
      </c>
      <c r="BI59" s="80"/>
      <c r="BJ59" s="80"/>
      <c r="BK59" s="87" t="s">
        <v>120</v>
      </c>
      <c r="BL59" s="80">
        <f>'Imports - Data (Raw)'!CN60/'Imports - Data (Raw)'!CM60</f>
        <v>81.513196480938419</v>
      </c>
      <c r="BM59" s="84"/>
      <c r="BN59" s="84"/>
      <c r="BO59" s="84"/>
    </row>
    <row r="60" spans="1:67" x14ac:dyDescent="0.3">
      <c r="A60" s="90" t="s">
        <v>611</v>
      </c>
      <c r="B60" s="148" t="s">
        <v>349</v>
      </c>
      <c r="C60" s="80" t="s">
        <v>540</v>
      </c>
      <c r="D60" s="80">
        <f>'Imports - Data (Raw)'!D61/'Imports - Data (Raw)'!C61</f>
        <v>46.075397690128568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1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2"/>
      <c r="BH60" s="80"/>
      <c r="BI60" s="80"/>
      <c r="BJ60" s="80"/>
      <c r="BK60" s="83"/>
      <c r="BL60" s="80"/>
      <c r="BM60" s="84"/>
      <c r="BN60" s="84"/>
      <c r="BO60" s="84"/>
    </row>
    <row r="61" spans="1:67" x14ac:dyDescent="0.3">
      <c r="A61" s="86" t="s">
        <v>126</v>
      </c>
      <c r="B61" s="148" t="s">
        <v>346</v>
      </c>
      <c r="C61" s="80" t="s">
        <v>2</v>
      </c>
      <c r="D61" s="80">
        <f>'Imports - Data (Raw)'!D62/'Imports - Data (Raw)'!C62</f>
        <v>28.799522673031028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1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1"/>
      <c r="BD61" s="80"/>
      <c r="BE61" s="80" t="s">
        <v>132</v>
      </c>
      <c r="BF61" s="80">
        <f>'Imports - Data (Raw)'!CI62/'Imports - Data (Raw)'!CF62</f>
        <v>13.216494845360824</v>
      </c>
      <c r="BG61" s="87" t="s">
        <v>120</v>
      </c>
      <c r="BH61" s="80">
        <f>'Imports - Data (Raw)'!CI62/'Imports - Data (Raw)'!CH62</f>
        <v>170.93333333333334</v>
      </c>
      <c r="BI61" s="80" t="s">
        <v>132</v>
      </c>
      <c r="BJ61" s="80">
        <f>'Imports - Data (Raw)'!CN62/'Imports - Data (Raw)'!CK62</f>
        <v>17.334993773349936</v>
      </c>
      <c r="BK61" s="87" t="s">
        <v>120</v>
      </c>
      <c r="BL61" s="80">
        <f>'Imports - Data (Raw)'!CN62/'Imports - Data (Raw)'!CM62</f>
        <v>237.94871794871796</v>
      </c>
      <c r="BM61" s="84"/>
      <c r="BN61" s="84"/>
      <c r="BO61" s="84"/>
    </row>
    <row r="62" spans="1:67" x14ac:dyDescent="0.3">
      <c r="A62" s="86" t="s">
        <v>426</v>
      </c>
      <c r="B62" s="148" t="s">
        <v>346</v>
      </c>
      <c r="C62" s="80" t="s">
        <v>2</v>
      </c>
      <c r="D62" s="80">
        <f>'Imports - Data (Raw)'!D63/'Imports - Data (Raw)'!C63</f>
        <v>1.6630894308943089</v>
      </c>
      <c r="E62" s="80" t="s">
        <v>119</v>
      </c>
      <c r="F62" s="80">
        <f>'Imports - Data (Raw)'!G63/'Imports - Data (Raw)'!F63</f>
        <v>8.9793497363796142</v>
      </c>
      <c r="G62" s="80" t="s">
        <v>119</v>
      </c>
      <c r="H62" s="80">
        <f>'Imports - Data (Raw)'!J63/'Imports - Data (Raw)'!I63</f>
        <v>8.5688253434258481</v>
      </c>
      <c r="I62" s="80" t="s">
        <v>119</v>
      </c>
      <c r="J62" s="80">
        <f>'Imports - Data (Raw)'!M63/'Imports - Data (Raw)'!L63</f>
        <v>3.8590923516344016</v>
      </c>
      <c r="K62" s="80" t="s">
        <v>2</v>
      </c>
      <c r="L62" s="80">
        <f>'Imports - Data (Raw)'!P63/'Imports - Data (Raw)'!O63/$D$267</f>
        <v>97.634139269845534</v>
      </c>
      <c r="M62" s="80" t="s">
        <v>2</v>
      </c>
      <c r="N62" s="80">
        <f>'Imports - Data (Raw)'!S63/'Imports - Data (Raw)'!R63/$D$267</f>
        <v>30.768866666125724</v>
      </c>
      <c r="O62" s="80" t="s">
        <v>2</v>
      </c>
      <c r="P62" s="80">
        <f>'Imports - Data (Raw)'!V63/'Imports - Data (Raw)'!U63/$D$267</f>
        <v>32.551031715562992</v>
      </c>
      <c r="Q62" s="80" t="s">
        <v>2</v>
      </c>
      <c r="R62" s="80">
        <f>'Imports - Data (Raw)'!Y63/'Imports - Data (Raw)'!X63/$D$267</f>
        <v>59.627023710572303</v>
      </c>
      <c r="S62" s="80" t="s">
        <v>2</v>
      </c>
      <c r="T62" s="80">
        <f>'Imports - Data (Raw)'!AB63/'Imports - Data (Raw)'!AA63/$D$267</f>
        <v>69.945448504686937</v>
      </c>
      <c r="U62" s="80" t="s">
        <v>2</v>
      </c>
      <c r="V62" s="80">
        <f>'Imports - Data (Raw)'!AE63/'Imports - Data (Raw)'!AD63/$D$267</f>
        <v>80.378479284549613</v>
      </c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1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2"/>
      <c r="BH62" s="80"/>
      <c r="BI62" s="80"/>
      <c r="BJ62" s="80"/>
      <c r="BK62" s="83"/>
      <c r="BL62" s="80"/>
      <c r="BM62" s="84"/>
      <c r="BN62" s="84"/>
      <c r="BO62" s="84"/>
    </row>
    <row r="63" spans="1:67" x14ac:dyDescent="0.3">
      <c r="A63" s="86" t="s">
        <v>138</v>
      </c>
      <c r="B63" s="148" t="s">
        <v>346</v>
      </c>
      <c r="C63" s="80" t="s">
        <v>2</v>
      </c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 t="s">
        <v>132</v>
      </c>
      <c r="AI63" s="80">
        <f>'Imports - Data (Raw)'!AZ64/'Imports - Data (Raw)'!AY64</f>
        <v>2.9716343989194058</v>
      </c>
      <c r="AJ63" s="80">
        <f>'Imports - Data (Raw)'!BB64/'Imports - Data (Raw)'!BA64</f>
        <v>2.3809523809523809</v>
      </c>
      <c r="AK63" s="80"/>
      <c r="AL63" s="80"/>
      <c r="AM63" s="80"/>
      <c r="AN63" s="80"/>
      <c r="AO63" s="80"/>
      <c r="AP63" s="80"/>
      <c r="AQ63" s="80"/>
      <c r="AR63" s="81"/>
      <c r="AS63" s="80"/>
      <c r="AT63" s="80"/>
      <c r="AU63" s="80"/>
      <c r="AV63" s="80"/>
      <c r="AW63" s="80" t="s">
        <v>125</v>
      </c>
      <c r="AX63" s="80">
        <f>'Imports - Data (Raw)'!BY64/'Imports - Data (Raw)'!BV64</f>
        <v>0.17302550275249973</v>
      </c>
      <c r="AY63" s="80" t="s">
        <v>120</v>
      </c>
      <c r="AZ63" s="80">
        <f>'Imports - Data (Raw)'!BY64/'Imports - Data (Raw)'!BX64</f>
        <v>19.299498746867169</v>
      </c>
      <c r="BA63" s="80" t="s">
        <v>125</v>
      </c>
      <c r="BB63" s="80">
        <f>'Imports - Data (Raw)'!CD64/'Imports - Data (Raw)'!CA64</f>
        <v>0.75928094624663311</v>
      </c>
      <c r="BC63" s="81" t="s">
        <v>120</v>
      </c>
      <c r="BD63" s="80">
        <f>'Imports - Data (Raw)'!CD64/'Imports - Data (Raw)'!CC64</f>
        <v>18.604017216642756</v>
      </c>
      <c r="BE63" s="80" t="s">
        <v>125</v>
      </c>
      <c r="BF63" s="80">
        <f>'Imports - Data (Raw)'!CI64/'Imports - Data (Raw)'!CF64</f>
        <v>0.76797385620915037</v>
      </c>
      <c r="BG63" s="87" t="s">
        <v>120</v>
      </c>
      <c r="BH63" s="80">
        <f>'Imports - Data (Raw)'!CI64/'Imports - Data (Raw)'!CH64</f>
        <v>17.479338842975206</v>
      </c>
      <c r="BI63" s="80" t="s">
        <v>125</v>
      </c>
      <c r="BJ63" s="80">
        <f>'Imports - Data (Raw)'!CN64/'Imports - Data (Raw)'!CK64</f>
        <v>0.702730482191536</v>
      </c>
      <c r="BK63" s="87" t="s">
        <v>120</v>
      </c>
      <c r="BL63" s="80">
        <f>'Imports - Data (Raw)'!CN64/'Imports - Data (Raw)'!CM64</f>
        <v>16.587552742616033</v>
      </c>
      <c r="BM63" s="84"/>
      <c r="BN63" s="84"/>
      <c r="BO63" s="84"/>
    </row>
    <row r="64" spans="1:67" x14ac:dyDescent="0.3">
      <c r="A64" s="86" t="s">
        <v>186</v>
      </c>
      <c r="B64" s="148" t="s">
        <v>346</v>
      </c>
      <c r="C64" s="80" t="s">
        <v>2</v>
      </c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1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81"/>
      <c r="BD64" s="80"/>
      <c r="BE64" s="80"/>
      <c r="BF64" s="80"/>
      <c r="BG64" s="87"/>
      <c r="BH64" s="80"/>
      <c r="BI64" s="80"/>
      <c r="BJ64" s="80"/>
      <c r="BK64" s="87"/>
      <c r="BL64" s="80"/>
      <c r="BM64" s="84" t="s">
        <v>120</v>
      </c>
      <c r="BN64" s="84">
        <f>'Imports - Data (Raw)'!CQ65/'Imports - Data (Raw)'!CP65</f>
        <v>20.055676855895197</v>
      </c>
      <c r="BO64" s="84"/>
    </row>
    <row r="65" spans="1:67" x14ac:dyDescent="0.3">
      <c r="A65" s="86" t="s">
        <v>14</v>
      </c>
      <c r="B65" s="148" t="s">
        <v>338</v>
      </c>
      <c r="C65" s="80" t="s">
        <v>545</v>
      </c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 t="s">
        <v>545</v>
      </c>
      <c r="X65" s="80">
        <f>'Imports - Data (Raw)'!AH66/'Imports - Data (Raw)'!AG66/25/$D$203</f>
        <v>1.1119059284664379</v>
      </c>
      <c r="Y65" s="181" t="s">
        <v>545</v>
      </c>
      <c r="Z65" s="80">
        <f>'Imports - Data (Raw)'!AJ66/'Imports - Data (Raw)'!AI66/25/$D$203</f>
        <v>1.0521204499406134</v>
      </c>
      <c r="AA65" s="80">
        <f>'Imports - Data (Raw)'!AL66/'Imports - Data (Raw)'!AK66/25/$D$203</f>
        <v>1.2364995666746721</v>
      </c>
      <c r="AB65" s="80">
        <f>'Imports - Data (Raw)'!AN66/'Imports - Data (Raw)'!AM66/25/$D$203</f>
        <v>0.69326711138132713</v>
      </c>
      <c r="AC65" s="80">
        <f>'Imports - Data (Raw)'!AP66/'Imports - Data (Raw)'!AO66/25/$D$203</f>
        <v>0.69513510953490676</v>
      </c>
      <c r="AD65" s="80" t="s">
        <v>545</v>
      </c>
      <c r="AE65" s="80">
        <f>'Imports - Data (Raw)'!AS66/'Imports - Data (Raw)'!AR66/$D$203</f>
        <v>0.73845877399256699</v>
      </c>
      <c r="AF65" s="80">
        <f>'Imports - Data (Raw)'!AU66/'Imports - Data (Raw)'!AT66/$D$203</f>
        <v>0.73853869922115867</v>
      </c>
      <c r="AG65" s="80">
        <f>'Imports - Data (Raw)'!AW66/'Imports - Data (Raw)'!AV66/$D$203</f>
        <v>0.86155714636054692</v>
      </c>
      <c r="AH65" s="80"/>
      <c r="AI65" s="80"/>
      <c r="AJ65" s="80"/>
      <c r="AK65" s="80"/>
      <c r="AL65" s="80"/>
      <c r="AM65" s="80" t="s">
        <v>545</v>
      </c>
      <c r="AN65" s="80">
        <f>'Imports - Data (Raw)'!BH66/'Imports - Data (Raw)'!BG66/$D$203</f>
        <v>0.73837056411204061</v>
      </c>
      <c r="AO65" s="80" t="s">
        <v>545</v>
      </c>
      <c r="AP65" s="80">
        <f>'Imports - Data (Raw)'!BK66/'Imports - Data (Raw)'!BJ66/$D$203</f>
        <v>0.73848117108605227</v>
      </c>
      <c r="AQ65" s="80" t="s">
        <v>545</v>
      </c>
      <c r="AR65" s="81">
        <f>'Imports - Data (Raw)'!BN66/'Imports - Data (Raw)'!BM66/$D$203</f>
        <v>0.73841338630071018</v>
      </c>
      <c r="AS65" s="80" t="s">
        <v>545</v>
      </c>
      <c r="AT65" s="80">
        <f>'Imports - Data (Raw)'!BQ66/'Imports - Data (Raw)'!BP66/$D$203</f>
        <v>0.73846153846153839</v>
      </c>
      <c r="AU65" s="80" t="s">
        <v>545</v>
      </c>
      <c r="AV65" s="80">
        <f>'Imports - Data (Raw)'!BT66/'Imports - Data (Raw)'!BS66/$D$203</f>
        <v>0.73840716385448002</v>
      </c>
      <c r="AW65" s="80"/>
      <c r="AX65" s="80"/>
      <c r="AY65" s="80"/>
      <c r="AZ65" s="80"/>
      <c r="BA65" s="80"/>
      <c r="BB65" s="80"/>
      <c r="BC65" s="81"/>
      <c r="BD65" s="80"/>
      <c r="BE65" s="80"/>
      <c r="BF65" s="80"/>
      <c r="BG65" s="87"/>
      <c r="BH65" s="80"/>
      <c r="BI65" s="80"/>
      <c r="BJ65" s="80"/>
      <c r="BK65" s="87"/>
      <c r="BL65" s="80"/>
      <c r="BM65" s="84"/>
      <c r="BN65" s="84"/>
      <c r="BO65" s="84"/>
    </row>
    <row r="66" spans="1:67" x14ac:dyDescent="0.3">
      <c r="A66" s="86" t="s">
        <v>612</v>
      </c>
      <c r="B66" s="148" t="s">
        <v>349</v>
      </c>
      <c r="C66" s="80" t="s">
        <v>540</v>
      </c>
      <c r="D66" s="80">
        <f>'Imports - Data (Raw)'!D67/'Imports - Data (Raw)'!C67</f>
        <v>1.9619300893648626</v>
      </c>
      <c r="E66" s="80" t="s">
        <v>119</v>
      </c>
      <c r="F66" s="80">
        <f>'Imports - Data (Raw)'!G67/'Imports - Data (Raw)'!F67</f>
        <v>1.8675373134328359</v>
      </c>
      <c r="G66" s="80" t="s">
        <v>119</v>
      </c>
      <c r="H66" s="80">
        <f>'Imports - Data (Raw)'!J67/'Imports - Data (Raw)'!I67</f>
        <v>3.5113043207279642</v>
      </c>
      <c r="I66" s="80" t="s">
        <v>119</v>
      </c>
      <c r="J66" s="80">
        <f>'Imports - Data (Raw)'!M67/'Imports - Data (Raw)'!L67</f>
        <v>2.9248150105708244</v>
      </c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1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1"/>
      <c r="BD66" s="80"/>
      <c r="BE66" s="80"/>
      <c r="BF66" s="80"/>
      <c r="BG66" s="87"/>
      <c r="BH66" s="80"/>
      <c r="BI66" s="80"/>
      <c r="BJ66" s="80"/>
      <c r="BK66" s="87"/>
      <c r="BL66" s="80"/>
      <c r="BM66" s="84"/>
      <c r="BN66" s="84"/>
      <c r="BO66" s="84"/>
    </row>
    <row r="67" spans="1:67" x14ac:dyDescent="0.3">
      <c r="A67" s="86" t="s">
        <v>143</v>
      </c>
      <c r="B67" s="148" t="s">
        <v>346</v>
      </c>
      <c r="C67" s="80" t="s">
        <v>2</v>
      </c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181" t="s">
        <v>2</v>
      </c>
      <c r="X67" s="80">
        <f>'Imports - Data (Raw)'!AH68/'Imports - Data (Raw)'!AG68/25</f>
        <v>32.237037037037041</v>
      </c>
      <c r="Y67" s="80" t="s">
        <v>2</v>
      </c>
      <c r="Z67" s="80">
        <f>'Imports - Data (Raw)'!AJ68/'Imports - Data (Raw)'!AI68/25</f>
        <v>42.823529411764703</v>
      </c>
      <c r="AA67" s="80">
        <f>'Imports - Data (Raw)'!AL68/'Imports - Data (Raw)'!AK68/25</f>
        <v>31.884955752212392</v>
      </c>
      <c r="AB67" s="80">
        <f>'Imports - Data (Raw)'!AN68/'Imports - Data (Raw)'!AM68/25</f>
        <v>42.634146341463413</v>
      </c>
      <c r="AC67" s="80">
        <f>'Imports - Data (Raw)'!AP68/'Imports - Data (Raw)'!AO68/25</f>
        <v>29.73469387755102</v>
      </c>
      <c r="AD67" s="80"/>
      <c r="AE67" s="80"/>
      <c r="AF67" s="80"/>
      <c r="AG67" s="80"/>
      <c r="AH67" s="80"/>
      <c r="AI67" s="80"/>
      <c r="AJ67" s="80"/>
      <c r="AK67" s="80" t="s">
        <v>2</v>
      </c>
      <c r="AL67" s="80">
        <f>'Imports - Data (Raw)'!BE68/'Imports - Data (Raw)'!BD68/$D$268</f>
        <v>87.121999020088197</v>
      </c>
      <c r="AM67" s="80"/>
      <c r="AN67" s="80"/>
      <c r="AO67" s="80"/>
      <c r="AP67" s="80"/>
      <c r="AQ67" s="80"/>
      <c r="AR67" s="81"/>
      <c r="AS67" s="80"/>
      <c r="AT67" s="80"/>
      <c r="AU67" s="80"/>
      <c r="AV67" s="80"/>
      <c r="AW67" s="80"/>
      <c r="AX67" s="80"/>
      <c r="AY67" s="80"/>
      <c r="AZ67" s="80"/>
      <c r="BA67" s="80"/>
      <c r="BB67" s="80"/>
      <c r="BC67" s="81"/>
      <c r="BD67" s="80"/>
      <c r="BE67" s="80" t="s">
        <v>132</v>
      </c>
      <c r="BF67" s="80">
        <f>'Imports - Data (Raw)'!CI68/'Imports - Data (Raw)'!CF68</f>
        <v>0.9408011343495214</v>
      </c>
      <c r="BG67" s="87" t="s">
        <v>120</v>
      </c>
      <c r="BH67" s="80">
        <f>'Imports - Data (Raw)'!CI68/'Imports - Data (Raw)'!CH68</f>
        <v>7.2912087912087911</v>
      </c>
      <c r="BI67" s="80" t="s">
        <v>132</v>
      </c>
      <c r="BJ67" s="80">
        <f>'Imports - Data (Raw)'!CN68/'Imports - Data (Raw)'!CK68</f>
        <v>0.58391445839144585</v>
      </c>
      <c r="BK67" s="87" t="s">
        <v>120</v>
      </c>
      <c r="BL67" s="80">
        <f>'Imports - Data (Raw)'!CN68/'Imports - Data (Raw)'!CM68</f>
        <v>3.9873015873015873</v>
      </c>
      <c r="BM67" s="84"/>
      <c r="BN67" s="84"/>
      <c r="BO67" s="84"/>
    </row>
    <row r="68" spans="1:67" x14ac:dyDescent="0.3">
      <c r="A68" s="86" t="s">
        <v>166</v>
      </c>
      <c r="B68" s="148" t="s">
        <v>344</v>
      </c>
      <c r="C68" s="80" t="s">
        <v>538</v>
      </c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 t="s">
        <v>132</v>
      </c>
      <c r="AN68" s="80">
        <f>'Imports - Data (Raw)'!BH69/'Imports - Data (Raw)'!BG69</f>
        <v>12</v>
      </c>
      <c r="AO68" s="80" t="s">
        <v>132</v>
      </c>
      <c r="AP68" s="80">
        <f>'Imports - Data (Raw)'!BK69/'Imports - Data (Raw)'!BJ69</f>
        <v>12</v>
      </c>
      <c r="AQ68" s="80" t="s">
        <v>132</v>
      </c>
      <c r="AR68" s="81">
        <f>'Imports - Data (Raw)'!BN69/'Imports - Data (Raw)'!BM69</f>
        <v>12</v>
      </c>
      <c r="AS68" s="80" t="s">
        <v>132</v>
      </c>
      <c r="AT68" s="80">
        <f>'Imports - Data (Raw)'!BQ69/'Imports - Data (Raw)'!BP69</f>
        <v>12</v>
      </c>
      <c r="AU68" s="80" t="s">
        <v>132</v>
      </c>
      <c r="AV68" s="80">
        <f>'Imports - Data (Raw)'!BT69/'Imports - Data (Raw)'!BS69</f>
        <v>12</v>
      </c>
      <c r="AW68" s="80"/>
      <c r="AX68" s="80"/>
      <c r="AY68" s="80"/>
      <c r="AZ68" s="80"/>
      <c r="BA68" s="80"/>
      <c r="BB68" s="80"/>
      <c r="BC68" s="81"/>
      <c r="BD68" s="80"/>
      <c r="BE68" s="80"/>
      <c r="BF68" s="80"/>
      <c r="BG68" s="87"/>
      <c r="BH68" s="80"/>
      <c r="BI68" s="80"/>
      <c r="BJ68" s="80"/>
      <c r="BK68" s="87"/>
      <c r="BL68" s="80"/>
      <c r="BM68" s="84"/>
      <c r="BN68" s="84"/>
      <c r="BO68" s="84"/>
    </row>
    <row r="69" spans="1:67" x14ac:dyDescent="0.3">
      <c r="A69" s="86" t="s">
        <v>142</v>
      </c>
      <c r="B69" s="148" t="s">
        <v>346</v>
      </c>
      <c r="C69" s="80" t="s">
        <v>2</v>
      </c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181" t="s">
        <v>2</v>
      </c>
      <c r="X69" s="80">
        <f>'Imports - Data (Raw)'!AH70/'Imports - Data (Raw)'!AG70/25</f>
        <v>6.3817674937273488</v>
      </c>
      <c r="Y69" s="80" t="s">
        <v>120</v>
      </c>
      <c r="Z69" s="80">
        <f>'Imports - Data (Raw)'!AJ70/'Imports - Data (Raw)'!AI70/25</f>
        <v>7.5116802483507961</v>
      </c>
      <c r="AA69" s="80">
        <f>'Imports - Data (Raw)'!AL70/'Imports - Data (Raw)'!AK70/25</f>
        <v>7.7744220476027781</v>
      </c>
      <c r="AB69" s="80">
        <f>'Imports - Data (Raw)'!AN70/'Imports - Data (Raw)'!AM70/25</f>
        <v>5.2117279937589389</v>
      </c>
      <c r="AC69" s="80">
        <f>'Imports - Data (Raw)'!AP70/'Imports - Data (Raw)'!AO70/25</f>
        <v>10.073341473341474</v>
      </c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1"/>
      <c r="AS69" s="80"/>
      <c r="AT69" s="80"/>
      <c r="AU69" s="80"/>
      <c r="AV69" s="80"/>
      <c r="AW69" s="80"/>
      <c r="AX69" s="80"/>
      <c r="AY69" s="80"/>
      <c r="AZ69" s="80"/>
      <c r="BA69" s="80"/>
      <c r="BB69" s="80"/>
      <c r="BC69" s="81"/>
      <c r="BD69" s="80"/>
      <c r="BE69" s="80"/>
      <c r="BF69" s="80"/>
      <c r="BG69" s="87"/>
      <c r="BH69" s="80"/>
      <c r="BI69" s="80"/>
      <c r="BJ69" s="80"/>
      <c r="BK69" s="87"/>
      <c r="BL69" s="80"/>
      <c r="BM69" s="84"/>
      <c r="BN69" s="84"/>
      <c r="BO69" s="84"/>
    </row>
    <row r="70" spans="1:67" x14ac:dyDescent="0.3">
      <c r="A70" s="86" t="s">
        <v>427</v>
      </c>
      <c r="B70" s="148" t="s">
        <v>346</v>
      </c>
      <c r="C70" s="80" t="s">
        <v>2</v>
      </c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 t="s">
        <v>2</v>
      </c>
      <c r="AN70" s="80">
        <f>'Imports - Data (Raw)'!BH71/'Imports - Data (Raw)'!BG71/$D$269</f>
        <v>17.537538679098422</v>
      </c>
      <c r="AO70" s="80" t="s">
        <v>2</v>
      </c>
      <c r="AP70" s="80">
        <f>'Imports - Data (Raw)'!BK71/'Imports - Data (Raw)'!BJ71/$D$269</f>
        <v>17.537538679098422</v>
      </c>
      <c r="AQ70" s="80" t="s">
        <v>2</v>
      </c>
      <c r="AR70" s="81">
        <f>'Imports - Data (Raw)'!BN71/'Imports - Data (Raw)'!BM71/$D$269</f>
        <v>17.537538679098422</v>
      </c>
      <c r="AS70" s="80" t="s">
        <v>2</v>
      </c>
      <c r="AT70" s="80">
        <f>'Imports - Data (Raw)'!BQ71/'Imports - Data (Raw)'!BP71/$D$269</f>
        <v>17.537538679098422</v>
      </c>
      <c r="AU70" s="80" t="s">
        <v>2</v>
      </c>
      <c r="AV70" s="80">
        <f>'Imports - Data (Raw)'!BT71/'Imports - Data (Raw)'!BS71/$D$269</f>
        <v>17.537538679098422</v>
      </c>
      <c r="AW70" s="80" t="s">
        <v>132</v>
      </c>
      <c r="AX70" s="80">
        <f>'Imports - Data (Raw)'!BY71/'Imports - Data (Raw)'!BV71</f>
        <v>0.60874799357945431</v>
      </c>
      <c r="AY70" s="80" t="s">
        <v>120</v>
      </c>
      <c r="AZ70" s="80">
        <f>'Imports - Data (Raw)'!BY71/'Imports - Data (Raw)'!BX71</f>
        <v>10.102108768035515</v>
      </c>
      <c r="BA70" s="80" t="s">
        <v>132</v>
      </c>
      <c r="BB70" s="80">
        <f>'Imports - Data (Raw)'!CD71/'Imports - Data (Raw)'!CA71</f>
        <v>0.55056970037980024</v>
      </c>
      <c r="BC70" s="91" t="s">
        <v>120</v>
      </c>
      <c r="BD70" s="80">
        <f>'Imports - Data (Raw)'!CD71/'Imports - Data (Raw)'!CC71</f>
        <v>10.237140366172625</v>
      </c>
      <c r="BE70" s="80"/>
      <c r="BF70" s="80"/>
      <c r="BG70" s="87"/>
      <c r="BH70" s="80"/>
      <c r="BI70" s="80"/>
      <c r="BJ70" s="80"/>
      <c r="BK70" s="87"/>
      <c r="BL70" s="80"/>
      <c r="BM70" s="84"/>
      <c r="BN70" s="84"/>
      <c r="BO70" s="84"/>
    </row>
    <row r="71" spans="1:67" x14ac:dyDescent="0.3">
      <c r="A71" s="86" t="s">
        <v>15</v>
      </c>
      <c r="B71" s="148" t="s">
        <v>346</v>
      </c>
      <c r="C71" s="80" t="s">
        <v>2</v>
      </c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 t="s">
        <v>2</v>
      </c>
      <c r="AE71" s="80">
        <f>'Imports - Data (Raw)'!AS72/'Imports - Data (Raw)'!AR72/$H$227</f>
        <v>17.284626783545214</v>
      </c>
      <c r="AF71" s="80">
        <f>'Imports - Data (Raw)'!AU72/'Imports - Data (Raw)'!AT72/$H$227</f>
        <v>18.497511231906085</v>
      </c>
      <c r="AG71" s="80">
        <f>'Imports - Data (Raw)'!AW72/'Imports - Data (Raw)'!AV72/$H$227</f>
        <v>18.641444153345034</v>
      </c>
      <c r="AH71" s="80" t="s">
        <v>2</v>
      </c>
      <c r="AI71" s="80">
        <f>'Imports - Data (Raw)'!AZ72/'Imports - Data (Raw)'!AY72/$H$227</f>
        <v>16.945960619150579</v>
      </c>
      <c r="AJ71" s="80">
        <f>'Imports - Data (Raw)'!BB72/'Imports - Data (Raw)'!BA72/$H$227</f>
        <v>8.9010583819714189</v>
      </c>
      <c r="AK71" s="80" t="s">
        <v>2</v>
      </c>
      <c r="AL71" s="80">
        <f>'Imports - Data (Raw)'!BE72/'Imports - Data (Raw)'!BD72/$H$227</f>
        <v>35.999983928578601</v>
      </c>
      <c r="AM71" s="80" t="s">
        <v>2</v>
      </c>
      <c r="AN71" s="80">
        <f>'Imports - Data (Raw)'!BH72/'Imports - Data (Raw)'!BG72/$H$227</f>
        <v>35.999983928578601</v>
      </c>
      <c r="AO71" s="80" t="s">
        <v>2</v>
      </c>
      <c r="AP71" s="80">
        <f>'Imports - Data (Raw)'!BK72/'Imports - Data (Raw)'!BJ72/$H$227</f>
        <v>35.999983928578601</v>
      </c>
      <c r="AQ71" s="80" t="s">
        <v>2</v>
      </c>
      <c r="AR71" s="81">
        <f>'Imports - Data (Raw)'!BN72/'Imports - Data (Raw)'!BM72/$H$227</f>
        <v>35.999983928578601</v>
      </c>
      <c r="AS71" s="80" t="s">
        <v>2</v>
      </c>
      <c r="AT71" s="80">
        <f>'Imports - Data (Raw)'!BQ72/'Imports - Data (Raw)'!BP72/$H$227</f>
        <v>36.200485092201987</v>
      </c>
      <c r="AU71" s="80" t="s">
        <v>2</v>
      </c>
      <c r="AV71" s="80">
        <f>'Imports - Data (Raw)'!BT72/'Imports - Data (Raw)'!BS72/$H$227</f>
        <v>35.999983928578601</v>
      </c>
      <c r="AW71" s="80"/>
      <c r="AX71" s="80"/>
      <c r="AY71" s="80"/>
      <c r="AZ71" s="80"/>
      <c r="BA71" s="80"/>
      <c r="BB71" s="80"/>
      <c r="BC71" s="81"/>
      <c r="BD71" s="80"/>
      <c r="BE71" s="80"/>
      <c r="BF71" s="80"/>
      <c r="BG71" s="82"/>
      <c r="BH71" s="80"/>
      <c r="BI71" s="80"/>
      <c r="BJ71" s="80"/>
      <c r="BK71" s="83"/>
      <c r="BL71" s="80"/>
      <c r="BM71" s="80" t="s">
        <v>2</v>
      </c>
      <c r="BN71" s="84">
        <f>'Imports - Data (Raw)'!CQ72/'Imports - Data (Raw)'!CP72</f>
        <v>42.628541448058762</v>
      </c>
      <c r="BO71" s="84"/>
    </row>
    <row r="72" spans="1:67" x14ac:dyDescent="0.3">
      <c r="A72" s="86" t="s">
        <v>613</v>
      </c>
      <c r="B72" s="148" t="s">
        <v>344</v>
      </c>
      <c r="C72" s="80" t="s">
        <v>538</v>
      </c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 t="s">
        <v>132</v>
      </c>
      <c r="AN72" s="80">
        <f>'Imports - Data (Raw)'!BH73/'Imports - Data (Raw)'!BG73</f>
        <v>40</v>
      </c>
      <c r="AO72" s="80" t="s">
        <v>132</v>
      </c>
      <c r="AP72" s="80">
        <f>'Imports - Data (Raw)'!BK73/'Imports - Data (Raw)'!BJ73</f>
        <v>40</v>
      </c>
      <c r="AQ72" s="80" t="s">
        <v>121</v>
      </c>
      <c r="AR72" s="81">
        <f>'Imports - Data (Raw)'!BN73/'Imports - Data (Raw)'!BM73</f>
        <v>40</v>
      </c>
      <c r="AS72" s="181" t="s">
        <v>132</v>
      </c>
      <c r="AT72" s="80">
        <f>'Imports - Data (Raw)'!BQ73/'Imports - Data (Raw)'!BP73</f>
        <v>40</v>
      </c>
      <c r="AU72" s="80" t="s">
        <v>132</v>
      </c>
      <c r="AV72" s="80">
        <f>'Imports - Data (Raw)'!BT73/'Imports - Data (Raw)'!BS73</f>
        <v>40</v>
      </c>
      <c r="AW72" s="80"/>
      <c r="AX72" s="80"/>
      <c r="AY72" s="80"/>
      <c r="AZ72" s="80"/>
      <c r="BA72" s="80"/>
      <c r="BB72" s="80"/>
      <c r="BC72" s="81"/>
      <c r="BD72" s="80"/>
      <c r="BE72" s="80"/>
      <c r="BF72" s="80"/>
      <c r="BG72" s="82"/>
      <c r="BH72" s="80"/>
      <c r="BI72" s="80"/>
      <c r="BJ72" s="80"/>
      <c r="BK72" s="83"/>
      <c r="BL72" s="80"/>
      <c r="BM72" s="84"/>
      <c r="BN72" s="84"/>
      <c r="BO72" s="84"/>
    </row>
    <row r="73" spans="1:67" x14ac:dyDescent="0.3">
      <c r="A73" s="86" t="s">
        <v>46</v>
      </c>
      <c r="B73" s="148" t="s">
        <v>349</v>
      </c>
      <c r="C73" s="80" t="s">
        <v>540</v>
      </c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 t="s">
        <v>119</v>
      </c>
      <c r="AN73" s="80">
        <f>'Imports - Data (Raw)'!BH74/'Imports - Data (Raw)'!BG74</f>
        <v>3.1990391214824982</v>
      </c>
      <c r="AO73" s="80" t="s">
        <v>119</v>
      </c>
      <c r="AP73" s="80">
        <f>'Imports - Data (Raw)'!BK74/'Imports - Data (Raw)'!BJ74</f>
        <v>3.1994773519163764</v>
      </c>
      <c r="AQ73" s="80" t="s">
        <v>119</v>
      </c>
      <c r="AR73" s="81">
        <f>'Imports - Data (Raw)'!BN74/'Imports - Data (Raw)'!BM74</f>
        <v>3.2058303886925796</v>
      </c>
      <c r="AS73" s="80" t="s">
        <v>119</v>
      </c>
      <c r="AT73" s="80">
        <f>'Imports - Data (Raw)'!BQ74/'Imports - Data (Raw)'!BP74</f>
        <v>3.2001661129568104</v>
      </c>
      <c r="AU73" s="181" t="s">
        <v>119</v>
      </c>
      <c r="AV73" s="80">
        <f>'Imports - Data (Raw)'!BT74/'Imports - Data (Raw)'!BS74</f>
        <v>3.2175689479060265</v>
      </c>
      <c r="AW73" s="80"/>
      <c r="AX73" s="80"/>
      <c r="AY73" s="80"/>
      <c r="AZ73" s="80"/>
      <c r="BA73" s="80"/>
      <c r="BB73" s="80"/>
      <c r="BC73" s="81"/>
      <c r="BD73" s="80"/>
      <c r="BE73" s="80"/>
      <c r="BF73" s="80"/>
      <c r="BG73" s="82"/>
      <c r="BH73" s="80"/>
      <c r="BI73" s="80"/>
      <c r="BJ73" s="80"/>
      <c r="BK73" s="83"/>
      <c r="BL73" s="80"/>
      <c r="BM73" s="84"/>
      <c r="BN73" s="84"/>
      <c r="BO73" s="84"/>
    </row>
    <row r="74" spans="1:67" x14ac:dyDescent="0.3">
      <c r="A74" s="86" t="s">
        <v>165</v>
      </c>
      <c r="B74" s="148" t="s">
        <v>344</v>
      </c>
      <c r="C74" s="80" t="s">
        <v>538</v>
      </c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 t="s">
        <v>132</v>
      </c>
      <c r="AN74" s="80">
        <f>'Imports - Data (Raw)'!BH75/'Imports - Data (Raw)'!BG75</f>
        <v>20</v>
      </c>
      <c r="AO74" s="80" t="s">
        <v>132</v>
      </c>
      <c r="AP74" s="80">
        <f>'Imports - Data (Raw)'!BK75/'Imports - Data (Raw)'!BJ75</f>
        <v>20</v>
      </c>
      <c r="AQ74" s="80" t="s">
        <v>132</v>
      </c>
      <c r="AR74" s="81">
        <f>'Imports - Data (Raw)'!BN75/'Imports - Data (Raw)'!BM75</f>
        <v>20</v>
      </c>
      <c r="AS74" s="80" t="s">
        <v>132</v>
      </c>
      <c r="AT74" s="80">
        <f>'Imports - Data (Raw)'!BQ75/'Imports - Data (Raw)'!BP75</f>
        <v>20</v>
      </c>
      <c r="AU74" s="80" t="s">
        <v>132</v>
      </c>
      <c r="AV74" s="80">
        <f>'Imports - Data (Raw)'!BT75/'Imports - Data (Raw)'!BS75</f>
        <v>4</v>
      </c>
      <c r="AW74" s="80"/>
      <c r="AX74" s="80"/>
      <c r="AY74" s="80"/>
      <c r="AZ74" s="80"/>
      <c r="BA74" s="80"/>
      <c r="BB74" s="80"/>
      <c r="BC74" s="81"/>
      <c r="BD74" s="80"/>
      <c r="BE74" s="80"/>
      <c r="BF74" s="80"/>
      <c r="BG74" s="82"/>
      <c r="BH74" s="80"/>
      <c r="BI74" s="80"/>
      <c r="BJ74" s="80"/>
      <c r="BK74" s="83"/>
      <c r="BL74" s="80"/>
      <c r="BM74" s="84"/>
      <c r="BN74" s="84"/>
      <c r="BO74" s="84"/>
    </row>
    <row r="75" spans="1:67" x14ac:dyDescent="0.3">
      <c r="A75" s="86" t="s">
        <v>16</v>
      </c>
      <c r="B75" s="148" t="s">
        <v>346</v>
      </c>
      <c r="C75" s="80" t="s">
        <v>2</v>
      </c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181" t="s">
        <v>2</v>
      </c>
      <c r="X75" s="80">
        <f>'Imports - Data (Raw)'!AH76/'Imports - Data (Raw)'!AG76/25</f>
        <v>37.69896907216495</v>
      </c>
      <c r="Y75" s="80" t="s">
        <v>120</v>
      </c>
      <c r="Z75" s="80">
        <f>'Imports - Data (Raw)'!AJ76/'Imports - Data (Raw)'!AI76/25</f>
        <v>38.651008732309549</v>
      </c>
      <c r="AA75" s="80">
        <f>'Imports - Data (Raw)'!AL76/'Imports - Data (Raw)'!AK76/25</f>
        <v>38.583768913342503</v>
      </c>
      <c r="AB75" s="80">
        <f>'Imports - Data (Raw)'!AN76/'Imports - Data (Raw)'!AM76/25</f>
        <v>35.918681902737177</v>
      </c>
      <c r="AC75" s="80">
        <f>'Imports - Data (Raw)'!AP76/'Imports - Data (Raw)'!AO76/25</f>
        <v>37.035288270377734</v>
      </c>
      <c r="AD75" s="80"/>
      <c r="AE75" s="80"/>
      <c r="AF75" s="80"/>
      <c r="AG75" s="80"/>
      <c r="AH75" s="80"/>
      <c r="AI75" s="80"/>
      <c r="AJ75" s="80"/>
      <c r="AK75" s="80"/>
      <c r="AL75" s="80"/>
      <c r="AM75" s="80" t="s">
        <v>132</v>
      </c>
      <c r="AN75" s="80">
        <f>'Imports - Data (Raw)'!BH76/'Imports - Data (Raw)'!BG76</f>
        <v>40</v>
      </c>
      <c r="AO75" s="80" t="s">
        <v>132</v>
      </c>
      <c r="AP75" s="80">
        <f>'Imports - Data (Raw)'!BK76/'Imports - Data (Raw)'!BJ76</f>
        <v>40</v>
      </c>
      <c r="AQ75" s="80" t="s">
        <v>132</v>
      </c>
      <c r="AR75" s="81">
        <f>'Imports - Data (Raw)'!BN76/'Imports - Data (Raw)'!BM76</f>
        <v>40</v>
      </c>
      <c r="AS75" s="80" t="s">
        <v>132</v>
      </c>
      <c r="AT75" s="80">
        <f>'Imports - Data (Raw)'!BQ76/'Imports - Data (Raw)'!BP76</f>
        <v>40</v>
      </c>
      <c r="AU75" s="80" t="s">
        <v>132</v>
      </c>
      <c r="AV75" s="80">
        <f>'Imports - Data (Raw)'!BT76/'Imports - Data (Raw)'!BS76</f>
        <v>40</v>
      </c>
      <c r="AW75" s="80"/>
      <c r="AX75" s="80"/>
      <c r="AY75" s="80" t="s">
        <v>120</v>
      </c>
      <c r="AZ75" s="80">
        <f>'Imports - Data (Raw)'!BY76/'Imports - Data (Raw)'!BX76</f>
        <v>106.07935222672064</v>
      </c>
      <c r="BA75" s="80"/>
      <c r="BB75" s="80"/>
      <c r="BC75" s="81" t="s">
        <v>120</v>
      </c>
      <c r="BD75" s="80">
        <f>'Imports - Data (Raw)'!CD76/'Imports - Data (Raw)'!CC76</f>
        <v>94.362994350282491</v>
      </c>
      <c r="BE75" s="80"/>
      <c r="BF75" s="80"/>
      <c r="BG75" s="87" t="s">
        <v>120</v>
      </c>
      <c r="BH75" s="80">
        <f>'Imports - Data (Raw)'!CI76/'Imports - Data (Raw)'!CH76</f>
        <v>54.961259079903151</v>
      </c>
      <c r="BI75" s="80"/>
      <c r="BJ75" s="80"/>
      <c r="BK75" s="87" t="s">
        <v>120</v>
      </c>
      <c r="BL75" s="80">
        <f>'Imports - Data (Raw)'!CN76/'Imports - Data (Raw)'!CM76</f>
        <v>37.174698795180724</v>
      </c>
      <c r="BM75" s="84"/>
      <c r="BN75" s="84"/>
      <c r="BO75" s="84"/>
    </row>
    <row r="76" spans="1:67" x14ac:dyDescent="0.3">
      <c r="A76" s="86" t="s">
        <v>161</v>
      </c>
      <c r="B76" s="148" t="s">
        <v>344</v>
      </c>
      <c r="C76" s="80" t="s">
        <v>538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 t="s">
        <v>132</v>
      </c>
      <c r="AN76" s="80">
        <f>'Imports - Data (Raw)'!BH77/'Imports - Data (Raw)'!BG77</f>
        <v>12</v>
      </c>
      <c r="AO76" s="80" t="s">
        <v>132</v>
      </c>
      <c r="AP76" s="80">
        <f>'Imports - Data (Raw)'!BK77/'Imports - Data (Raw)'!BJ77</f>
        <v>12</v>
      </c>
      <c r="AQ76" s="181" t="s">
        <v>132</v>
      </c>
      <c r="AR76" s="81">
        <f>'Imports - Data (Raw)'!BN77/'Imports - Data (Raw)'!BM77</f>
        <v>12</v>
      </c>
      <c r="AS76" s="80" t="s">
        <v>132</v>
      </c>
      <c r="AT76" s="80">
        <f>'Imports - Data (Raw)'!BQ77/'Imports - Data (Raw)'!BP77</f>
        <v>12</v>
      </c>
      <c r="AU76" s="80" t="s">
        <v>132</v>
      </c>
      <c r="AV76" s="80">
        <f>'Imports - Data (Raw)'!BT77/'Imports - Data (Raw)'!BS77</f>
        <v>12</v>
      </c>
      <c r="AW76" s="80"/>
      <c r="AX76" s="80"/>
      <c r="AY76" s="80"/>
      <c r="AZ76" s="80"/>
      <c r="BA76" s="80"/>
      <c r="BB76" s="80"/>
      <c r="BC76" s="81"/>
      <c r="BD76" s="80"/>
      <c r="BE76" s="80"/>
      <c r="BF76" s="80"/>
      <c r="BG76" s="87"/>
      <c r="BH76" s="80"/>
      <c r="BI76" s="80"/>
      <c r="BJ76" s="80"/>
      <c r="BK76" s="87"/>
      <c r="BL76" s="80"/>
      <c r="BM76" s="84"/>
      <c r="BN76" s="84"/>
      <c r="BO76" s="84"/>
    </row>
    <row r="77" spans="1:67" x14ac:dyDescent="0.3">
      <c r="A77" s="86" t="s">
        <v>268</v>
      </c>
      <c r="B77" s="148" t="s">
        <v>349</v>
      </c>
      <c r="C77" s="80" t="s">
        <v>540</v>
      </c>
      <c r="D77" s="80">
        <f>'Imports - Data (Raw)'!D78/'Imports - Data (Raw)'!C78</f>
        <v>20</v>
      </c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/>
      <c r="AP77" s="80"/>
      <c r="AQ77" s="80"/>
      <c r="AR77" s="81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7"/>
      <c r="BH77" s="80"/>
      <c r="BI77" s="80"/>
      <c r="BJ77" s="80"/>
      <c r="BK77" s="87"/>
      <c r="BL77" s="80"/>
      <c r="BM77" s="84"/>
      <c r="BN77" s="84"/>
      <c r="BO77" s="84"/>
    </row>
    <row r="78" spans="1:67" x14ac:dyDescent="0.3">
      <c r="A78" s="86" t="s">
        <v>428</v>
      </c>
      <c r="B78" s="148" t="s">
        <v>346</v>
      </c>
      <c r="C78" s="80" t="s">
        <v>2</v>
      </c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1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1"/>
      <c r="BD78" s="80"/>
      <c r="BE78" s="80"/>
      <c r="BF78" s="80"/>
      <c r="BG78" s="82"/>
      <c r="BH78" s="80"/>
      <c r="BI78" s="80"/>
      <c r="BJ78" s="80"/>
      <c r="BK78" s="83"/>
      <c r="BL78" s="80"/>
      <c r="BM78" s="84" t="s">
        <v>120</v>
      </c>
      <c r="BN78" s="84">
        <f>'Imports - Data (Raw)'!CQ79/'Imports - Data (Raw)'!CP79</f>
        <v>86.354523227383865</v>
      </c>
      <c r="BO78" s="84"/>
    </row>
    <row r="79" spans="1:67" x14ac:dyDescent="0.3">
      <c r="A79" s="86" t="s">
        <v>429</v>
      </c>
      <c r="B79" s="148" t="s">
        <v>497</v>
      </c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1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1"/>
      <c r="BD79" s="80"/>
      <c r="BE79" s="80"/>
      <c r="BF79" s="80"/>
      <c r="BG79" s="82"/>
      <c r="BH79" s="80"/>
      <c r="BI79" s="80"/>
      <c r="BJ79" s="80"/>
      <c r="BK79" s="83"/>
      <c r="BL79" s="80"/>
      <c r="BM79" s="84"/>
      <c r="BN79" s="84"/>
      <c r="BO79" s="84"/>
    </row>
    <row r="80" spans="1:67" x14ac:dyDescent="0.3">
      <c r="A80" s="86" t="s">
        <v>133</v>
      </c>
      <c r="B80" s="148" t="s">
        <v>349</v>
      </c>
      <c r="C80" s="80" t="s">
        <v>540</v>
      </c>
      <c r="D80" s="80"/>
      <c r="E80" s="80" t="s">
        <v>119</v>
      </c>
      <c r="F80" s="80">
        <f>'Imports - Data (Raw)'!G81/'Imports - Data (Raw)'!F81</f>
        <v>19.761904761904763</v>
      </c>
      <c r="G80" s="80" t="s">
        <v>119</v>
      </c>
      <c r="H80" s="80">
        <f>'Imports - Data (Raw)'!J81/'Imports - Data (Raw)'!I81</f>
        <v>18.43765903307888</v>
      </c>
      <c r="I80" s="80" t="s">
        <v>119</v>
      </c>
      <c r="J80" s="80">
        <f>'Imports - Data (Raw)'!M81/'Imports - Data (Raw)'!L81</f>
        <v>15.756218905472636</v>
      </c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/>
      <c r="AP80" s="80"/>
      <c r="AQ80" s="80"/>
      <c r="AR80" s="81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1"/>
      <c r="BD80" s="80"/>
      <c r="BE80" s="80"/>
      <c r="BF80" s="80"/>
      <c r="BG80" s="82"/>
      <c r="BH80" s="80"/>
      <c r="BI80" s="80"/>
      <c r="BJ80" s="80"/>
      <c r="BK80" s="83"/>
      <c r="BL80" s="80"/>
      <c r="BM80" s="84"/>
      <c r="BN80" s="84"/>
      <c r="BO80" s="84"/>
    </row>
    <row r="81" spans="1:67" x14ac:dyDescent="0.3">
      <c r="A81" s="86" t="s">
        <v>17</v>
      </c>
      <c r="B81" s="148" t="s">
        <v>346</v>
      </c>
      <c r="C81" s="80" t="s">
        <v>2</v>
      </c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 t="s">
        <v>2</v>
      </c>
      <c r="AL81" s="80">
        <f>'Imports - Data (Raw)'!BE82/'Imports - Data (Raw)'!BD82/$F$229</f>
        <v>705.82003921624619</v>
      </c>
      <c r="AM81" s="80" t="s">
        <v>2</v>
      </c>
      <c r="AN81" s="80">
        <f>'Imports - Data (Raw)'!BH82/'Imports - Data (Raw)'!BG82/$F$229</f>
        <v>295.57487814070805</v>
      </c>
      <c r="AO81" s="80" t="s">
        <v>2</v>
      </c>
      <c r="AP81" s="80">
        <f>'Imports - Data (Raw)'!BK82/'Imports - Data (Raw)'!BJ82/$F$229</f>
        <v>510.76435886303858</v>
      </c>
      <c r="AQ81" s="80" t="s">
        <v>2</v>
      </c>
      <c r="AR81" s="81">
        <f>'Imports - Data (Raw)'!BN82/'Imports - Data (Raw)'!BM82/$F$229</f>
        <v>510.76435886303858</v>
      </c>
      <c r="AS81" s="80" t="s">
        <v>2</v>
      </c>
      <c r="AT81" s="80">
        <f>'Imports - Data (Raw)'!BQ82/'Imports - Data (Raw)'!BP82/$F$229</f>
        <v>408.61148709043084</v>
      </c>
      <c r="AU81" s="80" t="s">
        <v>2</v>
      </c>
      <c r="AV81" s="80">
        <f>'Imports - Data (Raw)'!BT82/'Imports - Data (Raw)'!BS82/$F$229</f>
        <v>510.76435886303858</v>
      </c>
      <c r="AW81" s="80"/>
      <c r="AX81" s="80"/>
      <c r="AY81" s="80"/>
      <c r="AZ81" s="80"/>
      <c r="BA81" s="80"/>
      <c r="BB81" s="80"/>
      <c r="BC81" s="81"/>
      <c r="BD81" s="80"/>
      <c r="BE81" s="80" t="s">
        <v>132</v>
      </c>
      <c r="BF81" s="80">
        <f>'Imports - Data (Raw)'!CI82/'Imports - Data (Raw)'!CF82</f>
        <v>26.696428571428573</v>
      </c>
      <c r="BG81" s="87" t="s">
        <v>120</v>
      </c>
      <c r="BH81" s="80">
        <f>'Imports - Data (Raw)'!CI82/'Imports - Data (Raw)'!CH82</f>
        <v>249.16666666666666</v>
      </c>
      <c r="BI81" s="80" t="s">
        <v>132</v>
      </c>
      <c r="BJ81" s="80">
        <f>'Imports - Data (Raw)'!CN82/'Imports - Data (Raw)'!CK82</f>
        <v>25.446153846153845</v>
      </c>
      <c r="BK81" s="87" t="s">
        <v>120</v>
      </c>
      <c r="BL81" s="80">
        <f>'Imports - Data (Raw)'!CN82/'Imports - Data (Raw)'!CM82</f>
        <v>236.28571428571428</v>
      </c>
      <c r="BM81" s="84"/>
      <c r="BN81" s="84"/>
      <c r="BO81" s="84"/>
    </row>
    <row r="82" spans="1:67" x14ac:dyDescent="0.3">
      <c r="A82" s="86" t="s">
        <v>18</v>
      </c>
      <c r="B82" s="148" t="s">
        <v>346</v>
      </c>
      <c r="C82" s="80" t="s">
        <v>2</v>
      </c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 t="s">
        <v>120</v>
      </c>
      <c r="AE82" s="80">
        <f>'Imports - Data (Raw)'!AS83/'Imports - Data (Raw)'!AR83</f>
        <v>8.6354702146960989</v>
      </c>
      <c r="AF82" s="80">
        <f>'Imports - Data (Raw)'!AU83/'Imports - Data (Raw)'!AT83</f>
        <v>7.7163342458610353</v>
      </c>
      <c r="AG82" s="80">
        <f>'Imports - Data (Raw)'!AW83/'Imports - Data (Raw)'!AV83</f>
        <v>7.1669446761189883</v>
      </c>
      <c r="AH82" s="80" t="s">
        <v>120</v>
      </c>
      <c r="AI82" s="80">
        <f>'Imports - Data (Raw)'!AZ83/'Imports - Data (Raw)'!AY83</f>
        <v>6.3818507074321031</v>
      </c>
      <c r="AJ82" s="80">
        <f>'Imports - Data (Raw)'!BB83/'Imports - Data (Raw)'!BA83</f>
        <v>5</v>
      </c>
      <c r="AK82" s="80" t="s">
        <v>120</v>
      </c>
      <c r="AL82" s="80">
        <f>'Imports - Data (Raw)'!BE83/'Imports - Data (Raw)'!BD83</f>
        <v>9.1448196908986841</v>
      </c>
      <c r="AM82" s="80" t="s">
        <v>120</v>
      </c>
      <c r="AN82" s="80">
        <f>'Imports - Data (Raw)'!BH83/'Imports - Data (Raw)'!BG83</f>
        <v>8</v>
      </c>
      <c r="AO82" s="80" t="s">
        <v>120</v>
      </c>
      <c r="AP82" s="80">
        <f>'Imports - Data (Raw)'!BK83/'Imports - Data (Raw)'!BJ83</f>
        <v>8</v>
      </c>
      <c r="AQ82" s="80" t="s">
        <v>120</v>
      </c>
      <c r="AR82" s="81">
        <f>'Imports - Data (Raw)'!BN83/'Imports - Data (Raw)'!BM83</f>
        <v>8</v>
      </c>
      <c r="AS82" s="80" t="s">
        <v>120</v>
      </c>
      <c r="AT82" s="80">
        <f>'Imports - Data (Raw)'!BQ83/'Imports - Data (Raw)'!BP83</f>
        <v>8</v>
      </c>
      <c r="AU82" s="80" t="s">
        <v>120</v>
      </c>
      <c r="AV82" s="80">
        <f>'Imports - Data (Raw)'!BT83/'Imports - Data (Raw)'!BS83</f>
        <v>8</v>
      </c>
      <c r="AW82" s="80" t="s">
        <v>180</v>
      </c>
      <c r="AX82" s="80">
        <f>'Imports - Data (Raw)'!BY83/'Imports - Data (Raw)'!BV83</f>
        <v>0.21596974205591488</v>
      </c>
      <c r="AY82" s="80" t="s">
        <v>120</v>
      </c>
      <c r="AZ82" s="80">
        <f>'Imports - Data (Raw)'!BY83/'Imports - Data (Raw)'!BX83</f>
        <v>12.498408769448373</v>
      </c>
      <c r="BA82" s="80" t="s">
        <v>180</v>
      </c>
      <c r="BB82" s="80">
        <f>'Imports - Data (Raw)'!CD83/'Imports - Data (Raw)'!CA83</f>
        <v>0.34419835210522337</v>
      </c>
      <c r="BC82" s="81" t="s">
        <v>120</v>
      </c>
      <c r="BD82" s="80">
        <f>'Imports - Data (Raw)'!CD83/'Imports - Data (Raw)'!CC83</f>
        <v>14.036374845869297</v>
      </c>
      <c r="BE82" s="80" t="s">
        <v>180</v>
      </c>
      <c r="BF82" s="80">
        <f>'Imports - Data (Raw)'!CI83/'Imports - Data (Raw)'!CF83</f>
        <v>0.61068691806970798</v>
      </c>
      <c r="BG82" s="87" t="s">
        <v>120</v>
      </c>
      <c r="BH82" s="80">
        <f>'Imports - Data (Raw)'!CI83/'Imports - Data (Raw)'!CH83</f>
        <v>23.761154154421586</v>
      </c>
      <c r="BI82" s="80" t="s">
        <v>180</v>
      </c>
      <c r="BJ82" s="80">
        <f>'Imports - Data (Raw)'!CN83/'Imports - Data (Raw)'!CK83</f>
        <v>0.65487157649844729</v>
      </c>
      <c r="BK82" s="87" t="s">
        <v>120</v>
      </c>
      <c r="BL82" s="80">
        <f>'Imports - Data (Raw)'!CN83/'Imports - Data (Raw)'!CM83</f>
        <v>27.378636561007383</v>
      </c>
      <c r="BM82" s="84"/>
      <c r="BN82" s="84"/>
      <c r="BO82" s="84"/>
    </row>
    <row r="83" spans="1:67" x14ac:dyDescent="0.3">
      <c r="A83" s="86" t="s">
        <v>430</v>
      </c>
      <c r="B83" s="148" t="s">
        <v>346</v>
      </c>
      <c r="C83" s="80" t="s">
        <v>2</v>
      </c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1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1"/>
      <c r="BD83" s="80"/>
      <c r="BE83" s="80"/>
      <c r="BF83" s="80"/>
      <c r="BG83" s="82"/>
      <c r="BH83" s="80"/>
      <c r="BI83" s="80"/>
      <c r="BJ83" s="80"/>
      <c r="BK83" s="83"/>
      <c r="BL83" s="80"/>
      <c r="BM83" s="84" t="s">
        <v>120</v>
      </c>
      <c r="BN83" s="84">
        <f>'Imports - Data (Raw)'!CQ84/'Imports - Data (Raw)'!CP84</f>
        <v>13.211895910780669</v>
      </c>
      <c r="BO83" s="84"/>
    </row>
    <row r="84" spans="1:67" x14ac:dyDescent="0.3">
      <c r="A84" s="86" t="s">
        <v>157</v>
      </c>
      <c r="B84" s="148" t="s">
        <v>346</v>
      </c>
      <c r="C84" s="80" t="s">
        <v>2</v>
      </c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1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1"/>
      <c r="BD84" s="80"/>
      <c r="BE84" s="80"/>
      <c r="BF84" s="80"/>
      <c r="BG84" s="82"/>
      <c r="BH84" s="80"/>
      <c r="BI84" s="80"/>
      <c r="BJ84" s="80"/>
      <c r="BK84" s="83"/>
      <c r="BL84" s="80"/>
      <c r="BM84" s="84" t="s">
        <v>120</v>
      </c>
      <c r="BN84" s="84">
        <f>'Imports - Data (Raw)'!CQ85/'Imports - Data (Raw)'!CP85</f>
        <v>30.761904761904763</v>
      </c>
      <c r="BO84" s="84"/>
    </row>
    <row r="85" spans="1:67" x14ac:dyDescent="0.3">
      <c r="A85" s="86" t="s">
        <v>157</v>
      </c>
      <c r="B85" s="148" t="s">
        <v>344</v>
      </c>
      <c r="C85" s="80" t="s">
        <v>538</v>
      </c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 t="s">
        <v>132</v>
      </c>
      <c r="AL85" s="80">
        <f>'Imports - Data (Raw)'!BE86/'Imports - Data (Raw)'!BD86</f>
        <v>1.5999665942876231</v>
      </c>
      <c r="AM85" s="80" t="s">
        <v>132</v>
      </c>
      <c r="AN85" s="80">
        <f>'Imports - Data (Raw)'!BH86/'Imports - Data (Raw)'!BG86</f>
        <v>1.5998610628690517</v>
      </c>
      <c r="AO85" s="80" t="s">
        <v>132</v>
      </c>
      <c r="AP85" s="80">
        <f>'Imports - Data (Raw)'!BK86/'Imports - Data (Raw)'!BJ86</f>
        <v>1.5999838279291663</v>
      </c>
      <c r="AQ85" s="80" t="s">
        <v>132</v>
      </c>
      <c r="AR85" s="81">
        <f>'Imports - Data (Raw)'!BN86/'Imports - Data (Raw)'!BM86</f>
        <v>1.5999839897534422</v>
      </c>
      <c r="AS85" s="80" t="s">
        <v>132</v>
      </c>
      <c r="AT85" s="80">
        <f>'Imports - Data (Raw)'!BQ86/'Imports - Data (Raw)'!BP86</f>
        <v>1.6000135473819683</v>
      </c>
      <c r="AU85" s="80" t="s">
        <v>132</v>
      </c>
      <c r="AV85" s="80">
        <f>'Imports - Data (Raw)'!BT86/'Imports - Data (Raw)'!BS86</f>
        <v>1.5999336429993365</v>
      </c>
      <c r="AW85" s="80"/>
      <c r="AX85" s="80"/>
      <c r="AY85" s="80"/>
      <c r="AZ85" s="80"/>
      <c r="BA85" s="80"/>
      <c r="BB85" s="80"/>
      <c r="BC85" s="81"/>
      <c r="BD85" s="80"/>
      <c r="BE85" s="80"/>
      <c r="BF85" s="80"/>
      <c r="BG85" s="87"/>
      <c r="BH85" s="80"/>
      <c r="BI85" s="80"/>
      <c r="BJ85" s="80"/>
      <c r="BK85" s="87"/>
      <c r="BL85" s="80"/>
      <c r="BM85" s="84" t="s">
        <v>120</v>
      </c>
      <c r="BN85" s="84">
        <f>'Imports - Data (Raw)'!CQ86/'Imports - Data (Raw)'!CP86</f>
        <v>11.838642453111046</v>
      </c>
      <c r="BO85" s="84"/>
    </row>
    <row r="86" spans="1:67" x14ac:dyDescent="0.3">
      <c r="A86" s="86" t="s">
        <v>431</v>
      </c>
      <c r="B86" s="148" t="s">
        <v>346</v>
      </c>
      <c r="C86" s="80" t="s">
        <v>2</v>
      </c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181" t="s">
        <v>2</v>
      </c>
      <c r="X86" s="80">
        <f>'Imports - Data (Raw)'!AH87/'Imports - Data (Raw)'!AG87/25</f>
        <v>10.352874244399668</v>
      </c>
      <c r="Y86" s="80" t="s">
        <v>120</v>
      </c>
      <c r="Z86" s="80">
        <f>'Imports - Data (Raw)'!AJ87/'Imports - Data (Raw)'!AI87/25</f>
        <v>11.291652595257323</v>
      </c>
      <c r="AA86" s="80">
        <f>'Imports - Data (Raw)'!AL87/'Imports - Data (Raw)'!AK87/25</f>
        <v>11.877514319147627</v>
      </c>
      <c r="AB86" s="80">
        <f>'Imports - Data (Raw)'!AN87/'Imports - Data (Raw)'!AM87/25</f>
        <v>9.6642749965898229</v>
      </c>
      <c r="AC86" s="80">
        <f>'Imports - Data (Raw)'!AP87/'Imports - Data (Raw)'!AO87/25</f>
        <v>8.5246427650245042</v>
      </c>
      <c r="AD86" s="80" t="s">
        <v>132</v>
      </c>
      <c r="AE86" s="80">
        <f>'Imports - Data (Raw)'!AS87/'Imports - Data (Raw)'!AR87</f>
        <v>4.4954289732770745</v>
      </c>
      <c r="AF86" s="80">
        <f>'Imports - Data (Raw)'!AU87/'Imports - Data (Raw)'!AT87</f>
        <v>4.1942624047077706</v>
      </c>
      <c r="AG86" s="80">
        <f>'Imports - Data (Raw)'!AW87/'Imports - Data (Raw)'!AV87</f>
        <v>4.0376900172386776</v>
      </c>
      <c r="AH86" s="80" t="s">
        <v>132</v>
      </c>
      <c r="AI86" s="80">
        <f>'Imports - Data (Raw)'!AZ87/'Imports - Data (Raw)'!AY87</f>
        <v>2.2785391943840883</v>
      </c>
      <c r="AJ86" s="80">
        <f>'Imports - Data (Raw)'!BB87/'Imports - Data (Raw)'!BA87</f>
        <v>1.9494480770582858</v>
      </c>
      <c r="AK86" s="80"/>
      <c r="AL86" s="80"/>
      <c r="AM86" s="80"/>
      <c r="AN86" s="80"/>
      <c r="AO86" s="80"/>
      <c r="AP86" s="80"/>
      <c r="AQ86" s="80"/>
      <c r="AR86" s="81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1"/>
      <c r="BD86" s="80"/>
      <c r="BE86" s="80"/>
      <c r="BF86" s="80"/>
      <c r="BG86" s="82"/>
      <c r="BH86" s="80"/>
      <c r="BI86" s="80"/>
      <c r="BJ86" s="80"/>
      <c r="BK86" s="83"/>
      <c r="BL86" s="80"/>
      <c r="BM86" s="84"/>
      <c r="BN86" s="84"/>
      <c r="BO86" s="84"/>
    </row>
    <row r="87" spans="1:67" x14ac:dyDescent="0.3">
      <c r="A87" s="86" t="s">
        <v>19</v>
      </c>
      <c r="B87" s="148" t="s">
        <v>346</v>
      </c>
      <c r="C87" s="80" t="s">
        <v>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 t="s">
        <v>120</v>
      </c>
      <c r="AP87" s="80">
        <f>'Imports - Data (Raw)'!BK88/'Imports - Data (Raw)'!BJ88</f>
        <v>7.9984544049459041</v>
      </c>
      <c r="AQ87" s="80" t="s">
        <v>120</v>
      </c>
      <c r="AR87" s="81">
        <f>'Imports - Data (Raw)'!BN88/'Imports - Data (Raw)'!BM88</f>
        <v>8</v>
      </c>
      <c r="AS87" s="80" t="s">
        <v>120</v>
      </c>
      <c r="AT87" s="80">
        <f>'Imports - Data (Raw)'!BQ88/'Imports - Data (Raw)'!BP88</f>
        <v>8.0202122283981812</v>
      </c>
      <c r="AU87" s="80" t="s">
        <v>120</v>
      </c>
      <c r="AV87" s="80">
        <f>'Imports - Data (Raw)'!BT88/'Imports - Data (Raw)'!BS88</f>
        <v>13.422126745435015</v>
      </c>
      <c r="AW87" s="80"/>
      <c r="AX87" s="80"/>
      <c r="AY87" s="80"/>
      <c r="AZ87" s="80"/>
      <c r="BA87" s="80"/>
      <c r="BB87" s="80"/>
      <c r="BC87" s="81"/>
      <c r="BD87" s="80"/>
      <c r="BE87" s="80" t="s">
        <v>119</v>
      </c>
      <c r="BF87" s="80">
        <f>'Imports - Data (Raw)'!CI88/'Imports - Data (Raw)'!CF88</f>
        <v>1.780093577201191</v>
      </c>
      <c r="BG87" s="87" t="s">
        <v>120</v>
      </c>
      <c r="BH87" s="80">
        <f>'Imports - Data (Raw)'!CI88/'Imports - Data (Raw)'!CH88</f>
        <v>9.8702830188679247</v>
      </c>
      <c r="BI87" s="80" t="s">
        <v>119</v>
      </c>
      <c r="BJ87" s="80">
        <f>'Imports - Data (Raw)'!CN88/'Imports - Data (Raw)'!CK88</f>
        <v>3.1463547334058761</v>
      </c>
      <c r="BK87" s="87" t="s">
        <v>120</v>
      </c>
      <c r="BL87" s="80">
        <f>'Imports - Data (Raw)'!CN88/'Imports - Data (Raw)'!CM88</f>
        <v>20.398589065255731</v>
      </c>
      <c r="BM87" s="84"/>
      <c r="BN87" s="84"/>
      <c r="BO87" s="84"/>
    </row>
    <row r="88" spans="1:67" x14ac:dyDescent="0.3">
      <c r="A88" s="86" t="s">
        <v>432</v>
      </c>
      <c r="B88" s="148" t="s">
        <v>346</v>
      </c>
      <c r="C88" s="80" t="s">
        <v>2</v>
      </c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 t="s">
        <v>120</v>
      </c>
      <c r="AE88" s="80">
        <f>'Imports - Data (Raw)'!AS89/'Imports - Data (Raw)'!AR89</f>
        <v>21.363636363636363</v>
      </c>
      <c r="AF88" s="80">
        <f>'Imports - Data (Raw)'!AU89/'Imports - Data (Raw)'!AT89</f>
        <v>21.818181818181817</v>
      </c>
      <c r="AG88" s="80">
        <f>'Imports - Data (Raw)'!AW89/'Imports - Data (Raw)'!AV89</f>
        <v>21.363636363636363</v>
      </c>
      <c r="AH88" s="80" t="s">
        <v>120</v>
      </c>
      <c r="AI88" s="80">
        <f>'Imports - Data (Raw)'!AZ89/'Imports - Data (Raw)'!AY89</f>
        <v>11.913043478260869</v>
      </c>
      <c r="AJ88" s="80">
        <f>'Imports - Data (Raw)'!BB89/'Imports - Data (Raw)'!BA89</f>
        <v>45.070422535211264</v>
      </c>
      <c r="AK88" s="80"/>
      <c r="AL88" s="80"/>
      <c r="AM88" s="80"/>
      <c r="AN88" s="80"/>
      <c r="AO88" s="80"/>
      <c r="AP88" s="80"/>
      <c r="AQ88" s="80"/>
      <c r="AR88" s="81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1"/>
      <c r="BD88" s="80"/>
      <c r="BE88" s="80"/>
      <c r="BF88" s="80"/>
      <c r="BG88" s="87"/>
      <c r="BH88" s="80"/>
      <c r="BI88" s="80"/>
      <c r="BJ88" s="80"/>
      <c r="BK88" s="87"/>
      <c r="BL88" s="80"/>
      <c r="BM88" s="84"/>
      <c r="BN88" s="84"/>
      <c r="BO88" s="84"/>
    </row>
    <row r="89" spans="1:67" x14ac:dyDescent="0.3">
      <c r="A89" s="86" t="s">
        <v>433</v>
      </c>
      <c r="B89" s="148" t="s">
        <v>346</v>
      </c>
      <c r="C89" s="80" t="s">
        <v>2</v>
      </c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 t="s">
        <v>120</v>
      </c>
      <c r="AL89" s="80">
        <f>'Imports - Data (Raw)'!BE90/'Imports - Data (Raw)'!BD90</f>
        <v>8</v>
      </c>
      <c r="AM89" s="80"/>
      <c r="AN89" s="80"/>
      <c r="AO89" s="80"/>
      <c r="AP89" s="80"/>
      <c r="AQ89" s="80"/>
      <c r="AR89" s="81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1"/>
      <c r="BD89" s="80"/>
      <c r="BE89" s="80"/>
      <c r="BF89" s="80"/>
      <c r="BG89" s="87"/>
      <c r="BH89" s="80"/>
      <c r="BI89" s="80"/>
      <c r="BJ89" s="80"/>
      <c r="BK89" s="87"/>
      <c r="BL89" s="80"/>
      <c r="BM89" s="84"/>
      <c r="BN89" s="84"/>
      <c r="BO89" s="84"/>
    </row>
    <row r="90" spans="1:67" x14ac:dyDescent="0.3">
      <c r="A90" s="86" t="s">
        <v>167</v>
      </c>
      <c r="B90" s="148" t="s">
        <v>346</v>
      </c>
      <c r="C90" s="80" t="s">
        <v>2</v>
      </c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 t="s">
        <v>120</v>
      </c>
      <c r="AN90" s="80">
        <f>'Imports - Data (Raw)'!BH91/'Imports - Data (Raw)'!BG91</f>
        <v>8</v>
      </c>
      <c r="AO90" s="80"/>
      <c r="AP90" s="80"/>
      <c r="AQ90" s="80"/>
      <c r="AR90" s="81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1"/>
      <c r="BD90" s="80"/>
      <c r="BE90" s="80"/>
      <c r="BF90" s="80"/>
      <c r="BG90" s="87"/>
      <c r="BH90" s="80"/>
      <c r="BI90" s="80"/>
      <c r="BJ90" s="80"/>
      <c r="BK90" s="87"/>
      <c r="BL90" s="80"/>
      <c r="BM90" s="84"/>
      <c r="BN90" s="84"/>
      <c r="BO90" s="84"/>
    </row>
    <row r="91" spans="1:67" x14ac:dyDescent="0.3">
      <c r="A91" s="92" t="s">
        <v>434</v>
      </c>
      <c r="B91" s="148" t="s">
        <v>497</v>
      </c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1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1"/>
      <c r="BD91" s="80"/>
      <c r="BE91" s="80"/>
      <c r="BF91" s="80"/>
      <c r="BG91" s="82"/>
      <c r="BH91" s="80"/>
      <c r="BI91" s="80"/>
      <c r="BJ91" s="80"/>
      <c r="BK91" s="83"/>
      <c r="BL91" s="80"/>
      <c r="BM91" s="84"/>
      <c r="BN91" s="84"/>
      <c r="BO91" s="84"/>
    </row>
    <row r="92" spans="1:67" x14ac:dyDescent="0.3">
      <c r="A92" s="92" t="s">
        <v>20</v>
      </c>
      <c r="B92" s="148" t="s">
        <v>346</v>
      </c>
      <c r="C92" s="80" t="s">
        <v>2</v>
      </c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/>
      <c r="AP92" s="80"/>
      <c r="AQ92" s="80"/>
      <c r="AR92" s="81"/>
      <c r="AS92" s="80"/>
      <c r="AT92" s="80"/>
      <c r="AU92" s="80"/>
      <c r="AV92" s="80"/>
      <c r="AW92" s="80" t="s">
        <v>122</v>
      </c>
      <c r="AX92" s="80">
        <f>'Imports - Data (Raw)'!BY93/'Imports - Data (Raw)'!BV93</f>
        <v>12.702459215972729</v>
      </c>
      <c r="AY92" s="80" t="s">
        <v>120</v>
      </c>
      <c r="AZ92" s="80">
        <f>'Imports - Data (Raw)'!BY93/'Imports - Data (Raw)'!BX93</f>
        <v>120.48267898383372</v>
      </c>
      <c r="BA92" s="80" t="s">
        <v>122</v>
      </c>
      <c r="BB92" s="80">
        <f>'Imports - Data (Raw)'!CD93/'Imports - Data (Raw)'!CA93</f>
        <v>10.889635732870772</v>
      </c>
      <c r="BC92" s="81" t="s">
        <v>120</v>
      </c>
      <c r="BD92" s="80">
        <f>'Imports - Data (Raw)'!CD93/'Imports - Data (Raw)'!CC93</f>
        <v>98.476470588235287</v>
      </c>
      <c r="BE92" s="80" t="s">
        <v>122</v>
      </c>
      <c r="BF92" s="80">
        <f>'Imports - Data (Raw)'!CI93/'Imports - Data (Raw)'!CF93</f>
        <v>8.9675307672165481</v>
      </c>
      <c r="BG92" s="87" t="s">
        <v>120</v>
      </c>
      <c r="BH92" s="80">
        <f>'Imports - Data (Raw)'!CI93/'Imports - Data (Raw)'!CH93</f>
        <v>77.834090909090904</v>
      </c>
      <c r="BI92" s="80" t="s">
        <v>122</v>
      </c>
      <c r="BJ92" s="80">
        <f>'Imports - Data (Raw)'!CN93/'Imports - Data (Raw)'!CK93</f>
        <v>3.093944099378882</v>
      </c>
      <c r="BK92" s="87" t="s">
        <v>120</v>
      </c>
      <c r="BL92" s="80">
        <f>'Imports - Data (Raw)'!CN93/'Imports - Data (Raw)'!CM93</f>
        <v>27.609699769053119</v>
      </c>
      <c r="BM92" s="84"/>
      <c r="BN92" s="84"/>
      <c r="BO92" s="84"/>
    </row>
    <row r="93" spans="1:67" x14ac:dyDescent="0.3">
      <c r="A93" s="86" t="s">
        <v>436</v>
      </c>
      <c r="B93" s="148" t="s">
        <v>346</v>
      </c>
      <c r="C93" s="80" t="s">
        <v>2</v>
      </c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  <c r="AC93" s="80"/>
      <c r="AD93" s="80" t="s">
        <v>2</v>
      </c>
      <c r="AE93" s="80">
        <f>'Imports - Data (Raw)'!AS94/'Imports - Data (Raw)'!AR94/$F$247</f>
        <v>483.61056389139867</v>
      </c>
      <c r="AF93" s="80">
        <f>'Imports - Data (Raw)'!AU94/'Imports - Data (Raw)'!AT94/$F$247</f>
        <v>480.06627295060628</v>
      </c>
      <c r="AG93" s="80">
        <f>'Imports - Data (Raw)'!AW94/'Imports - Data (Raw)'!AV94/$F$247</f>
        <v>490.04753654807035</v>
      </c>
      <c r="AH93" s="80" t="s">
        <v>2</v>
      </c>
      <c r="AI93" s="80">
        <f>'Imports - Data (Raw)'!AZ94/'Imports - Data (Raw)'!AY94/$F$247</f>
        <v>476.93744254846678</v>
      </c>
      <c r="AJ93" s="80">
        <f>'Imports - Data (Raw)'!BB94/'Imports - Data (Raw)'!BA94/$F$247</f>
        <v>468.4713607267368</v>
      </c>
      <c r="AK93" s="80"/>
      <c r="AL93" s="80"/>
      <c r="AM93" s="80"/>
      <c r="AN93" s="80"/>
      <c r="AO93" s="80"/>
      <c r="AP93" s="80"/>
      <c r="AQ93" s="80"/>
      <c r="AR93" s="81"/>
      <c r="AS93" s="80"/>
      <c r="AT93" s="80"/>
      <c r="AU93" s="80"/>
      <c r="AV93" s="80"/>
      <c r="AW93" s="80"/>
      <c r="AX93" s="80"/>
      <c r="AY93" s="80"/>
      <c r="AZ93" s="80"/>
      <c r="BA93" s="80"/>
      <c r="BB93" s="80"/>
      <c r="BC93" s="81"/>
      <c r="BD93" s="80"/>
      <c r="BE93" s="80"/>
      <c r="BF93" s="80"/>
      <c r="BG93" s="87"/>
      <c r="BH93" s="80"/>
      <c r="BI93" s="80"/>
      <c r="BJ93" s="80"/>
      <c r="BK93" s="87"/>
      <c r="BL93" s="80"/>
      <c r="BM93" s="84"/>
      <c r="BN93" s="84"/>
      <c r="BO93" s="84"/>
    </row>
    <row r="94" spans="1:67" x14ac:dyDescent="0.3">
      <c r="A94" s="86" t="s">
        <v>435</v>
      </c>
      <c r="B94" s="148" t="s">
        <v>346</v>
      </c>
      <c r="C94" s="80" t="s">
        <v>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/>
      <c r="AP94" s="80"/>
      <c r="AQ94" s="80"/>
      <c r="AR94" s="81"/>
      <c r="AS94" s="80"/>
      <c r="AT94" s="80"/>
      <c r="AU94" s="80"/>
      <c r="AV94" s="80"/>
      <c r="AW94" s="80"/>
      <c r="AX94" s="80"/>
      <c r="AY94" s="80"/>
      <c r="AZ94" s="80"/>
      <c r="BA94" s="80"/>
      <c r="BB94" s="80"/>
      <c r="BC94" s="81"/>
      <c r="BD94" s="80"/>
      <c r="BE94" s="80"/>
      <c r="BF94" s="80"/>
      <c r="BG94" s="87"/>
      <c r="BH94" s="80"/>
      <c r="BI94" s="80"/>
      <c r="BJ94" s="80"/>
      <c r="BK94" s="87"/>
      <c r="BL94" s="80"/>
      <c r="BM94" s="84" t="s">
        <v>120</v>
      </c>
      <c r="BN94" s="84">
        <f>'Imports - Data (Raw)'!CQ95/'Imports - Data (Raw)'!CP95</f>
        <v>117.13709677419355</v>
      </c>
      <c r="BO94" s="84"/>
    </row>
    <row r="95" spans="1:67" x14ac:dyDescent="0.3">
      <c r="A95" s="88" t="s">
        <v>52</v>
      </c>
      <c r="B95" s="148" t="s">
        <v>346</v>
      </c>
      <c r="C95" s="80" t="s">
        <v>2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 t="s">
        <v>120</v>
      </c>
      <c r="Z95" s="80">
        <f>'Imports - Data (Raw)'!AJ96/'Imports - Data (Raw)'!AI96/25</f>
        <v>12.8</v>
      </c>
      <c r="AA95" s="80">
        <f>'Imports - Data (Raw)'!AL96/'Imports - Data (Raw)'!AK96/25</f>
        <v>12.8</v>
      </c>
      <c r="AB95" s="80">
        <f>'Imports - Data (Raw)'!AN96/'Imports - Data (Raw)'!AM96/25</f>
        <v>12.8</v>
      </c>
      <c r="AC95" s="80">
        <f>'Imports - Data (Raw)'!AP96/'Imports - Data (Raw)'!AO96/25</f>
        <v>12.8</v>
      </c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/>
      <c r="AP95" s="80"/>
      <c r="AQ95" s="80"/>
      <c r="AR95" s="81"/>
      <c r="AS95" s="80"/>
      <c r="AT95" s="80"/>
      <c r="AU95" s="80"/>
      <c r="AV95" s="80"/>
      <c r="AW95" s="80"/>
      <c r="AX95" s="80"/>
      <c r="AY95" s="80"/>
      <c r="AZ95" s="80"/>
      <c r="BA95" s="80"/>
      <c r="BB95" s="80"/>
      <c r="BC95" s="81"/>
      <c r="BD95" s="80"/>
      <c r="BE95" s="80"/>
      <c r="BF95" s="80"/>
      <c r="BG95" s="87"/>
      <c r="BH95" s="80"/>
      <c r="BI95" s="80"/>
      <c r="BJ95" s="80"/>
      <c r="BK95" s="87"/>
      <c r="BL95" s="80"/>
      <c r="BM95" s="84"/>
      <c r="BN95" s="84"/>
      <c r="BO95" s="84"/>
    </row>
    <row r="96" spans="1:67" x14ac:dyDescent="0.3">
      <c r="A96" s="88" t="s">
        <v>144</v>
      </c>
      <c r="B96" s="148" t="s">
        <v>346</v>
      </c>
      <c r="C96" s="80" t="s">
        <v>2</v>
      </c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181" t="s">
        <v>2</v>
      </c>
      <c r="X96" s="80">
        <f>'Imports - Data (Raw)'!AH97/'Imports - Data (Raw)'!AG97/25</f>
        <v>5.5996461742591768</v>
      </c>
      <c r="Y96" s="80" t="s">
        <v>120</v>
      </c>
      <c r="Z96" s="80">
        <f>'Imports - Data (Raw)'!AJ97/'Imports - Data (Raw)'!AI97/25</f>
        <v>5.6159218926023273</v>
      </c>
      <c r="AA96" s="80">
        <f>'Imports - Data (Raw)'!AL97/'Imports - Data (Raw)'!AK97/25</f>
        <v>5.6103057757644397</v>
      </c>
      <c r="AB96" s="80">
        <f>'Imports - Data (Raw)'!AN97/'Imports - Data (Raw)'!AM97/25</f>
        <v>5.6074507042253527</v>
      </c>
      <c r="AC96" s="80">
        <f>'Imports - Data (Raw)'!AP97/'Imports - Data (Raw)'!AO97/25</f>
        <v>5.2918937100571819</v>
      </c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1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1"/>
      <c r="BD96" s="80"/>
      <c r="BE96" s="80"/>
      <c r="BF96" s="80"/>
      <c r="BG96" s="87"/>
      <c r="BH96" s="80"/>
      <c r="BI96" s="80"/>
      <c r="BJ96" s="80"/>
      <c r="BK96" s="87"/>
      <c r="BL96" s="80"/>
      <c r="BM96" s="84"/>
      <c r="BN96" s="84"/>
      <c r="BO96" s="84"/>
    </row>
    <row r="97" spans="1:67" x14ac:dyDescent="0.3">
      <c r="A97" s="88" t="s">
        <v>181</v>
      </c>
      <c r="B97" s="148" t="s">
        <v>346</v>
      </c>
      <c r="C97" s="80" t="s">
        <v>2</v>
      </c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1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1"/>
      <c r="BD97" s="80"/>
      <c r="BE97" s="80" t="s">
        <v>116</v>
      </c>
      <c r="BF97" s="80">
        <f>'Imports - Data (Raw)'!CI98/'Imports - Data (Raw)'!CF98</f>
        <v>0.1120572450805009</v>
      </c>
      <c r="BG97" s="87" t="s">
        <v>120</v>
      </c>
      <c r="BH97" s="80">
        <f>'Imports - Data (Raw)'!CI98/'Imports - Data (Raw)'!CH98</f>
        <v>1.4871794871794872</v>
      </c>
      <c r="BI97" s="80" t="s">
        <v>116</v>
      </c>
      <c r="BJ97" s="80">
        <f>'Imports - Data (Raw)'!CN98/'Imports - Data (Raw)'!CK98</f>
        <v>0.2496369545674573</v>
      </c>
      <c r="BK97" s="87" t="s">
        <v>120</v>
      </c>
      <c r="BL97" s="80">
        <f>'Imports - Data (Raw)'!CN98/'Imports - Data (Raw)'!CM98</f>
        <v>3.1890459363957597</v>
      </c>
      <c r="BM97" s="84"/>
      <c r="BN97" s="84"/>
      <c r="BO97" s="84"/>
    </row>
    <row r="98" spans="1:67" x14ac:dyDescent="0.3">
      <c r="A98" s="88" t="s">
        <v>164</v>
      </c>
      <c r="B98" s="148" t="s">
        <v>346</v>
      </c>
      <c r="C98" s="80" t="s">
        <v>2</v>
      </c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 t="s">
        <v>120</v>
      </c>
      <c r="AN98" s="80">
        <f>'Imports - Data (Raw)'!BH99/'Imports - Data (Raw)'!BG99</f>
        <v>4</v>
      </c>
      <c r="AO98" s="80" t="s">
        <v>120</v>
      </c>
      <c r="AP98" s="80">
        <f>'Imports - Data (Raw)'!BK99/'Imports - Data (Raw)'!BJ99</f>
        <v>4</v>
      </c>
      <c r="AQ98" s="80" t="s">
        <v>120</v>
      </c>
      <c r="AR98" s="81">
        <f>'Imports - Data (Raw)'!BN99/'Imports - Data (Raw)'!BM99</f>
        <v>4</v>
      </c>
      <c r="AS98" s="80" t="s">
        <v>120</v>
      </c>
      <c r="AT98" s="80">
        <f>'Imports - Data (Raw)'!BQ99/'Imports - Data (Raw)'!BP99</f>
        <v>4</v>
      </c>
      <c r="AU98" s="80" t="s">
        <v>120</v>
      </c>
      <c r="AV98" s="80">
        <f>'Imports - Data (Raw)'!BT99/'Imports - Data (Raw)'!BS99</f>
        <v>4</v>
      </c>
      <c r="AW98" s="80"/>
      <c r="AX98" s="80"/>
      <c r="AY98" s="80"/>
      <c r="AZ98" s="80"/>
      <c r="BA98" s="80"/>
      <c r="BB98" s="80"/>
      <c r="BC98" s="81"/>
      <c r="BD98" s="80"/>
      <c r="BE98" s="80"/>
      <c r="BF98" s="80"/>
      <c r="BG98" s="82"/>
      <c r="BH98" s="80"/>
      <c r="BI98" s="80"/>
      <c r="BJ98" s="80"/>
      <c r="BK98" s="83"/>
      <c r="BL98" s="80"/>
      <c r="BM98" s="84"/>
      <c r="BN98" s="84"/>
      <c r="BO98" s="84"/>
    </row>
    <row r="99" spans="1:67" x14ac:dyDescent="0.3">
      <c r="A99" s="88" t="s">
        <v>21</v>
      </c>
      <c r="B99" s="148" t="s">
        <v>346</v>
      </c>
      <c r="C99" s="80" t="s">
        <v>2</v>
      </c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 t="s">
        <v>2</v>
      </c>
      <c r="AN99" s="80">
        <f>'Imports - Data (Raw)'!BH100/'Imports - Data (Raw)'!BG100/F238</f>
        <v>69.334603779577577</v>
      </c>
      <c r="AO99" s="80" t="s">
        <v>2</v>
      </c>
      <c r="AP99" s="80">
        <f>'Imports - Data (Raw)'!BK100/'Imports - Data (Raw)'!BJ100/$F$238</f>
        <v>69.334743149176148</v>
      </c>
      <c r="AQ99" s="80" t="s">
        <v>2</v>
      </c>
      <c r="AR99" s="81">
        <f>'Imports - Data (Raw)'!BN100/'Imports - Data (Raw)'!BM100/$F$238</f>
        <v>68.612686952037137</v>
      </c>
      <c r="AS99" s="80" t="s">
        <v>2</v>
      </c>
      <c r="AT99" s="80">
        <f>'Imports - Data (Raw)'!BQ100/'Imports - Data (Raw)'!BP100/$F$238</f>
        <v>69.334793320558447</v>
      </c>
      <c r="AU99" s="80" t="s">
        <v>2</v>
      </c>
      <c r="AV99" s="80">
        <f>'Imports - Data (Raw)'!BT100/'Imports - Data (Raw)'!BS100/$F$238</f>
        <v>69.336143308746045</v>
      </c>
      <c r="AW99" s="80"/>
      <c r="AX99" s="80"/>
      <c r="AY99" s="80"/>
      <c r="AZ99" s="80"/>
      <c r="BA99" s="80"/>
      <c r="BB99" s="80"/>
      <c r="BC99" s="89"/>
      <c r="BD99" s="80"/>
      <c r="BE99" s="80" t="s">
        <v>132</v>
      </c>
      <c r="BF99" s="80">
        <f>'Imports - Data (Raw)'!CI100/'Imports - Data (Raw)'!CF100</f>
        <v>2.4796882772342896</v>
      </c>
      <c r="BG99" s="87" t="s">
        <v>120</v>
      </c>
      <c r="BH99" s="80">
        <f>'Imports - Data (Raw)'!CI100/'Imports - Data (Raw)'!CH100</f>
        <v>44.115044247787608</v>
      </c>
      <c r="BI99" s="80" t="s">
        <v>132</v>
      </c>
      <c r="BJ99" s="80">
        <f>'Imports - Data (Raw)'!CN100/'Imports - Data (Raw)'!CK100</f>
        <v>2.0823727860556649</v>
      </c>
      <c r="BK99" s="87" t="s">
        <v>120</v>
      </c>
      <c r="BL99" s="80">
        <f>'Imports - Data (Raw)'!CN100/'Imports - Data (Raw)'!CM100</f>
        <v>31.858064516129033</v>
      </c>
      <c r="BM99" s="84"/>
      <c r="BN99" s="84"/>
      <c r="BO99" s="84"/>
    </row>
    <row r="100" spans="1:67" x14ac:dyDescent="0.3">
      <c r="A100" s="88" t="s">
        <v>182</v>
      </c>
      <c r="B100" s="148" t="s">
        <v>497</v>
      </c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/>
      <c r="AP100" s="80"/>
      <c r="AQ100" s="80"/>
      <c r="AR100" s="81"/>
      <c r="AS100" s="80"/>
      <c r="AT100" s="80"/>
      <c r="AU100" s="80"/>
      <c r="AV100" s="80"/>
      <c r="AW100" s="80"/>
      <c r="AX100" s="80"/>
      <c r="AY100" s="80"/>
      <c r="AZ100" s="80"/>
      <c r="BA100" s="80"/>
      <c r="BB100" s="80"/>
      <c r="BC100" s="89"/>
      <c r="BD100" s="80"/>
      <c r="BE100" s="80"/>
      <c r="BF100" s="80"/>
      <c r="BG100" s="82"/>
      <c r="BH100" s="80"/>
      <c r="BI100" s="80"/>
      <c r="BJ100" s="80"/>
      <c r="BK100" s="83"/>
      <c r="BL100" s="80"/>
      <c r="BM100" s="84"/>
      <c r="BN100" s="84"/>
      <c r="BO100" s="84"/>
    </row>
    <row r="101" spans="1:67" x14ac:dyDescent="0.3">
      <c r="A101" s="88" t="s">
        <v>44</v>
      </c>
      <c r="B101" s="148" t="s">
        <v>346</v>
      </c>
      <c r="C101" s="80" t="s">
        <v>2</v>
      </c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 t="s">
        <v>120</v>
      </c>
      <c r="AN101" s="80">
        <f>'Imports - Data (Raw)'!BH102/'Imports - Data (Raw)'!BG102</f>
        <v>32</v>
      </c>
      <c r="AO101" s="80" t="s">
        <v>120</v>
      </c>
      <c r="AP101" s="80">
        <f>'Imports - Data (Raw)'!BK102/'Imports - Data (Raw)'!BJ102</f>
        <v>32</v>
      </c>
      <c r="AQ101" s="80" t="s">
        <v>120</v>
      </c>
      <c r="AR101" s="81">
        <f>'Imports - Data (Raw)'!BN102/'Imports - Data (Raw)'!BM102</f>
        <v>24</v>
      </c>
      <c r="AS101" s="80" t="s">
        <v>120</v>
      </c>
      <c r="AT101" s="80">
        <f>'Imports - Data (Raw)'!BQ102/'Imports - Data (Raw)'!BP102</f>
        <v>32</v>
      </c>
      <c r="AU101" s="80" t="s">
        <v>120</v>
      </c>
      <c r="AV101" s="80">
        <f>'Imports - Data (Raw)'!BT102/'Imports - Data (Raw)'!BS102</f>
        <v>32</v>
      </c>
      <c r="AW101" s="80"/>
      <c r="AX101" s="80"/>
      <c r="AY101" s="80"/>
      <c r="AZ101" s="80"/>
      <c r="BA101" s="80"/>
      <c r="BB101" s="80"/>
      <c r="BC101" s="89"/>
      <c r="BD101" s="80"/>
      <c r="BE101" s="80"/>
      <c r="BF101" s="80"/>
      <c r="BG101" s="82"/>
      <c r="BH101" s="80"/>
      <c r="BI101" s="80"/>
      <c r="BJ101" s="80"/>
      <c r="BK101" s="83"/>
      <c r="BL101" s="80"/>
      <c r="BM101" s="84"/>
      <c r="BN101" s="84"/>
      <c r="BO101" s="84"/>
    </row>
    <row r="102" spans="1:67" x14ac:dyDescent="0.3">
      <c r="A102" s="88" t="s">
        <v>437</v>
      </c>
      <c r="B102" s="148" t="s">
        <v>497</v>
      </c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1"/>
      <c r="AS102" s="80"/>
      <c r="AT102" s="80"/>
      <c r="AU102" s="80"/>
      <c r="AV102" s="80"/>
      <c r="AW102" s="80"/>
      <c r="AX102" s="80"/>
      <c r="AY102" s="80"/>
      <c r="AZ102" s="80"/>
      <c r="BA102" s="80"/>
      <c r="BB102" s="80"/>
      <c r="BC102" s="89"/>
      <c r="BD102" s="80"/>
      <c r="BE102" s="80"/>
      <c r="BF102" s="80"/>
      <c r="BG102" s="82"/>
      <c r="BH102" s="80"/>
      <c r="BI102" s="80"/>
      <c r="BJ102" s="80"/>
      <c r="BK102" s="83"/>
      <c r="BL102" s="80"/>
      <c r="BM102" s="84"/>
      <c r="BN102" s="84"/>
      <c r="BO102" s="84"/>
    </row>
    <row r="103" spans="1:67" x14ac:dyDescent="0.3">
      <c r="A103" s="88" t="s">
        <v>438</v>
      </c>
      <c r="B103" s="148" t="s">
        <v>346</v>
      </c>
      <c r="C103" s="80" t="s">
        <v>2</v>
      </c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1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9"/>
      <c r="BD103" s="80"/>
      <c r="BE103" s="80"/>
      <c r="BF103" s="80"/>
      <c r="BG103" s="87" t="s">
        <v>120</v>
      </c>
      <c r="BH103" s="80">
        <f>'Imports - Data (Raw)'!CI104/'Imports - Data (Raw)'!CH104</f>
        <v>453.89090909090908</v>
      </c>
      <c r="BI103" s="80" t="s">
        <v>119</v>
      </c>
      <c r="BJ103" s="80">
        <f>'Imports - Data (Raw)'!CN104/'Imports - Data (Raw)'!CK104</f>
        <v>4.4341252699784013</v>
      </c>
      <c r="BK103" s="87" t="s">
        <v>120</v>
      </c>
      <c r="BL103" s="80">
        <f>'Imports - Data (Raw)'!CN104/'Imports - Data (Raw)'!CM104</f>
        <v>44.630434782608695</v>
      </c>
      <c r="BM103" s="84"/>
      <c r="BN103" s="84"/>
      <c r="BO103" s="84"/>
    </row>
    <row r="104" spans="1:67" x14ac:dyDescent="0.3">
      <c r="A104" s="88" t="s">
        <v>153</v>
      </c>
      <c r="B104" s="148" t="s">
        <v>344</v>
      </c>
      <c r="C104" s="80" t="s">
        <v>538</v>
      </c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  <c r="AC104" s="80"/>
      <c r="AD104" s="80" t="s">
        <v>132</v>
      </c>
      <c r="AE104" s="80">
        <f>'Imports - Data (Raw)'!AS105/'Imports - Data (Raw)'!AR105</f>
        <v>1.5999655884377151</v>
      </c>
      <c r="AF104" s="80">
        <f>'Imports - Data (Raw)'!AU105/'Imports - Data (Raw)'!AT105</f>
        <v>2.0003284611594681</v>
      </c>
      <c r="AG104" s="80">
        <f>'Imports - Data (Raw)'!AW105/'Imports - Data (Raw)'!AV105</f>
        <v>1.9500933294036742</v>
      </c>
      <c r="AH104" s="80" t="s">
        <v>132</v>
      </c>
      <c r="AI104" s="80">
        <f>'Imports - Data (Raw)'!AZ105/'Imports - Data (Raw)'!AY105</f>
        <v>2.0025751625571364</v>
      </c>
      <c r="AJ104" s="80">
        <f>'Imports - Data (Raw)'!BB105/'Imports - Data (Raw)'!BA105</f>
        <v>1.3142857142857143</v>
      </c>
      <c r="AK104" s="80"/>
      <c r="AL104" s="80"/>
      <c r="AM104" s="80"/>
      <c r="AN104" s="80"/>
      <c r="AO104" s="80"/>
      <c r="AP104" s="80"/>
      <c r="AQ104" s="80"/>
      <c r="AR104" s="81"/>
      <c r="AS104" s="80"/>
      <c r="AT104" s="80"/>
      <c r="AU104" s="80"/>
      <c r="AV104" s="80"/>
      <c r="AW104" s="80"/>
      <c r="AX104" s="80"/>
      <c r="AY104" s="80"/>
      <c r="AZ104" s="80"/>
      <c r="BA104" s="80"/>
      <c r="BB104" s="80"/>
      <c r="BC104" s="89"/>
      <c r="BD104" s="80"/>
      <c r="BE104" s="80"/>
      <c r="BF104" s="80"/>
      <c r="BG104" s="82"/>
      <c r="BH104" s="80"/>
      <c r="BI104" s="80"/>
      <c r="BJ104" s="80"/>
      <c r="BK104" s="83"/>
      <c r="BL104" s="80"/>
      <c r="BM104" s="84"/>
      <c r="BN104" s="84"/>
      <c r="BO104" s="84"/>
    </row>
    <row r="105" spans="1:67" x14ac:dyDescent="0.3">
      <c r="A105" s="88" t="s">
        <v>22</v>
      </c>
      <c r="B105" s="148" t="s">
        <v>338</v>
      </c>
      <c r="C105" s="80" t="s">
        <v>545</v>
      </c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  <c r="AC105" s="80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 t="s">
        <v>545</v>
      </c>
      <c r="AN105" s="80">
        <f>'Imports - Data (Raw)'!BH106/'Imports - Data (Raw)'!BG106/$F$246</f>
        <v>3.2003129890453832</v>
      </c>
      <c r="AO105" s="80" t="s">
        <v>545</v>
      </c>
      <c r="AP105" s="80">
        <f>'Imports - Data (Raw)'!BK106/'Imports - Data (Raw)'!BJ106/$F$246</f>
        <v>3.200100806451613</v>
      </c>
      <c r="AQ105" s="80" t="s">
        <v>545</v>
      </c>
      <c r="AR105" s="81">
        <f>'Imports - Data (Raw)'!BN106/'Imports - Data (Raw)'!BM106/$F$246</f>
        <v>3.1996996996996998</v>
      </c>
      <c r="AS105" s="80" t="s">
        <v>545</v>
      </c>
      <c r="AT105" s="80">
        <f>'Imports - Data (Raw)'!BQ106/'Imports - Data (Raw)'!BP106/$F$246</f>
        <v>3.200100300902708</v>
      </c>
      <c r="AU105" s="80" t="s">
        <v>545</v>
      </c>
      <c r="AV105" s="80">
        <f>'Imports - Data (Raw)'!BT106/'Imports - Data (Raw)'!BS106/$F$246</f>
        <v>3.1998886414253898</v>
      </c>
      <c r="AW105" s="80"/>
      <c r="AX105" s="80"/>
      <c r="AY105" s="80"/>
      <c r="AZ105" s="80"/>
      <c r="BA105" s="80"/>
      <c r="BB105" s="80"/>
      <c r="BC105" s="89"/>
      <c r="BD105" s="80"/>
      <c r="BE105" s="80"/>
      <c r="BF105" s="80"/>
      <c r="BG105" s="82"/>
      <c r="BH105" s="80"/>
      <c r="BI105" s="80"/>
      <c r="BJ105" s="80"/>
      <c r="BK105" s="83"/>
      <c r="BL105" s="80"/>
      <c r="BM105" s="84"/>
      <c r="BN105" s="84"/>
      <c r="BO105" s="84"/>
    </row>
    <row r="106" spans="1:67" x14ac:dyDescent="0.3">
      <c r="A106" s="88" t="s">
        <v>23</v>
      </c>
      <c r="B106" s="148" t="s">
        <v>346</v>
      </c>
      <c r="C106" s="80" t="s">
        <v>2</v>
      </c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  <c r="AC106" s="80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1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9"/>
      <c r="BD106" s="80"/>
      <c r="BE106" s="80" t="s">
        <v>132</v>
      </c>
      <c r="BF106" s="80">
        <f>'Imports - Data (Raw)'!CI107/'Imports - Data (Raw)'!CF107</f>
        <v>8.6152284263959391</v>
      </c>
      <c r="BG106" s="87" t="s">
        <v>120</v>
      </c>
      <c r="BH106" s="80">
        <f>'Imports - Data (Raw)'!CI107/'Imports - Data (Raw)'!CH107</f>
        <v>97.540229885057471</v>
      </c>
      <c r="BI106" s="80" t="s">
        <v>132</v>
      </c>
      <c r="BJ106" s="80">
        <f>'Imports - Data (Raw)'!CN107/'Imports - Data (Raw)'!CK107</f>
        <v>1.4873035066505442</v>
      </c>
      <c r="BK106" s="87" t="s">
        <v>120</v>
      </c>
      <c r="BL106" s="80">
        <f>'Imports - Data (Raw)'!CN107/'Imports - Data (Raw)'!CM107</f>
        <v>16.621621621621621</v>
      </c>
      <c r="BM106" s="84"/>
      <c r="BN106" s="84"/>
      <c r="BO106" s="84"/>
    </row>
    <row r="107" spans="1:67" x14ac:dyDescent="0.3">
      <c r="A107" s="88" t="s">
        <v>24</v>
      </c>
      <c r="B107" s="148" t="s">
        <v>346</v>
      </c>
      <c r="C107" s="80" t="s">
        <v>2</v>
      </c>
      <c r="D107" s="80"/>
      <c r="E107" s="80"/>
      <c r="F107" s="80"/>
      <c r="G107" s="80"/>
      <c r="H107" s="80"/>
      <c r="I107" s="80"/>
      <c r="J107" s="80"/>
      <c r="K107" s="80" t="s">
        <v>2</v>
      </c>
      <c r="L107" s="80">
        <f>'Imports - Data (Raw)'!P108/'Imports - Data (Raw)'!O108/$F$159</f>
        <v>15.992860330209728</v>
      </c>
      <c r="M107" s="80" t="s">
        <v>2</v>
      </c>
      <c r="N107" s="80">
        <f>'Imports - Data (Raw)'!S108/'Imports - Data (Raw)'!R108/$F$159</f>
        <v>31.111111111111111</v>
      </c>
      <c r="O107" s="80" t="s">
        <v>2</v>
      </c>
      <c r="P107" s="80">
        <f>'Imports - Data (Raw)'!V108/'Imports - Data (Raw)'!U108/$F$159</f>
        <v>31.111111111111111</v>
      </c>
      <c r="Q107" s="80" t="s">
        <v>2</v>
      </c>
      <c r="R107" s="80">
        <f>'Imports - Data (Raw)'!Y108/'Imports - Data (Raw)'!X108/$F$159</f>
        <v>10.37037037037037</v>
      </c>
      <c r="S107" s="80" t="s">
        <v>2</v>
      </c>
      <c r="T107" s="80">
        <f>'Imports - Data (Raw)'!AB108/'Imports - Data (Raw)'!AA108/$F$159</f>
        <v>10.597222222222223</v>
      </c>
      <c r="U107" s="80" t="s">
        <v>2</v>
      </c>
      <c r="V107" s="80">
        <f>'Imports - Data (Raw)'!AE108/'Imports - Data (Raw)'!AD108/$F$159</f>
        <v>15.498036705691025</v>
      </c>
      <c r="W107" s="80" t="s">
        <v>2</v>
      </c>
      <c r="X107" s="80">
        <f>'Imports - Data (Raw)'!AH108/'Imports - Data (Raw)'!AG108/25/$F$159</f>
        <v>10.785181020733207</v>
      </c>
      <c r="Y107" s="80" t="s">
        <v>2</v>
      </c>
      <c r="Z107" s="80">
        <f>'Imports - Data (Raw)'!AJ108/'Imports - Data (Raw)'!AI108/25/$F$159</f>
        <v>9.9555303851355195</v>
      </c>
      <c r="AA107" s="80">
        <f>'Imports - Data (Raw)'!AL108/'Imports - Data (Raw)'!AK108/25/$F$159</f>
        <v>6.6369174313886061</v>
      </c>
      <c r="AB107" s="80">
        <f>'Imports - Data (Raw)'!AN108/'Imports - Data (Raw)'!AM108/25/$F$159</f>
        <v>8.2962962962962958</v>
      </c>
      <c r="AC107" s="80">
        <f>'Imports - Data (Raw)'!AP108/'Imports - Data (Raw)'!AO108/25/$F$159</f>
        <v>6.6370370370370368</v>
      </c>
      <c r="AD107" s="80" t="s">
        <v>2</v>
      </c>
      <c r="AE107" s="80">
        <f>'Imports - Data (Raw)'!AS108/'Imports - Data (Raw)'!AR108/$F$159</f>
        <v>7.2592175380197208</v>
      </c>
      <c r="AF107" s="80">
        <f>'Imports - Data (Raw)'!AU108/'Imports - Data (Raw)'!AT108/$F$159</f>
        <v>6.2222106756614366</v>
      </c>
      <c r="AG107" s="80">
        <f>'Imports - Data (Raw)'!AW108/'Imports - Data (Raw)'!AV108/$F$159</f>
        <v>6.2888872845121488</v>
      </c>
      <c r="AH107" s="80" t="s">
        <v>2</v>
      </c>
      <c r="AI107" s="80">
        <f>'Imports - Data (Raw)'!AZ108/'Imports - Data (Raw)'!AY108/$F$159</f>
        <v>6.6044530373310035</v>
      </c>
      <c r="AJ107" s="80">
        <f>'Imports - Data (Raw)'!BB108/'Imports - Data (Raw)'!BA108/$F$159</f>
        <v>4.8038556421441285</v>
      </c>
      <c r="AK107" s="80" t="s">
        <v>2</v>
      </c>
      <c r="AL107" s="80">
        <f>'Imports - Data (Raw)'!BE108/'Imports - Data (Raw)'!BD108/$F$159</f>
        <v>6.6370370370370368</v>
      </c>
      <c r="AM107" s="80"/>
      <c r="AN107" s="80"/>
      <c r="AO107" s="80" t="s">
        <v>2</v>
      </c>
      <c r="AP107" s="80">
        <f>'Imports - Data (Raw)'!BK108/'Imports - Data (Raw)'!BJ108/$F$159</f>
        <v>4.9972296499722964</v>
      </c>
      <c r="AQ107" s="80"/>
      <c r="AR107" s="81"/>
      <c r="AS107" s="80"/>
      <c r="AT107" s="80"/>
      <c r="AU107" s="80" t="s">
        <v>2</v>
      </c>
      <c r="AV107" s="80">
        <f>'Imports - Data (Raw)'!BT108/'Imports - Data (Raw)'!BS108/$F$159</f>
        <v>3.8992592592592592</v>
      </c>
      <c r="AW107" s="80"/>
      <c r="AX107" s="80"/>
      <c r="AY107" s="89" t="s">
        <v>120</v>
      </c>
      <c r="AZ107" s="80">
        <f>'Imports - Data (Raw)'!BY108/'Imports - Data (Raw)'!BX108</f>
        <v>8.7596926099266188</v>
      </c>
      <c r="BA107" s="80"/>
      <c r="BB107" s="80"/>
      <c r="BC107" s="89" t="s">
        <v>120</v>
      </c>
      <c r="BD107" s="80">
        <f>'Imports - Data (Raw)'!CD108/'Imports - Data (Raw)'!CC108</f>
        <v>7.12733843537415</v>
      </c>
      <c r="BE107" s="80"/>
      <c r="BF107" s="80"/>
      <c r="BG107" s="87" t="s">
        <v>120</v>
      </c>
      <c r="BH107" s="80">
        <f>'Imports - Data (Raw)'!CI108/'Imports - Data (Raw)'!CH108</f>
        <v>7.9058654097931393</v>
      </c>
      <c r="BI107" s="80"/>
      <c r="BJ107" s="80"/>
      <c r="BK107" s="87" t="s">
        <v>120</v>
      </c>
      <c r="BL107" s="80">
        <f>'Imports - Data (Raw)'!CN108/'Imports - Data (Raw)'!CM108</f>
        <v>23.190835030549898</v>
      </c>
      <c r="BM107" s="84" t="s">
        <v>120</v>
      </c>
      <c r="BN107" s="84">
        <f>'Imports - Data (Raw)'!CQ108/'Imports - Data (Raw)'!CP108</f>
        <v>5.7784557121817803</v>
      </c>
      <c r="BO107" s="84"/>
    </row>
    <row r="108" spans="1:67" x14ac:dyDescent="0.3">
      <c r="A108" s="88" t="s">
        <v>146</v>
      </c>
      <c r="B108" s="148" t="s">
        <v>346</v>
      </c>
      <c r="C108" s="80" t="s">
        <v>2</v>
      </c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 t="s">
        <v>116</v>
      </c>
      <c r="X108" s="80">
        <f>'Imports - Data (Raw)'!AH109/'Imports - Data (Raw)'!AG109/25</f>
        <v>4.2678167400106909E-2</v>
      </c>
      <c r="Y108" s="181" t="s">
        <v>548</v>
      </c>
      <c r="Z108" s="80"/>
      <c r="AA108" s="80">
        <f>'Imports - Data (Raw)'!AL109/'Imports - Data (Raw)'!AK109/25</f>
        <v>4.3850571534651508E-2</v>
      </c>
      <c r="AB108" s="80">
        <f>'Imports - Data (Raw)'!AN109/'Imports - Data (Raw)'!AM109/25</f>
        <v>3.9999736358183775E-2</v>
      </c>
      <c r="AC108" s="80">
        <f>'Imports - Data (Raw)'!AP109/'Imports - Data (Raw)'!AO109/25</f>
        <v>2.4690797248451579E-2</v>
      </c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1"/>
      <c r="AS108" s="80"/>
      <c r="AT108" s="80"/>
      <c r="AU108" s="80"/>
      <c r="AV108" s="80"/>
      <c r="AW108" s="80"/>
      <c r="AX108" s="80"/>
      <c r="AY108" s="89"/>
      <c r="AZ108" s="80"/>
      <c r="BA108" s="80"/>
      <c r="BB108" s="80"/>
      <c r="BC108" s="89"/>
      <c r="BD108" s="80"/>
      <c r="BE108" s="80"/>
      <c r="BF108" s="80"/>
      <c r="BG108" s="82"/>
      <c r="BH108" s="80"/>
      <c r="BI108" s="80"/>
      <c r="BJ108" s="80"/>
      <c r="BK108" s="83"/>
      <c r="BL108" s="80"/>
      <c r="BM108" s="84"/>
      <c r="BN108" s="84"/>
      <c r="BO108" s="84"/>
    </row>
    <row r="109" spans="1:67" x14ac:dyDescent="0.3">
      <c r="A109" s="88" t="s">
        <v>26</v>
      </c>
      <c r="B109" s="148" t="s">
        <v>346</v>
      </c>
      <c r="C109" s="80" t="s">
        <v>2</v>
      </c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181" t="s">
        <v>120</v>
      </c>
      <c r="X109" s="80">
        <f>'Imports - Data (Raw)'!AH110/'Imports - Data (Raw)'!AG110/25</f>
        <v>10.649221183800623</v>
      </c>
      <c r="Y109" s="80" t="s">
        <v>120</v>
      </c>
      <c r="Z109" s="80">
        <f>'Imports - Data (Raw)'!AJ110/'Imports - Data (Raw)'!AI110/25</f>
        <v>10.704072398190045</v>
      </c>
      <c r="AA109" s="80">
        <f>'Imports - Data (Raw)'!AL110/'Imports - Data (Raw)'!AK110/25</f>
        <v>10.492000000000001</v>
      </c>
      <c r="AB109" s="80">
        <f>'Imports - Data (Raw)'!AN110/'Imports - Data (Raw)'!AM110/25</f>
        <v>7.4909652509652505</v>
      </c>
      <c r="AC109" s="80">
        <f>'Imports - Data (Raw)'!AP110/'Imports - Data (Raw)'!AO110/25</f>
        <v>7.161714855433698</v>
      </c>
      <c r="AD109" s="80"/>
      <c r="AE109" s="80"/>
      <c r="AF109" s="80"/>
      <c r="AG109" s="80"/>
      <c r="AH109" s="80"/>
      <c r="AI109" s="80"/>
      <c r="AJ109" s="80"/>
      <c r="AK109" s="80"/>
      <c r="AL109" s="80"/>
      <c r="AM109" s="80" t="s">
        <v>2</v>
      </c>
      <c r="AN109" s="80">
        <f>'Imports - Data (Raw)'!BH110/'Imports - Data (Raw)'!BG110/$D$270</f>
        <v>15.304444249960815</v>
      </c>
      <c r="AO109" s="80" t="s">
        <v>2</v>
      </c>
      <c r="AP109" s="80">
        <f>'Imports - Data (Raw)'!BK110/'Imports - Data (Raw)'!BJ110/$D$270</f>
        <v>15.304431382038377</v>
      </c>
      <c r="AQ109" s="80" t="s">
        <v>2</v>
      </c>
      <c r="AR109" s="81">
        <f>'Imports - Data (Raw)'!BN110/'Imports - Data (Raw)'!BM110/$D$270</f>
        <v>15.302517768012926</v>
      </c>
      <c r="AS109" s="80" t="s">
        <v>2</v>
      </c>
      <c r="AT109" s="80">
        <f>'Imports - Data (Raw)'!BQ110/'Imports - Data (Raw)'!BP110/$D$270</f>
        <v>15.306304867181451</v>
      </c>
      <c r="AU109" s="80" t="s">
        <v>2</v>
      </c>
      <c r="AV109" s="80">
        <f>'Imports - Data (Raw)'!BT110/'Imports - Data (Raw)'!BS110/$D$270</f>
        <v>15.302596393431626</v>
      </c>
      <c r="AW109" s="80"/>
      <c r="AX109" s="80"/>
      <c r="AY109" s="80"/>
      <c r="AZ109" s="80"/>
      <c r="BA109" s="80"/>
      <c r="BB109" s="80"/>
      <c r="BC109" s="89"/>
      <c r="BD109" s="80"/>
      <c r="BE109" s="80" t="s">
        <v>125</v>
      </c>
      <c r="BF109" s="80">
        <f>'Imports - Data (Raw)'!CI110/'Imports - Data (Raw)'!CF110</f>
        <v>1.2991166077738516</v>
      </c>
      <c r="BG109" s="87" t="s">
        <v>120</v>
      </c>
      <c r="BH109" s="80">
        <f>'Imports - Data (Raw)'!CI110/'Imports - Data (Raw)'!CH110</f>
        <v>15.098562628336756</v>
      </c>
      <c r="BI109" s="80" t="s">
        <v>125</v>
      </c>
      <c r="BJ109" s="80">
        <f>'Imports - Data (Raw)'!CN110/'Imports - Data (Raw)'!CK110</f>
        <v>1.035642682111829</v>
      </c>
      <c r="BK109" s="87" t="s">
        <v>120</v>
      </c>
      <c r="BL109" s="80">
        <f>'Imports - Data (Raw)'!CN110/'Imports - Data (Raw)'!CM110</f>
        <v>14.634837355718783</v>
      </c>
      <c r="BM109" s="84"/>
      <c r="BN109" s="84"/>
      <c r="BO109" s="84"/>
    </row>
    <row r="110" spans="1:67" x14ac:dyDescent="0.3">
      <c r="A110" s="88" t="s">
        <v>27</v>
      </c>
      <c r="B110" s="148" t="s">
        <v>346</v>
      </c>
      <c r="C110" s="80" t="s">
        <v>2</v>
      </c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 t="s">
        <v>120</v>
      </c>
      <c r="X110" s="80">
        <f>'Imports - Data (Raw)'!AH111/'Imports - Data (Raw)'!AG111/25/$D$271</f>
        <v>22.59468832555741</v>
      </c>
      <c r="Y110" s="80" t="s">
        <v>120</v>
      </c>
      <c r="Z110" s="80">
        <f>'Imports - Data (Raw)'!AJ111/'Imports - Data (Raw)'!AI111/25/$D$271</f>
        <v>22.545943851965671</v>
      </c>
      <c r="AA110" s="80">
        <f>'Imports - Data (Raw)'!AL111/'Imports - Data (Raw)'!AK111/25/$D$271</f>
        <v>22.59468832555741</v>
      </c>
      <c r="AB110" s="80">
        <f>'Imports - Data (Raw)'!AN111/'Imports - Data (Raw)'!AM111/25/$D$271</f>
        <v>22.916165535178024</v>
      </c>
      <c r="AC110" s="80">
        <f>'Imports - Data (Raw)'!AP111/'Imports - Data (Raw)'!AO111/25/$D$271</f>
        <v>25.255214112195599</v>
      </c>
      <c r="AD110" s="80"/>
      <c r="AE110" s="80"/>
      <c r="AF110" s="80"/>
      <c r="AG110" s="80"/>
      <c r="AH110" s="80"/>
      <c r="AI110" s="80"/>
      <c r="AJ110" s="80"/>
      <c r="AK110" s="80"/>
      <c r="AL110" s="80"/>
      <c r="AM110" s="80" t="s">
        <v>120</v>
      </c>
      <c r="AN110" s="80">
        <f>'Imports - Data (Raw)'!BH111/'Imports - Data (Raw)'!BG111/$D$271</f>
        <v>11.15970776698588</v>
      </c>
      <c r="AO110" s="80" t="s">
        <v>120</v>
      </c>
      <c r="AP110" s="80">
        <f>'Imports - Data (Raw)'!BK111/'Imports - Data (Raw)'!BJ111/$D$271</f>
        <v>11.297209792159707</v>
      </c>
      <c r="AQ110" s="80" t="s">
        <v>120</v>
      </c>
      <c r="AR110" s="81">
        <f>'Imports - Data (Raw)'!BN111/'Imports - Data (Raw)'!BM111/$D$271</f>
        <v>11.297344162778705</v>
      </c>
      <c r="AS110" s="80" t="s">
        <v>120</v>
      </c>
      <c r="AT110" s="80">
        <f>'Imports - Data (Raw)'!BQ111/'Imports - Data (Raw)'!BP111/$D$271</f>
        <v>11.297605530170959</v>
      </c>
      <c r="AU110" s="80" t="s">
        <v>120</v>
      </c>
      <c r="AV110" s="80">
        <f>'Imports - Data (Raw)'!BT111/'Imports - Data (Raw)'!BS111/$D$271</f>
        <v>11.296552070778883</v>
      </c>
      <c r="AW110" s="80"/>
      <c r="AX110" s="80"/>
      <c r="AY110" s="80"/>
      <c r="AZ110" s="80"/>
      <c r="BA110" s="80"/>
      <c r="BB110" s="80"/>
      <c r="BC110" s="89"/>
      <c r="BD110" s="80"/>
      <c r="BE110" s="80" t="s">
        <v>135</v>
      </c>
      <c r="BF110" s="80">
        <f>'Imports - Data (Raw)'!CI111/'Imports - Data (Raw)'!CF111</f>
        <v>0.29989330116904805</v>
      </c>
      <c r="BG110" s="87" t="s">
        <v>120</v>
      </c>
      <c r="BH110" s="80">
        <f>'Imports - Data (Raw)'!CI111/'Imports - Data (Raw)'!CH111</f>
        <v>4.687817258883249</v>
      </c>
      <c r="BI110" s="80" t="s">
        <v>135</v>
      </c>
      <c r="BJ110" s="80">
        <f>'Imports - Data (Raw)'!CN111/'Imports - Data (Raw)'!CK111</f>
        <v>0.33844742973281117</v>
      </c>
      <c r="BK110" s="87" t="s">
        <v>120</v>
      </c>
      <c r="BL110" s="80">
        <f>'Imports - Data (Raw)'!CN111/'Imports - Data (Raw)'!CM111</f>
        <v>4.3584423874880303</v>
      </c>
      <c r="BM110" s="84"/>
      <c r="BN110" s="84"/>
      <c r="BO110" s="84"/>
    </row>
    <row r="111" spans="1:67" x14ac:dyDescent="0.3">
      <c r="A111" s="88" t="s">
        <v>174</v>
      </c>
      <c r="B111" s="148" t="s">
        <v>346</v>
      </c>
      <c r="C111" s="80" t="s">
        <v>2</v>
      </c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  <c r="AC111" s="80"/>
      <c r="AD111" s="80"/>
      <c r="AE111" s="80"/>
      <c r="AF111" s="80"/>
      <c r="AG111" s="80"/>
      <c r="AH111" s="80"/>
      <c r="AI111" s="80"/>
      <c r="AJ111" s="80"/>
      <c r="AK111" s="80"/>
      <c r="AL111" s="80"/>
      <c r="AM111" s="80"/>
      <c r="AN111" s="80"/>
      <c r="AO111" s="80"/>
      <c r="AP111" s="80"/>
      <c r="AQ111" s="80"/>
      <c r="AR111" s="81"/>
      <c r="AS111" s="80"/>
      <c r="AT111" s="80"/>
      <c r="AU111" s="80" t="s">
        <v>120</v>
      </c>
      <c r="AV111" s="80">
        <f>'Imports - Data (Raw)'!BT112/'Imports - Data (Raw)'!BS112</f>
        <v>1.446054364746737</v>
      </c>
      <c r="AW111" s="80"/>
      <c r="AX111" s="80"/>
      <c r="AY111" s="80"/>
      <c r="AZ111" s="80"/>
      <c r="BA111" s="80"/>
      <c r="BB111" s="80"/>
      <c r="BC111" s="89"/>
      <c r="BD111" s="80"/>
      <c r="BE111" s="80"/>
      <c r="BF111" s="80"/>
      <c r="BG111" s="87"/>
      <c r="BH111" s="80"/>
      <c r="BI111" s="80"/>
      <c r="BJ111" s="80"/>
      <c r="BK111" s="87"/>
      <c r="BL111" s="80"/>
      <c r="BM111" s="84"/>
      <c r="BN111" s="84"/>
      <c r="BO111" s="84"/>
    </row>
    <row r="112" spans="1:67" x14ac:dyDescent="0.3">
      <c r="A112" s="88" t="s">
        <v>28</v>
      </c>
      <c r="B112" s="148" t="s">
        <v>346</v>
      </c>
      <c r="C112" s="80" t="s">
        <v>2</v>
      </c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  <c r="AD112" s="80" t="s">
        <v>2</v>
      </c>
      <c r="AE112" s="80">
        <f>'Imports - Data (Raw)'!AS113/'Imports - Data (Raw)'!AR113/$F$186</f>
        <v>20</v>
      </c>
      <c r="AF112" s="80">
        <f>'Imports - Data (Raw)'!AU113/'Imports - Data (Raw)'!AT113/$F$186</f>
        <v>20.007376263185069</v>
      </c>
      <c r="AG112" s="80">
        <f>'Imports - Data (Raw)'!AW113/'Imports - Data (Raw)'!AV113/$F$186</f>
        <v>23.196855635786349</v>
      </c>
      <c r="AH112" s="80" t="s">
        <v>2</v>
      </c>
      <c r="AI112" s="80">
        <f>'Imports - Data (Raw)'!AZ113/'Imports - Data (Raw)'!AY113/$F$186</f>
        <v>20.000154618054751</v>
      </c>
      <c r="AJ112" s="80">
        <f>'Imports - Data (Raw)'!BB113/'Imports - Data (Raw)'!BA113/$F$186</f>
        <v>18.000000000000004</v>
      </c>
      <c r="AK112" s="80" t="s">
        <v>2</v>
      </c>
      <c r="AL112" s="80">
        <f>'Imports - Data (Raw)'!BE113/'Imports - Data (Raw)'!BD113/$F$186</f>
        <v>16</v>
      </c>
      <c r="AM112" s="80"/>
      <c r="AN112" s="80"/>
      <c r="AO112" s="80" t="s">
        <v>2</v>
      </c>
      <c r="AP112" s="80">
        <f>'Imports - Data (Raw)'!BK113/'Imports - Data (Raw)'!BJ113/$F$186</f>
        <v>15.999940062784235</v>
      </c>
      <c r="AQ112" s="80" t="s">
        <v>2</v>
      </c>
      <c r="AR112" s="81">
        <f>'Imports - Data (Raw)'!BN113/'Imports - Data (Raw)'!BM113/$F$186</f>
        <v>16</v>
      </c>
      <c r="AS112" s="80" t="s">
        <v>2</v>
      </c>
      <c r="AT112" s="80">
        <f>'Imports - Data (Raw)'!BQ113/'Imports - Data (Raw)'!BP113/$F$186</f>
        <v>13.333333333333334</v>
      </c>
      <c r="AU112" s="80" t="s">
        <v>2</v>
      </c>
      <c r="AV112" s="80">
        <f>'Imports - Data (Raw)'!BT113/'Imports - Data (Raw)'!BS113/$F$186</f>
        <v>15.999858639761102</v>
      </c>
      <c r="AW112" s="80"/>
      <c r="AX112" s="80"/>
      <c r="AY112" s="80" t="s">
        <v>120</v>
      </c>
      <c r="AZ112" s="80">
        <f>'Imports - Data (Raw)'!BY113/'Imports - Data (Raw)'!BX113</f>
        <v>7.7540084388185653</v>
      </c>
      <c r="BA112" s="80"/>
      <c r="BB112" s="80"/>
      <c r="BC112" s="89" t="s">
        <v>120</v>
      </c>
      <c r="BD112" s="80">
        <f>'Imports - Data (Raw)'!CD113/'Imports - Data (Raw)'!CC113</f>
        <v>10.599746789654549</v>
      </c>
      <c r="BE112" s="80"/>
      <c r="BF112" s="80"/>
      <c r="BG112" s="87" t="s">
        <v>120</v>
      </c>
      <c r="BH112" s="80">
        <f>'Imports - Data (Raw)'!CI113/'Imports - Data (Raw)'!CH113</f>
        <v>11.286415042921378</v>
      </c>
      <c r="BI112" s="80"/>
      <c r="BJ112" s="80"/>
      <c r="BK112" s="87" t="s">
        <v>120</v>
      </c>
      <c r="BL112" s="80">
        <f>'Imports - Data (Raw)'!CN113/'Imports - Data (Raw)'!CM113</f>
        <v>12.933288500336248</v>
      </c>
      <c r="BM112" s="84" t="s">
        <v>120</v>
      </c>
      <c r="BN112" s="84">
        <f>'Imports - Data (Raw)'!CQ113/'Imports - Data (Raw)'!CP113</f>
        <v>12.380202179335697</v>
      </c>
      <c r="BO112" s="84"/>
    </row>
    <row r="113" spans="1:67" x14ac:dyDescent="0.3">
      <c r="A113" s="88" t="s">
        <v>47</v>
      </c>
      <c r="B113" s="148" t="s">
        <v>346</v>
      </c>
      <c r="C113" s="80" t="s">
        <v>2</v>
      </c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  <c r="AG113" s="80"/>
      <c r="AH113" s="80"/>
      <c r="AI113" s="80"/>
      <c r="AJ113" s="80"/>
      <c r="AK113" s="80"/>
      <c r="AL113" s="80"/>
      <c r="AM113" s="80" t="s">
        <v>122</v>
      </c>
      <c r="AN113" s="80">
        <f>'Imports - Data (Raw)'!BH114/'Imports - Data (Raw)'!BG114</f>
        <v>4</v>
      </c>
      <c r="AO113" s="80" t="s">
        <v>122</v>
      </c>
      <c r="AP113" s="80">
        <f>'Imports - Data (Raw)'!BK114/'Imports - Data (Raw)'!BJ114</f>
        <v>4</v>
      </c>
      <c r="AQ113" s="80" t="s">
        <v>122</v>
      </c>
      <c r="AR113" s="81">
        <f>'Imports - Data (Raw)'!BN114/'Imports - Data (Raw)'!BM114</f>
        <v>4</v>
      </c>
      <c r="AS113" s="80" t="s">
        <v>122</v>
      </c>
      <c r="AT113" s="80">
        <f>'Imports - Data (Raw)'!BQ114/'Imports - Data (Raw)'!BP114</f>
        <v>4</v>
      </c>
      <c r="AU113" s="80" t="s">
        <v>122</v>
      </c>
      <c r="AV113" s="80">
        <f>'Imports - Data (Raw)'!BT114/'Imports - Data (Raw)'!BS114</f>
        <v>4</v>
      </c>
      <c r="AW113" s="80" t="s">
        <v>119</v>
      </c>
      <c r="AX113" s="80">
        <f>'Imports - Data (Raw)'!BY114/'Imports - Data (Raw)'!BV114</f>
        <v>9.287186091435931</v>
      </c>
      <c r="AY113" s="80" t="s">
        <v>120</v>
      </c>
      <c r="AZ113" s="80">
        <f>'Imports - Data (Raw)'!BY114/'Imports - Data (Raw)'!BX114</f>
        <v>94.267973856209153</v>
      </c>
      <c r="BA113" s="80" t="s">
        <v>119</v>
      </c>
      <c r="BB113" s="80">
        <f>'Imports - Data (Raw)'!CD114/'Imports - Data (Raw)'!CA114</f>
        <v>10.188144329896907</v>
      </c>
      <c r="BC113" s="89" t="s">
        <v>120</v>
      </c>
      <c r="BD113" s="80">
        <f>'Imports - Data (Raw)'!CD114/'Imports - Data (Raw)'!CC114</f>
        <v>106.12080536912751</v>
      </c>
      <c r="BE113" s="80" t="s">
        <v>119</v>
      </c>
      <c r="BF113" s="80">
        <f>'Imports - Data (Raw)'!CI114/'Imports - Data (Raw)'!CF114</f>
        <v>13.386327503974563</v>
      </c>
      <c r="BG113" s="87" t="s">
        <v>120</v>
      </c>
      <c r="BH113" s="80">
        <f>'Imports - Data (Raw)'!CI114/'Imports - Data (Raw)'!CH114</f>
        <v>149.02654867256638</v>
      </c>
      <c r="BI113" s="80" t="s">
        <v>119</v>
      </c>
      <c r="BJ113" s="80">
        <f>'Imports - Data (Raw)'!CN114/'Imports - Data (Raw)'!CK114</f>
        <v>4.5326514555468131</v>
      </c>
      <c r="BK113" s="87" t="s">
        <v>120</v>
      </c>
      <c r="BL113" s="80">
        <f>'Imports - Data (Raw)'!CN114/'Imports - Data (Raw)'!CM114</f>
        <v>42.674074074074078</v>
      </c>
      <c r="BM113" s="84"/>
      <c r="BN113" s="84"/>
      <c r="BO113" s="84"/>
    </row>
    <row r="114" spans="1:67" x14ac:dyDescent="0.3">
      <c r="A114" s="88" t="s">
        <v>30</v>
      </c>
      <c r="B114" s="148" t="s">
        <v>348</v>
      </c>
      <c r="C114" s="80" t="s">
        <v>498</v>
      </c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  <c r="AC114" s="80"/>
      <c r="AD114" s="80"/>
      <c r="AE114" s="80"/>
      <c r="AF114" s="80"/>
      <c r="AG114" s="80"/>
      <c r="AH114" s="80"/>
      <c r="AI114" s="80"/>
      <c r="AJ114" s="80"/>
      <c r="AK114" s="80" t="s">
        <v>125</v>
      </c>
      <c r="AL114" s="80">
        <f>'Imports - Data (Raw)'!BE115/'Imports - Data (Raw)'!BD115</f>
        <v>3.6</v>
      </c>
      <c r="AM114" s="80" t="s">
        <v>125</v>
      </c>
      <c r="AN114" s="80">
        <f>'Imports - Data (Raw)'!BH115/'Imports - Data (Raw)'!BG115</f>
        <v>3.5989247311827959</v>
      </c>
      <c r="AO114" s="80" t="s">
        <v>125</v>
      </c>
      <c r="AP114" s="80">
        <f>'Imports - Data (Raw)'!BK115/'Imports - Data (Raw)'!BJ115</f>
        <v>3.5995232419547079</v>
      </c>
      <c r="AQ114" s="80" t="s">
        <v>125</v>
      </c>
      <c r="AR114" s="81">
        <f>'Imports - Data (Raw)'!BN115/'Imports - Data (Raw)'!BM115</f>
        <v>3.600470035252644</v>
      </c>
      <c r="AS114" s="80" t="s">
        <v>125</v>
      </c>
      <c r="AT114" s="80">
        <f>'Imports - Data (Raw)'!BQ115/'Imports - Data (Raw)'!BP115</f>
        <v>3.5997392438070404</v>
      </c>
      <c r="AU114" s="80" t="s">
        <v>125</v>
      </c>
      <c r="AV114" s="80">
        <f>'Imports - Data (Raw)'!BT115/'Imports - Data (Raw)'!BS115</f>
        <v>4</v>
      </c>
      <c r="AW114" s="80"/>
      <c r="AX114" s="80"/>
      <c r="AY114" s="80"/>
      <c r="AZ114" s="80"/>
      <c r="BA114" s="80"/>
      <c r="BB114" s="80"/>
      <c r="BC114" s="89"/>
      <c r="BD114" s="80"/>
      <c r="BE114" s="80"/>
      <c r="BF114" s="80"/>
      <c r="BG114" s="87"/>
      <c r="BH114" s="80"/>
      <c r="BI114" s="80"/>
      <c r="BJ114" s="80"/>
      <c r="BK114" s="87"/>
      <c r="BL114" s="80"/>
      <c r="BM114" s="84"/>
      <c r="BN114" s="84"/>
      <c r="BO114" s="84"/>
    </row>
    <row r="115" spans="1:67" x14ac:dyDescent="0.3">
      <c r="A115" s="88" t="s">
        <v>439</v>
      </c>
      <c r="B115" s="148" t="s">
        <v>348</v>
      </c>
      <c r="C115" s="80" t="s">
        <v>498</v>
      </c>
      <c r="D115" s="80">
        <f>'Imports - Data (Raw)'!D116/'Imports - Data (Raw)'!C116</f>
        <v>4.3476022900362414</v>
      </c>
      <c r="E115" s="80" t="s">
        <v>125</v>
      </c>
      <c r="F115" s="80">
        <f>'Imports - Data (Raw)'!G116/'Imports - Data (Raw)'!F116</f>
        <v>3.7200169081197401</v>
      </c>
      <c r="G115" s="80" t="s">
        <v>125</v>
      </c>
      <c r="H115" s="80">
        <f>'Imports - Data (Raw)'!J116/'Imports - Data (Raw)'!I116</f>
        <v>12.729120323559151</v>
      </c>
      <c r="I115" s="80" t="s">
        <v>125</v>
      </c>
      <c r="J115" s="80">
        <f>'Imports - Data (Raw)'!M116/'Imports - Data (Raw)'!L116</f>
        <v>9.5263419483101384</v>
      </c>
      <c r="K115" s="80" t="s">
        <v>125</v>
      </c>
      <c r="L115" s="80">
        <f>'Imports - Data (Raw)'!P116/'Imports - Data (Raw)'!O116</f>
        <v>1.950725615929801</v>
      </c>
      <c r="M115" s="80" t="s">
        <v>125</v>
      </c>
      <c r="N115" s="80">
        <f>'Imports - Data (Raw)'!S116/'Imports - Data (Raw)'!R116</f>
        <v>3</v>
      </c>
      <c r="O115" s="80" t="s">
        <v>125</v>
      </c>
      <c r="P115" s="80">
        <f>'Imports - Data (Raw)'!V116/'Imports - Data (Raw)'!U116</f>
        <v>3.1661538461538461</v>
      </c>
      <c r="Q115" s="80" t="s">
        <v>125</v>
      </c>
      <c r="R115" s="80">
        <f>'Imports - Data (Raw)'!Y116/'Imports - Data (Raw)'!X116</f>
        <v>2.9098873591989989</v>
      </c>
      <c r="S115" s="80" t="s">
        <v>125</v>
      </c>
      <c r="T115" s="80">
        <f>'Imports - Data (Raw)'!AB116/'Imports - Data (Raw)'!AA116</f>
        <v>2.5634246144161157</v>
      </c>
      <c r="U115" s="80" t="s">
        <v>125</v>
      </c>
      <c r="V115" s="80">
        <f>'Imports - Data (Raw)'!AE116/'Imports - Data (Raw)'!AD116</f>
        <v>6.9093808131809729</v>
      </c>
      <c r="W115" s="80"/>
      <c r="X115" s="80"/>
      <c r="Y115" s="80"/>
      <c r="Z115" s="80"/>
      <c r="AA115" s="80"/>
      <c r="AB115" s="80"/>
      <c r="AC115" s="80"/>
      <c r="AD115" s="80"/>
      <c r="AE115" s="80"/>
      <c r="AF115" s="80"/>
      <c r="AG115" s="80"/>
      <c r="AH115" s="80"/>
      <c r="AI115" s="80"/>
      <c r="AJ115" s="80"/>
      <c r="AK115" s="80"/>
      <c r="AL115" s="80"/>
      <c r="AM115" s="80"/>
      <c r="AN115" s="80"/>
      <c r="AO115" s="80"/>
      <c r="AP115" s="80"/>
      <c r="AQ115" s="80"/>
      <c r="AR115" s="81"/>
      <c r="AS115" s="80"/>
      <c r="AT115" s="80"/>
      <c r="AU115" s="80"/>
      <c r="AV115" s="80"/>
      <c r="AW115" s="80"/>
      <c r="AX115" s="80"/>
      <c r="AY115" s="80"/>
      <c r="AZ115" s="80"/>
      <c r="BA115" s="80"/>
      <c r="BB115" s="80"/>
      <c r="BC115" s="89"/>
      <c r="BD115" s="80"/>
      <c r="BE115" s="80"/>
      <c r="BF115" s="80"/>
      <c r="BG115" s="82"/>
      <c r="BH115" s="80"/>
      <c r="BI115" s="80"/>
      <c r="BJ115" s="80"/>
      <c r="BK115" s="83"/>
      <c r="BL115" s="80"/>
      <c r="BM115" s="84"/>
      <c r="BN115" s="84"/>
      <c r="BO115" s="84"/>
    </row>
    <row r="116" spans="1:67" x14ac:dyDescent="0.3">
      <c r="A116" s="88" t="s">
        <v>31</v>
      </c>
      <c r="B116" s="148" t="s">
        <v>346</v>
      </c>
      <c r="C116" s="80" t="s">
        <v>2</v>
      </c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80"/>
      <c r="AK116" s="80"/>
      <c r="AL116" s="80"/>
      <c r="AM116" s="80"/>
      <c r="AN116" s="80"/>
      <c r="AO116" s="80"/>
      <c r="AP116" s="80"/>
      <c r="AQ116" s="80"/>
      <c r="AR116" s="81"/>
      <c r="AS116" s="80"/>
      <c r="AT116" s="80"/>
      <c r="AU116" s="80"/>
      <c r="AV116" s="80"/>
      <c r="AW116" s="80"/>
      <c r="AX116" s="80"/>
      <c r="AY116" s="80"/>
      <c r="AZ116" s="80"/>
      <c r="BA116" s="80" t="s">
        <v>116</v>
      </c>
      <c r="BB116" s="80">
        <f>'Imports - Data (Raw)'!CD117/'Imports - Data (Raw)'!CA117</f>
        <v>6.6693227091633469</v>
      </c>
      <c r="BC116" s="89" t="s">
        <v>120</v>
      </c>
      <c r="BD116" s="80">
        <f>'Imports - Data (Raw)'!CD117/'Imports - Data (Raw)'!CC117</f>
        <v>35.617021276595743</v>
      </c>
      <c r="BE116" s="80" t="s">
        <v>116</v>
      </c>
      <c r="BF116" s="80">
        <f>'Imports - Data (Raw)'!CI117/'Imports - Data (Raw)'!CF117</f>
        <v>6.5094339622641506</v>
      </c>
      <c r="BG116" s="87" t="s">
        <v>120</v>
      </c>
      <c r="BH116" s="80">
        <f>'Imports - Data (Raw)'!CI117/'Imports - Data (Raw)'!CH117</f>
        <v>36.702127659574465</v>
      </c>
      <c r="BI116" s="80" t="s">
        <v>116</v>
      </c>
      <c r="BJ116" s="80">
        <f>'Imports - Data (Raw)'!CN117/'Imports - Data (Raw)'!CK117</f>
        <v>8.0134228187919465</v>
      </c>
      <c r="BK116" s="87" t="s">
        <v>120</v>
      </c>
      <c r="BL116" s="80">
        <f>'Imports - Data (Raw)'!CN117/'Imports - Data (Raw)'!CM117</f>
        <v>37.3125</v>
      </c>
      <c r="BM116" s="84" t="s">
        <v>120</v>
      </c>
      <c r="BN116" s="84">
        <f>'Imports - Data (Raw)'!CQ117/'Imports - Data (Raw)'!CP117</f>
        <v>48.574468085106382</v>
      </c>
      <c r="BO116" s="84"/>
    </row>
    <row r="117" spans="1:67" x14ac:dyDescent="0.3">
      <c r="A117" s="88" t="s">
        <v>32</v>
      </c>
      <c r="B117" s="148" t="s">
        <v>346</v>
      </c>
      <c r="C117" s="80" t="s">
        <v>2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  <c r="AC117" s="80"/>
      <c r="AD117" s="80"/>
      <c r="AE117" s="80"/>
      <c r="AF117" s="80"/>
      <c r="AG117" s="80"/>
      <c r="AH117" s="80"/>
      <c r="AI117" s="80"/>
      <c r="AJ117" s="80"/>
      <c r="AK117" s="80"/>
      <c r="AL117" s="80"/>
      <c r="AM117" s="80" t="s">
        <v>132</v>
      </c>
      <c r="AN117" s="80">
        <f>'Imports - Data (Raw)'!BH118/'Imports - Data (Raw)'!BG118</f>
        <v>8</v>
      </c>
      <c r="AO117" s="80" t="s">
        <v>132</v>
      </c>
      <c r="AP117" s="80">
        <f>'Imports - Data (Raw)'!BK118/'Imports - Data (Raw)'!BJ118</f>
        <v>8</v>
      </c>
      <c r="AQ117" s="181" t="s">
        <v>132</v>
      </c>
      <c r="AR117" s="81">
        <f>'Imports - Data (Raw)'!BN118/'Imports - Data (Raw)'!BM118</f>
        <v>8</v>
      </c>
      <c r="AS117" s="80" t="s">
        <v>132</v>
      </c>
      <c r="AT117" s="80">
        <f>'Imports - Data (Raw)'!BQ118/'Imports - Data (Raw)'!BP118</f>
        <v>8</v>
      </c>
      <c r="AU117" s="80" t="s">
        <v>132</v>
      </c>
      <c r="AV117" s="80">
        <f>'Imports - Data (Raw)'!BT118/'Imports - Data (Raw)'!BS118</f>
        <v>8</v>
      </c>
      <c r="AW117" s="80"/>
      <c r="AX117" s="80"/>
      <c r="AY117" s="80"/>
      <c r="AZ117" s="80"/>
      <c r="BA117" s="80"/>
      <c r="BB117" s="80"/>
      <c r="BC117" s="89"/>
      <c r="BD117" s="80"/>
      <c r="BE117" s="80" t="s">
        <v>116</v>
      </c>
      <c r="BF117" s="80">
        <f>'Imports - Data (Raw)'!CI118/'Imports - Data (Raw)'!CF118</f>
        <v>0.64510010537407803</v>
      </c>
      <c r="BG117" s="87" t="s">
        <v>120</v>
      </c>
      <c r="BH117" s="80">
        <f>'Imports - Data (Raw)'!CI118/'Imports - Data (Raw)'!CH118</f>
        <v>45.686567164179102</v>
      </c>
      <c r="BI117" s="80" t="s">
        <v>116</v>
      </c>
      <c r="BJ117" s="80">
        <f>'Imports - Data (Raw)'!CN118/'Imports - Data (Raw)'!CK118</f>
        <v>0.27600202942668695</v>
      </c>
      <c r="BK117" s="87" t="s">
        <v>120</v>
      </c>
      <c r="BL117" s="80">
        <f>'Imports - Data (Raw)'!CN118/'Imports - Data (Raw)'!CM118</f>
        <v>20.923076923076923</v>
      </c>
      <c r="BM117" s="84"/>
      <c r="BN117" s="84"/>
      <c r="BO117" s="84"/>
    </row>
    <row r="118" spans="1:67" x14ac:dyDescent="0.3">
      <c r="A118" s="88" t="s">
        <v>440</v>
      </c>
      <c r="B118" s="148" t="s">
        <v>344</v>
      </c>
      <c r="C118" s="80" t="s">
        <v>538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  <c r="AC118" s="80"/>
      <c r="AD118" s="80"/>
      <c r="AE118" s="80"/>
      <c r="AF118" s="80"/>
      <c r="AG118" s="80"/>
      <c r="AH118" s="80"/>
      <c r="AI118" s="80"/>
      <c r="AJ118" s="80"/>
      <c r="AK118" s="80"/>
      <c r="AL118" s="80"/>
      <c r="AM118" s="80" t="s">
        <v>132</v>
      </c>
      <c r="AN118" s="80">
        <f>'Imports - Data (Raw)'!BH119/'Imports - Data (Raw)'!BG119</f>
        <v>2.7998137802607075</v>
      </c>
      <c r="AO118" s="80" t="s">
        <v>132</v>
      </c>
      <c r="AP118" s="80">
        <f>'Imports - Data (Raw)'!BK119/'Imports - Data (Raw)'!BJ119</f>
        <v>2.8000514006682087</v>
      </c>
      <c r="AQ118" s="80"/>
      <c r="AR118" s="81"/>
      <c r="AS118" s="80"/>
      <c r="AT118" s="80"/>
      <c r="AU118" s="80"/>
      <c r="AV118" s="80"/>
      <c r="AW118" s="80"/>
      <c r="AX118" s="80"/>
      <c r="AY118" s="80"/>
      <c r="AZ118" s="80"/>
      <c r="BA118" s="80"/>
      <c r="BB118" s="80"/>
      <c r="BC118" s="89"/>
      <c r="BD118" s="80"/>
      <c r="BE118" s="80"/>
      <c r="BF118" s="80"/>
      <c r="BG118" s="87"/>
      <c r="BH118" s="80"/>
      <c r="BI118" s="80"/>
      <c r="BJ118" s="80"/>
      <c r="BK118" s="87"/>
      <c r="BL118" s="80"/>
      <c r="BM118" s="84"/>
      <c r="BN118" s="84"/>
      <c r="BO118" s="84"/>
    </row>
    <row r="119" spans="1:67" x14ac:dyDescent="0.3">
      <c r="A119" s="88" t="s">
        <v>151</v>
      </c>
      <c r="B119" s="148" t="s">
        <v>346</v>
      </c>
      <c r="C119" s="80" t="s">
        <v>2</v>
      </c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  <c r="AC119" s="80"/>
      <c r="AD119" s="80" t="s">
        <v>2</v>
      </c>
      <c r="AE119" s="80">
        <f>'Imports - Data (Raw)'!AS120/'Imports - Data (Raw)'!AR120/$F$219</f>
        <v>545.42628571428565</v>
      </c>
      <c r="AF119" s="80">
        <f>'Imports - Data (Raw)'!AU120/'Imports - Data (Raw)'!AT120/$F$219</f>
        <v>363.61752380952373</v>
      </c>
      <c r="AG119" s="80">
        <f>'Imports - Data (Raw)'!AW120/'Imports - Data (Raw)'!AV120/$F$219</f>
        <v>418.23931439629547</v>
      </c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1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9"/>
      <c r="BD119" s="80"/>
      <c r="BE119" s="80"/>
      <c r="BF119" s="80"/>
      <c r="BG119" s="87"/>
      <c r="BH119" s="80"/>
      <c r="BI119" s="80"/>
      <c r="BJ119" s="80"/>
      <c r="BK119" s="87"/>
      <c r="BL119" s="80"/>
      <c r="BM119" s="84"/>
      <c r="BN119" s="84"/>
      <c r="BO119" s="84"/>
    </row>
    <row r="120" spans="1:67" x14ac:dyDescent="0.3">
      <c r="A120" s="88" t="s">
        <v>441</v>
      </c>
      <c r="B120" s="148" t="s">
        <v>346</v>
      </c>
      <c r="C120" s="80" t="s">
        <v>2</v>
      </c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1"/>
      <c r="AS120" s="80"/>
      <c r="AT120" s="80"/>
      <c r="AU120" s="80"/>
      <c r="AV120" s="80"/>
      <c r="AW120" s="80" t="s">
        <v>132</v>
      </c>
      <c r="AX120" s="80">
        <f>'Imports - Data (Raw)'!BY121/'Imports - Data (Raw)'!BV121</f>
        <v>55.286609240407202</v>
      </c>
      <c r="AY120" s="80" t="s">
        <v>120</v>
      </c>
      <c r="AZ120" s="80">
        <f>'Imports - Data (Raw)'!BY121/'Imports - Data (Raw)'!BX121</f>
        <v>636.04504504504507</v>
      </c>
      <c r="BA120" s="80" t="s">
        <v>132</v>
      </c>
      <c r="BB120" s="80">
        <f>'Imports - Data (Raw)'!CD121/'Imports - Data (Raw)'!CA121</f>
        <v>65.049371633752244</v>
      </c>
      <c r="BC120" s="89" t="s">
        <v>120</v>
      </c>
      <c r="BD120" s="80">
        <f>'Imports - Data (Raw)'!CD121/'Imports - Data (Raw)'!CC121</f>
        <v>717.47524752475249</v>
      </c>
      <c r="BE120" s="80" t="s">
        <v>132</v>
      </c>
      <c r="BF120" s="80">
        <f>'Imports - Data (Raw)'!CI121/'Imports - Data (Raw)'!CF121</f>
        <v>67.379207920792084</v>
      </c>
      <c r="BG120" s="87" t="s">
        <v>120</v>
      </c>
      <c r="BH120" s="80">
        <f>'Imports - Data (Raw)'!CI121/'Imports - Data (Raw)'!CH121</f>
        <v>800.62352941176471</v>
      </c>
      <c r="BI120" s="80" t="s">
        <v>132</v>
      </c>
      <c r="BJ120" s="80">
        <f>'Imports - Data (Raw)'!CN121/'Imports - Data (Raw)'!CK121</f>
        <v>57.123839009287927</v>
      </c>
      <c r="BK120" s="87" t="s">
        <v>120</v>
      </c>
      <c r="BL120" s="80">
        <f>'Imports - Data (Raw)'!CN121/'Imports - Data (Raw)'!CM121</f>
        <v>615.0333333333333</v>
      </c>
      <c r="BM120" s="84"/>
      <c r="BN120" s="84"/>
      <c r="BO120" s="84"/>
    </row>
    <row r="121" spans="1:67" x14ac:dyDescent="0.3">
      <c r="A121" s="88" t="s">
        <v>442</v>
      </c>
      <c r="B121" s="148" t="s">
        <v>344</v>
      </c>
      <c r="C121" s="80" t="s">
        <v>538</v>
      </c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  <c r="AC121" s="80"/>
      <c r="AD121" s="80"/>
      <c r="AE121" s="80"/>
      <c r="AF121" s="80"/>
      <c r="AG121" s="80"/>
      <c r="AH121" s="80"/>
      <c r="AI121" s="80"/>
      <c r="AJ121" s="80"/>
      <c r="AK121" s="80"/>
      <c r="AL121" s="80"/>
      <c r="AM121" s="80" t="s">
        <v>132</v>
      </c>
      <c r="AN121" s="80">
        <f>'Imports - Data (Raw)'!BH122/'Imports - Data (Raw)'!BG122</f>
        <v>40</v>
      </c>
      <c r="AO121" s="80"/>
      <c r="AP121" s="80"/>
      <c r="AQ121" s="80" t="s">
        <v>132</v>
      </c>
      <c r="AR121" s="81">
        <f>'Imports - Data (Raw)'!BN122/'Imports - Data (Raw)'!BM122</f>
        <v>40</v>
      </c>
      <c r="AS121" s="80" t="s">
        <v>132</v>
      </c>
      <c r="AT121" s="80">
        <f>'Imports - Data (Raw)'!BQ122/'Imports - Data (Raw)'!BP122</f>
        <v>40</v>
      </c>
      <c r="AU121" s="80" t="s">
        <v>132</v>
      </c>
      <c r="AV121" s="80">
        <f>'Imports - Data (Raw)'!BT122/'Imports - Data (Raw)'!BS122</f>
        <v>60</v>
      </c>
      <c r="AW121" s="80"/>
      <c r="AX121" s="80"/>
      <c r="AY121" s="80"/>
      <c r="AZ121" s="80"/>
      <c r="BA121" s="80"/>
      <c r="BB121" s="80"/>
      <c r="BC121" s="89"/>
      <c r="BD121" s="80"/>
      <c r="BE121" s="80"/>
      <c r="BF121" s="80"/>
      <c r="BG121" s="87"/>
      <c r="BH121" s="80"/>
      <c r="BI121" s="80"/>
      <c r="BJ121" s="80"/>
      <c r="BK121" s="87"/>
      <c r="BL121" s="80"/>
      <c r="BM121" s="84"/>
      <c r="BN121" s="84"/>
      <c r="BO121" s="84"/>
    </row>
    <row r="122" spans="1:67" x14ac:dyDescent="0.3">
      <c r="A122" s="88"/>
      <c r="B122" s="148" t="s">
        <v>497</v>
      </c>
      <c r="C122" s="80"/>
      <c r="D122" s="80"/>
      <c r="E122" s="80"/>
      <c r="F122" s="80"/>
      <c r="G122" s="80"/>
      <c r="H122" s="80"/>
      <c r="I122" s="80"/>
      <c r="J122" s="80"/>
      <c r="M122" s="80"/>
      <c r="N122" s="80"/>
      <c r="O122" s="80"/>
      <c r="P122" s="80"/>
      <c r="Q122" s="80"/>
      <c r="R122" s="80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80"/>
      <c r="AK122" s="80"/>
      <c r="AL122" s="80"/>
      <c r="AM122" s="80"/>
      <c r="AN122" s="80"/>
      <c r="AO122" s="80"/>
      <c r="AP122" s="80"/>
      <c r="AQ122" s="80"/>
      <c r="AR122" s="81"/>
      <c r="AS122" s="80"/>
      <c r="AT122" s="80"/>
      <c r="AU122" s="80"/>
      <c r="AV122" s="80"/>
      <c r="AW122" s="80"/>
      <c r="AX122" s="80"/>
      <c r="AY122" s="80"/>
      <c r="AZ122" s="80"/>
      <c r="BA122" s="80"/>
      <c r="BB122" s="80"/>
      <c r="BC122" s="89"/>
      <c r="BD122" s="80"/>
      <c r="BE122" s="80"/>
      <c r="BF122" s="80"/>
      <c r="BG122" s="87"/>
      <c r="BH122" s="80"/>
      <c r="BI122" s="80"/>
      <c r="BJ122" s="80"/>
      <c r="BK122" s="87"/>
      <c r="BL122" s="80"/>
      <c r="BM122" s="84"/>
      <c r="BN122" s="84"/>
      <c r="BO122" s="84"/>
    </row>
    <row r="123" spans="1:67" x14ac:dyDescent="0.3">
      <c r="A123" s="88" t="s">
        <v>139</v>
      </c>
      <c r="B123" s="148" t="s">
        <v>344</v>
      </c>
      <c r="C123" s="80" t="s">
        <v>538</v>
      </c>
      <c r="D123" s="80"/>
      <c r="E123" s="80"/>
      <c r="F123" s="80"/>
      <c r="G123" s="80"/>
      <c r="H123" s="80"/>
      <c r="I123" s="80"/>
      <c r="J123" s="80"/>
      <c r="K123" s="80" t="s">
        <v>132</v>
      </c>
      <c r="L123" s="80">
        <f>'Imports - Data (Raw)'!P123/'Imports - Data (Raw)'!O123</f>
        <v>192</v>
      </c>
      <c r="M123" s="80" t="s">
        <v>132</v>
      </c>
      <c r="N123" s="80">
        <f>'Imports - Data (Raw)'!S124/'Imports - Data (Raw)'!R124</f>
        <v>274.50980392156862</v>
      </c>
      <c r="O123" s="80" t="s">
        <v>132</v>
      </c>
      <c r="P123" s="80">
        <f>'Imports - Data (Raw)'!V124/'Imports - Data (Raw)'!U124</f>
        <v>259.375</v>
      </c>
      <c r="Q123" s="80" t="s">
        <v>132</v>
      </c>
      <c r="R123" s="80">
        <f>'Imports - Data (Raw)'!Y124/'Imports - Data (Raw)'!X124</f>
        <v>165.35433070866142</v>
      </c>
      <c r="S123" s="80" t="s">
        <v>132</v>
      </c>
      <c r="T123" s="80">
        <f>'Imports - Data (Raw)'!AB123/'Imports - Data (Raw)'!AA123</f>
        <v>115.38461538461539</v>
      </c>
      <c r="U123" s="80" t="s">
        <v>132</v>
      </c>
      <c r="V123" s="80">
        <f>'Imports - Data (Raw)'!AE123/'Imports - Data (Raw)'!AD123</f>
        <v>109.13884007029877</v>
      </c>
      <c r="W123" s="80" t="s">
        <v>132</v>
      </c>
      <c r="X123" s="80">
        <f>'Imports - Data (Raw)'!AH124/'Imports - Data (Raw)'!AG124/25</f>
        <v>143.75216852540271</v>
      </c>
      <c r="Y123" s="80" t="s">
        <v>120</v>
      </c>
      <c r="Z123" s="80">
        <f>'Imports - Data (Raw)'!AJ124/'Imports - Data (Raw)'!AI124/25</f>
        <v>116.8527918781726</v>
      </c>
      <c r="AA123" s="80">
        <f>'Imports - Data (Raw)'!AL124/'Imports - Data (Raw)'!AK124/25</f>
        <v>119.16379310344828</v>
      </c>
      <c r="AB123" s="80">
        <f>'Imports - Data (Raw)'!AN124/'Imports - Data (Raw)'!AM124/25</f>
        <v>117.4537540805223</v>
      </c>
      <c r="AC123" s="80">
        <f>'Imports - Data (Raw)'!AP124/'Imports - Data (Raw)'!AO124/25</f>
        <v>107.32133676092545</v>
      </c>
      <c r="AD123" s="80"/>
      <c r="AE123" s="80"/>
      <c r="AF123" s="80"/>
      <c r="AG123" s="80"/>
      <c r="AH123" s="80" t="s">
        <v>132</v>
      </c>
      <c r="AI123" s="80">
        <f>'Imports - Data (Raw)'!AZ124/'Imports - Data (Raw)'!AY124</f>
        <v>92.016393442622956</v>
      </c>
      <c r="AJ123" s="80">
        <f>'Imports - Data (Raw)'!BB124/'Imports - Data (Raw)'!BA124</f>
        <v>71.698113207547166</v>
      </c>
      <c r="AK123" s="80" t="s">
        <v>132</v>
      </c>
      <c r="AL123" s="80">
        <f>'Imports - Data (Raw)'!BE124/'Imports - Data (Raw)'!BD124</f>
        <v>43.499446290143965</v>
      </c>
      <c r="AM123" s="80"/>
      <c r="AN123" s="80"/>
      <c r="AO123" s="80"/>
      <c r="AP123" s="80"/>
      <c r="AQ123" s="80"/>
      <c r="AR123" s="81"/>
      <c r="AS123" s="80"/>
      <c r="AT123" s="80"/>
      <c r="AU123" s="80"/>
      <c r="AV123" s="80"/>
      <c r="AW123" s="80"/>
      <c r="AX123" s="80"/>
      <c r="AY123" s="80"/>
      <c r="AZ123" s="80"/>
      <c r="BA123" s="80"/>
      <c r="BB123" s="80"/>
      <c r="BC123" s="89"/>
      <c r="BD123" s="80"/>
      <c r="BE123" s="80"/>
      <c r="BF123" s="80"/>
      <c r="BG123" s="87"/>
      <c r="BH123" s="80"/>
      <c r="BI123" s="80"/>
      <c r="BJ123" s="80"/>
      <c r="BK123" s="87"/>
      <c r="BL123" s="80"/>
      <c r="BM123" s="84"/>
      <c r="BN123" s="84"/>
      <c r="BO123" s="84"/>
    </row>
    <row r="124" spans="1:67" x14ac:dyDescent="0.3">
      <c r="A124" s="88" t="s">
        <v>442</v>
      </c>
      <c r="B124" s="148" t="s">
        <v>346</v>
      </c>
      <c r="C124" s="80" t="s">
        <v>2</v>
      </c>
      <c r="D124" s="80"/>
      <c r="E124" s="181" t="s">
        <v>120</v>
      </c>
      <c r="F124" s="80">
        <f>'Imports - Data (Raw)'!G125/'Imports - Data (Raw)'!F125</f>
        <v>223.62423890982893</v>
      </c>
      <c r="G124" s="80" t="s">
        <v>119</v>
      </c>
      <c r="H124" s="80">
        <f>'Imports - Data (Raw)'!J125/'Imports - Data (Raw)'!I125/$H$221</f>
        <v>191.20435120435118</v>
      </c>
      <c r="I124" s="80" t="s">
        <v>119</v>
      </c>
      <c r="J124" s="80">
        <f>'Imports - Data (Raw)'!M125/'Imports - Data (Raw)'!L125/$H$221</f>
        <v>146.2112055122478</v>
      </c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0"/>
      <c r="AP124" s="80"/>
      <c r="AQ124" s="80"/>
      <c r="AR124" s="81"/>
      <c r="AS124" s="80"/>
      <c r="AT124" s="80"/>
      <c r="AU124" s="80"/>
      <c r="AV124" s="80"/>
      <c r="AW124" s="80"/>
      <c r="AX124" s="80"/>
      <c r="AY124" s="80"/>
      <c r="AZ124" s="80"/>
      <c r="BA124" s="80"/>
      <c r="BB124" s="80"/>
      <c r="BC124" s="89"/>
      <c r="BD124" s="80"/>
      <c r="BE124" s="80"/>
      <c r="BF124" s="80"/>
      <c r="BG124" s="87"/>
      <c r="BH124" s="80"/>
      <c r="BI124" s="80"/>
      <c r="BJ124" s="80"/>
      <c r="BK124" s="87"/>
      <c r="BL124" s="80"/>
      <c r="BM124" s="84"/>
      <c r="BN124" s="84"/>
      <c r="BO124" s="84"/>
    </row>
    <row r="125" spans="1:67" x14ac:dyDescent="0.3">
      <c r="A125" s="88" t="s">
        <v>34</v>
      </c>
      <c r="B125" s="148" t="s">
        <v>346</v>
      </c>
      <c r="C125" s="80" t="s">
        <v>2</v>
      </c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  <c r="AA125" s="80"/>
      <c r="AB125" s="80"/>
      <c r="AC125" s="80"/>
      <c r="AD125" s="80"/>
      <c r="AE125" s="80"/>
      <c r="AF125" s="80"/>
      <c r="AG125" s="80"/>
      <c r="AH125" s="80"/>
      <c r="AI125" s="80"/>
      <c r="AJ125" s="80"/>
      <c r="AK125" s="80"/>
      <c r="AL125" s="80"/>
      <c r="AM125" s="80"/>
      <c r="AN125" s="80"/>
      <c r="AO125" s="80"/>
      <c r="AP125" s="80"/>
      <c r="AQ125" s="80"/>
      <c r="AR125" s="81"/>
      <c r="AS125" s="80"/>
      <c r="AT125" s="80"/>
      <c r="AU125" s="80"/>
      <c r="AV125" s="80"/>
      <c r="AW125" s="80" t="s">
        <v>119</v>
      </c>
      <c r="AX125" s="80">
        <f>'Imports - Data (Raw)'!BY126/'Imports - Data (Raw)'!BV126</f>
        <v>10.385250412768299</v>
      </c>
      <c r="AY125" s="80" t="s">
        <v>120</v>
      </c>
      <c r="AZ125" s="80">
        <f>'Imports - Data (Raw)'!BY126/'Imports - Data (Raw)'!BX126</f>
        <v>190.60606060606059</v>
      </c>
      <c r="BA125" s="80"/>
      <c r="BB125" s="80"/>
      <c r="BC125" s="89"/>
      <c r="BD125" s="80"/>
      <c r="BE125" s="80"/>
      <c r="BF125" s="80"/>
      <c r="BG125" s="82"/>
      <c r="BH125" s="80"/>
      <c r="BI125" s="80"/>
      <c r="BJ125" s="80"/>
      <c r="BK125" s="83"/>
      <c r="BL125" s="80"/>
      <c r="BM125" s="84"/>
      <c r="BN125" s="84"/>
      <c r="BO125" s="84"/>
    </row>
    <row r="126" spans="1:67" x14ac:dyDescent="0.3">
      <c r="A126" s="88" t="s">
        <v>35</v>
      </c>
      <c r="B126" s="148" t="s">
        <v>346</v>
      </c>
      <c r="C126" s="80" t="s">
        <v>2</v>
      </c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  <c r="AA126" s="80"/>
      <c r="AB126" s="80"/>
      <c r="AC126" s="80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 t="s">
        <v>2</v>
      </c>
      <c r="AN126" s="80">
        <f>'Imports - Data (Raw)'!BH127/'Imports - Data (Raw)'!BG127/$F$272</f>
        <v>12.797360980207351</v>
      </c>
      <c r="AO126" s="80" t="s">
        <v>2</v>
      </c>
      <c r="AP126" s="80">
        <f>'Imports - Data (Raw)'!BK127/'Imports - Data (Raw)'!BJ127/$F$272</f>
        <v>12.8</v>
      </c>
      <c r="AQ126" s="80" t="s">
        <v>2</v>
      </c>
      <c r="AR126" s="81">
        <f>'Imports - Data (Raw)'!BN127/'Imports - Data (Raw)'!BM127/$F$272</f>
        <v>12.799056232795911</v>
      </c>
      <c r="AS126" s="80" t="s">
        <v>2</v>
      </c>
      <c r="AT126" s="80">
        <f>'Imports - Data (Raw)'!BQ127/'Imports - Data (Raw)'!BP127/$F$272</f>
        <v>12.799085017155928</v>
      </c>
      <c r="AU126" s="80" t="s">
        <v>2</v>
      </c>
      <c r="AV126" s="80">
        <f>'Imports - Data (Raw)'!BT127/'Imports - Data (Raw)'!BS127/$F$272</f>
        <v>12.79734219269103</v>
      </c>
      <c r="AW126" s="80"/>
      <c r="AX126" s="80"/>
      <c r="AY126" s="80"/>
      <c r="AZ126" s="80"/>
      <c r="BA126" s="80"/>
      <c r="BB126" s="80"/>
      <c r="BC126" s="89"/>
      <c r="BD126" s="80"/>
      <c r="BE126" s="80"/>
      <c r="BF126" s="80"/>
      <c r="BG126" s="87"/>
      <c r="BH126" s="80"/>
      <c r="BI126" s="80"/>
      <c r="BJ126" s="80"/>
      <c r="BK126" s="83"/>
      <c r="BL126" s="80"/>
      <c r="BM126" s="84"/>
      <c r="BN126" s="84"/>
      <c r="BO126" s="84"/>
    </row>
    <row r="127" spans="1:67" x14ac:dyDescent="0.3">
      <c r="A127" s="88" t="s">
        <v>147</v>
      </c>
      <c r="B127" s="148" t="s">
        <v>597</v>
      </c>
      <c r="C127" s="80" t="s">
        <v>550</v>
      </c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 t="s">
        <v>148</v>
      </c>
      <c r="X127" s="80">
        <f>'Imports - Data (Raw)'!AH128/'Imports - Data (Raw)'!AG128/25</f>
        <v>4.1167985653580763E-2</v>
      </c>
      <c r="Y127" s="181" t="s">
        <v>148</v>
      </c>
      <c r="Z127" s="80">
        <f>'Imports - Data (Raw)'!AJ128/'Imports - Data (Raw)'!AI128/25</f>
        <v>8.8419547699506107E-2</v>
      </c>
      <c r="AA127" s="80">
        <f>'Imports - Data (Raw)'!AL128/'Imports - Data (Raw)'!AK128/25</f>
        <v>6.507745580462912E-2</v>
      </c>
      <c r="AB127" s="80">
        <f>'Imports - Data (Raw)'!AN128/'Imports - Data (Raw)'!AM128/25</f>
        <v>2.7119837508463099E-2</v>
      </c>
      <c r="AC127" s="80">
        <f>'Imports - Data (Raw)'!AP128/'Imports - Data (Raw)'!AO128/25</f>
        <v>1.8148182963283261E-2</v>
      </c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1"/>
      <c r="AS127" s="80"/>
      <c r="AT127" s="80"/>
      <c r="AU127" s="80"/>
      <c r="AV127" s="80"/>
      <c r="AW127" s="80"/>
      <c r="AX127" s="80"/>
      <c r="AY127" s="80"/>
      <c r="AZ127" s="80"/>
      <c r="BA127" s="80"/>
      <c r="BB127" s="80"/>
      <c r="BC127" s="89"/>
      <c r="BD127" s="80"/>
      <c r="BE127" s="80"/>
      <c r="BF127" s="80"/>
      <c r="BG127" s="82"/>
      <c r="BH127" s="80"/>
      <c r="BI127" s="80"/>
      <c r="BJ127" s="80"/>
      <c r="BK127" s="83"/>
      <c r="BL127" s="80"/>
      <c r="BM127" s="84"/>
      <c r="BN127" s="84"/>
      <c r="BO127" s="84"/>
    </row>
    <row r="128" spans="1:67" x14ac:dyDescent="0.3">
      <c r="A128" s="90" t="s">
        <v>443</v>
      </c>
      <c r="B128" s="148" t="s">
        <v>349</v>
      </c>
      <c r="C128" s="80" t="s">
        <v>540</v>
      </c>
      <c r="D128" s="80">
        <f>'Imports - Data (Raw)'!D129/'Imports - Data (Raw)'!C129</f>
        <v>2.1251437962202138</v>
      </c>
      <c r="E128" s="80"/>
      <c r="F128" s="80"/>
      <c r="G128" s="80"/>
      <c r="H128" s="80"/>
      <c r="I128" s="80" t="s">
        <v>119</v>
      </c>
      <c r="J128" s="80">
        <f>'Imports - Data (Raw)'!M129/'Imports - Data (Raw)'!L129</f>
        <v>3.6684197944059287</v>
      </c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  <c r="AA128" s="80"/>
      <c r="AB128" s="80"/>
      <c r="AC128" s="80"/>
      <c r="AD128" s="80"/>
      <c r="AE128" s="80"/>
      <c r="AF128" s="80"/>
      <c r="AG128" s="80"/>
      <c r="AH128" s="80"/>
      <c r="AI128" s="80"/>
      <c r="AJ128" s="80"/>
      <c r="AK128" s="80"/>
      <c r="AL128" s="80"/>
      <c r="AM128" s="80"/>
      <c r="AN128" s="80"/>
      <c r="AO128" s="80"/>
      <c r="AP128" s="80"/>
      <c r="AQ128" s="80"/>
      <c r="AR128" s="81"/>
      <c r="AS128" s="80"/>
      <c r="AT128" s="80"/>
      <c r="AU128" s="80"/>
      <c r="AV128" s="80"/>
      <c r="AW128" s="80"/>
      <c r="AX128" s="80"/>
      <c r="AY128" s="80"/>
      <c r="AZ128" s="80"/>
      <c r="BA128" s="80"/>
      <c r="BB128" s="80"/>
      <c r="BC128" s="80"/>
      <c r="BD128" s="80"/>
      <c r="BE128" s="80"/>
      <c r="BF128" s="80"/>
      <c r="BG128" s="82"/>
      <c r="BH128" s="80"/>
      <c r="BI128" s="80"/>
      <c r="BJ128" s="80"/>
      <c r="BK128" s="83"/>
      <c r="BL128" s="80"/>
      <c r="BM128" s="84"/>
      <c r="BN128" s="84"/>
      <c r="BO128" s="84"/>
    </row>
    <row r="129" spans="1:67" x14ac:dyDescent="0.3">
      <c r="A129" s="90" t="s">
        <v>444</v>
      </c>
      <c r="B129" s="148" t="s">
        <v>349</v>
      </c>
      <c r="C129" s="80" t="s">
        <v>540</v>
      </c>
      <c r="D129" s="80"/>
      <c r="E129" s="80" t="s">
        <v>119</v>
      </c>
      <c r="F129" s="80">
        <f>'Imports - Data (Raw)'!G130/'Imports - Data (Raw)'!F130</f>
        <v>4.4429877315371664</v>
      </c>
      <c r="G129" s="80" t="s">
        <v>119</v>
      </c>
      <c r="H129" s="80">
        <f>'Imports - Data (Raw)'!J130/'Imports - Data (Raw)'!I130</f>
        <v>4.893668634268618</v>
      </c>
      <c r="I129" s="91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  <c r="AC129" s="80"/>
      <c r="AD129" s="80"/>
      <c r="AE129" s="80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/>
      <c r="AQ129" s="80"/>
      <c r="AR129" s="81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/>
      <c r="BF129" s="80"/>
      <c r="BG129" s="82"/>
      <c r="BH129" s="80"/>
      <c r="BI129" s="80"/>
      <c r="BJ129" s="80"/>
      <c r="BK129" s="83"/>
      <c r="BL129" s="80"/>
      <c r="BM129" s="84"/>
      <c r="BN129" s="84"/>
      <c r="BO129" s="84"/>
    </row>
    <row r="130" spans="1:67" x14ac:dyDescent="0.3">
      <c r="A130" s="88" t="s">
        <v>36</v>
      </c>
      <c r="B130" s="148" t="s">
        <v>348</v>
      </c>
      <c r="C130" s="80" t="s">
        <v>125</v>
      </c>
      <c r="D130" s="80">
        <f>'Imports - Data (Raw)'!D131/'Imports - Data (Raw)'!C131</f>
        <v>5.6000184195984524</v>
      </c>
      <c r="E130" s="80" t="s">
        <v>125</v>
      </c>
      <c r="F130" s="80">
        <f>'Imports - Data (Raw)'!G131/'Imports - Data (Raw)'!F131</f>
        <v>5.2973371569029091</v>
      </c>
      <c r="G130" s="80" t="s">
        <v>125</v>
      </c>
      <c r="H130" s="80">
        <f>'Imports - Data (Raw)'!J131/'Imports - Data (Raw)'!I131</f>
        <v>5.2567032967032965</v>
      </c>
      <c r="I130" s="80" t="s">
        <v>125</v>
      </c>
      <c r="J130" s="80">
        <f>'Imports - Data (Raw)'!M131/'Imports - Data (Raw)'!L131</f>
        <v>5.1193124368048535</v>
      </c>
      <c r="K130" s="80" t="s">
        <v>125</v>
      </c>
      <c r="L130" s="80">
        <f>'Imports - Data (Raw)'!P131/'Imports - Data (Raw)'!O131</f>
        <v>3.5996621621621623</v>
      </c>
      <c r="M130" s="80" t="s">
        <v>125</v>
      </c>
      <c r="N130" s="80">
        <f>'Imports - Data (Raw)'!S131/'Imports - Data (Raw)'!R131</f>
        <v>6</v>
      </c>
      <c r="O130" s="80" t="s">
        <v>125</v>
      </c>
      <c r="P130" s="80">
        <f>'Imports - Data (Raw)'!V131/'Imports - Data (Raw)'!U131</f>
        <v>5.8811011323701683</v>
      </c>
      <c r="Q130" s="80" t="s">
        <v>125</v>
      </c>
      <c r="R130" s="80">
        <f>'Imports - Data (Raw)'!Y131/'Imports - Data (Raw)'!X131</f>
        <v>4.4366450683945287</v>
      </c>
      <c r="S130" s="80" t="s">
        <v>125</v>
      </c>
      <c r="T130" s="80">
        <f>'Imports - Data (Raw)'!AB131/'Imports - Data (Raw)'!AA131</f>
        <v>3.9685230024213074</v>
      </c>
      <c r="U130" s="80" t="s">
        <v>125</v>
      </c>
      <c r="V130" s="80">
        <f>'Imports - Data (Raw)'!AE131/'Imports - Data (Raw)'!AD131</f>
        <v>6.017541911846342</v>
      </c>
      <c r="W130" s="80"/>
      <c r="X130" s="80"/>
      <c r="Y130" s="80"/>
      <c r="Z130" s="80"/>
      <c r="AA130" s="80"/>
      <c r="AB130" s="80"/>
      <c r="AC130" s="80"/>
      <c r="AD130" s="80" t="s">
        <v>135</v>
      </c>
      <c r="AE130" s="80">
        <f>'Imports - Data (Raw)'!AS131/'Imports - Data (Raw)'!AR131/H199</f>
        <v>31.333333333333336</v>
      </c>
      <c r="AF130" s="80">
        <f>'Imports - Data (Raw)'!AU131/'Imports - Data (Raw)'!AT131/H199</f>
        <v>31.000000000000004</v>
      </c>
      <c r="AG130" s="80">
        <f>'Imports - Data (Raw)'!AW131/'Imports - Data (Raw)'!AV131/H199</f>
        <v>19.733333333333334</v>
      </c>
      <c r="AH130" s="80" t="s">
        <v>135</v>
      </c>
      <c r="AI130" s="80">
        <f>'Imports - Data (Raw)'!AZ131/'Imports - Data (Raw)'!AY131/H199</f>
        <v>18.000000000000004</v>
      </c>
      <c r="AJ130" s="80">
        <f>'Imports - Data (Raw)'!BB131/'Imports - Data (Raw)'!BA131/H199</f>
        <v>24.242424242424242</v>
      </c>
      <c r="AK130" s="80" t="s">
        <v>135</v>
      </c>
      <c r="AL130" s="80">
        <f>'Imports - Data (Raw)'!BE131/'Imports - Data (Raw)'!BD131/H199</f>
        <v>34.666616907996215</v>
      </c>
      <c r="AM130" s="80" t="s">
        <v>57</v>
      </c>
      <c r="AN130" s="80">
        <f>'Imports - Data (Raw)'!BH131/'Imports - Data (Raw)'!BG131/H199</f>
        <v>34.666143062844363</v>
      </c>
      <c r="AO130" s="80" t="s">
        <v>57</v>
      </c>
      <c r="AP130" s="80">
        <f>'Imports - Data (Raw)'!BK131/'Imports - Data (Raw)'!BJ131/H199</f>
        <v>34.666666666666671</v>
      </c>
      <c r="AQ130" s="80" t="s">
        <v>57</v>
      </c>
      <c r="AR130" s="81">
        <f>'Imports - Data (Raw)'!BN131/'Imports - Data (Raw)'!BM131/H199</f>
        <v>34.666610971292521</v>
      </c>
      <c r="AS130" s="80" t="s">
        <v>57</v>
      </c>
      <c r="AT130" s="80">
        <f>'Imports - Data (Raw)'!BQ131/'Imports - Data (Raw)'!BP131/H199</f>
        <v>34.666167859835284</v>
      </c>
      <c r="AU130" s="80" t="s">
        <v>135</v>
      </c>
      <c r="AV130" s="80">
        <f>'Imports - Data (Raw)'!BT131/'Imports - Data (Raw)'!BS131/H199</f>
        <v>23.999918709100516</v>
      </c>
      <c r="AW130" s="80"/>
      <c r="AX130" s="80"/>
      <c r="AY130" s="80" t="s">
        <v>120</v>
      </c>
      <c r="AZ130" s="80">
        <f>'Imports - Data (Raw)'!BY131/'Imports - Data (Raw)'!BX131</f>
        <v>16.22762105263158</v>
      </c>
      <c r="BA130" s="80"/>
      <c r="BB130" s="80"/>
      <c r="BC130" s="89" t="s">
        <v>120</v>
      </c>
      <c r="BD130" s="80">
        <f>'Imports - Data (Raw)'!CD131/'Imports - Data (Raw)'!CC131</f>
        <v>13.649410902875282</v>
      </c>
      <c r="BE130" s="80"/>
      <c r="BF130" s="80"/>
      <c r="BG130" s="82" t="s">
        <v>120</v>
      </c>
      <c r="BH130" s="80">
        <f>'Imports - Data (Raw)'!CI131/'Imports - Data (Raw)'!CH131</f>
        <v>14.410941560605051</v>
      </c>
      <c r="BI130" s="80"/>
      <c r="BJ130" s="80"/>
      <c r="BK130" s="87" t="s">
        <v>120</v>
      </c>
      <c r="BL130" s="80">
        <f>'Imports - Data (Raw)'!CN131/'Imports - Data (Raw)'!CM131</f>
        <v>14.933459963198196</v>
      </c>
      <c r="BM130" s="84" t="s">
        <v>120</v>
      </c>
      <c r="BN130" s="84">
        <f>'Imports - Data (Raw)'!CQ131/'Imports - Data (Raw)'!CP131</f>
        <v>17.297409541608264</v>
      </c>
      <c r="BO130" s="84"/>
    </row>
    <row r="131" spans="1:67" x14ac:dyDescent="0.3">
      <c r="A131" s="90" t="s">
        <v>48</v>
      </c>
      <c r="B131" s="148" t="s">
        <v>352</v>
      </c>
      <c r="C131" s="80" t="s">
        <v>546</v>
      </c>
      <c r="D131" s="80"/>
      <c r="E131" s="80"/>
      <c r="F131" s="80"/>
      <c r="G131" s="80"/>
      <c r="H131" s="80"/>
      <c r="I131" s="80"/>
      <c r="J131" s="80"/>
      <c r="K131" s="80" t="s">
        <v>57</v>
      </c>
      <c r="L131" s="80">
        <f>'Imports - Data (Raw)'!P132/'Imports - Data (Raw)'!O132</f>
        <v>0.44594161052293874</v>
      </c>
      <c r="M131" s="80" t="s">
        <v>57</v>
      </c>
      <c r="N131" s="80">
        <f>'Imports - Data (Raw)'!S132/'Imports - Data (Raw)'!R132</f>
        <v>0.42237222757955639</v>
      </c>
      <c r="O131" s="80" t="s">
        <v>57</v>
      </c>
      <c r="P131" s="80">
        <f>'Imports - Data (Raw)'!V132/'Imports - Data (Raw)'!U132</f>
        <v>0.34932024169184289</v>
      </c>
      <c r="Q131" s="80" t="s">
        <v>57</v>
      </c>
      <c r="R131" s="80">
        <f>'Imports - Data (Raw)'!Y132/'Imports - Data (Raw)'!X132</f>
        <v>0.5</v>
      </c>
      <c r="S131" s="80" t="s">
        <v>57</v>
      </c>
      <c r="T131" s="80">
        <f>'Imports - Data (Raw)'!AB132/'Imports - Data (Raw)'!AA132</f>
        <v>0.51181818181818184</v>
      </c>
      <c r="U131" s="80" t="s">
        <v>57</v>
      </c>
      <c r="V131" s="80">
        <f>'Imports - Data (Raw)'!AE132/'Imports - Data (Raw)'!AD132</f>
        <v>1.9486271036315324</v>
      </c>
      <c r="W131" s="80" t="s">
        <v>57</v>
      </c>
      <c r="X131" s="80">
        <f>'Imports - Data (Raw)'!AH132/'Imports - Data (Raw)'!AG132/25</f>
        <v>1.601696095183849</v>
      </c>
      <c r="Y131" s="80" t="s">
        <v>57</v>
      </c>
      <c r="Z131" s="80">
        <f>'Imports - Data (Raw)'!AJ132/'Imports - Data (Raw)'!AI132/25</f>
        <v>1.6031961878196188</v>
      </c>
      <c r="AA131" s="80">
        <f>'Imports - Data (Raw)'!AL132/'Imports - Data (Raw)'!AK132/25</f>
        <v>1.6009852216748768</v>
      </c>
      <c r="AB131" s="80">
        <f>'Imports - Data (Raw)'!AN132/'Imports - Data (Raw)'!AM132/25</f>
        <v>1.6</v>
      </c>
      <c r="AC131" s="80">
        <f>'Imports - Data (Raw)'!AP132/'Imports - Data (Raw)'!AO132/25</f>
        <v>0.40811817597944766</v>
      </c>
      <c r="AD131" s="80"/>
      <c r="AE131" s="80"/>
      <c r="AF131" s="80"/>
      <c r="AG131" s="80"/>
      <c r="AH131" s="80"/>
      <c r="AI131" s="80"/>
      <c r="AJ131" s="80"/>
      <c r="AK131" s="80"/>
      <c r="AL131" s="80"/>
      <c r="AM131" s="80" t="s">
        <v>57</v>
      </c>
      <c r="AN131" s="80">
        <f>'Imports - Data (Raw)'!BH132/'Imports - Data (Raw)'!BG132</f>
        <v>0.20001080555405479</v>
      </c>
      <c r="AO131" s="80" t="s">
        <v>57</v>
      </c>
      <c r="AP131" s="80">
        <f>'Imports - Data (Raw)'!BK132/'Imports - Data (Raw)'!BJ132</f>
        <v>0.2</v>
      </c>
      <c r="AQ131" s="80"/>
      <c r="AR131" s="81"/>
      <c r="AS131" s="80" t="s">
        <v>57</v>
      </c>
      <c r="AT131" s="80">
        <f>'Imports - Data (Raw)'!BQ132/'Imports - Data (Raw)'!BP132</f>
        <v>0.2</v>
      </c>
      <c r="AU131" s="80" t="s">
        <v>135</v>
      </c>
      <c r="AV131" s="80">
        <f>'Imports - Data (Raw)'!BT132/'Imports - Data (Raw)'!BS132</f>
        <v>0.19999431592110498</v>
      </c>
      <c r="AW131" s="80"/>
      <c r="AX131" s="80"/>
      <c r="AY131" s="80"/>
      <c r="AZ131" s="80"/>
      <c r="BA131" s="80"/>
      <c r="BB131" s="80"/>
      <c r="BC131" s="80"/>
      <c r="BD131" s="80"/>
      <c r="BE131" s="80"/>
      <c r="BF131" s="80"/>
      <c r="BG131" s="82"/>
      <c r="BH131" s="80"/>
      <c r="BI131" s="80"/>
      <c r="BJ131" s="80"/>
      <c r="BK131" s="83"/>
      <c r="BL131" s="80"/>
      <c r="BM131" s="84"/>
      <c r="BN131" s="84"/>
      <c r="BO131" s="84"/>
    </row>
    <row r="132" spans="1:67" x14ac:dyDescent="0.3">
      <c r="A132" s="88" t="s">
        <v>37</v>
      </c>
      <c r="B132" s="148" t="s">
        <v>346</v>
      </c>
      <c r="C132" s="80" t="s">
        <v>2</v>
      </c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AJ132" s="80"/>
      <c r="AK132" s="80"/>
      <c r="AL132" s="80"/>
      <c r="AM132" s="80"/>
      <c r="AN132" s="80"/>
      <c r="AO132" s="80"/>
      <c r="AP132" s="80"/>
      <c r="AQ132" s="80"/>
      <c r="AR132" s="81"/>
      <c r="AS132" s="80"/>
      <c r="AT132" s="80"/>
      <c r="AU132" s="80"/>
      <c r="AV132" s="80"/>
      <c r="AW132" s="80"/>
      <c r="AX132" s="80"/>
      <c r="AY132" s="80"/>
      <c r="AZ132" s="80"/>
      <c r="BA132" s="80"/>
      <c r="BB132" s="80"/>
      <c r="BC132" s="89"/>
      <c r="BD132" s="80"/>
      <c r="BE132" s="80"/>
      <c r="BF132" s="80"/>
      <c r="BG132" s="82"/>
      <c r="BH132" s="80"/>
      <c r="BI132" s="80" t="s">
        <v>132</v>
      </c>
      <c r="BJ132" s="80">
        <f>'Imports - Data (Raw)'!CN133/'Imports - Data (Raw)'!CK133</f>
        <v>1.6794625719769674</v>
      </c>
      <c r="BK132" s="87" t="s">
        <v>120</v>
      </c>
      <c r="BL132" s="80">
        <f>'Imports - Data (Raw)'!CN133/'Imports - Data (Raw)'!CM133</f>
        <v>41.176470588235297</v>
      </c>
      <c r="BM132" s="84" t="s">
        <v>120</v>
      </c>
      <c r="BN132" s="84">
        <f>'Imports - Data (Raw)'!CQ133/'Imports - Data (Raw)'!CP133</f>
        <v>63.247863247863251</v>
      </c>
      <c r="BO132" s="84"/>
    </row>
    <row r="133" spans="1:67" x14ac:dyDescent="0.3">
      <c r="A133" s="88" t="s">
        <v>39</v>
      </c>
      <c r="B133" s="148" t="s">
        <v>346</v>
      </c>
      <c r="C133" s="80" t="s">
        <v>2</v>
      </c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 t="s">
        <v>120</v>
      </c>
      <c r="Z133" s="80"/>
      <c r="AA133" s="80">
        <f>'Imports - Data (Raw)'!AL134/'Imports - Data (Raw)'!AK134/25</f>
        <v>11.378956623681127</v>
      </c>
      <c r="AB133" s="80">
        <f>'Imports - Data (Raw)'!AN134/'Imports - Data (Raw)'!AM134/25</f>
        <v>8.2643193652367959</v>
      </c>
      <c r="AC133" s="80">
        <f>'Imports - Data (Raw)'!AP134/'Imports - Data (Raw)'!AO134/25</f>
        <v>8.5995213675213673</v>
      </c>
      <c r="AD133" s="80"/>
      <c r="AE133" s="80"/>
      <c r="AF133" s="80"/>
      <c r="AG133" s="80"/>
      <c r="AH133" s="80"/>
      <c r="AI133" s="80"/>
      <c r="AJ133" s="80"/>
      <c r="AK133" s="80"/>
      <c r="AL133" s="80"/>
      <c r="AM133" s="80"/>
      <c r="AN133" s="80"/>
      <c r="AO133" s="80"/>
      <c r="AP133" s="80"/>
      <c r="AQ133" s="80"/>
      <c r="AR133" s="81"/>
      <c r="AS133" s="80"/>
      <c r="AT133" s="80"/>
      <c r="AU133" s="80"/>
      <c r="AV133" s="80"/>
      <c r="AW133" s="80"/>
      <c r="AX133" s="80"/>
      <c r="AY133" s="80"/>
      <c r="AZ133" s="80"/>
      <c r="BA133" s="80"/>
      <c r="BB133" s="80"/>
      <c r="BC133" s="89"/>
      <c r="BD133" s="80"/>
      <c r="BE133" s="80"/>
      <c r="BF133" s="80"/>
      <c r="BG133" s="82"/>
      <c r="BH133" s="80"/>
      <c r="BI133" s="80"/>
      <c r="BJ133" s="80"/>
      <c r="BK133" s="87"/>
      <c r="BL133" s="80"/>
      <c r="BM133" s="84"/>
      <c r="BN133" s="84"/>
      <c r="BO133" s="84"/>
    </row>
    <row r="134" spans="1:67" x14ac:dyDescent="0.3">
      <c r="A134" s="88" t="s">
        <v>150</v>
      </c>
      <c r="B134" s="148" t="s">
        <v>346</v>
      </c>
      <c r="C134" s="80" t="s">
        <v>2</v>
      </c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  <c r="AC134" s="80"/>
      <c r="AD134" s="80" t="s">
        <v>120</v>
      </c>
      <c r="AE134" s="80">
        <f>'Imports - Data (Raw)'!AS135/'Imports - Data (Raw)'!AR135</f>
        <v>5</v>
      </c>
      <c r="AF134" s="80">
        <f>'Imports - Data (Raw)'!AU135/'Imports - Data (Raw)'!AT135</f>
        <v>5.150967392774997</v>
      </c>
      <c r="AG134" s="80">
        <f>'Imports - Data (Raw)'!AW135/'Imports - Data (Raw)'!AV135</f>
        <v>5.7077354861089216</v>
      </c>
      <c r="AH134" s="80" t="s">
        <v>120</v>
      </c>
      <c r="AI134" s="80">
        <f>'Imports - Data (Raw)'!AZ135/'Imports - Data (Raw)'!AY135</f>
        <v>5.4155206606196558</v>
      </c>
      <c r="AJ134" s="80">
        <f>'Imports - Data (Raw)'!BB135/'Imports - Data (Raw)'!BA135</f>
        <v>5.3999741743874488</v>
      </c>
      <c r="AK134" s="80"/>
      <c r="AL134" s="80"/>
      <c r="AM134" s="80"/>
      <c r="AN134" s="80"/>
      <c r="AO134" s="80"/>
      <c r="AP134" s="80"/>
      <c r="AQ134" s="80"/>
      <c r="AR134" s="81"/>
      <c r="AS134" s="80"/>
      <c r="AT134" s="80"/>
      <c r="AU134" s="80"/>
      <c r="AV134" s="80"/>
      <c r="AW134" s="80" t="s">
        <v>116</v>
      </c>
      <c r="AX134" s="80">
        <f>'Imports - Data (Raw)'!BY135/'Imports - Data (Raw)'!BV135</f>
        <v>4.0061050781659849E-2</v>
      </c>
      <c r="AY134" s="80" t="s">
        <v>120</v>
      </c>
      <c r="AZ134" s="80">
        <f>'Imports - Data (Raw)'!BY135/'Imports - Data (Raw)'!BX135</f>
        <v>5.1030781439251554</v>
      </c>
      <c r="BA134" s="80" t="s">
        <v>116</v>
      </c>
      <c r="BB134" s="80">
        <f>'Imports - Data (Raw)'!CD135/'Imports - Data (Raw)'!CA135</f>
        <v>4.2629275944629438E-2</v>
      </c>
      <c r="BC134" s="89" t="s">
        <v>120</v>
      </c>
      <c r="BD134" s="80">
        <f>'Imports - Data (Raw)'!CD135/'Imports - Data (Raw)'!CC135</f>
        <v>5.2308783304629722</v>
      </c>
      <c r="BE134" s="80" t="s">
        <v>116</v>
      </c>
      <c r="BF134" s="80">
        <f>'Imports - Data (Raw)'!CI135/'Imports - Data (Raw)'!CF135</f>
        <v>2.15463775880676E-2</v>
      </c>
      <c r="BG134" s="82" t="s">
        <v>120</v>
      </c>
      <c r="BH134" s="80">
        <f>'Imports - Data (Raw)'!CI135/'Imports - Data (Raw)'!CH135</f>
        <v>3.0949007717750825</v>
      </c>
      <c r="BI134" s="80" t="s">
        <v>116</v>
      </c>
      <c r="BJ134" s="80">
        <f>'Imports - Data (Raw)'!CN135/'Imports - Data (Raw)'!CK135</f>
        <v>1.7467999841264324E-2</v>
      </c>
      <c r="BK134" s="83" t="s">
        <v>120</v>
      </c>
      <c r="BL134" s="80">
        <f>'Imports - Data (Raw)'!CN135/'Imports - Data (Raw)'!CM135</f>
        <v>3.3755201521816667</v>
      </c>
      <c r="BM134" s="84"/>
      <c r="BN134" s="84"/>
      <c r="BO134" s="84"/>
    </row>
    <row r="135" spans="1:67" x14ac:dyDescent="0.3">
      <c r="A135" s="88" t="s">
        <v>38</v>
      </c>
      <c r="B135" s="148" t="s">
        <v>346</v>
      </c>
      <c r="C135" s="80" t="s">
        <v>2</v>
      </c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  <c r="AC135" s="80"/>
      <c r="AD135" s="80"/>
      <c r="AE135" s="80"/>
      <c r="AF135" s="80"/>
      <c r="AG135" s="80"/>
      <c r="AH135" s="80"/>
      <c r="AI135" s="80"/>
      <c r="AJ135" s="80"/>
      <c r="AK135" s="80" t="s">
        <v>132</v>
      </c>
      <c r="AL135" s="80">
        <f>'Imports - Data (Raw)'!BE136/'Imports - Data (Raw)'!BD136</f>
        <v>2.8000406421459054</v>
      </c>
      <c r="AM135" s="80"/>
      <c r="AN135" s="80"/>
      <c r="AO135" s="80"/>
      <c r="AP135" s="80"/>
      <c r="AQ135" s="80"/>
      <c r="AR135" s="81"/>
      <c r="AS135" s="80"/>
      <c r="AT135" s="80"/>
      <c r="AU135" s="80"/>
      <c r="AV135" s="80"/>
      <c r="AW135" s="80"/>
      <c r="AX135" s="80"/>
      <c r="AY135" s="80"/>
      <c r="AZ135" s="80"/>
      <c r="BA135" s="80"/>
      <c r="BB135" s="80"/>
      <c r="BC135" s="89"/>
      <c r="BD135" s="80"/>
      <c r="BE135" s="80" t="s">
        <v>132</v>
      </c>
      <c r="BF135" s="80">
        <f>'Imports - Data (Raw)'!CI136/'Imports - Data (Raw)'!CF136</f>
        <v>1.2956627155172413</v>
      </c>
      <c r="BG135" s="87" t="s">
        <v>120</v>
      </c>
      <c r="BH135" s="80">
        <f>'Imports - Data (Raw)'!CI136/'Imports - Data (Raw)'!CH136</f>
        <v>24.601023017902815</v>
      </c>
      <c r="BI135" s="80" t="s">
        <v>132</v>
      </c>
      <c r="BJ135" s="80">
        <f>'Imports - Data (Raw)'!CN136/'Imports - Data (Raw)'!CK136</f>
        <v>1.0085638998682478</v>
      </c>
      <c r="BK135" s="87" t="s">
        <v>120</v>
      </c>
      <c r="BL135" s="80">
        <f>'Imports - Data (Raw)'!CN136/'Imports - Data (Raw)'!CM136</f>
        <v>18.901234567901234</v>
      </c>
      <c r="BM135" s="84" t="s">
        <v>120</v>
      </c>
      <c r="BN135" s="84">
        <f>'Imports - Data (Raw)'!CQ136/'Imports - Data (Raw)'!CP136</f>
        <v>18.805970149253731</v>
      </c>
      <c r="BO135" s="84"/>
    </row>
    <row r="136" spans="1:67" x14ac:dyDescent="0.3">
      <c r="A136" s="88" t="s">
        <v>445</v>
      </c>
      <c r="B136" s="148" t="s">
        <v>346</v>
      </c>
      <c r="C136" s="80" t="s">
        <v>2</v>
      </c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/>
      <c r="AQ136" s="80"/>
      <c r="AR136" s="81"/>
      <c r="AS136" s="80"/>
      <c r="AT136" s="80"/>
      <c r="AU136" s="80"/>
      <c r="AV136" s="80"/>
      <c r="AW136" s="80" t="s">
        <v>125</v>
      </c>
      <c r="AX136" s="80">
        <f>'Imports - Data (Raw)'!BY137/'Imports - Data (Raw)'!BV137</f>
        <v>26.427745664739884</v>
      </c>
      <c r="AY136" s="80" t="s">
        <v>120</v>
      </c>
      <c r="AZ136" s="80">
        <f>'Imports - Data (Raw)'!BY137/'Imports - Data (Raw)'!BX137</f>
        <v>172.52830188679246</v>
      </c>
      <c r="BA136" s="80" t="s">
        <v>125</v>
      </c>
      <c r="BB136" s="80">
        <f>'Imports - Data (Raw)'!CD137/'Imports - Data (Raw)'!CA137</f>
        <v>28.980132450331126</v>
      </c>
      <c r="BC136" s="89" t="s">
        <v>120</v>
      </c>
      <c r="BD136" s="80">
        <f>'Imports - Data (Raw)'!CD137/'Imports - Data (Raw)'!CC137</f>
        <v>195.9402985074627</v>
      </c>
      <c r="BE136" s="80"/>
      <c r="BF136" s="80"/>
      <c r="BG136" s="82"/>
      <c r="BH136" s="80"/>
      <c r="BI136" s="80"/>
      <c r="BJ136" s="80"/>
      <c r="BK136" s="83"/>
      <c r="BL136" s="80"/>
      <c r="BM136" s="84" t="s">
        <v>120</v>
      </c>
      <c r="BN136" s="84">
        <f>'Imports - Data (Raw)'!CQ137/'Imports - Data (Raw)'!CP137</f>
        <v>14.637681159420289</v>
      </c>
      <c r="BO136" s="84"/>
    </row>
    <row r="137" spans="1:67" x14ac:dyDescent="0.3">
      <c r="A137" s="88" t="s">
        <v>446</v>
      </c>
      <c r="B137" s="148" t="s">
        <v>344</v>
      </c>
      <c r="C137" s="80" t="s">
        <v>538</v>
      </c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 t="s">
        <v>132</v>
      </c>
      <c r="X137" s="80">
        <f>'Imports - Data (Raw)'!AH138/'Imports - Data (Raw)'!AG138/25</f>
        <v>1.9183471074380165</v>
      </c>
      <c r="Y137" s="181" t="s">
        <v>132</v>
      </c>
      <c r="Z137" s="80">
        <f>'Imports - Data (Raw)'!AJ138/'Imports - Data (Raw)'!AI138/25</f>
        <v>1.99899849774662</v>
      </c>
      <c r="AA137" s="80">
        <f>'Imports - Data (Raw)'!AL138/'Imports - Data (Raw)'!AK138/25</f>
        <v>2</v>
      </c>
      <c r="AB137" s="80">
        <f>'Imports - Data (Raw)'!AN138/'Imports - Data (Raw)'!AM138/25</f>
        <v>2</v>
      </c>
      <c r="AC137" s="80">
        <f>'Imports - Data (Raw)'!AP138/'Imports - Data (Raw)'!AO138/25</f>
        <v>2.0016042780748662</v>
      </c>
      <c r="AD137" s="80"/>
      <c r="AE137" s="80"/>
      <c r="AF137" s="80"/>
      <c r="AG137" s="80"/>
      <c r="AH137" s="80"/>
      <c r="AI137" s="80"/>
      <c r="AJ137" s="80"/>
      <c r="AK137" s="80"/>
      <c r="AL137" s="80"/>
      <c r="AM137" s="80"/>
      <c r="AN137" s="80"/>
      <c r="AO137" s="80"/>
      <c r="AP137" s="80"/>
      <c r="AQ137" s="80"/>
      <c r="AR137" s="81"/>
      <c r="AS137" s="80"/>
      <c r="AT137" s="80"/>
      <c r="AU137" s="80"/>
      <c r="AV137" s="80"/>
      <c r="AW137" s="80"/>
      <c r="AX137" s="80"/>
      <c r="AY137" s="80"/>
      <c r="AZ137" s="80"/>
      <c r="BA137" s="80"/>
      <c r="BB137" s="80"/>
      <c r="BC137" s="89"/>
      <c r="BD137" s="80"/>
      <c r="BE137" s="80"/>
      <c r="BF137" s="80"/>
      <c r="BG137" s="82"/>
      <c r="BH137" s="80"/>
      <c r="BI137" s="80"/>
      <c r="BJ137" s="80"/>
      <c r="BK137" s="83"/>
      <c r="BL137" s="80"/>
      <c r="BM137" s="84"/>
      <c r="BN137" s="84"/>
      <c r="BO137" s="84"/>
    </row>
    <row r="138" spans="1:67" x14ac:dyDescent="0.3">
      <c r="A138" s="88" t="s">
        <v>124</v>
      </c>
      <c r="B138" s="148" t="s">
        <v>349</v>
      </c>
      <c r="C138" s="80" t="s">
        <v>540</v>
      </c>
      <c r="D138" s="80"/>
      <c r="E138" s="80"/>
      <c r="F138" s="80"/>
      <c r="G138" s="80" t="s">
        <v>119</v>
      </c>
      <c r="H138" s="80">
        <f>'Imports - Data (Raw)'!J139/'Imports - Data (Raw)'!I139</f>
        <v>0.18950579722743097</v>
      </c>
      <c r="I138" s="181" t="s">
        <v>119</v>
      </c>
      <c r="J138" s="80">
        <f>'Imports - Data (Raw)'!M139/'Imports - Data (Raw)'!L139</f>
        <v>0.23597373451915885</v>
      </c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  <c r="AK138" s="80"/>
      <c r="AL138" s="80"/>
      <c r="AM138" s="80"/>
      <c r="AN138" s="80"/>
      <c r="AO138" s="80"/>
      <c r="AP138" s="80"/>
      <c r="AQ138" s="80"/>
      <c r="AR138" s="81"/>
      <c r="AS138" s="80"/>
      <c r="AT138" s="80"/>
      <c r="AU138" s="80"/>
      <c r="AV138" s="80"/>
      <c r="AW138" s="80"/>
      <c r="AX138" s="80"/>
      <c r="AY138" s="80"/>
      <c r="AZ138" s="80"/>
      <c r="BA138" s="80"/>
      <c r="BB138" s="80"/>
      <c r="BC138" s="80"/>
      <c r="BD138" s="80"/>
      <c r="BE138" s="80"/>
      <c r="BF138" s="80"/>
      <c r="BG138" s="82"/>
      <c r="BH138" s="80"/>
      <c r="BI138" s="80"/>
      <c r="BJ138" s="80"/>
      <c r="BK138" s="83"/>
      <c r="BL138" s="80"/>
      <c r="BM138" s="84"/>
      <c r="BN138" s="84"/>
      <c r="BO138" s="84"/>
    </row>
    <row r="139" spans="1:67" x14ac:dyDescent="0.3">
      <c r="A139" s="88" t="s">
        <v>123</v>
      </c>
      <c r="B139" s="148" t="s">
        <v>343</v>
      </c>
      <c r="C139" s="80" t="s">
        <v>541</v>
      </c>
      <c r="D139" s="80">
        <f>'Imports - Data (Raw)'!D140/'Imports - Data (Raw)'!C140</f>
        <v>20.357142857142858</v>
      </c>
      <c r="E139" s="80" t="s">
        <v>122</v>
      </c>
      <c r="F139" s="80">
        <f>'Imports - Data (Raw)'!G140/'Imports - Data (Raw)'!F140</f>
        <v>20.517241379310345</v>
      </c>
      <c r="G139" s="80" t="s">
        <v>122</v>
      </c>
      <c r="H139" s="80">
        <f>'Imports - Data (Raw)'!J140/'Imports - Data (Raw)'!I140</f>
        <v>22.175000000000001</v>
      </c>
      <c r="I139" s="80" t="s">
        <v>119</v>
      </c>
      <c r="J139" s="80">
        <f>'Imports - Data (Raw)'!M140/'Imports - Data (Raw)'!L140</f>
        <v>0.51773260127615373</v>
      </c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80"/>
      <c r="AO139" s="80"/>
      <c r="AP139" s="80"/>
      <c r="AQ139" s="80"/>
      <c r="AR139" s="81"/>
      <c r="AS139" s="80"/>
      <c r="AT139" s="80"/>
      <c r="AU139" s="80"/>
      <c r="AV139" s="80"/>
      <c r="AW139" s="80"/>
      <c r="AX139" s="80"/>
      <c r="AY139" s="80"/>
      <c r="AZ139" s="80"/>
      <c r="BA139" s="80"/>
      <c r="BB139" s="80"/>
      <c r="BC139" s="80"/>
      <c r="BD139" s="80"/>
      <c r="BE139" s="80"/>
      <c r="BF139" s="80"/>
      <c r="BG139" s="82"/>
      <c r="BH139" s="80"/>
      <c r="BI139" s="80"/>
      <c r="BJ139" s="80"/>
      <c r="BK139" s="83"/>
      <c r="BL139" s="80"/>
      <c r="BM139" s="84"/>
      <c r="BN139" s="84"/>
      <c r="BO139" s="84"/>
    </row>
    <row r="140" spans="1:67" x14ac:dyDescent="0.3">
      <c r="A140" s="88" t="s">
        <v>614</v>
      </c>
      <c r="B140" s="148" t="s">
        <v>346</v>
      </c>
      <c r="C140" s="80" t="s">
        <v>2</v>
      </c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  <c r="AC140" s="80"/>
      <c r="AD140" s="80"/>
      <c r="AE140" s="80"/>
      <c r="AF140" s="80"/>
      <c r="AG140" s="80"/>
      <c r="AH140" s="80"/>
      <c r="AI140" s="80"/>
      <c r="AJ140" s="80"/>
      <c r="AK140" s="80"/>
      <c r="AL140" s="80"/>
      <c r="AM140" s="80"/>
      <c r="AN140" s="80"/>
      <c r="AO140" s="80"/>
      <c r="AP140" s="80"/>
      <c r="AQ140" s="80"/>
      <c r="AR140" s="81"/>
      <c r="AS140" s="80"/>
      <c r="AT140" s="80"/>
      <c r="AU140" s="80"/>
      <c r="AV140" s="80"/>
      <c r="AW140" s="80" t="s">
        <v>57</v>
      </c>
      <c r="AX140" s="80">
        <f>'Imports - Data (Raw)'!BY141/'Imports - Data (Raw)'!BV141</f>
        <v>8.3227629513343793</v>
      </c>
      <c r="AY140" s="80" t="s">
        <v>120</v>
      </c>
      <c r="AZ140" s="80">
        <f>'Imports - Data (Raw)'!BY141/'Imports - Data (Raw)'!BX141</f>
        <v>144.85245901639345</v>
      </c>
      <c r="BA140" s="80" t="s">
        <v>57</v>
      </c>
      <c r="BB140" s="80">
        <f>'Imports - Data (Raw)'!CD141/'Imports - Data (Raw)'!CA141</f>
        <v>9.8927648578811365</v>
      </c>
      <c r="BC140" s="91" t="s">
        <v>120</v>
      </c>
      <c r="BD140" s="80">
        <f>'Imports - Data (Raw)'!CD141/'Imports - Data (Raw)'!CC141</f>
        <v>181.23076923076923</v>
      </c>
      <c r="BE140" s="80" t="s">
        <v>57</v>
      </c>
      <c r="BF140" s="80">
        <f>'Imports - Data (Raw)'!CI141/'Imports - Data (Raw)'!CF141</f>
        <v>5.7813253012048191</v>
      </c>
      <c r="BG140" s="87" t="s">
        <v>120</v>
      </c>
      <c r="BH140" s="80">
        <f>'Imports - Data (Raw)'!CI141/'Imports - Data (Raw)'!CH141</f>
        <v>97.928571428571431</v>
      </c>
      <c r="BI140" s="80" t="s">
        <v>57</v>
      </c>
      <c r="BJ140" s="80">
        <f>'Imports - Data (Raw)'!CN141/'Imports - Data (Raw)'!CK141</f>
        <v>11.413923367512142</v>
      </c>
      <c r="BK140" s="87" t="s">
        <v>120</v>
      </c>
      <c r="BL140" s="80">
        <f>'Imports - Data (Raw)'!CN141/'Imports - Data (Raw)'!CM141</f>
        <v>192.27272727272728</v>
      </c>
      <c r="BM140" s="84"/>
      <c r="BN140" s="84"/>
      <c r="BO140" s="84"/>
    </row>
    <row r="141" spans="1:67" x14ac:dyDescent="0.3">
      <c r="A141" s="88" t="s">
        <v>40</v>
      </c>
      <c r="B141" s="148" t="s">
        <v>346</v>
      </c>
      <c r="C141" s="80" t="s">
        <v>2</v>
      </c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  <c r="AR141" s="81"/>
      <c r="AS141" s="80"/>
      <c r="AT141" s="80"/>
      <c r="AU141" s="80"/>
      <c r="AV141" s="80"/>
      <c r="AW141" s="80"/>
      <c r="AX141" s="80"/>
      <c r="AY141" s="80"/>
      <c r="AZ141" s="80"/>
      <c r="BA141" s="80"/>
      <c r="BB141" s="80"/>
      <c r="BC141" s="91"/>
      <c r="BD141" s="80"/>
      <c r="BE141" s="80" t="s">
        <v>116</v>
      </c>
      <c r="BF141" s="80">
        <f>'Imports - Data (Raw)'!CI142/'Imports - Data (Raw)'!CF142</f>
        <v>6.5238095238095237</v>
      </c>
      <c r="BG141" s="87" t="s">
        <v>120</v>
      </c>
      <c r="BH141" s="80">
        <f>'Imports - Data (Raw)'!CI142/'Imports - Data (Raw)'!CH142</f>
        <v>548</v>
      </c>
      <c r="BI141" s="80" t="s">
        <v>116</v>
      </c>
      <c r="BJ141" s="80">
        <f>'Imports - Data (Raw)'!CN142/'Imports - Data (Raw)'!CK142</f>
        <v>1.1041666666666667</v>
      </c>
      <c r="BK141" s="87"/>
      <c r="BL141" s="80"/>
      <c r="BM141" s="84"/>
      <c r="BN141" s="84"/>
      <c r="BO141" s="84"/>
    </row>
    <row r="142" spans="1:67" x14ac:dyDescent="0.3">
      <c r="A142" s="88" t="s">
        <v>447</v>
      </c>
      <c r="B142" s="148" t="s">
        <v>344</v>
      </c>
      <c r="C142" s="80" t="s">
        <v>538</v>
      </c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  <c r="AC142" s="80"/>
      <c r="AD142" s="80"/>
      <c r="AE142" s="80"/>
      <c r="AF142" s="80"/>
      <c r="AG142" s="80"/>
      <c r="AH142" s="80"/>
      <c r="AI142" s="80"/>
      <c r="AJ142" s="80"/>
      <c r="AK142" s="80"/>
      <c r="AL142" s="80"/>
      <c r="AM142" s="80" t="s">
        <v>132</v>
      </c>
      <c r="AN142" s="80">
        <f>'Imports - Data (Raw)'!BH143/'Imports - Data (Raw)'!BG143</f>
        <v>80</v>
      </c>
      <c r="AO142" s="80" t="s">
        <v>132</v>
      </c>
      <c r="AP142" s="80">
        <f>'Imports - Data (Raw)'!BK143/'Imports - Data (Raw)'!BJ143</f>
        <v>80</v>
      </c>
      <c r="AQ142" s="80" t="s">
        <v>132</v>
      </c>
      <c r="AR142" s="81">
        <f>'Imports - Data (Raw)'!BN143/'Imports - Data (Raw)'!BM143</f>
        <v>80</v>
      </c>
      <c r="AS142" s="80" t="s">
        <v>132</v>
      </c>
      <c r="AT142" s="80">
        <f>'Imports - Data (Raw)'!BQ143/'Imports - Data (Raw)'!BP143</f>
        <v>80</v>
      </c>
      <c r="AU142" s="80" t="s">
        <v>132</v>
      </c>
      <c r="AV142" s="80">
        <f>'Imports - Data (Raw)'!BT143/'Imports - Data (Raw)'!BS143</f>
        <v>80</v>
      </c>
      <c r="AW142" s="80"/>
      <c r="AX142" s="80"/>
      <c r="AY142" s="80"/>
      <c r="AZ142" s="80"/>
      <c r="BA142" s="80"/>
      <c r="BB142" s="80"/>
      <c r="BC142" s="91"/>
      <c r="BD142" s="80"/>
      <c r="BE142" s="80"/>
      <c r="BF142" s="80"/>
      <c r="BG142" s="87"/>
      <c r="BH142" s="80"/>
      <c r="BI142" s="80"/>
      <c r="BJ142" s="80"/>
      <c r="BK142" s="87"/>
      <c r="BL142" s="80"/>
      <c r="BM142" s="84"/>
      <c r="BN142" s="84"/>
      <c r="BO142" s="84"/>
    </row>
    <row r="143" spans="1:67" x14ac:dyDescent="0.3">
      <c r="A143" s="88" t="s">
        <v>448</v>
      </c>
      <c r="B143" s="148" t="s">
        <v>344</v>
      </c>
      <c r="C143" s="80" t="s">
        <v>538</v>
      </c>
      <c r="D143" s="80">
        <f>'Imports - Data (Raw)'!D144/'Imports - Data (Raw)'!C144</f>
        <v>144.26666666666668</v>
      </c>
      <c r="E143" s="80" t="s">
        <v>132</v>
      </c>
      <c r="F143" s="80">
        <f>'Imports - Data (Raw)'!G144/'Imports - Data (Raw)'!F144</f>
        <v>157.50684931506851</v>
      </c>
      <c r="G143" s="80" t="s">
        <v>132</v>
      </c>
      <c r="H143" s="80">
        <f>'Imports - Data (Raw)'!J144/'Imports - Data (Raw)'!I144</f>
        <v>271.01910828025478</v>
      </c>
      <c r="I143" s="80" t="s">
        <v>132</v>
      </c>
      <c r="J143" s="80">
        <f>'Imports - Data (Raw)'!M144/'Imports - Data (Raw)'!L144</f>
        <v>148.23529411764707</v>
      </c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  <c r="AC143" s="80"/>
      <c r="AD143" s="80"/>
      <c r="AE143" s="80"/>
      <c r="AF143" s="80"/>
      <c r="AG143" s="80"/>
      <c r="AH143" s="80"/>
      <c r="AI143" s="80"/>
      <c r="AJ143" s="80"/>
      <c r="AK143" s="80"/>
      <c r="AL143" s="80"/>
      <c r="AM143" s="80"/>
      <c r="AN143" s="80"/>
      <c r="AO143" s="80"/>
      <c r="AP143" s="80"/>
      <c r="AQ143" s="80"/>
      <c r="AR143" s="81"/>
      <c r="AS143" s="80"/>
      <c r="AT143" s="80"/>
      <c r="AU143" s="80"/>
      <c r="AV143" s="80"/>
      <c r="AW143" s="80"/>
      <c r="AX143" s="80"/>
      <c r="AY143" s="80"/>
      <c r="AZ143" s="80"/>
      <c r="BA143" s="80"/>
      <c r="BB143" s="80"/>
      <c r="BC143" s="91"/>
      <c r="BD143" s="80"/>
      <c r="BE143" s="80"/>
      <c r="BF143" s="80"/>
      <c r="BG143" s="82"/>
      <c r="BH143" s="80"/>
      <c r="BI143" s="80"/>
      <c r="BJ143" s="80"/>
      <c r="BK143" s="83"/>
      <c r="BL143" s="80"/>
      <c r="BM143" s="84"/>
      <c r="BN143" s="84"/>
      <c r="BO143" s="84"/>
    </row>
    <row r="144" spans="1:67" x14ac:dyDescent="0.3">
      <c r="A144" s="88" t="s">
        <v>449</v>
      </c>
      <c r="B144" s="148" t="s">
        <v>346</v>
      </c>
      <c r="C144" s="80" t="s">
        <v>2</v>
      </c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 t="s">
        <v>121</v>
      </c>
      <c r="X144" s="80">
        <f>'Imports - Data (Raw)'!AH145/'Imports - Data (Raw)'!AG145/25</f>
        <v>3.3778154106689247</v>
      </c>
      <c r="Y144" s="80" t="s">
        <v>120</v>
      </c>
      <c r="Z144" s="80">
        <f>'Imports - Data (Raw)'!AJ145/'Imports - Data (Raw)'!AI145/25</f>
        <v>6.741925396470851</v>
      </c>
      <c r="AA144" s="80">
        <f>'Imports - Data (Raw)'!AL145/'Imports - Data (Raw)'!AK145/25</f>
        <v>7.8909090909090915</v>
      </c>
      <c r="AB144" s="80">
        <f>'Imports - Data (Raw)'!AN145/'Imports - Data (Raw)'!AM145/25</f>
        <v>6.8728652751423143</v>
      </c>
      <c r="AC144" s="80">
        <f>'Imports - Data (Raw)'!AP145/'Imports - Data (Raw)'!AO145/25</f>
        <v>9.2213279678068414</v>
      </c>
      <c r="AD144" s="80"/>
      <c r="AE144" s="80"/>
      <c r="AF144" s="80"/>
      <c r="AG144" s="80"/>
      <c r="AH144" s="80"/>
      <c r="AI144" s="80"/>
      <c r="AJ144" s="80"/>
      <c r="AK144" s="80"/>
      <c r="AL144" s="80"/>
      <c r="AM144" s="80"/>
      <c r="AN144" s="80"/>
      <c r="AO144" s="80"/>
      <c r="AP144" s="80"/>
      <c r="AQ144" s="80"/>
      <c r="AR144" s="81"/>
      <c r="AS144" s="80"/>
      <c r="AT144" s="80"/>
      <c r="AU144" s="80"/>
      <c r="AV144" s="80"/>
      <c r="AW144" s="80"/>
      <c r="AX144" s="80"/>
      <c r="AY144" s="80"/>
      <c r="AZ144" s="80"/>
      <c r="BA144" s="80"/>
      <c r="BB144" s="80"/>
      <c r="BC144" s="91"/>
      <c r="BD144" s="80"/>
      <c r="BE144" s="80"/>
      <c r="BF144" s="80"/>
      <c r="BG144" s="82"/>
      <c r="BH144" s="80"/>
      <c r="BI144" s="80"/>
      <c r="BJ144" s="80"/>
      <c r="BK144" s="83"/>
      <c r="BL144" s="80"/>
      <c r="BM144" s="84"/>
      <c r="BN144" s="84"/>
      <c r="BO144" s="84"/>
    </row>
    <row r="145" spans="1:103" x14ac:dyDescent="0.3">
      <c r="A145" s="88" t="s">
        <v>450</v>
      </c>
      <c r="B145" s="148" t="s">
        <v>348</v>
      </c>
      <c r="C145" s="80" t="s">
        <v>498</v>
      </c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  <c r="AD145" s="80" t="s">
        <v>125</v>
      </c>
      <c r="AE145" s="80">
        <f>'Imports - Data (Raw)'!AS146/'Imports - Data (Raw)'!AR146</f>
        <v>1.6000483909992742</v>
      </c>
      <c r="AF145" s="80">
        <f>'Imports - Data (Raw)'!AU146/'Imports - Data (Raw)'!AT146</f>
        <v>1.8390920272839093</v>
      </c>
      <c r="AG145" s="80">
        <f>'Imports - Data (Raw)'!AW146/'Imports - Data (Raw)'!AV146</f>
        <v>1.518664839151818</v>
      </c>
      <c r="AH145" s="80" t="s">
        <v>125</v>
      </c>
      <c r="AI145" s="80">
        <f>'Imports - Data (Raw)'!AZ146/'Imports - Data (Raw)'!AY146</f>
        <v>1.9995668808200391</v>
      </c>
      <c r="AJ145" s="80">
        <f>'Imports - Data (Raw)'!BB146/'Imports - Data (Raw)'!BA146</f>
        <v>2.1875</v>
      </c>
      <c r="AK145" s="80"/>
      <c r="AL145" s="80"/>
      <c r="AM145" s="80"/>
      <c r="AN145" s="80"/>
      <c r="AO145" s="80"/>
      <c r="AP145" s="80"/>
      <c r="AQ145" s="80"/>
      <c r="AR145" s="81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/>
      <c r="BF145" s="80"/>
      <c r="BG145" s="82"/>
      <c r="BH145" s="80"/>
      <c r="BI145" s="80"/>
      <c r="BJ145" s="80"/>
      <c r="BK145" s="83"/>
      <c r="BL145" s="80"/>
      <c r="BM145" s="84"/>
      <c r="BN145" s="84"/>
      <c r="BO145" s="84"/>
    </row>
    <row r="146" spans="1:103" x14ac:dyDescent="0.3">
      <c r="A146" s="88" t="s">
        <v>451</v>
      </c>
      <c r="B146" s="148" t="s">
        <v>343</v>
      </c>
      <c r="C146" s="80" t="s">
        <v>541</v>
      </c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 t="s">
        <v>122</v>
      </c>
      <c r="X146" s="80">
        <f>'Imports - Data (Raw)'!AH147/'Imports - Data (Raw)'!AG147/25</f>
        <v>63.246896551724141</v>
      </c>
      <c r="Y146" s="181" t="s">
        <v>122</v>
      </c>
      <c r="Z146" s="80">
        <f>'Imports - Data (Raw)'!AJ147/'Imports - Data (Raw)'!AI147/25</f>
        <v>47.57479508196721</v>
      </c>
      <c r="AA146" s="80">
        <f>'Imports - Data (Raw)'!AL147/'Imports - Data (Raw)'!AK147/25</f>
        <v>52.671201814058961</v>
      </c>
      <c r="AB146" s="80">
        <f>'Imports - Data (Raw)'!AN147/'Imports - Data (Raw)'!AM147/25</f>
        <v>55.294635004397541</v>
      </c>
      <c r="AC146" s="80">
        <f>'Imports - Data (Raw)'!AP147/'Imports - Data (Raw)'!AO147/25</f>
        <v>75.625465230166498</v>
      </c>
      <c r="AD146" s="80" t="s">
        <v>122</v>
      </c>
      <c r="AE146" s="80">
        <f>'Imports - Data (Raw)'!AS147/'Imports - Data (Raw)'!AR147</f>
        <v>35.479653102068042</v>
      </c>
      <c r="AF146" s="80">
        <f>'Imports - Data (Raw)'!AU147/'Imports - Data (Raw)'!AT147</f>
        <v>34.054054054054056</v>
      </c>
      <c r="AG146" s="80">
        <f>'Imports - Data (Raw)'!AW147/'Imports - Data (Raw)'!AV147</f>
        <v>32.370264660093412</v>
      </c>
      <c r="AH146" s="80" t="s">
        <v>122</v>
      </c>
      <c r="AI146" s="80">
        <f>'Imports - Data (Raw)'!AZ147/'Imports - Data (Raw)'!AY147</f>
        <v>28.923238145140161</v>
      </c>
      <c r="AJ146" s="80">
        <f>'Imports - Data (Raw)'!BB147/'Imports - Data (Raw)'!BA147</f>
        <v>29.75</v>
      </c>
      <c r="AK146" s="80" t="s">
        <v>122</v>
      </c>
      <c r="AL146" s="80">
        <f>'Imports - Data (Raw)'!BE147/'Imports - Data (Raw)'!BD147</f>
        <v>40</v>
      </c>
      <c r="AM146" s="80"/>
      <c r="AN146" s="80"/>
      <c r="AO146" s="80"/>
      <c r="AP146" s="80"/>
      <c r="AQ146" s="80"/>
      <c r="AR146" s="81"/>
      <c r="AS146" s="80"/>
      <c r="AT146" s="80"/>
      <c r="AU146" s="80"/>
      <c r="AV146" s="80"/>
      <c r="AW146" s="80"/>
      <c r="AX146" s="80"/>
      <c r="AY146" s="80" t="s">
        <v>120</v>
      </c>
      <c r="AZ146" s="80">
        <f>'Imports - Data (Raw)'!BY147/'Imports - Data (Raw)'!BX147</f>
        <v>133.56836461126005</v>
      </c>
      <c r="BA146" s="80"/>
      <c r="BB146" s="80"/>
      <c r="BC146" s="91" t="s">
        <v>120</v>
      </c>
      <c r="BD146" s="80">
        <f>'Imports - Data (Raw)'!CD147/'Imports - Data (Raw)'!CC147</f>
        <v>180.12658227848101</v>
      </c>
      <c r="BE146" s="80"/>
      <c r="BF146" s="80"/>
      <c r="BG146" s="82" t="s">
        <v>120</v>
      </c>
      <c r="BH146" s="80">
        <f>'Imports - Data (Raw)'!CI147/'Imports - Data (Raw)'!CH147</f>
        <v>152.75757575757575</v>
      </c>
      <c r="BI146" s="80"/>
      <c r="BJ146" s="80"/>
      <c r="BK146" s="83" t="s">
        <v>120</v>
      </c>
      <c r="BL146" s="80">
        <f>'Imports - Data (Raw)'!CN147/'Imports - Data (Raw)'!CM147</f>
        <v>128.88</v>
      </c>
      <c r="BM146" s="84"/>
      <c r="BN146" s="84"/>
      <c r="BO146" s="84"/>
    </row>
    <row r="147" spans="1:103" x14ac:dyDescent="0.3">
      <c r="A147" s="88" t="s">
        <v>41</v>
      </c>
      <c r="B147" s="148" t="s">
        <v>346</v>
      </c>
      <c r="C147" s="80" t="s">
        <v>2</v>
      </c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  <c r="AC147" s="80"/>
      <c r="AD147" s="80"/>
      <c r="AE147" s="80"/>
      <c r="AF147" s="80"/>
      <c r="AG147" s="80"/>
      <c r="AH147" s="80"/>
      <c r="AI147" s="80"/>
      <c r="AJ147" s="80"/>
      <c r="AK147" s="80" t="s">
        <v>2</v>
      </c>
      <c r="AL147" s="80">
        <f>'Imports - Data (Raw)'!BE148/'Imports - Data (Raw)'!BD148</f>
        <v>2.3998445193055198</v>
      </c>
      <c r="AM147" s="80" t="s">
        <v>2</v>
      </c>
      <c r="AN147" s="80">
        <f>'Imports - Data (Raw)'!BH148/'Imports - Data (Raw)'!BG148/$D$273</f>
        <v>9.3424308411864008</v>
      </c>
      <c r="AO147" s="80" t="s">
        <v>2</v>
      </c>
      <c r="AP147" s="80">
        <f>'Imports - Data (Raw)'!BK148/'Imports - Data (Raw)'!BJ148/$D$273</f>
        <v>9.3430786360729936</v>
      </c>
      <c r="AQ147" s="80" t="s">
        <v>2</v>
      </c>
      <c r="AR147" s="81">
        <f>'Imports - Data (Raw)'!BN148/'Imports - Data (Raw)'!BM148/$D$273</f>
        <v>9.3430538403259522</v>
      </c>
      <c r="AS147" s="80" t="s">
        <v>2</v>
      </c>
      <c r="AT147" s="80">
        <f>'Imports - Data (Raw)'!BQ148/'Imports - Data (Raw)'!BP148/$D$273</f>
        <v>9.3427984257144008</v>
      </c>
      <c r="AU147" s="80"/>
      <c r="AV147" s="80"/>
      <c r="AW147" s="80" t="s">
        <v>125</v>
      </c>
      <c r="AX147" s="80">
        <f>'Imports - Data (Raw)'!BY148/'Imports - Data (Raw)'!BV148</f>
        <v>7.3717774762550885</v>
      </c>
      <c r="AY147" s="80" t="s">
        <v>120</v>
      </c>
      <c r="AZ147" s="80">
        <f>'Imports - Data (Raw)'!BY148/'Imports - Data (Raw)'!BX148</f>
        <v>30.183333333333334</v>
      </c>
      <c r="BA147" s="80" t="s">
        <v>125</v>
      </c>
      <c r="BB147" s="80">
        <f>'Imports - Data (Raw)'!CD148/'Imports - Data (Raw)'!CA148</f>
        <v>8.5860058309037903</v>
      </c>
      <c r="BC147" s="91" t="s">
        <v>120</v>
      </c>
      <c r="BD147" s="80">
        <f>'Imports - Data (Raw)'!CD148/'Imports - Data (Raw)'!CC148</f>
        <v>34.244186046511629</v>
      </c>
      <c r="BE147" s="80" t="s">
        <v>125</v>
      </c>
      <c r="BF147" s="80">
        <f>'Imports - Data (Raw)'!CI148/'Imports - Data (Raw)'!CF148</f>
        <v>12.520673813169985</v>
      </c>
      <c r="BG147" s="87" t="s">
        <v>120</v>
      </c>
      <c r="BH147" s="80">
        <f>'Imports - Data (Raw)'!CI148/'Imports - Data (Raw)'!CH148</f>
        <v>46.192090395480228</v>
      </c>
      <c r="BI147" s="80" t="s">
        <v>125</v>
      </c>
      <c r="BJ147" s="80">
        <f>'Imports - Data (Raw)'!CN148/'Imports - Data (Raw)'!CK148</f>
        <v>6.5146579804560263</v>
      </c>
      <c r="BK147" s="87" t="s">
        <v>120</v>
      </c>
      <c r="BL147" s="80">
        <f>'Imports - Data (Raw)'!CN148/'Imports - Data (Raw)'!CM148</f>
        <v>26.845637583892618</v>
      </c>
      <c r="BM147" s="84"/>
      <c r="BN147" s="84"/>
      <c r="BO147" s="84"/>
    </row>
    <row r="148" spans="1:103" x14ac:dyDescent="0.3">
      <c r="A148" s="93" t="s">
        <v>452</v>
      </c>
      <c r="B148" s="148" t="s">
        <v>344</v>
      </c>
      <c r="C148" s="80" t="s">
        <v>538</v>
      </c>
      <c r="D148" s="80"/>
      <c r="E148" s="80"/>
      <c r="F148" s="80"/>
      <c r="G148" s="80"/>
      <c r="H148" s="80"/>
      <c r="I148" s="80"/>
      <c r="J148" s="80"/>
      <c r="K148" s="80" t="s">
        <v>132</v>
      </c>
      <c r="L148" s="80">
        <f>'Imports - Data (Raw)'!P149/'Imports - Data (Raw)'!O149</f>
        <v>221.55038759689921</v>
      </c>
      <c r="M148" s="80" t="s">
        <v>132</v>
      </c>
      <c r="N148" s="80">
        <f>'Imports - Data (Raw)'!S149/'Imports - Data (Raw)'!R149</f>
        <v>122.22891566265061</v>
      </c>
      <c r="O148" s="80" t="s">
        <v>132</v>
      </c>
      <c r="P148" s="80">
        <f>'Imports - Data (Raw)'!V149/'Imports - Data (Raw)'!U149</f>
        <v>123.44827586206897</v>
      </c>
      <c r="Q148" s="80" t="s">
        <v>132</v>
      </c>
      <c r="R148" s="80">
        <f>'Imports - Data (Raw)'!Y149/'Imports - Data (Raw)'!X149</f>
        <v>101.04803493449782</v>
      </c>
      <c r="S148" s="80" t="s">
        <v>132</v>
      </c>
      <c r="T148" s="80">
        <f>'Imports - Data (Raw)'!AB149/'Imports - Data (Raw)'!AA149</f>
        <v>115.61904761904762</v>
      </c>
      <c r="U148" s="80" t="s">
        <v>132</v>
      </c>
      <c r="V148" s="80">
        <f>'Imports - Data (Raw)'!AE149/'Imports - Data (Raw)'!AD149</f>
        <v>88.489208633093526</v>
      </c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1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2"/>
      <c r="BH148" s="80"/>
      <c r="BI148" s="80"/>
      <c r="BJ148" s="80"/>
      <c r="BK148" s="83"/>
      <c r="BL148" s="80"/>
      <c r="BM148" s="84"/>
      <c r="BN148" s="84"/>
      <c r="BO148" s="84"/>
    </row>
    <row r="149" spans="1:103" x14ac:dyDescent="0.3">
      <c r="A149" s="93" t="s">
        <v>453</v>
      </c>
      <c r="B149" s="148" t="s">
        <v>349</v>
      </c>
      <c r="C149" s="80" t="s">
        <v>540</v>
      </c>
      <c r="D149" s="80"/>
      <c r="E149" s="80"/>
      <c r="F149" s="80"/>
      <c r="G149" s="80"/>
      <c r="H149" s="80"/>
      <c r="I149" s="80"/>
      <c r="J149" s="80"/>
      <c r="K149" s="80" t="s">
        <v>119</v>
      </c>
      <c r="L149" s="80">
        <f>'Imports - Data (Raw)'!P150/'Imports - Data (Raw)'!O150</f>
        <v>6.5123010130246017</v>
      </c>
      <c r="M149" s="80" t="s">
        <v>119</v>
      </c>
      <c r="N149" s="80">
        <f>'Imports - Data (Raw)'!S150/'Imports - Data (Raw)'!R150</f>
        <v>5.5412118931125329</v>
      </c>
      <c r="O149" s="80" t="s">
        <v>119</v>
      </c>
      <c r="P149" s="80">
        <f>'Imports - Data (Raw)'!V150/'Imports - Data (Raw)'!U150</f>
        <v>5.3365578395808138</v>
      </c>
      <c r="Q149" s="80" t="s">
        <v>119</v>
      </c>
      <c r="R149" s="80">
        <f>'Imports - Data (Raw)'!Y150/'Imports - Data (Raw)'!X150</f>
        <v>7.1890897946674839</v>
      </c>
      <c r="S149" s="80" t="s">
        <v>119</v>
      </c>
      <c r="T149" s="80">
        <f>'Imports - Data (Raw)'!AB150/'Imports - Data (Raw)'!AA150</f>
        <v>7.8579499596448752</v>
      </c>
      <c r="U149" s="80" t="s">
        <v>119</v>
      </c>
      <c r="V149" s="80">
        <f>'Imports - Data (Raw)'!AE150/'Imports - Data (Raw)'!AD150</f>
        <v>7.6751450245426147</v>
      </c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1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2"/>
      <c r="BH149" s="80"/>
      <c r="BI149" s="80"/>
      <c r="BJ149" s="80"/>
      <c r="BK149" s="83"/>
      <c r="BL149" s="80"/>
      <c r="BM149" s="84"/>
      <c r="BN149" s="84"/>
      <c r="BO149" s="84"/>
    </row>
    <row r="150" spans="1:103" x14ac:dyDescent="0.3">
      <c r="A150" s="88" t="s">
        <v>637</v>
      </c>
      <c r="B150" s="148" t="s">
        <v>344</v>
      </c>
      <c r="C150" s="80" t="s">
        <v>538</v>
      </c>
      <c r="D150" s="80"/>
      <c r="E150" s="80"/>
      <c r="F150" s="80"/>
      <c r="G150" s="80"/>
      <c r="H150" s="80"/>
      <c r="I150" s="80"/>
      <c r="J150" s="80"/>
      <c r="K150" s="80" t="s">
        <v>132</v>
      </c>
      <c r="L150" s="80">
        <f>'Imports - Data (Raw)'!P151/'Imports - Data (Raw)'!O151</f>
        <v>12.607387140902873</v>
      </c>
      <c r="M150" s="80" t="s">
        <v>132</v>
      </c>
      <c r="N150" s="80">
        <f>'Imports - Data (Raw)'!S151/'Imports - Data (Raw)'!R151</f>
        <v>12.94311697574893</v>
      </c>
      <c r="O150" s="80" t="s">
        <v>132</v>
      </c>
      <c r="P150" s="80">
        <f>'Imports - Data (Raw)'!V151/'Imports - Data (Raw)'!U151</f>
        <v>12.946411483253588</v>
      </c>
      <c r="Q150" s="80" t="s">
        <v>132</v>
      </c>
      <c r="R150" s="80">
        <f>'Imports - Data (Raw)'!Y151/'Imports - Data (Raw)'!X151</f>
        <v>15.563465616479855</v>
      </c>
      <c r="S150" s="80" t="s">
        <v>132</v>
      </c>
      <c r="T150" s="80">
        <f>'Imports - Data (Raw)'!AB151/'Imports - Data (Raw)'!AA151</f>
        <v>14.28923076923077</v>
      </c>
      <c r="U150" s="80" t="s">
        <v>132</v>
      </c>
      <c r="V150" s="80">
        <f>'Imports - Data (Raw)'!AE151/'Imports - Data (Raw)'!AD151</f>
        <v>5.4096432771462171</v>
      </c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1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2"/>
      <c r="BH150" s="80"/>
      <c r="BI150" s="80"/>
      <c r="BJ150" s="80"/>
      <c r="BK150" s="83"/>
      <c r="BL150" s="80"/>
      <c r="BM150" s="84"/>
      <c r="BN150" s="84"/>
      <c r="BO150" s="84"/>
    </row>
    <row r="151" spans="1:103" x14ac:dyDescent="0.3">
      <c r="A151" s="88" t="s">
        <v>636</v>
      </c>
      <c r="B151" s="148" t="s">
        <v>344</v>
      </c>
      <c r="C151" s="80" t="s">
        <v>538</v>
      </c>
      <c r="D151" s="80"/>
      <c r="E151" s="80"/>
      <c r="F151" s="80"/>
      <c r="G151" s="80"/>
      <c r="H151" s="80"/>
      <c r="I151" s="80"/>
      <c r="J151" s="80"/>
      <c r="K151" s="80" t="s">
        <v>132</v>
      </c>
      <c r="L151" s="80">
        <f>'Imports - Data (Raw)'!P152/'Imports - Data (Raw)'!O152</f>
        <v>36.284883720930232</v>
      </c>
      <c r="M151" s="80" t="s">
        <v>132</v>
      </c>
      <c r="N151" s="80">
        <f>'Imports - Data (Raw)'!S152/'Imports - Data (Raw)'!R152</f>
        <v>37.788600288600286</v>
      </c>
      <c r="O151" s="80" t="s">
        <v>132</v>
      </c>
      <c r="P151" s="80">
        <f>'Imports - Data (Raw)'!V152/'Imports - Data (Raw)'!U152</f>
        <v>37.679814385150813</v>
      </c>
      <c r="Q151" s="181" t="s">
        <v>132</v>
      </c>
      <c r="R151" s="80">
        <f>'Imports - Data (Raw)'!Y152/'Imports - Data (Raw)'!X152</f>
        <v>78.900862068965523</v>
      </c>
      <c r="S151" s="80" t="s">
        <v>122</v>
      </c>
      <c r="T151" s="80">
        <f>'Imports - Data (Raw)'!AB152/'Imports - Data (Raw)'!AA152</f>
        <v>84.415584415584419</v>
      </c>
      <c r="U151" s="80" t="s">
        <v>122</v>
      </c>
      <c r="V151" s="80">
        <f>'Imports - Data (Raw)'!AE152/'Imports - Data (Raw)'!AD152</f>
        <v>69.989519040409917</v>
      </c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1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2"/>
      <c r="BH151" s="80"/>
      <c r="BI151" s="80"/>
      <c r="BJ151" s="80"/>
      <c r="BK151" s="83"/>
      <c r="BL151" s="80"/>
      <c r="BM151" s="84"/>
      <c r="BN151" s="84"/>
      <c r="BO151" s="84"/>
    </row>
    <row r="152" spans="1:103" x14ac:dyDescent="0.3">
      <c r="A152" s="88" t="s">
        <v>454</v>
      </c>
      <c r="B152" s="148" t="s">
        <v>352</v>
      </c>
      <c r="C152" s="80" t="s">
        <v>546</v>
      </c>
      <c r="D152" s="80"/>
      <c r="E152" s="80"/>
      <c r="F152" s="80"/>
      <c r="G152" s="80"/>
      <c r="H152" s="80"/>
      <c r="I152" s="80"/>
      <c r="J152" s="80"/>
      <c r="K152" s="80" t="s">
        <v>57</v>
      </c>
      <c r="L152" s="80">
        <f>'Imports - Data (Raw)'!P153/'Imports - Data (Raw)'!O153</f>
        <v>2.1818181818181817</v>
      </c>
      <c r="M152" s="80" t="s">
        <v>57</v>
      </c>
      <c r="N152" s="80">
        <f>'Imports - Data (Raw)'!S153/'Imports - Data (Raw)'!R153</f>
        <v>2.9864596497562736</v>
      </c>
      <c r="O152" s="80" t="s">
        <v>57</v>
      </c>
      <c r="P152" s="80">
        <f>'Imports - Data (Raw)'!V153/'Imports - Data (Raw)'!U153</f>
        <v>3.1914650409601828</v>
      </c>
      <c r="Q152" s="80" t="s">
        <v>57</v>
      </c>
      <c r="R152" s="80">
        <f>'Imports - Data (Raw)'!Y153/'Imports - Data (Raw)'!X153</f>
        <v>3.2004904966278356</v>
      </c>
      <c r="S152" s="80" t="s">
        <v>57</v>
      </c>
      <c r="T152" s="80">
        <f>'Imports - Data (Raw)'!AB153/'Imports - Data (Raw)'!AA153</f>
        <v>3.4157960718763061</v>
      </c>
      <c r="U152" s="80" t="s">
        <v>57</v>
      </c>
      <c r="V152" s="80">
        <f>'Imports - Data (Raw)'!AE153/'Imports - Data (Raw)'!AD153</f>
        <v>2.0317694865164388</v>
      </c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1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2"/>
      <c r="BH152" s="80"/>
      <c r="BI152" s="80"/>
      <c r="BJ152" s="80"/>
      <c r="BK152" s="83"/>
      <c r="BL152" s="80"/>
      <c r="BM152" s="84"/>
      <c r="BN152" s="84"/>
      <c r="BO152" s="84"/>
    </row>
    <row r="153" spans="1:103" x14ac:dyDescent="0.3">
      <c r="A153" s="88" t="s">
        <v>615</v>
      </c>
      <c r="B153" s="148" t="s">
        <v>344</v>
      </c>
      <c r="C153" s="80" t="s">
        <v>538</v>
      </c>
      <c r="D153" s="80"/>
      <c r="E153" s="80"/>
      <c r="F153" s="80"/>
      <c r="G153" s="80"/>
      <c r="H153" s="80"/>
      <c r="I153" s="80"/>
      <c r="J153" s="80"/>
      <c r="K153" s="80" t="s">
        <v>132</v>
      </c>
      <c r="L153" s="80">
        <f>'Imports - Data (Raw)'!P154/'Imports - Data (Raw)'!O154</f>
        <v>10.489795918367347</v>
      </c>
      <c r="M153" s="80" t="s">
        <v>132</v>
      </c>
      <c r="N153" s="80">
        <f>'Imports - Data (Raw)'!S154/'Imports - Data (Raw)'!R154</f>
        <v>10.35645472061657</v>
      </c>
      <c r="O153" s="80" t="s">
        <v>132</v>
      </c>
      <c r="P153" s="80">
        <f>'Imports - Data (Raw)'!V154/'Imports - Data (Raw)'!U154</f>
        <v>10.161290322580646</v>
      </c>
      <c r="Q153" s="80" t="s">
        <v>132</v>
      </c>
      <c r="R153" s="80">
        <f>'Imports - Data (Raw)'!Y154/'Imports - Data (Raw)'!X154</f>
        <v>11.200787401574804</v>
      </c>
      <c r="S153" s="80" t="s">
        <v>132</v>
      </c>
      <c r="T153" s="80">
        <f>'Imports - Data (Raw)'!AB154/'Imports - Data (Raw)'!AA154</f>
        <v>11.517948717948718</v>
      </c>
      <c r="U153" s="80" t="s">
        <v>132</v>
      </c>
      <c r="V153" s="80">
        <f>'Imports - Data (Raw)'!AE154/'Imports - Data (Raw)'!AD154</f>
        <v>18.298555377207062</v>
      </c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  <c r="AH153" s="80"/>
      <c r="AI153" s="80"/>
      <c r="AJ153" s="80"/>
      <c r="AK153" s="80"/>
      <c r="AL153" s="80"/>
      <c r="AM153" s="80"/>
      <c r="AN153" s="80"/>
      <c r="AO153" s="80"/>
      <c r="AP153" s="80"/>
      <c r="AQ153" s="80"/>
      <c r="AR153" s="81"/>
      <c r="AS153" s="80"/>
      <c r="AT153" s="80"/>
      <c r="AU153" s="80"/>
      <c r="AV153" s="80"/>
      <c r="AW153" s="80"/>
      <c r="AX153" s="80"/>
      <c r="AY153" s="80"/>
      <c r="AZ153" s="80"/>
      <c r="BA153" s="80"/>
      <c r="BB153" s="80"/>
      <c r="BC153" s="80"/>
      <c r="BD153" s="80"/>
      <c r="BE153" s="80"/>
      <c r="BF153" s="80"/>
      <c r="BG153" s="82"/>
      <c r="BH153" s="80"/>
      <c r="BI153" s="80"/>
      <c r="BJ153" s="80"/>
      <c r="BK153" s="83"/>
      <c r="BL153" s="80"/>
      <c r="BM153" s="84"/>
      <c r="BN153" s="84"/>
      <c r="BO153" s="84"/>
    </row>
    <row r="154" spans="1:103" x14ac:dyDescent="0.3">
      <c r="A154" s="79" t="s">
        <v>42</v>
      </c>
      <c r="B154" s="148" t="s">
        <v>346</v>
      </c>
      <c r="C154" s="80" t="s">
        <v>2</v>
      </c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 t="s">
        <v>160</v>
      </c>
      <c r="AN154" s="80">
        <f>'Imports - Data (Raw)'!BH155/'Imports - Data (Raw)'!BG155</f>
        <v>2</v>
      </c>
      <c r="AO154" s="80" t="s">
        <v>160</v>
      </c>
      <c r="AP154" s="80">
        <f>'Imports - Data (Raw)'!BK155/'Imports - Data (Raw)'!BJ155</f>
        <v>2.0102577945741666</v>
      </c>
      <c r="AQ154" s="80" t="s">
        <v>160</v>
      </c>
      <c r="AR154" s="81">
        <f>'Imports - Data (Raw)'!BN155/'Imports - Data (Raw)'!BM155</f>
        <v>2.3667863934079865</v>
      </c>
      <c r="AS154" s="80" t="s">
        <v>160</v>
      </c>
      <c r="AT154" s="80">
        <f>'Imports - Data (Raw)'!BQ155/'Imports - Data (Raw)'!BP155</f>
        <v>2</v>
      </c>
      <c r="AU154" s="80" t="s">
        <v>160</v>
      </c>
      <c r="AV154" s="80">
        <f>'Imports - Data (Raw)'!BT155/'Imports - Data (Raw)'!BS155</f>
        <v>2.0002142500059512</v>
      </c>
      <c r="AW154" s="80"/>
      <c r="AX154" s="80"/>
      <c r="AY154" s="80" t="s">
        <v>120</v>
      </c>
      <c r="AZ154" s="80">
        <f>'Imports - Data (Raw)'!BY155/'Imports - Data (Raw)'!BX155</f>
        <v>1.9180099621916822</v>
      </c>
      <c r="BA154" s="80"/>
      <c r="BB154" s="80"/>
      <c r="BC154" s="91" t="s">
        <v>120</v>
      </c>
      <c r="BD154" s="80">
        <f>'Imports - Data (Raw)'!CD155/'Imports - Data (Raw)'!CC155</f>
        <v>2.6728240003267572</v>
      </c>
      <c r="BE154" s="80"/>
      <c r="BF154" s="80"/>
      <c r="BG154" s="82"/>
      <c r="BH154" s="80"/>
      <c r="BI154" s="80"/>
      <c r="BJ154" s="80"/>
      <c r="BK154" s="83"/>
      <c r="BL154" s="80"/>
      <c r="BM154" s="84"/>
      <c r="BN154" s="84"/>
      <c r="BO154" s="84"/>
    </row>
    <row r="155" spans="1:103" x14ac:dyDescent="0.3">
      <c r="AR155" s="94"/>
    </row>
    <row r="158" spans="1:103" s="156" customFormat="1" x14ac:dyDescent="0.3">
      <c r="A158" s="154" t="s">
        <v>499</v>
      </c>
      <c r="B158" s="155"/>
      <c r="F158" s="157"/>
      <c r="G158" s="155"/>
      <c r="L158" s="157"/>
      <c r="O158" s="155"/>
      <c r="P158" s="155"/>
      <c r="R158" s="157"/>
      <c r="X158" s="157"/>
      <c r="AD158" s="157"/>
      <c r="AH158" s="157"/>
      <c r="AJ158" s="155"/>
      <c r="AM158" s="157"/>
      <c r="AR158" s="157"/>
      <c r="AV158" s="157"/>
      <c r="BB158" s="157"/>
      <c r="BD158" s="157"/>
      <c r="BG158" s="155"/>
      <c r="BJ158" s="157"/>
      <c r="BO158" s="157"/>
      <c r="BU158" s="157"/>
      <c r="BY158" s="157"/>
      <c r="CE158" s="157"/>
      <c r="CH158" s="157"/>
      <c r="CL158" s="157"/>
      <c r="CO158" s="157"/>
      <c r="CR158" s="157"/>
      <c r="CV158" s="157"/>
      <c r="CY158" s="157"/>
    </row>
    <row r="159" spans="1:103" s="155" customFormat="1" x14ac:dyDescent="0.3">
      <c r="A159" s="155" t="s">
        <v>281</v>
      </c>
      <c r="B159" s="155">
        <v>1</v>
      </c>
      <c r="C159" s="157" t="s">
        <v>109</v>
      </c>
      <c r="D159" s="158">
        <v>108</v>
      </c>
      <c r="E159" s="157" t="s">
        <v>500</v>
      </c>
      <c r="F159" s="167">
        <f>D159/F169</f>
        <v>4.8214285714285716E-2</v>
      </c>
      <c r="G159" s="162" t="s">
        <v>120</v>
      </c>
      <c r="H159" s="158"/>
      <c r="I159" s="157"/>
      <c r="J159" s="157"/>
      <c r="K159" s="157"/>
      <c r="M159" s="159"/>
      <c r="O159" s="157"/>
      <c r="P159" s="157"/>
      <c r="Q159" s="157"/>
      <c r="S159" s="158"/>
      <c r="T159" s="160"/>
      <c r="U159" s="157"/>
      <c r="V159" s="157"/>
      <c r="W159" s="157"/>
      <c r="X159" s="161"/>
      <c r="Z159" s="158"/>
      <c r="AA159" s="158"/>
      <c r="AB159" s="157"/>
      <c r="AC159" s="157"/>
      <c r="AF159" s="157"/>
      <c r="AG159" s="157"/>
      <c r="AI159" s="157"/>
      <c r="AJ159" s="158"/>
      <c r="AK159" s="157"/>
      <c r="AL159" s="157"/>
      <c r="AP159" s="157"/>
      <c r="AQ159" s="157"/>
      <c r="AS159" s="157"/>
      <c r="AT159" s="158"/>
      <c r="AU159" s="157"/>
      <c r="AW159" s="157"/>
      <c r="AY159" s="158"/>
      <c r="AZ159" s="157"/>
      <c r="BA159" s="157"/>
      <c r="BE159" s="157"/>
      <c r="BG159" s="158"/>
      <c r="BH159" s="157"/>
      <c r="BI159" s="157"/>
      <c r="BL159" s="157"/>
      <c r="BM159" s="158"/>
      <c r="BN159" s="157"/>
      <c r="BP159" s="157"/>
      <c r="BR159" s="158"/>
      <c r="BS159" s="157"/>
      <c r="BT159" s="157"/>
      <c r="BW159" s="157"/>
      <c r="BX159" s="157"/>
      <c r="BZ159" s="157"/>
      <c r="CA159" s="158"/>
      <c r="CC159" s="157"/>
      <c r="CD159" s="157"/>
      <c r="CF159" s="158"/>
      <c r="CG159" s="157"/>
      <c r="CK159" s="157"/>
      <c r="CN159" s="157"/>
      <c r="CQ159" s="157"/>
      <c r="CU159" s="157"/>
      <c r="CX159" s="157"/>
    </row>
    <row r="160" spans="1:103" s="155" customFormat="1" x14ac:dyDescent="0.3">
      <c r="A160" s="155" t="s">
        <v>281</v>
      </c>
      <c r="B160" s="155">
        <v>1</v>
      </c>
      <c r="C160" s="157" t="s">
        <v>501</v>
      </c>
      <c r="D160" s="158">
        <v>32.5</v>
      </c>
      <c r="E160" s="157" t="s">
        <v>500</v>
      </c>
      <c r="H160" s="158"/>
      <c r="I160" s="157"/>
      <c r="J160" s="157"/>
      <c r="K160" s="157"/>
      <c r="O160" s="157"/>
      <c r="P160" s="157"/>
      <c r="Q160" s="157"/>
      <c r="R160" s="156"/>
      <c r="S160" s="158"/>
      <c r="U160" s="157"/>
      <c r="V160" s="157"/>
      <c r="W160" s="157"/>
      <c r="X160" s="161"/>
      <c r="Z160" s="158"/>
      <c r="AA160" s="158"/>
      <c r="AB160" s="157"/>
      <c r="AC160" s="157"/>
      <c r="AF160" s="157"/>
      <c r="AG160" s="157"/>
      <c r="AI160" s="157"/>
      <c r="AJ160" s="158"/>
      <c r="AK160" s="157"/>
      <c r="AL160" s="157"/>
      <c r="AP160" s="157"/>
      <c r="AQ160" s="157"/>
      <c r="AS160" s="157"/>
      <c r="AT160" s="158"/>
      <c r="AU160" s="157"/>
      <c r="AW160" s="157"/>
      <c r="AY160" s="158"/>
      <c r="AZ160" s="157"/>
      <c r="BA160" s="157"/>
      <c r="BE160" s="157"/>
      <c r="BG160" s="158"/>
      <c r="BH160" s="157"/>
      <c r="BI160" s="157"/>
      <c r="BL160" s="157"/>
      <c r="BM160" s="158"/>
      <c r="BN160" s="157"/>
      <c r="BP160" s="157"/>
      <c r="BR160" s="158"/>
      <c r="BS160" s="157"/>
      <c r="BT160" s="157"/>
      <c r="BW160" s="157"/>
      <c r="BX160" s="157"/>
      <c r="BZ160" s="157"/>
      <c r="CA160" s="158"/>
      <c r="CC160" s="157"/>
      <c r="CD160" s="157"/>
      <c r="CF160" s="158"/>
      <c r="CG160" s="157"/>
      <c r="CK160" s="157"/>
      <c r="CN160" s="157"/>
      <c r="CQ160" s="157"/>
      <c r="CU160" s="157"/>
      <c r="CX160" s="157"/>
    </row>
    <row r="161" spans="1:102" s="156" customFormat="1" x14ac:dyDescent="0.3">
      <c r="A161" s="155"/>
      <c r="B161" s="155">
        <v>1</v>
      </c>
      <c r="C161" s="157" t="s">
        <v>502</v>
      </c>
      <c r="D161" s="158">
        <v>6.5</v>
      </c>
      <c r="E161" s="162" t="s">
        <v>500</v>
      </c>
      <c r="F161" s="155"/>
      <c r="G161" s="157"/>
      <c r="H161" s="158"/>
      <c r="I161" s="157"/>
      <c r="J161" s="157"/>
      <c r="K161" s="162"/>
      <c r="L161" s="157"/>
      <c r="M161" s="158"/>
      <c r="N161" s="157"/>
      <c r="O161" s="157"/>
      <c r="P161" s="157"/>
      <c r="Q161" s="162"/>
      <c r="S161" s="158"/>
      <c r="U161" s="157"/>
      <c r="V161" s="157"/>
      <c r="W161" s="162"/>
      <c r="Z161" s="158"/>
      <c r="AA161" s="158"/>
      <c r="AB161" s="162"/>
      <c r="AC161" s="157"/>
      <c r="AE161" s="161"/>
      <c r="AF161" s="162"/>
      <c r="AG161" s="157"/>
      <c r="AI161" s="162"/>
      <c r="AJ161" s="158"/>
      <c r="AK161" s="157"/>
      <c r="AL161" s="162"/>
      <c r="AP161" s="162"/>
      <c r="AQ161" s="157"/>
      <c r="AS161" s="162"/>
      <c r="AT161" s="158"/>
      <c r="AU161" s="157"/>
      <c r="AW161" s="162"/>
      <c r="AY161" s="158"/>
      <c r="AZ161" s="157"/>
      <c r="BA161" s="162"/>
      <c r="BE161" s="162"/>
      <c r="BG161" s="158"/>
      <c r="BH161" s="157"/>
      <c r="BI161" s="162"/>
      <c r="BL161" s="162"/>
      <c r="BM161" s="158"/>
      <c r="BN161" s="157"/>
      <c r="BP161" s="162"/>
      <c r="BR161" s="158"/>
      <c r="BS161" s="162"/>
      <c r="BT161" s="157"/>
      <c r="BW161" s="162"/>
      <c r="BX161" s="157"/>
      <c r="BZ161" s="162"/>
      <c r="CA161" s="158"/>
      <c r="CC161" s="162"/>
      <c r="CD161" s="157"/>
      <c r="CF161" s="158"/>
      <c r="CG161" s="157"/>
      <c r="CK161" s="157"/>
      <c r="CN161" s="157"/>
      <c r="CQ161" s="157"/>
      <c r="CU161" s="157"/>
      <c r="CX161" s="157"/>
    </row>
    <row r="162" spans="1:102" s="156" customFormat="1" x14ac:dyDescent="0.3">
      <c r="A162" s="155"/>
      <c r="B162" s="155">
        <v>1</v>
      </c>
      <c r="C162" s="157" t="s">
        <v>64</v>
      </c>
      <c r="D162" s="158">
        <v>112</v>
      </c>
      <c r="E162" s="157" t="s">
        <v>283</v>
      </c>
      <c r="F162" s="155"/>
      <c r="G162" s="157"/>
      <c r="H162" s="158"/>
      <c r="I162" s="157"/>
      <c r="J162" s="157"/>
      <c r="K162" s="157"/>
      <c r="L162" s="157"/>
      <c r="M162" s="158"/>
      <c r="N162" s="157"/>
      <c r="O162" s="157"/>
      <c r="P162" s="157"/>
      <c r="Q162" s="157"/>
      <c r="S162" s="158"/>
      <c r="U162" s="157"/>
      <c r="V162" s="157"/>
      <c r="W162" s="157"/>
      <c r="Z162" s="158"/>
      <c r="AA162" s="158"/>
      <c r="AB162" s="157"/>
      <c r="AC162" s="157"/>
      <c r="AE162" s="161"/>
      <c r="AF162" s="157"/>
      <c r="AG162" s="157"/>
      <c r="AI162" s="157"/>
      <c r="AJ162" s="158"/>
      <c r="AK162" s="157"/>
      <c r="AL162" s="157"/>
      <c r="AP162" s="157"/>
      <c r="AQ162" s="157"/>
      <c r="AS162" s="157"/>
      <c r="AT162" s="158"/>
      <c r="AU162" s="157"/>
      <c r="AW162" s="157"/>
      <c r="AY162" s="158"/>
      <c r="AZ162" s="157"/>
      <c r="BA162" s="157"/>
      <c r="BE162" s="157"/>
      <c r="BG162" s="158"/>
      <c r="BH162" s="157"/>
      <c r="BI162" s="157"/>
      <c r="BL162" s="157"/>
      <c r="BM162" s="158"/>
      <c r="BN162" s="157"/>
      <c r="BP162" s="157"/>
      <c r="BR162" s="158"/>
      <c r="BS162" s="157"/>
      <c r="BT162" s="157"/>
      <c r="BW162" s="157"/>
      <c r="BX162" s="157"/>
      <c r="BZ162" s="157"/>
      <c r="CA162" s="158"/>
      <c r="CC162" s="157"/>
      <c r="CD162" s="157"/>
      <c r="CF162" s="158"/>
      <c r="CG162" s="157"/>
      <c r="CK162" s="157"/>
      <c r="CN162" s="157"/>
      <c r="CQ162" s="157"/>
      <c r="CU162" s="157"/>
      <c r="CX162" s="157"/>
    </row>
    <row r="163" spans="1:102" s="156" customFormat="1" x14ac:dyDescent="0.3">
      <c r="A163" s="155"/>
      <c r="B163" s="155">
        <v>1</v>
      </c>
      <c r="C163" s="157" t="s">
        <v>64</v>
      </c>
      <c r="D163" s="158">
        <f>D162/D161</f>
        <v>17.23076923076923</v>
      </c>
      <c r="E163" s="157" t="s">
        <v>502</v>
      </c>
      <c r="F163" s="155"/>
      <c r="G163" s="158"/>
      <c r="H163" s="158"/>
      <c r="I163" s="157"/>
      <c r="J163" s="157"/>
      <c r="K163" s="157"/>
      <c r="L163" s="158"/>
      <c r="N163" s="158"/>
      <c r="O163" s="157"/>
      <c r="P163" s="157"/>
      <c r="Q163" s="157"/>
      <c r="S163" s="158"/>
      <c r="T163" s="158"/>
      <c r="U163" s="157"/>
      <c r="V163" s="157"/>
      <c r="W163" s="157"/>
      <c r="Z163" s="158"/>
      <c r="AA163" s="158"/>
      <c r="AB163" s="157"/>
      <c r="AC163" s="157"/>
      <c r="AD163" s="161"/>
      <c r="AE163" s="155"/>
      <c r="AF163" s="157"/>
      <c r="AG163" s="157"/>
      <c r="AI163" s="157"/>
      <c r="AJ163" s="158"/>
      <c r="AK163" s="157"/>
      <c r="AL163" s="157"/>
      <c r="AP163" s="157"/>
      <c r="AQ163" s="157"/>
      <c r="AS163" s="157"/>
      <c r="AT163" s="158"/>
      <c r="AU163" s="157"/>
      <c r="AW163" s="157"/>
      <c r="AY163" s="158"/>
      <c r="AZ163" s="157"/>
      <c r="BA163" s="157"/>
      <c r="BC163" s="161"/>
      <c r="BE163" s="157"/>
      <c r="BG163" s="158"/>
      <c r="BH163" s="157"/>
      <c r="BI163" s="157"/>
      <c r="BL163" s="157"/>
      <c r="BM163" s="158"/>
      <c r="BN163" s="157"/>
      <c r="BP163" s="157"/>
      <c r="BR163" s="158"/>
      <c r="BS163" s="157"/>
      <c r="BT163" s="157"/>
      <c r="BW163" s="157"/>
      <c r="BX163" s="157"/>
      <c r="BZ163" s="157"/>
      <c r="CA163" s="158"/>
      <c r="CC163" s="157"/>
      <c r="CD163" s="157"/>
      <c r="CF163" s="158"/>
      <c r="CG163" s="157"/>
      <c r="CK163" s="157"/>
      <c r="CN163" s="157"/>
      <c r="CQ163" s="157"/>
      <c r="CU163" s="157"/>
      <c r="CX163" s="157"/>
    </row>
    <row r="164" spans="1:102" s="155" customFormat="1" ht="15" customHeight="1" x14ac:dyDescent="0.3">
      <c r="B164" s="205">
        <v>1</v>
      </c>
      <c r="C164" s="206" t="s">
        <v>503</v>
      </c>
      <c r="D164" s="207">
        <v>130</v>
      </c>
      <c r="E164" s="208" t="s">
        <v>500</v>
      </c>
      <c r="F164" s="163"/>
      <c r="G164" s="156"/>
      <c r="H164" s="164"/>
      <c r="I164" s="157"/>
      <c r="J164" s="157"/>
      <c r="K164" s="165"/>
      <c r="L164" s="156"/>
      <c r="M164" s="156"/>
      <c r="N164" s="156"/>
      <c r="O164" s="157"/>
      <c r="P164" s="157"/>
      <c r="Q164" s="165"/>
      <c r="R164" s="156"/>
      <c r="S164" s="164"/>
      <c r="T164" s="156"/>
      <c r="U164" s="157"/>
      <c r="V164" s="157"/>
      <c r="W164" s="165"/>
      <c r="X164" s="156"/>
      <c r="Y164" s="156"/>
      <c r="Z164" s="164"/>
      <c r="AA164" s="164"/>
      <c r="AB164" s="165"/>
      <c r="AC164" s="157"/>
      <c r="AD164" s="156"/>
      <c r="AF164" s="165"/>
      <c r="AG164" s="157"/>
      <c r="AI164" s="165"/>
      <c r="AJ164" s="164"/>
      <c r="AK164" s="157"/>
      <c r="AL164" s="165"/>
      <c r="AP164" s="165"/>
      <c r="AQ164" s="157"/>
      <c r="AS164" s="165"/>
      <c r="AT164" s="164"/>
      <c r="AU164" s="157"/>
      <c r="AW164" s="165"/>
      <c r="AY164" s="164"/>
      <c r="AZ164" s="157"/>
      <c r="BA164" s="165"/>
      <c r="BE164" s="165"/>
      <c r="BG164" s="164"/>
      <c r="BH164" s="157"/>
      <c r="BI164" s="165"/>
      <c r="BL164" s="165"/>
      <c r="BM164" s="164"/>
      <c r="BN164" s="157"/>
      <c r="BP164" s="165"/>
      <c r="BR164" s="164"/>
      <c r="BS164" s="165"/>
      <c r="BT164" s="157"/>
      <c r="BW164" s="165"/>
      <c r="BX164" s="157"/>
      <c r="BZ164" s="165"/>
      <c r="CA164" s="164"/>
      <c r="CC164" s="165"/>
      <c r="CD164" s="157"/>
      <c r="CF164" s="164"/>
      <c r="CG164" s="157"/>
      <c r="CK164" s="157"/>
      <c r="CN164" s="157"/>
      <c r="CQ164" s="157"/>
      <c r="CU164" s="157"/>
      <c r="CX164" s="157"/>
    </row>
    <row r="165" spans="1:102" s="155" customFormat="1" ht="28.8" customHeight="1" x14ac:dyDescent="0.3">
      <c r="B165" s="205"/>
      <c r="C165" s="206"/>
      <c r="D165" s="207"/>
      <c r="E165" s="208"/>
      <c r="H165" s="164"/>
      <c r="I165" s="156"/>
      <c r="J165" s="156"/>
      <c r="K165" s="165"/>
      <c r="O165" s="156"/>
      <c r="P165" s="156"/>
      <c r="Q165" s="165"/>
      <c r="S165" s="164"/>
      <c r="U165" s="156"/>
      <c r="V165" s="156"/>
      <c r="W165" s="165"/>
      <c r="Z165" s="164"/>
      <c r="AA165" s="164"/>
      <c r="AB165" s="165"/>
      <c r="AC165" s="156"/>
      <c r="AF165" s="165"/>
      <c r="AG165" s="156"/>
      <c r="AI165" s="165"/>
      <c r="AJ165" s="164"/>
      <c r="AK165" s="156"/>
      <c r="AL165" s="165"/>
      <c r="AP165" s="165"/>
      <c r="AQ165" s="156"/>
      <c r="AS165" s="165"/>
      <c r="AT165" s="164"/>
      <c r="AU165" s="156"/>
      <c r="AW165" s="165"/>
      <c r="AY165" s="164"/>
      <c r="AZ165" s="156"/>
      <c r="BA165" s="165"/>
      <c r="BE165" s="165"/>
      <c r="BG165" s="164"/>
      <c r="BH165" s="156"/>
      <c r="BI165" s="165"/>
      <c r="BL165" s="165"/>
      <c r="BM165" s="164"/>
      <c r="BN165" s="156"/>
      <c r="BP165" s="165"/>
      <c r="BR165" s="164"/>
      <c r="BS165" s="165"/>
      <c r="BT165" s="156"/>
      <c r="BW165" s="165"/>
      <c r="BX165" s="156"/>
      <c r="BZ165" s="165"/>
      <c r="CA165" s="164"/>
      <c r="CC165" s="165"/>
      <c r="CD165" s="156"/>
      <c r="CF165" s="164"/>
      <c r="CG165" s="156"/>
      <c r="CK165" s="156"/>
      <c r="CN165" s="156"/>
      <c r="CQ165" s="156"/>
      <c r="CU165" s="156"/>
      <c r="CX165" s="156"/>
    </row>
    <row r="166" spans="1:102" s="155" customFormat="1" x14ac:dyDescent="0.3">
      <c r="B166" s="166">
        <v>1</v>
      </c>
      <c r="C166" s="157" t="s">
        <v>504</v>
      </c>
      <c r="D166" s="158">
        <v>260</v>
      </c>
      <c r="E166" s="157" t="s">
        <v>500</v>
      </c>
      <c r="H166" s="158"/>
      <c r="I166" s="157"/>
      <c r="J166" s="157"/>
      <c r="K166" s="157"/>
      <c r="O166" s="157"/>
      <c r="P166" s="157"/>
      <c r="Q166" s="157"/>
      <c r="S166" s="158"/>
      <c r="U166" s="157"/>
      <c r="V166" s="157"/>
      <c r="W166" s="157"/>
      <c r="Z166" s="158"/>
      <c r="AA166" s="158"/>
      <c r="AB166" s="157"/>
      <c r="AC166" s="157"/>
      <c r="AF166" s="157"/>
      <c r="AG166" s="157"/>
      <c r="AI166" s="157"/>
      <c r="AJ166" s="158"/>
      <c r="AK166" s="157"/>
      <c r="AL166" s="157"/>
      <c r="AP166" s="157"/>
      <c r="AQ166" s="157"/>
      <c r="AS166" s="157"/>
      <c r="AT166" s="158"/>
      <c r="AU166" s="157"/>
      <c r="AW166" s="157"/>
      <c r="AY166" s="158"/>
      <c r="AZ166" s="157"/>
      <c r="BA166" s="157"/>
      <c r="BE166" s="157"/>
      <c r="BG166" s="158"/>
      <c r="BH166" s="157"/>
      <c r="BI166" s="157"/>
      <c r="BL166" s="157"/>
      <c r="BM166" s="158"/>
      <c r="BN166" s="157"/>
      <c r="BP166" s="157"/>
      <c r="BR166" s="158"/>
      <c r="BS166" s="157"/>
      <c r="BT166" s="157"/>
      <c r="BW166" s="157"/>
      <c r="BX166" s="157"/>
      <c r="BZ166" s="157"/>
      <c r="CA166" s="158"/>
      <c r="CC166" s="157"/>
      <c r="CD166" s="157"/>
      <c r="CF166" s="158"/>
      <c r="CG166" s="157"/>
      <c r="CK166" s="157"/>
      <c r="CN166" s="157"/>
      <c r="CQ166" s="157"/>
      <c r="CU166" s="157"/>
      <c r="CX166" s="157"/>
    </row>
    <row r="167" spans="1:102" s="155" customFormat="1" x14ac:dyDescent="0.3">
      <c r="B167" s="166">
        <v>1</v>
      </c>
      <c r="C167" s="157" t="s">
        <v>640</v>
      </c>
      <c r="D167" s="158">
        <f>D164/D162</f>
        <v>1.1607142857142858</v>
      </c>
      <c r="E167" s="157" t="s">
        <v>505</v>
      </c>
      <c r="H167" s="158"/>
      <c r="I167" s="157"/>
      <c r="J167" s="157"/>
      <c r="K167" s="157"/>
      <c r="O167" s="157"/>
      <c r="P167" s="157"/>
      <c r="Q167" s="157"/>
      <c r="S167" s="158"/>
      <c r="U167" s="157"/>
      <c r="V167" s="157"/>
      <c r="W167" s="157"/>
      <c r="Z167" s="158"/>
      <c r="AA167" s="158"/>
      <c r="AB167" s="157"/>
      <c r="AC167" s="157"/>
      <c r="AF167" s="157"/>
      <c r="AG167" s="157"/>
      <c r="AI167" s="157"/>
      <c r="AJ167" s="158"/>
      <c r="AK167" s="157"/>
      <c r="AL167" s="157"/>
      <c r="AP167" s="157"/>
      <c r="AQ167" s="157"/>
      <c r="AS167" s="157"/>
      <c r="AT167" s="158"/>
      <c r="AU167" s="157"/>
      <c r="AW167" s="157"/>
      <c r="AY167" s="158"/>
      <c r="AZ167" s="157"/>
      <c r="BA167" s="157"/>
      <c r="BE167" s="157"/>
      <c r="BG167" s="158"/>
      <c r="BH167" s="157"/>
      <c r="BI167" s="157"/>
      <c r="BL167" s="157"/>
      <c r="BM167" s="158"/>
      <c r="BN167" s="157"/>
      <c r="BP167" s="157"/>
      <c r="BR167" s="158"/>
      <c r="BS167" s="157"/>
      <c r="BT167" s="157"/>
      <c r="BW167" s="157"/>
      <c r="BX167" s="157"/>
      <c r="BZ167" s="157"/>
      <c r="CA167" s="158"/>
      <c r="CC167" s="157"/>
      <c r="CD167" s="157"/>
      <c r="CF167" s="158"/>
      <c r="CG167" s="157"/>
      <c r="CK167" s="157"/>
      <c r="CN167" s="157"/>
      <c r="CQ167" s="157"/>
      <c r="CU167" s="157"/>
      <c r="CX167" s="157"/>
    </row>
    <row r="168" spans="1:102" s="155" customFormat="1" x14ac:dyDescent="0.3">
      <c r="B168" s="166">
        <v>1</v>
      </c>
      <c r="C168" s="157" t="s">
        <v>504</v>
      </c>
      <c r="D168" s="158">
        <f>D166/D162</f>
        <v>2.3214285714285716</v>
      </c>
      <c r="E168" s="157" t="s">
        <v>505</v>
      </c>
      <c r="H168" s="158"/>
      <c r="I168" s="157"/>
      <c r="J168" s="157"/>
      <c r="K168" s="157"/>
      <c r="O168" s="157"/>
      <c r="P168" s="157"/>
      <c r="Q168" s="157"/>
      <c r="S168" s="158"/>
      <c r="U168" s="157"/>
      <c r="V168" s="157"/>
      <c r="W168" s="157"/>
      <c r="Z168" s="158"/>
      <c r="AA168" s="158"/>
      <c r="AB168" s="157"/>
      <c r="AC168" s="157"/>
      <c r="AF168" s="157"/>
      <c r="AG168" s="157"/>
      <c r="AI168" s="157"/>
      <c r="AJ168" s="158"/>
      <c r="AK168" s="157"/>
      <c r="AL168" s="157"/>
      <c r="AP168" s="157"/>
      <c r="AQ168" s="157"/>
      <c r="AS168" s="157"/>
      <c r="AT168" s="158"/>
      <c r="AU168" s="157"/>
      <c r="AW168" s="157"/>
      <c r="AY168" s="158"/>
      <c r="AZ168" s="157"/>
      <c r="BA168" s="157"/>
      <c r="BE168" s="157"/>
      <c r="BG168" s="158"/>
      <c r="BH168" s="157"/>
      <c r="BI168" s="157"/>
      <c r="BL168" s="157"/>
      <c r="BM168" s="158"/>
      <c r="BN168" s="157"/>
      <c r="BP168" s="157"/>
      <c r="BR168" s="158"/>
      <c r="BS168" s="157"/>
      <c r="BT168" s="157"/>
      <c r="BW168" s="157"/>
      <c r="BX168" s="157"/>
      <c r="BZ168" s="157"/>
      <c r="CA168" s="158"/>
      <c r="CC168" s="157"/>
      <c r="CD168" s="157"/>
      <c r="CF168" s="158"/>
      <c r="CG168" s="157"/>
      <c r="CK168" s="157"/>
      <c r="CN168" s="157"/>
      <c r="CQ168" s="157"/>
      <c r="CU168" s="157"/>
      <c r="CX168" s="157"/>
    </row>
    <row r="169" spans="1:102" s="156" customFormat="1" x14ac:dyDescent="0.3">
      <c r="A169" s="155"/>
      <c r="B169" s="166">
        <v>1</v>
      </c>
      <c r="C169" s="157" t="s">
        <v>506</v>
      </c>
      <c r="D169" s="158">
        <v>20</v>
      </c>
      <c r="E169" s="157" t="s">
        <v>505</v>
      </c>
      <c r="F169" s="167">
        <f>D169*D162</f>
        <v>2240</v>
      </c>
      <c r="G169" s="157" t="s">
        <v>500</v>
      </c>
      <c r="H169" s="167">
        <f>F169/D171</f>
        <v>420</v>
      </c>
      <c r="I169" s="168" t="s">
        <v>507</v>
      </c>
      <c r="J169" s="167">
        <f>F169/D170</f>
        <v>1016.048117135833</v>
      </c>
      <c r="K169" s="157" t="s">
        <v>508</v>
      </c>
      <c r="L169" s="165"/>
      <c r="O169" s="157"/>
      <c r="R169" s="165"/>
      <c r="U169" s="157"/>
      <c r="X169" s="165"/>
      <c r="Y169" s="165"/>
      <c r="Z169" s="157"/>
      <c r="AB169" s="155"/>
      <c r="AC169" s="165"/>
      <c r="AD169" s="157"/>
      <c r="AG169" s="157"/>
      <c r="AH169" s="165"/>
      <c r="AI169" s="161"/>
      <c r="AJ169" s="157"/>
      <c r="AK169" s="161"/>
      <c r="AM169" s="165"/>
      <c r="AN169" s="157"/>
      <c r="AQ169" s="157"/>
      <c r="AR169" s="165"/>
      <c r="AU169" s="157"/>
      <c r="AW169" s="165"/>
      <c r="AY169" s="157"/>
      <c r="BC169" s="157"/>
      <c r="BE169" s="165"/>
      <c r="BF169" s="161"/>
      <c r="BG169" s="157"/>
      <c r="BJ169" s="157"/>
      <c r="BK169" s="165"/>
      <c r="BN169" s="157"/>
      <c r="BP169" s="165"/>
      <c r="BQ169" s="157"/>
      <c r="BT169" s="165"/>
      <c r="BU169" s="157"/>
      <c r="BX169" s="157"/>
      <c r="BZ169" s="165"/>
      <c r="CA169" s="157"/>
      <c r="CD169" s="165"/>
      <c r="CH169" s="165"/>
      <c r="CK169" s="165"/>
      <c r="CN169" s="165"/>
      <c r="CR169" s="165"/>
      <c r="CU169" s="165"/>
    </row>
    <row r="170" spans="1:102" s="156" customFormat="1" x14ac:dyDescent="0.3">
      <c r="A170" s="155"/>
      <c r="B170" s="166">
        <v>1</v>
      </c>
      <c r="C170" s="157" t="s">
        <v>509</v>
      </c>
      <c r="D170" s="158">
        <v>2.2046199999999998</v>
      </c>
      <c r="E170" s="157" t="s">
        <v>500</v>
      </c>
      <c r="F170" s="167">
        <f>D170/D162</f>
        <v>1.9684107142857142E-2</v>
      </c>
      <c r="G170" s="168" t="s">
        <v>505</v>
      </c>
      <c r="I170" s="161"/>
      <c r="J170" s="161"/>
      <c r="L170" s="165"/>
      <c r="O170" s="157"/>
      <c r="R170" s="165"/>
      <c r="U170" s="157"/>
      <c r="X170" s="165"/>
      <c r="Y170" s="165"/>
      <c r="Z170" s="157"/>
      <c r="AB170" s="155"/>
      <c r="AC170" s="165"/>
      <c r="AD170" s="157"/>
      <c r="AG170" s="157"/>
      <c r="AH170" s="165"/>
      <c r="AI170" s="161"/>
      <c r="AJ170" s="157"/>
      <c r="AK170" s="161"/>
      <c r="AM170" s="165"/>
      <c r="AN170" s="157"/>
      <c r="AQ170" s="157"/>
      <c r="AR170" s="165"/>
      <c r="AU170" s="157"/>
      <c r="AW170" s="165"/>
      <c r="AY170" s="157"/>
      <c r="BC170" s="157"/>
      <c r="BE170" s="165"/>
      <c r="BF170" s="161"/>
      <c r="BG170" s="157"/>
      <c r="BJ170" s="157"/>
      <c r="BK170" s="165"/>
      <c r="BN170" s="157"/>
      <c r="BP170" s="165"/>
      <c r="BQ170" s="157"/>
      <c r="BT170" s="165"/>
      <c r="BU170" s="157"/>
      <c r="BX170" s="157"/>
      <c r="BZ170" s="165"/>
      <c r="CA170" s="157"/>
      <c r="CD170" s="165"/>
      <c r="CH170" s="165"/>
      <c r="CK170" s="165"/>
      <c r="CN170" s="165"/>
      <c r="CR170" s="165"/>
      <c r="CU170" s="165"/>
    </row>
    <row r="171" spans="1:102" s="156" customFormat="1" x14ac:dyDescent="0.3">
      <c r="A171" s="155"/>
      <c r="B171" s="166">
        <v>1</v>
      </c>
      <c r="C171" s="157" t="s">
        <v>510</v>
      </c>
      <c r="D171" s="158">
        <f>16/3</f>
        <v>5.333333333333333</v>
      </c>
      <c r="E171" s="157" t="s">
        <v>500</v>
      </c>
      <c r="F171" s="167">
        <f>D171/D162</f>
        <v>4.7619047619047616E-2</v>
      </c>
      <c r="G171" s="168" t="s">
        <v>505</v>
      </c>
      <c r="I171" s="161"/>
      <c r="J171" s="161"/>
      <c r="L171" s="157"/>
      <c r="O171" s="157"/>
      <c r="R171" s="157"/>
      <c r="U171" s="157"/>
      <c r="X171" s="157"/>
      <c r="Y171" s="157"/>
      <c r="Z171" s="157"/>
      <c r="AB171" s="155"/>
      <c r="AC171" s="157"/>
      <c r="AD171" s="157"/>
      <c r="AG171" s="157"/>
      <c r="AH171" s="157"/>
      <c r="AI171" s="161"/>
      <c r="AJ171" s="157"/>
      <c r="AK171" s="161"/>
      <c r="AM171" s="157"/>
      <c r="AN171" s="157"/>
      <c r="AQ171" s="157"/>
      <c r="AR171" s="157"/>
      <c r="AU171" s="157"/>
      <c r="AW171" s="157"/>
      <c r="AY171" s="157"/>
      <c r="BC171" s="157"/>
      <c r="BE171" s="157"/>
      <c r="BF171" s="161"/>
      <c r="BG171" s="157"/>
      <c r="BJ171" s="157"/>
      <c r="BK171" s="157"/>
      <c r="BN171" s="157"/>
      <c r="BP171" s="157"/>
      <c r="BQ171" s="157"/>
      <c r="BT171" s="157"/>
      <c r="BU171" s="157"/>
      <c r="BX171" s="157"/>
      <c r="BZ171" s="157"/>
      <c r="CA171" s="157"/>
      <c r="CD171" s="157"/>
      <c r="CH171" s="157"/>
      <c r="CK171" s="157"/>
      <c r="CN171" s="157"/>
      <c r="CR171" s="157"/>
      <c r="CU171" s="157"/>
    </row>
    <row r="172" spans="1:102" s="156" customFormat="1" x14ac:dyDescent="0.3">
      <c r="A172" s="155"/>
      <c r="B172" s="166">
        <v>1</v>
      </c>
      <c r="C172" s="157" t="s">
        <v>100</v>
      </c>
      <c r="D172" s="158">
        <v>100</v>
      </c>
      <c r="E172" s="157" t="s">
        <v>510</v>
      </c>
      <c r="F172" s="167">
        <f>D172*F171</f>
        <v>4.7619047619047619</v>
      </c>
      <c r="G172" s="168" t="s">
        <v>505</v>
      </c>
      <c r="H172" s="158">
        <f>F172/D169</f>
        <v>0.23809523809523808</v>
      </c>
      <c r="I172" s="168" t="s">
        <v>120</v>
      </c>
      <c r="J172" s="161"/>
      <c r="L172" s="157"/>
      <c r="O172" s="157"/>
      <c r="R172" s="157"/>
      <c r="U172" s="157"/>
      <c r="X172" s="157"/>
      <c r="Y172" s="157"/>
      <c r="Z172" s="157"/>
      <c r="AB172" s="155"/>
      <c r="AC172" s="157"/>
      <c r="AD172" s="157"/>
      <c r="AG172" s="157"/>
      <c r="AH172" s="157"/>
      <c r="AI172" s="161"/>
      <c r="AJ172" s="157"/>
      <c r="AK172" s="161"/>
      <c r="AM172" s="157"/>
      <c r="AN172" s="157"/>
      <c r="AQ172" s="157"/>
      <c r="AR172" s="157"/>
      <c r="AU172" s="157"/>
      <c r="AW172" s="157"/>
      <c r="AY172" s="157"/>
      <c r="BC172" s="157"/>
      <c r="BE172" s="157"/>
      <c r="BF172" s="161"/>
      <c r="BG172" s="157"/>
      <c r="BJ172" s="157"/>
      <c r="BK172" s="157"/>
      <c r="BN172" s="157"/>
      <c r="BP172" s="157"/>
      <c r="BQ172" s="157"/>
      <c r="BT172" s="157"/>
      <c r="BU172" s="157"/>
      <c r="BX172" s="157"/>
      <c r="BZ172" s="157"/>
      <c r="CA172" s="157"/>
      <c r="CD172" s="157"/>
      <c r="CH172" s="157"/>
      <c r="CK172" s="157"/>
      <c r="CN172" s="157"/>
      <c r="CR172" s="157"/>
      <c r="CU172" s="157"/>
    </row>
    <row r="173" spans="1:102" s="156" customFormat="1" x14ac:dyDescent="0.3">
      <c r="A173" s="155"/>
      <c r="B173" s="166">
        <v>1</v>
      </c>
      <c r="C173" s="157" t="s">
        <v>63</v>
      </c>
      <c r="D173" s="158">
        <f>D162/D171</f>
        <v>21</v>
      </c>
      <c r="E173" s="157" t="s">
        <v>510</v>
      </c>
      <c r="F173" s="167"/>
      <c r="G173" s="168"/>
      <c r="I173" s="157"/>
      <c r="J173" s="161"/>
      <c r="K173" s="157"/>
      <c r="L173" s="161"/>
      <c r="N173" s="157"/>
      <c r="Q173" s="157"/>
      <c r="T173" s="157"/>
      <c r="W173" s="157"/>
      <c r="Z173" s="157"/>
      <c r="AA173" s="157"/>
      <c r="AB173" s="157"/>
      <c r="AD173" s="155"/>
      <c r="AE173" s="157"/>
      <c r="AF173" s="157"/>
      <c r="AI173" s="157"/>
      <c r="AJ173" s="157"/>
      <c r="AK173" s="161"/>
      <c r="AL173" s="157"/>
      <c r="AM173" s="161"/>
      <c r="AO173" s="157"/>
      <c r="AP173" s="157"/>
      <c r="AS173" s="157"/>
      <c r="AT173" s="157"/>
      <c r="AW173" s="157"/>
      <c r="AY173" s="157"/>
      <c r="BA173" s="157"/>
      <c r="BE173" s="157"/>
      <c r="BG173" s="157"/>
      <c r="BH173" s="161"/>
      <c r="BI173" s="157"/>
      <c r="BL173" s="157"/>
      <c r="BM173" s="157"/>
      <c r="BP173" s="157"/>
      <c r="BR173" s="157"/>
      <c r="BS173" s="157"/>
      <c r="BV173" s="157"/>
      <c r="BW173" s="157"/>
      <c r="BZ173" s="157"/>
      <c r="CB173" s="157"/>
      <c r="CC173" s="157"/>
      <c r="CF173" s="157"/>
      <c r="CJ173" s="157"/>
      <c r="CM173" s="157"/>
      <c r="CP173" s="157"/>
      <c r="CT173" s="157"/>
      <c r="CW173" s="157"/>
    </row>
    <row r="174" spans="1:102" s="156" customFormat="1" x14ac:dyDescent="0.3">
      <c r="A174" s="155"/>
      <c r="B174" s="161"/>
      <c r="F174" s="161"/>
      <c r="G174" s="161"/>
      <c r="H174" s="161"/>
      <c r="I174" s="155"/>
      <c r="J174" s="155"/>
      <c r="M174" s="161"/>
      <c r="N174" s="161"/>
      <c r="O174" s="155"/>
      <c r="P174" s="155"/>
      <c r="U174" s="155"/>
      <c r="V174" s="155"/>
      <c r="AC174" s="155"/>
      <c r="AG174" s="155"/>
      <c r="AH174" s="155"/>
      <c r="AK174" s="155"/>
      <c r="AN174" s="161"/>
      <c r="AO174" s="161"/>
      <c r="AQ174" s="155"/>
      <c r="AU174" s="155"/>
      <c r="AZ174" s="155"/>
      <c r="BH174" s="155"/>
      <c r="BK174" s="161"/>
      <c r="BN174" s="155"/>
      <c r="BT174" s="155"/>
      <c r="BX174" s="155"/>
      <c r="CD174" s="155"/>
      <c r="CG174" s="155"/>
      <c r="CK174" s="155"/>
      <c r="CN174" s="155"/>
      <c r="CQ174" s="155"/>
      <c r="CU174" s="155"/>
      <c r="CX174" s="155"/>
    </row>
    <row r="175" spans="1:102" s="156" customFormat="1" x14ac:dyDescent="0.3">
      <c r="A175" s="155"/>
      <c r="B175" s="155">
        <v>1</v>
      </c>
      <c r="C175" s="157" t="s">
        <v>109</v>
      </c>
      <c r="D175" s="158">
        <v>108</v>
      </c>
      <c r="E175" s="157" t="s">
        <v>500</v>
      </c>
      <c r="H175" s="157"/>
      <c r="I175" s="157"/>
      <c r="J175" s="157"/>
      <c r="K175" s="157"/>
      <c r="L175" s="158"/>
      <c r="M175" s="158"/>
      <c r="N175" s="157"/>
      <c r="O175" s="157"/>
      <c r="P175" s="157"/>
      <c r="Q175" s="157"/>
      <c r="S175" s="169"/>
      <c r="T175" s="169"/>
      <c r="U175" s="157"/>
      <c r="V175" s="157"/>
      <c r="W175" s="157"/>
      <c r="X175" s="169"/>
      <c r="Y175" s="169"/>
      <c r="Z175" s="155"/>
      <c r="AA175" s="155"/>
      <c r="AB175" s="157"/>
      <c r="AC175" s="157"/>
      <c r="AD175" s="155"/>
      <c r="AE175" s="170"/>
      <c r="AF175" s="157"/>
      <c r="AG175" s="157"/>
      <c r="AH175" s="170"/>
      <c r="AI175" s="157"/>
      <c r="AJ175" s="170"/>
      <c r="AK175" s="157"/>
      <c r="AL175" s="157"/>
      <c r="AM175" s="161"/>
      <c r="AN175" s="155"/>
      <c r="AO175" s="155"/>
      <c r="AP175" s="157"/>
      <c r="AQ175" s="157"/>
      <c r="AR175" s="155"/>
      <c r="AS175" s="157"/>
      <c r="AT175" s="155"/>
      <c r="AU175" s="157"/>
      <c r="AW175" s="157"/>
      <c r="AZ175" s="157"/>
      <c r="BA175" s="157"/>
      <c r="BE175" s="157"/>
      <c r="BH175" s="157"/>
      <c r="BI175" s="157"/>
      <c r="BL175" s="157"/>
      <c r="BN175" s="157"/>
      <c r="BP175" s="157"/>
      <c r="BS175" s="157"/>
      <c r="BT175" s="157"/>
      <c r="BW175" s="157"/>
      <c r="BX175" s="157"/>
      <c r="BZ175" s="157"/>
      <c r="CC175" s="157"/>
      <c r="CD175" s="157"/>
      <c r="CG175" s="157"/>
      <c r="CK175" s="157"/>
      <c r="CN175" s="157"/>
      <c r="CQ175" s="157"/>
      <c r="CU175" s="157"/>
      <c r="CX175" s="157"/>
    </row>
    <row r="176" spans="1:102" s="156" customFormat="1" x14ac:dyDescent="0.3">
      <c r="A176" s="155"/>
      <c r="B176" s="155">
        <v>1</v>
      </c>
      <c r="C176" s="157" t="s">
        <v>501</v>
      </c>
      <c r="D176" s="158">
        <v>32.5</v>
      </c>
      <c r="E176" s="157" t="s">
        <v>500</v>
      </c>
      <c r="F176" s="155"/>
      <c r="G176" s="155"/>
      <c r="H176" s="157"/>
      <c r="I176" s="157"/>
      <c r="J176" s="157"/>
      <c r="K176" s="157"/>
      <c r="L176" s="158"/>
      <c r="M176" s="158"/>
      <c r="N176" s="157"/>
      <c r="O176" s="157"/>
      <c r="P176" s="157"/>
      <c r="Q176" s="157"/>
      <c r="S176" s="169"/>
      <c r="T176" s="169"/>
      <c r="U176" s="157"/>
      <c r="V176" s="157"/>
      <c r="W176" s="157"/>
      <c r="X176" s="169"/>
      <c r="Y176" s="169"/>
      <c r="Z176" s="155"/>
      <c r="AA176" s="155"/>
      <c r="AB176" s="157"/>
      <c r="AC176" s="157"/>
      <c r="AD176" s="155"/>
      <c r="AE176" s="170"/>
      <c r="AF176" s="157"/>
      <c r="AG176" s="157"/>
      <c r="AH176" s="170"/>
      <c r="AI176" s="157"/>
      <c r="AJ176" s="170"/>
      <c r="AK176" s="157"/>
      <c r="AL176" s="157"/>
      <c r="AM176" s="161"/>
      <c r="AN176" s="155"/>
      <c r="AO176" s="155"/>
      <c r="AP176" s="157"/>
      <c r="AQ176" s="157"/>
      <c r="AR176" s="155"/>
      <c r="AS176" s="157"/>
      <c r="AT176" s="155"/>
      <c r="AU176" s="157"/>
      <c r="AW176" s="157"/>
      <c r="AZ176" s="157"/>
      <c r="BA176" s="157"/>
      <c r="BE176" s="157"/>
      <c r="BH176" s="157"/>
      <c r="BI176" s="157"/>
      <c r="BL176" s="157"/>
      <c r="BN176" s="157"/>
      <c r="BP176" s="157"/>
      <c r="BS176" s="157"/>
      <c r="BT176" s="157"/>
      <c r="BW176" s="157"/>
      <c r="BX176" s="157"/>
      <c r="BZ176" s="157"/>
      <c r="CC176" s="157"/>
      <c r="CD176" s="157"/>
      <c r="CG176" s="157"/>
      <c r="CK176" s="157"/>
      <c r="CN176" s="157"/>
      <c r="CQ176" s="157"/>
      <c r="CU176" s="157"/>
      <c r="CX176" s="157"/>
    </row>
    <row r="177" spans="1:102" s="156" customFormat="1" x14ac:dyDescent="0.3">
      <c r="A177" s="155"/>
      <c r="B177" s="155">
        <v>1</v>
      </c>
      <c r="C177" s="157" t="s">
        <v>64</v>
      </c>
      <c r="D177" s="158">
        <v>112</v>
      </c>
      <c r="E177" s="157" t="s">
        <v>283</v>
      </c>
      <c r="H177" s="157"/>
      <c r="I177" s="157"/>
      <c r="J177" s="157"/>
      <c r="K177" s="157"/>
      <c r="L177" s="158"/>
      <c r="M177" s="158"/>
      <c r="N177" s="157"/>
      <c r="O177" s="157"/>
      <c r="P177" s="157"/>
      <c r="Q177" s="157"/>
      <c r="S177" s="169"/>
      <c r="T177" s="169"/>
      <c r="U177" s="157"/>
      <c r="V177" s="157"/>
      <c r="W177" s="157"/>
      <c r="X177" s="169"/>
      <c r="Y177" s="169"/>
      <c r="Z177" s="155"/>
      <c r="AA177" s="155"/>
      <c r="AB177" s="157"/>
      <c r="AC177" s="157"/>
      <c r="AD177" s="155"/>
      <c r="AE177" s="170"/>
      <c r="AF177" s="157"/>
      <c r="AG177" s="157"/>
      <c r="AH177" s="170"/>
      <c r="AI177" s="157"/>
      <c r="AJ177" s="170"/>
      <c r="AK177" s="157"/>
      <c r="AL177" s="157"/>
      <c r="AM177" s="161"/>
      <c r="AN177" s="155"/>
      <c r="AO177" s="155"/>
      <c r="AP177" s="157"/>
      <c r="AQ177" s="157"/>
      <c r="AR177" s="155"/>
      <c r="AS177" s="157"/>
      <c r="AT177" s="155"/>
      <c r="AU177" s="157"/>
      <c r="AW177" s="157"/>
      <c r="AZ177" s="157"/>
      <c r="BA177" s="157"/>
      <c r="BE177" s="157"/>
      <c r="BH177" s="157"/>
      <c r="BI177" s="157"/>
      <c r="BL177" s="157"/>
      <c r="BN177" s="157"/>
      <c r="BP177" s="157"/>
      <c r="BS177" s="157"/>
      <c r="BT177" s="157"/>
      <c r="BW177" s="157"/>
      <c r="BX177" s="157"/>
      <c r="BZ177" s="157"/>
      <c r="CC177" s="157"/>
      <c r="CD177" s="157"/>
      <c r="CG177" s="157"/>
      <c r="CK177" s="157"/>
      <c r="CN177" s="157"/>
      <c r="CQ177" s="157"/>
      <c r="CU177" s="157"/>
      <c r="CX177" s="157"/>
    </row>
    <row r="178" spans="1:102" s="156" customFormat="1" ht="14.4" customHeight="1" x14ac:dyDescent="0.3">
      <c r="A178" s="155"/>
      <c r="B178" s="205">
        <v>1</v>
      </c>
      <c r="C178" s="206" t="s">
        <v>503</v>
      </c>
      <c r="D178" s="207">
        <v>130</v>
      </c>
      <c r="E178" s="208" t="s">
        <v>500</v>
      </c>
      <c r="H178" s="157"/>
      <c r="I178" s="157"/>
      <c r="J178" s="157"/>
      <c r="K178" s="165"/>
      <c r="L178" s="158"/>
      <c r="M178" s="158"/>
      <c r="N178" s="157"/>
      <c r="O178" s="157"/>
      <c r="P178" s="157"/>
      <c r="Q178" s="165"/>
      <c r="S178" s="169"/>
      <c r="T178" s="169"/>
      <c r="U178" s="157"/>
      <c r="V178" s="157"/>
      <c r="W178" s="165"/>
      <c r="X178" s="169"/>
      <c r="Y178" s="169"/>
      <c r="Z178" s="155"/>
      <c r="AA178" s="155"/>
      <c r="AB178" s="165"/>
      <c r="AC178" s="157"/>
      <c r="AD178" s="155"/>
      <c r="AE178" s="170"/>
      <c r="AF178" s="165"/>
      <c r="AG178" s="157"/>
      <c r="AH178" s="170"/>
      <c r="AI178" s="165"/>
      <c r="AJ178" s="170"/>
      <c r="AK178" s="157"/>
      <c r="AL178" s="165"/>
      <c r="AM178" s="161"/>
      <c r="AN178" s="155"/>
      <c r="AO178" s="155"/>
      <c r="AP178" s="165"/>
      <c r="AQ178" s="157"/>
      <c r="AR178" s="155"/>
      <c r="AS178" s="165"/>
      <c r="AT178" s="155"/>
      <c r="AU178" s="157"/>
      <c r="AW178" s="165"/>
      <c r="AZ178" s="157"/>
      <c r="BA178" s="165"/>
      <c r="BE178" s="165"/>
      <c r="BH178" s="157"/>
      <c r="BI178" s="165"/>
      <c r="BL178" s="165"/>
      <c r="BN178" s="157"/>
      <c r="BP178" s="165"/>
      <c r="BS178" s="165"/>
      <c r="BT178" s="157"/>
      <c r="BW178" s="165"/>
      <c r="BX178" s="157"/>
      <c r="BZ178" s="165"/>
      <c r="CC178" s="165"/>
      <c r="CD178" s="157"/>
      <c r="CG178" s="157"/>
      <c r="CK178" s="157"/>
      <c r="CN178" s="157"/>
      <c r="CQ178" s="157"/>
      <c r="CU178" s="157"/>
      <c r="CX178" s="157"/>
    </row>
    <row r="179" spans="1:102" s="156" customFormat="1" ht="14.4" customHeight="1" x14ac:dyDescent="0.3">
      <c r="A179" s="155"/>
      <c r="B179" s="205"/>
      <c r="C179" s="206"/>
      <c r="D179" s="207"/>
      <c r="E179" s="208"/>
      <c r="F179" s="155"/>
      <c r="G179" s="155"/>
      <c r="H179" s="157"/>
      <c r="I179" s="157"/>
      <c r="J179" s="157"/>
      <c r="K179" s="165"/>
      <c r="L179" s="158"/>
      <c r="M179" s="158"/>
      <c r="N179" s="157"/>
      <c r="O179" s="157"/>
      <c r="P179" s="157"/>
      <c r="Q179" s="165"/>
      <c r="S179" s="169"/>
      <c r="T179" s="169"/>
      <c r="U179" s="157"/>
      <c r="V179" s="157"/>
      <c r="W179" s="165"/>
      <c r="X179" s="169"/>
      <c r="Y179" s="169"/>
      <c r="Z179" s="155"/>
      <c r="AA179" s="155"/>
      <c r="AB179" s="165"/>
      <c r="AC179" s="157"/>
      <c r="AD179" s="155"/>
      <c r="AE179" s="170"/>
      <c r="AF179" s="165"/>
      <c r="AG179" s="157"/>
      <c r="AH179" s="170"/>
      <c r="AI179" s="165"/>
      <c r="AJ179" s="170"/>
      <c r="AK179" s="157"/>
      <c r="AL179" s="165"/>
      <c r="AM179" s="161"/>
      <c r="AN179" s="155"/>
      <c r="AO179" s="155"/>
      <c r="AP179" s="165"/>
      <c r="AQ179" s="157"/>
      <c r="AR179" s="155"/>
      <c r="AS179" s="165"/>
      <c r="AT179" s="155"/>
      <c r="AU179" s="157"/>
      <c r="AW179" s="165"/>
      <c r="AZ179" s="157"/>
      <c r="BA179" s="165"/>
      <c r="BE179" s="165"/>
      <c r="BH179" s="157"/>
      <c r="BI179" s="165"/>
      <c r="BL179" s="165"/>
      <c r="BN179" s="157"/>
      <c r="BP179" s="165"/>
      <c r="BS179" s="165"/>
      <c r="BT179" s="157"/>
      <c r="BW179" s="165"/>
      <c r="BX179" s="157"/>
      <c r="BZ179" s="165"/>
      <c r="CC179" s="165"/>
      <c r="CD179" s="157"/>
      <c r="CG179" s="157"/>
      <c r="CK179" s="157"/>
      <c r="CN179" s="157"/>
      <c r="CQ179" s="157"/>
      <c r="CU179" s="157"/>
      <c r="CX179" s="157"/>
    </row>
    <row r="180" spans="1:102" s="156" customFormat="1" x14ac:dyDescent="0.3">
      <c r="A180" s="155"/>
      <c r="B180" s="166">
        <v>1</v>
      </c>
      <c r="C180" s="157" t="s">
        <v>504</v>
      </c>
      <c r="D180" s="158">
        <v>260</v>
      </c>
      <c r="E180" s="157" t="s">
        <v>500</v>
      </c>
      <c r="F180" s="155"/>
      <c r="G180" s="155"/>
      <c r="H180" s="157"/>
      <c r="I180" s="157"/>
      <c r="J180" s="157"/>
      <c r="K180" s="157"/>
      <c r="L180" s="158"/>
      <c r="M180" s="158"/>
      <c r="N180" s="157"/>
      <c r="O180" s="157"/>
      <c r="P180" s="157"/>
      <c r="Q180" s="157"/>
      <c r="S180" s="169"/>
      <c r="T180" s="169"/>
      <c r="U180" s="157"/>
      <c r="V180" s="157"/>
      <c r="W180" s="157"/>
      <c r="X180" s="169"/>
      <c r="Y180" s="169"/>
      <c r="Z180" s="155"/>
      <c r="AA180" s="155"/>
      <c r="AB180" s="157"/>
      <c r="AC180" s="157"/>
      <c r="AD180" s="155"/>
      <c r="AE180" s="170"/>
      <c r="AF180" s="157"/>
      <c r="AG180" s="157"/>
      <c r="AH180" s="170"/>
      <c r="AI180" s="157"/>
      <c r="AJ180" s="170"/>
      <c r="AK180" s="157"/>
      <c r="AL180" s="157"/>
      <c r="AM180" s="161"/>
      <c r="AN180" s="155"/>
      <c r="AO180" s="155"/>
      <c r="AP180" s="157"/>
      <c r="AQ180" s="157"/>
      <c r="AR180" s="155"/>
      <c r="AS180" s="157"/>
      <c r="AT180" s="155"/>
      <c r="AU180" s="157"/>
      <c r="AW180" s="157"/>
      <c r="AZ180" s="157"/>
      <c r="BA180" s="157"/>
      <c r="BE180" s="157"/>
      <c r="BH180" s="157"/>
      <c r="BI180" s="157"/>
      <c r="BL180" s="157"/>
      <c r="BN180" s="157"/>
      <c r="BP180" s="157"/>
      <c r="BS180" s="157"/>
      <c r="BT180" s="157"/>
      <c r="BW180" s="157"/>
      <c r="BX180" s="157"/>
      <c r="BZ180" s="157"/>
      <c r="CC180" s="157"/>
      <c r="CD180" s="157"/>
      <c r="CG180" s="157"/>
      <c r="CK180" s="157"/>
      <c r="CN180" s="157"/>
      <c r="CQ180" s="157"/>
      <c r="CU180" s="157"/>
      <c r="CX180" s="157"/>
    </row>
    <row r="181" spans="1:102" s="156" customFormat="1" x14ac:dyDescent="0.3">
      <c r="A181" s="155"/>
      <c r="B181" s="166">
        <v>1</v>
      </c>
      <c r="C181" s="157" t="s">
        <v>640</v>
      </c>
      <c r="D181" s="158">
        <f>D178/D177</f>
        <v>1.1607142857142858</v>
      </c>
      <c r="E181" s="157" t="s">
        <v>505</v>
      </c>
      <c r="F181" s="155"/>
      <c r="G181" s="155"/>
      <c r="H181" s="157"/>
      <c r="I181" s="157"/>
      <c r="J181" s="157"/>
      <c r="K181" s="157"/>
      <c r="L181" s="158"/>
      <c r="M181" s="158"/>
      <c r="N181" s="157"/>
      <c r="O181" s="157"/>
      <c r="P181" s="157"/>
      <c r="Q181" s="157"/>
      <c r="S181" s="169"/>
      <c r="T181" s="169"/>
      <c r="U181" s="157"/>
      <c r="V181" s="157"/>
      <c r="W181" s="157"/>
      <c r="X181" s="169"/>
      <c r="Y181" s="169"/>
      <c r="Z181" s="155"/>
      <c r="AA181" s="155"/>
      <c r="AB181" s="157"/>
      <c r="AC181" s="157"/>
      <c r="AD181" s="155"/>
      <c r="AE181" s="170"/>
      <c r="AF181" s="157"/>
      <c r="AG181" s="157"/>
      <c r="AH181" s="170"/>
      <c r="AI181" s="157"/>
      <c r="AJ181" s="170"/>
      <c r="AK181" s="157"/>
      <c r="AL181" s="157"/>
      <c r="AM181" s="161"/>
      <c r="AN181" s="155"/>
      <c r="AO181" s="155"/>
      <c r="AP181" s="157"/>
      <c r="AQ181" s="157"/>
      <c r="AR181" s="155"/>
      <c r="AS181" s="157"/>
      <c r="AT181" s="155"/>
      <c r="AU181" s="157"/>
      <c r="AW181" s="157"/>
      <c r="AZ181" s="157"/>
      <c r="BA181" s="157"/>
      <c r="BE181" s="157"/>
      <c r="BH181" s="157"/>
      <c r="BI181" s="157"/>
      <c r="BL181" s="157"/>
      <c r="BN181" s="157"/>
      <c r="BP181" s="157"/>
      <c r="BS181" s="157"/>
      <c r="BT181" s="157"/>
      <c r="BW181" s="157"/>
      <c r="BX181" s="157"/>
      <c r="BZ181" s="157"/>
      <c r="CC181" s="157"/>
      <c r="CD181" s="157"/>
      <c r="CG181" s="157"/>
      <c r="CK181" s="157"/>
      <c r="CN181" s="157"/>
      <c r="CQ181" s="157"/>
      <c r="CU181" s="157"/>
      <c r="CX181" s="157"/>
    </row>
    <row r="182" spans="1:102" s="156" customFormat="1" x14ac:dyDescent="0.3">
      <c r="A182" s="155"/>
      <c r="B182" s="166">
        <v>1</v>
      </c>
      <c r="C182" s="157" t="s">
        <v>504</v>
      </c>
      <c r="D182" s="158">
        <f>D180/D177</f>
        <v>2.3214285714285716</v>
      </c>
      <c r="E182" s="157" t="s">
        <v>505</v>
      </c>
      <c r="F182" s="155"/>
      <c r="G182" s="155"/>
      <c r="H182" s="157"/>
      <c r="I182" s="157"/>
      <c r="J182" s="157"/>
      <c r="K182" s="157"/>
      <c r="L182" s="158"/>
      <c r="M182" s="158"/>
      <c r="N182" s="157"/>
      <c r="O182" s="157"/>
      <c r="P182" s="157"/>
      <c r="Q182" s="157"/>
      <c r="S182" s="169"/>
      <c r="T182" s="169"/>
      <c r="U182" s="157"/>
      <c r="V182" s="157"/>
      <c r="W182" s="157"/>
      <c r="X182" s="169"/>
      <c r="Y182" s="169"/>
      <c r="Z182" s="155"/>
      <c r="AA182" s="155"/>
      <c r="AB182" s="157"/>
      <c r="AC182" s="157"/>
      <c r="AD182" s="155"/>
      <c r="AE182" s="170"/>
      <c r="AF182" s="157"/>
      <c r="AG182" s="157"/>
      <c r="AH182" s="170"/>
      <c r="AI182" s="157"/>
      <c r="AJ182" s="170"/>
      <c r="AK182" s="157"/>
      <c r="AL182" s="157"/>
      <c r="AM182" s="161"/>
      <c r="AN182" s="155"/>
      <c r="AO182" s="155"/>
      <c r="AP182" s="157"/>
      <c r="AQ182" s="157"/>
      <c r="AR182" s="155"/>
      <c r="AS182" s="157"/>
      <c r="AT182" s="155"/>
      <c r="AU182" s="157"/>
      <c r="AW182" s="157"/>
      <c r="AZ182" s="157"/>
      <c r="BA182" s="157"/>
      <c r="BE182" s="157"/>
      <c r="BH182" s="157"/>
      <c r="BI182" s="157"/>
      <c r="BL182" s="157"/>
      <c r="BN182" s="157"/>
      <c r="BP182" s="157"/>
      <c r="BS182" s="157"/>
      <c r="BT182" s="157"/>
      <c r="BW182" s="157"/>
      <c r="BX182" s="157"/>
      <c r="BZ182" s="157"/>
      <c r="CC182" s="157"/>
      <c r="CD182" s="157"/>
      <c r="CG182" s="157"/>
      <c r="CK182" s="157"/>
      <c r="CN182" s="157"/>
      <c r="CQ182" s="157"/>
      <c r="CU182" s="157"/>
      <c r="CX182" s="157"/>
    </row>
    <row r="183" spans="1:102" s="156" customFormat="1" x14ac:dyDescent="0.3">
      <c r="A183" s="155"/>
      <c r="B183" s="155"/>
      <c r="C183" s="155"/>
      <c r="D183" s="155"/>
      <c r="E183" s="155"/>
      <c r="F183" s="155"/>
      <c r="G183" s="155"/>
      <c r="H183" s="157"/>
      <c r="I183" s="157"/>
      <c r="J183" s="157"/>
      <c r="K183" s="155"/>
      <c r="L183" s="158"/>
      <c r="M183" s="158"/>
      <c r="N183" s="157"/>
      <c r="O183" s="157"/>
      <c r="P183" s="157"/>
      <c r="Q183" s="155"/>
      <c r="S183" s="169"/>
      <c r="T183" s="169"/>
      <c r="U183" s="157"/>
      <c r="V183" s="157"/>
      <c r="W183" s="155"/>
      <c r="X183" s="169"/>
      <c r="Y183" s="169"/>
      <c r="Z183" s="155"/>
      <c r="AA183" s="155"/>
      <c r="AB183" s="155"/>
      <c r="AC183" s="157"/>
      <c r="AD183" s="155"/>
      <c r="AE183" s="170"/>
      <c r="AF183" s="155"/>
      <c r="AG183" s="157"/>
      <c r="AH183" s="170"/>
      <c r="AI183" s="155"/>
      <c r="AJ183" s="170"/>
      <c r="AK183" s="157"/>
      <c r="AL183" s="155"/>
      <c r="AM183" s="161"/>
      <c r="AN183" s="155"/>
      <c r="AO183" s="155"/>
      <c r="AP183" s="155"/>
      <c r="AQ183" s="157"/>
      <c r="AR183" s="155"/>
      <c r="AS183" s="155"/>
      <c r="AT183" s="155"/>
      <c r="AU183" s="157"/>
      <c r="AW183" s="155"/>
      <c r="AZ183" s="157"/>
      <c r="BA183" s="155"/>
      <c r="BE183" s="155"/>
      <c r="BH183" s="157"/>
      <c r="BI183" s="155"/>
      <c r="BL183" s="155"/>
      <c r="BN183" s="157"/>
      <c r="BP183" s="155"/>
      <c r="BS183" s="155"/>
      <c r="BT183" s="157"/>
      <c r="BW183" s="155"/>
      <c r="BX183" s="157"/>
      <c r="BZ183" s="155"/>
      <c r="CC183" s="155"/>
      <c r="CD183" s="157"/>
      <c r="CG183" s="157"/>
      <c r="CK183" s="157"/>
      <c r="CN183" s="157"/>
      <c r="CQ183" s="157"/>
      <c r="CU183" s="157"/>
      <c r="CX183" s="157"/>
    </row>
    <row r="184" spans="1:102" s="156" customFormat="1" x14ac:dyDescent="0.3">
      <c r="A184" s="155" t="s">
        <v>511</v>
      </c>
      <c r="B184" s="155">
        <v>1</v>
      </c>
      <c r="C184" s="162" t="s">
        <v>209</v>
      </c>
      <c r="D184" s="155">
        <v>373.33</v>
      </c>
      <c r="E184" s="157" t="s">
        <v>500</v>
      </c>
      <c r="F184" s="167">
        <f>D184/D177</f>
        <v>3.3333035714285715</v>
      </c>
      <c r="G184" s="157" t="s">
        <v>505</v>
      </c>
      <c r="H184" s="157"/>
      <c r="I184" s="157"/>
      <c r="J184" s="157"/>
      <c r="K184" s="157"/>
      <c r="L184" s="158"/>
      <c r="M184" s="158"/>
      <c r="N184" s="157"/>
      <c r="O184" s="157"/>
      <c r="P184" s="157"/>
      <c r="Q184" s="157"/>
      <c r="S184" s="169"/>
      <c r="T184" s="169"/>
      <c r="U184" s="157"/>
      <c r="V184" s="157"/>
      <c r="W184" s="157"/>
      <c r="X184" s="169"/>
      <c r="Y184" s="169"/>
      <c r="Z184" s="155"/>
      <c r="AA184" s="155"/>
      <c r="AB184" s="157"/>
      <c r="AC184" s="157"/>
      <c r="AD184" s="155"/>
      <c r="AE184" s="170"/>
      <c r="AF184" s="157"/>
      <c r="AG184" s="157"/>
      <c r="AH184" s="170"/>
      <c r="AI184" s="157"/>
      <c r="AJ184" s="170"/>
      <c r="AK184" s="157"/>
      <c r="AL184" s="157"/>
      <c r="AM184" s="161"/>
      <c r="AN184" s="155"/>
      <c r="AO184" s="155"/>
      <c r="AP184" s="157"/>
      <c r="AQ184" s="157"/>
      <c r="AR184" s="155"/>
      <c r="AS184" s="157"/>
      <c r="AT184" s="155"/>
      <c r="AU184" s="157"/>
      <c r="AW184" s="157"/>
      <c r="AZ184" s="157"/>
      <c r="BA184" s="157"/>
      <c r="BE184" s="157"/>
      <c r="BH184" s="157"/>
      <c r="BI184" s="157"/>
      <c r="BL184" s="157"/>
      <c r="BN184" s="157"/>
      <c r="BP184" s="157"/>
      <c r="BS184" s="157"/>
      <c r="BT184" s="157"/>
      <c r="BW184" s="157"/>
      <c r="BX184" s="157"/>
      <c r="BZ184" s="157"/>
      <c r="CC184" s="157"/>
      <c r="CD184" s="157"/>
      <c r="CG184" s="157"/>
      <c r="CK184" s="157"/>
      <c r="CN184" s="157"/>
      <c r="CQ184" s="157"/>
      <c r="CU184" s="157"/>
      <c r="CX184" s="157"/>
    </row>
    <row r="185" spans="1:102" s="156" customFormat="1" x14ac:dyDescent="0.3">
      <c r="A185" s="155" t="s">
        <v>243</v>
      </c>
      <c r="B185" s="155">
        <v>1</v>
      </c>
      <c r="C185" s="162" t="s">
        <v>109</v>
      </c>
      <c r="D185" s="155">
        <v>0.5</v>
      </c>
      <c r="E185" s="157" t="s">
        <v>505</v>
      </c>
      <c r="F185" s="155"/>
      <c r="G185" s="155"/>
      <c r="H185" s="157"/>
      <c r="I185" s="157"/>
      <c r="J185" s="157"/>
      <c r="K185" s="157"/>
      <c r="L185" s="158"/>
      <c r="M185" s="158"/>
      <c r="N185" s="157"/>
      <c r="O185" s="157"/>
      <c r="P185" s="157"/>
      <c r="Q185" s="157"/>
      <c r="S185" s="169"/>
      <c r="T185" s="169"/>
      <c r="U185" s="157"/>
      <c r="V185" s="157"/>
      <c r="W185" s="157"/>
      <c r="X185" s="169"/>
      <c r="Y185" s="169"/>
      <c r="Z185" s="155"/>
      <c r="AA185" s="155"/>
      <c r="AB185" s="157"/>
      <c r="AC185" s="157"/>
      <c r="AD185" s="155"/>
      <c r="AE185" s="170"/>
      <c r="AF185" s="157"/>
      <c r="AG185" s="157"/>
      <c r="AH185" s="170"/>
      <c r="AI185" s="157"/>
      <c r="AJ185" s="170"/>
      <c r="AK185" s="157"/>
      <c r="AL185" s="157"/>
      <c r="AM185" s="161"/>
      <c r="AN185" s="155"/>
      <c r="AO185" s="155"/>
      <c r="AP185" s="157"/>
      <c r="AQ185" s="157"/>
      <c r="AR185" s="155"/>
      <c r="AS185" s="157"/>
      <c r="AT185" s="155"/>
      <c r="AU185" s="157"/>
      <c r="AW185" s="157"/>
      <c r="AZ185" s="157"/>
      <c r="BA185" s="157"/>
      <c r="BE185" s="157"/>
      <c r="BH185" s="157"/>
      <c r="BI185" s="157"/>
      <c r="BL185" s="157"/>
      <c r="BN185" s="157"/>
      <c r="BP185" s="157"/>
      <c r="BS185" s="157"/>
      <c r="BT185" s="157"/>
      <c r="BW185" s="157"/>
      <c r="BX185" s="157"/>
      <c r="BZ185" s="157"/>
      <c r="CC185" s="157"/>
      <c r="CD185" s="157"/>
      <c r="CG185" s="157"/>
      <c r="CK185" s="157"/>
      <c r="CN185" s="157"/>
      <c r="CQ185" s="157"/>
      <c r="CU185" s="157"/>
      <c r="CX185" s="157"/>
    </row>
    <row r="186" spans="1:102" s="156" customFormat="1" x14ac:dyDescent="0.3">
      <c r="A186" s="155" t="s">
        <v>28</v>
      </c>
      <c r="B186" s="155">
        <v>1</v>
      </c>
      <c r="C186" s="157" t="s">
        <v>512</v>
      </c>
      <c r="D186" s="158">
        <v>1.5</v>
      </c>
      <c r="E186" s="157" t="s">
        <v>505</v>
      </c>
      <c r="F186" s="158">
        <f>D186/D169</f>
        <v>7.4999999999999997E-2</v>
      </c>
      <c r="G186" s="157" t="s">
        <v>120</v>
      </c>
      <c r="H186" s="157"/>
      <c r="I186" s="157"/>
      <c r="J186" s="157"/>
      <c r="K186" s="157"/>
      <c r="L186" s="158"/>
      <c r="M186" s="158"/>
      <c r="N186" s="157"/>
      <c r="O186" s="157"/>
      <c r="P186" s="157"/>
      <c r="Q186" s="157"/>
      <c r="S186" s="169"/>
      <c r="T186" s="169"/>
      <c r="U186" s="157"/>
      <c r="V186" s="157"/>
      <c r="W186" s="157"/>
      <c r="X186" s="169"/>
      <c r="Y186" s="169"/>
      <c r="Z186" s="155"/>
      <c r="AA186" s="155"/>
      <c r="AB186" s="157"/>
      <c r="AC186" s="157"/>
      <c r="AD186" s="155"/>
      <c r="AE186" s="170"/>
      <c r="AF186" s="157"/>
      <c r="AG186" s="157"/>
      <c r="AH186" s="170"/>
      <c r="AI186" s="157"/>
      <c r="AJ186" s="170"/>
      <c r="AK186" s="157"/>
      <c r="AL186" s="157"/>
      <c r="AM186" s="161"/>
      <c r="AN186" s="155"/>
      <c r="AO186" s="155"/>
      <c r="AP186" s="157"/>
      <c r="AQ186" s="157"/>
      <c r="AR186" s="155"/>
      <c r="AS186" s="157"/>
      <c r="AT186" s="155"/>
      <c r="AU186" s="157"/>
      <c r="AW186" s="157"/>
      <c r="AZ186" s="157"/>
      <c r="BA186" s="157"/>
      <c r="BE186" s="157"/>
      <c r="BH186" s="157"/>
      <c r="BI186" s="157"/>
      <c r="BL186" s="157"/>
      <c r="BN186" s="157"/>
      <c r="BP186" s="157"/>
      <c r="BS186" s="157"/>
      <c r="BT186" s="157"/>
      <c r="BW186" s="157"/>
      <c r="BX186" s="157"/>
      <c r="BZ186" s="157"/>
      <c r="CC186" s="157"/>
      <c r="CD186" s="157"/>
      <c r="CG186" s="157"/>
      <c r="CK186" s="157"/>
      <c r="CN186" s="157"/>
      <c r="CQ186" s="157"/>
      <c r="CU186" s="157"/>
      <c r="CX186" s="157"/>
    </row>
    <row r="187" spans="1:102" s="156" customFormat="1" x14ac:dyDescent="0.3">
      <c r="A187" s="155" t="s">
        <v>302</v>
      </c>
      <c r="B187" s="155">
        <v>1</v>
      </c>
      <c r="C187" s="157" t="s">
        <v>512</v>
      </c>
      <c r="D187" s="158">
        <v>1.75</v>
      </c>
      <c r="E187" s="157" t="s">
        <v>505</v>
      </c>
      <c r="G187" s="157"/>
      <c r="H187" s="157"/>
      <c r="I187" s="157"/>
      <c r="J187" s="157"/>
      <c r="K187" s="157"/>
      <c r="L187" s="158"/>
      <c r="M187" s="158"/>
      <c r="N187" s="157"/>
      <c r="O187" s="157"/>
      <c r="P187" s="157"/>
      <c r="Q187" s="157"/>
      <c r="S187" s="169"/>
      <c r="T187" s="169"/>
      <c r="U187" s="157"/>
      <c r="V187" s="157"/>
      <c r="W187" s="157"/>
      <c r="X187" s="169"/>
      <c r="Y187" s="169"/>
      <c r="Z187" s="155"/>
      <c r="AA187" s="155"/>
      <c r="AB187" s="157"/>
      <c r="AC187" s="157"/>
      <c r="AD187" s="155"/>
      <c r="AE187" s="170"/>
      <c r="AF187" s="157"/>
      <c r="AG187" s="157"/>
      <c r="AH187" s="170"/>
      <c r="AI187" s="157"/>
      <c r="AJ187" s="170"/>
      <c r="AK187" s="157"/>
      <c r="AL187" s="157"/>
      <c r="AM187" s="161"/>
      <c r="AN187" s="155"/>
      <c r="AO187" s="155"/>
      <c r="AP187" s="157"/>
      <c r="AQ187" s="157"/>
      <c r="AR187" s="155"/>
      <c r="AS187" s="157"/>
      <c r="AT187" s="155"/>
      <c r="AU187" s="157"/>
      <c r="AW187" s="157"/>
      <c r="AZ187" s="157"/>
      <c r="BA187" s="157"/>
      <c r="BE187" s="157"/>
      <c r="BH187" s="157"/>
      <c r="BI187" s="157"/>
      <c r="BL187" s="157"/>
      <c r="BN187" s="157"/>
      <c r="BP187" s="157"/>
      <c r="BS187" s="157"/>
      <c r="BT187" s="157"/>
      <c r="BW187" s="157"/>
      <c r="BX187" s="157"/>
      <c r="BZ187" s="157"/>
      <c r="CC187" s="157"/>
      <c r="CD187" s="157"/>
      <c r="CG187" s="157"/>
      <c r="CK187" s="157"/>
      <c r="CN187" s="157"/>
      <c r="CQ187" s="157"/>
      <c r="CU187" s="157"/>
      <c r="CX187" s="157"/>
    </row>
    <row r="188" spans="1:102" s="156" customFormat="1" x14ac:dyDescent="0.3">
      <c r="A188" s="155" t="s">
        <v>513</v>
      </c>
      <c r="B188" s="155">
        <v>1</v>
      </c>
      <c r="C188" s="157" t="s">
        <v>512</v>
      </c>
      <c r="D188" s="158">
        <v>1.5</v>
      </c>
      <c r="E188" s="157" t="s">
        <v>505</v>
      </c>
      <c r="G188" s="157"/>
      <c r="H188" s="157"/>
      <c r="I188" s="157"/>
      <c r="J188" s="157"/>
      <c r="K188" s="157"/>
      <c r="L188" s="158"/>
      <c r="M188" s="158"/>
      <c r="N188" s="157"/>
      <c r="O188" s="157"/>
      <c r="P188" s="157"/>
      <c r="Q188" s="157"/>
      <c r="S188" s="169"/>
      <c r="T188" s="169"/>
      <c r="U188" s="157"/>
      <c r="V188" s="157"/>
      <c r="W188" s="157"/>
      <c r="X188" s="169"/>
      <c r="Y188" s="169"/>
      <c r="Z188" s="155"/>
      <c r="AA188" s="155"/>
      <c r="AB188" s="157"/>
      <c r="AC188" s="157"/>
      <c r="AD188" s="155"/>
      <c r="AE188" s="170"/>
      <c r="AF188" s="157"/>
      <c r="AG188" s="157"/>
      <c r="AH188" s="170"/>
      <c r="AI188" s="157"/>
      <c r="AJ188" s="170"/>
      <c r="AK188" s="157"/>
      <c r="AL188" s="157"/>
      <c r="AM188" s="161"/>
      <c r="AN188" s="155"/>
      <c r="AO188" s="155"/>
      <c r="AP188" s="157"/>
      <c r="AQ188" s="157"/>
      <c r="AR188" s="155"/>
      <c r="AS188" s="157"/>
      <c r="AT188" s="155"/>
      <c r="AU188" s="157"/>
      <c r="AW188" s="157"/>
      <c r="AZ188" s="157"/>
      <c r="BA188" s="157"/>
      <c r="BE188" s="157"/>
      <c r="BH188" s="157"/>
      <c r="BI188" s="157"/>
      <c r="BL188" s="157"/>
      <c r="BN188" s="157"/>
      <c r="BP188" s="157"/>
      <c r="BS188" s="157"/>
      <c r="BT188" s="157"/>
      <c r="BW188" s="157"/>
      <c r="BX188" s="157"/>
      <c r="BZ188" s="157"/>
      <c r="CC188" s="157"/>
      <c r="CD188" s="157"/>
      <c r="CG188" s="157"/>
      <c r="CK188" s="157"/>
      <c r="CN188" s="157"/>
      <c r="CQ188" s="157"/>
      <c r="CU188" s="157"/>
      <c r="CX188" s="157"/>
    </row>
    <row r="189" spans="1:102" s="156" customFormat="1" x14ac:dyDescent="0.3">
      <c r="A189" s="155" t="s">
        <v>213</v>
      </c>
      <c r="B189" s="155">
        <v>1</v>
      </c>
      <c r="C189" s="157" t="s">
        <v>209</v>
      </c>
      <c r="D189" s="158">
        <v>1.26</v>
      </c>
      <c r="E189" s="157" t="s">
        <v>505</v>
      </c>
      <c r="G189" s="157"/>
      <c r="H189" s="157"/>
      <c r="I189" s="157"/>
      <c r="J189" s="157"/>
      <c r="K189" s="157"/>
      <c r="L189" s="158"/>
      <c r="M189" s="158"/>
      <c r="N189" s="157"/>
      <c r="O189" s="157"/>
      <c r="P189" s="157"/>
      <c r="Q189" s="157"/>
      <c r="S189" s="169"/>
      <c r="T189" s="169"/>
      <c r="U189" s="157"/>
      <c r="V189" s="157"/>
      <c r="W189" s="157"/>
      <c r="X189" s="169"/>
      <c r="Y189" s="169"/>
      <c r="Z189" s="155"/>
      <c r="AA189" s="155"/>
      <c r="AB189" s="157"/>
      <c r="AC189" s="157"/>
      <c r="AD189" s="155"/>
      <c r="AE189" s="170"/>
      <c r="AF189" s="157"/>
      <c r="AG189" s="157"/>
      <c r="AH189" s="170"/>
      <c r="AI189" s="157"/>
      <c r="AJ189" s="170"/>
      <c r="AK189" s="157"/>
      <c r="AL189" s="157"/>
      <c r="AM189" s="161"/>
      <c r="AN189" s="155"/>
      <c r="AO189" s="155"/>
      <c r="AP189" s="157"/>
      <c r="AQ189" s="157"/>
      <c r="AR189" s="155"/>
      <c r="AS189" s="157"/>
      <c r="AT189" s="155"/>
      <c r="AU189" s="157"/>
      <c r="AW189" s="157"/>
      <c r="AZ189" s="157"/>
      <c r="BA189" s="157"/>
      <c r="BE189" s="157"/>
      <c r="BH189" s="157"/>
      <c r="BI189" s="157"/>
      <c r="BL189" s="157"/>
      <c r="BN189" s="157"/>
      <c r="BP189" s="157"/>
      <c r="BS189" s="157"/>
      <c r="BT189" s="157"/>
      <c r="BW189" s="157"/>
      <c r="BX189" s="157"/>
      <c r="BZ189" s="157"/>
      <c r="CC189" s="157"/>
      <c r="CD189" s="157"/>
      <c r="CG189" s="157"/>
      <c r="CK189" s="157"/>
      <c r="CN189" s="157"/>
      <c r="CQ189" s="157"/>
      <c r="CU189" s="157"/>
      <c r="CX189" s="157"/>
    </row>
    <row r="190" spans="1:102" s="156" customFormat="1" x14ac:dyDescent="0.3">
      <c r="A190" s="155" t="s">
        <v>292</v>
      </c>
      <c r="B190" s="155">
        <v>1</v>
      </c>
      <c r="C190" s="157" t="s">
        <v>514</v>
      </c>
      <c r="D190" s="158">
        <v>15.9</v>
      </c>
      <c r="E190" s="157" t="s">
        <v>505</v>
      </c>
      <c r="G190" s="157"/>
      <c r="H190" s="157"/>
      <c r="I190" s="157"/>
      <c r="J190" s="157"/>
      <c r="K190" s="157"/>
      <c r="L190" s="158"/>
      <c r="M190" s="158"/>
      <c r="N190" s="157"/>
      <c r="O190" s="157"/>
      <c r="P190" s="157"/>
      <c r="Q190" s="157"/>
      <c r="S190" s="169"/>
      <c r="T190" s="169"/>
      <c r="U190" s="157"/>
      <c r="V190" s="157"/>
      <c r="W190" s="157"/>
      <c r="X190" s="169"/>
      <c r="Y190" s="169"/>
      <c r="Z190" s="155"/>
      <c r="AA190" s="155"/>
      <c r="AB190" s="157"/>
      <c r="AC190" s="157"/>
      <c r="AD190" s="155"/>
      <c r="AE190" s="170"/>
      <c r="AF190" s="157"/>
      <c r="AG190" s="157"/>
      <c r="AH190" s="170"/>
      <c r="AI190" s="157"/>
      <c r="AJ190" s="170"/>
      <c r="AK190" s="157"/>
      <c r="AL190" s="157"/>
      <c r="AM190" s="161"/>
      <c r="AN190" s="155"/>
      <c r="AO190" s="155"/>
      <c r="AP190" s="157"/>
      <c r="AQ190" s="157"/>
      <c r="AR190" s="155"/>
      <c r="AS190" s="157"/>
      <c r="AT190" s="155"/>
      <c r="AU190" s="157"/>
      <c r="AW190" s="157"/>
      <c r="AZ190" s="157"/>
      <c r="BA190" s="157"/>
      <c r="BE190" s="157"/>
      <c r="BH190" s="157"/>
      <c r="BI190" s="157"/>
      <c r="BL190" s="157"/>
      <c r="BN190" s="157"/>
      <c r="BP190" s="157"/>
      <c r="BS190" s="157"/>
      <c r="BT190" s="157"/>
      <c r="BW190" s="157"/>
      <c r="BX190" s="157"/>
      <c r="BZ190" s="157"/>
      <c r="CC190" s="157"/>
      <c r="CD190" s="157"/>
      <c r="CG190" s="157"/>
      <c r="CK190" s="157"/>
      <c r="CN190" s="157"/>
      <c r="CQ190" s="157"/>
      <c r="CU190" s="157"/>
      <c r="CX190" s="157"/>
    </row>
    <row r="191" spans="1:102" s="156" customFormat="1" x14ac:dyDescent="0.3">
      <c r="A191" s="155" t="s">
        <v>198</v>
      </c>
      <c r="B191" s="155">
        <v>1</v>
      </c>
      <c r="C191" s="157" t="s">
        <v>228</v>
      </c>
      <c r="D191" s="158">
        <f>439.681/D177</f>
        <v>3.9257232142857141</v>
      </c>
      <c r="E191" s="157" t="s">
        <v>505</v>
      </c>
      <c r="G191" s="157"/>
      <c r="I191" s="157"/>
      <c r="J191" s="157"/>
      <c r="K191" s="157"/>
      <c r="L191" s="158"/>
      <c r="M191" s="158"/>
      <c r="N191" s="157"/>
      <c r="O191" s="157"/>
      <c r="P191" s="157"/>
      <c r="Q191" s="157"/>
      <c r="S191" s="169"/>
      <c r="T191" s="169"/>
      <c r="U191" s="157"/>
      <c r="V191" s="157"/>
      <c r="W191" s="157"/>
      <c r="X191" s="169"/>
      <c r="Y191" s="169"/>
      <c r="Z191" s="155"/>
      <c r="AA191" s="155"/>
      <c r="AB191" s="157"/>
      <c r="AC191" s="157"/>
      <c r="AD191" s="155"/>
      <c r="AE191" s="170"/>
      <c r="AF191" s="157"/>
      <c r="AG191" s="157"/>
      <c r="AH191" s="170"/>
      <c r="AI191" s="157"/>
      <c r="AJ191" s="170"/>
      <c r="AK191" s="157"/>
      <c r="AL191" s="157"/>
      <c r="AM191" s="161"/>
      <c r="AN191" s="155"/>
      <c r="AO191" s="155"/>
      <c r="AP191" s="157"/>
      <c r="AQ191" s="157"/>
      <c r="AR191" s="155"/>
      <c r="AS191" s="157"/>
      <c r="AT191" s="155"/>
      <c r="AU191" s="157"/>
      <c r="AW191" s="157"/>
      <c r="AZ191" s="157"/>
      <c r="BA191" s="157"/>
      <c r="BE191" s="157"/>
      <c r="BH191" s="157"/>
      <c r="BI191" s="157"/>
      <c r="BL191" s="157"/>
      <c r="BN191" s="157"/>
      <c r="BP191" s="157"/>
      <c r="BS191" s="157"/>
      <c r="BT191" s="157"/>
      <c r="BW191" s="157"/>
      <c r="BX191" s="157"/>
      <c r="BZ191" s="157"/>
      <c r="CC191" s="157"/>
      <c r="CD191" s="157"/>
      <c r="CG191" s="157"/>
      <c r="CK191" s="157"/>
      <c r="CN191" s="157"/>
      <c r="CQ191" s="157"/>
      <c r="CU191" s="157"/>
      <c r="CX191" s="157"/>
    </row>
    <row r="192" spans="1:102" s="156" customFormat="1" x14ac:dyDescent="0.3">
      <c r="A192" s="204" t="s">
        <v>253</v>
      </c>
      <c r="B192" s="155">
        <v>1</v>
      </c>
      <c r="C192" s="157" t="s">
        <v>228</v>
      </c>
      <c r="D192" s="158">
        <v>3</v>
      </c>
      <c r="E192" s="157" t="s">
        <v>505</v>
      </c>
      <c r="G192" s="157"/>
      <c r="I192" s="157"/>
      <c r="J192" s="157"/>
      <c r="K192" s="157"/>
      <c r="O192" s="157"/>
      <c r="P192" s="157"/>
      <c r="Q192" s="157"/>
      <c r="S192" s="169"/>
      <c r="T192" s="169"/>
      <c r="U192" s="157"/>
      <c r="V192" s="157"/>
      <c r="W192" s="157"/>
      <c r="X192" s="169"/>
      <c r="Y192" s="169"/>
      <c r="Z192" s="161"/>
      <c r="AA192" s="161"/>
      <c r="AB192" s="157"/>
      <c r="AC192" s="157"/>
      <c r="AD192" s="161"/>
      <c r="AE192" s="170"/>
      <c r="AF192" s="157"/>
      <c r="AG192" s="157"/>
      <c r="AH192" s="170"/>
      <c r="AI192" s="157"/>
      <c r="AJ192" s="170"/>
      <c r="AK192" s="157"/>
      <c r="AL192" s="157"/>
      <c r="AM192" s="161"/>
      <c r="AN192" s="155"/>
      <c r="AO192" s="155"/>
      <c r="AP192" s="157"/>
      <c r="AQ192" s="157"/>
      <c r="AR192" s="155"/>
      <c r="AS192" s="157"/>
      <c r="AT192" s="155"/>
      <c r="AU192" s="157"/>
      <c r="AW192" s="157"/>
      <c r="AZ192" s="157"/>
      <c r="BA192" s="157"/>
      <c r="BE192" s="157"/>
      <c r="BH192" s="157"/>
      <c r="BI192" s="157"/>
      <c r="BL192" s="157"/>
      <c r="BN192" s="157"/>
      <c r="BP192" s="157"/>
      <c r="BS192" s="157"/>
      <c r="BT192" s="157"/>
      <c r="BW192" s="157"/>
      <c r="BX192" s="157"/>
      <c r="BZ192" s="157"/>
      <c r="CC192" s="157"/>
      <c r="CD192" s="157"/>
      <c r="CG192" s="157"/>
      <c r="CK192" s="157"/>
      <c r="CN192" s="157"/>
      <c r="CQ192" s="157"/>
      <c r="CU192" s="157"/>
      <c r="CX192" s="157"/>
    </row>
    <row r="193" spans="1:102" s="156" customFormat="1" x14ac:dyDescent="0.3">
      <c r="A193" s="204"/>
      <c r="B193" s="155">
        <v>1</v>
      </c>
      <c r="C193" s="157" t="s">
        <v>526</v>
      </c>
      <c r="D193" s="158">
        <v>2.0271699999999999</v>
      </c>
      <c r="E193" s="157" t="s">
        <v>122</v>
      </c>
      <c r="F193" s="158">
        <f>D193*D192</f>
        <v>6.0815099999999997</v>
      </c>
      <c r="G193" s="157" t="s">
        <v>505</v>
      </c>
      <c r="I193" s="157"/>
      <c r="J193" s="157"/>
      <c r="K193" s="157"/>
      <c r="O193" s="157"/>
      <c r="P193" s="157"/>
      <c r="Q193" s="157"/>
      <c r="S193" s="169"/>
      <c r="T193" s="169"/>
      <c r="U193" s="157"/>
      <c r="V193" s="157"/>
      <c r="W193" s="157"/>
      <c r="X193" s="169"/>
      <c r="Y193" s="169"/>
      <c r="Z193" s="161"/>
      <c r="AA193" s="161"/>
      <c r="AB193" s="157"/>
      <c r="AC193" s="157"/>
      <c r="AD193" s="161"/>
      <c r="AE193" s="170"/>
      <c r="AF193" s="157"/>
      <c r="AG193" s="157"/>
      <c r="AH193" s="170"/>
      <c r="AI193" s="157"/>
      <c r="AJ193" s="170"/>
      <c r="AK193" s="157"/>
      <c r="AL193" s="157"/>
      <c r="AM193" s="161"/>
      <c r="AN193" s="155"/>
      <c r="AO193" s="155"/>
      <c r="AP193" s="157"/>
      <c r="AQ193" s="157"/>
      <c r="AR193" s="155"/>
      <c r="AS193" s="157"/>
      <c r="AT193" s="155"/>
      <c r="AU193" s="157"/>
      <c r="AW193" s="157"/>
      <c r="AZ193" s="157"/>
      <c r="BA193" s="157"/>
      <c r="BE193" s="157"/>
      <c r="BH193" s="157"/>
      <c r="BI193" s="157"/>
      <c r="BL193" s="157"/>
      <c r="BN193" s="157"/>
      <c r="BP193" s="157"/>
      <c r="BS193" s="157"/>
      <c r="BT193" s="157"/>
      <c r="BW193" s="157"/>
      <c r="BX193" s="157"/>
      <c r="BZ193" s="157"/>
      <c r="CC193" s="157"/>
      <c r="CD193" s="157"/>
      <c r="CG193" s="157"/>
      <c r="CK193" s="157"/>
      <c r="CN193" s="157"/>
      <c r="CQ193" s="157"/>
      <c r="CU193" s="157"/>
      <c r="CX193" s="157"/>
    </row>
    <row r="194" spans="1:102" s="156" customFormat="1" x14ac:dyDescent="0.3">
      <c r="A194" s="182" t="s">
        <v>419</v>
      </c>
      <c r="B194" s="155">
        <v>1</v>
      </c>
      <c r="C194" s="157" t="s">
        <v>209</v>
      </c>
      <c r="D194" s="158">
        <v>400</v>
      </c>
      <c r="E194" s="157" t="s">
        <v>283</v>
      </c>
      <c r="F194" s="158">
        <f>D194/D177</f>
        <v>3.5714285714285716</v>
      </c>
      <c r="G194" s="157" t="s">
        <v>505</v>
      </c>
      <c r="H194" s="158">
        <f>F194/D195</f>
        <v>1.1984659635666348</v>
      </c>
      <c r="I194" s="157" t="s">
        <v>122</v>
      </c>
      <c r="J194" s="157"/>
      <c r="K194" s="157"/>
      <c r="O194" s="157"/>
      <c r="P194" s="157"/>
      <c r="Q194" s="157"/>
      <c r="S194" s="169"/>
      <c r="T194" s="169"/>
      <c r="U194" s="157"/>
      <c r="V194" s="157"/>
      <c r="W194" s="157"/>
      <c r="X194" s="169"/>
      <c r="Y194" s="169"/>
      <c r="Z194" s="161"/>
      <c r="AA194" s="161"/>
      <c r="AB194" s="157"/>
      <c r="AC194" s="157"/>
      <c r="AD194" s="161"/>
      <c r="AE194" s="170"/>
      <c r="AF194" s="157"/>
      <c r="AG194" s="157"/>
      <c r="AH194" s="170"/>
      <c r="AI194" s="157"/>
      <c r="AJ194" s="170"/>
      <c r="AK194" s="157"/>
      <c r="AL194" s="157"/>
      <c r="AM194" s="161"/>
      <c r="AN194" s="155"/>
      <c r="AO194" s="155"/>
      <c r="AP194" s="157"/>
      <c r="AQ194" s="157"/>
      <c r="AR194" s="155"/>
      <c r="AS194" s="157"/>
      <c r="AT194" s="155"/>
      <c r="AU194" s="157"/>
      <c r="AW194" s="157"/>
      <c r="AZ194" s="157"/>
      <c r="BA194" s="157"/>
      <c r="BE194" s="157"/>
      <c r="BH194" s="157"/>
      <c r="BI194" s="157"/>
      <c r="BL194" s="157"/>
      <c r="BN194" s="157"/>
      <c r="BP194" s="157"/>
      <c r="BS194" s="157"/>
      <c r="BT194" s="157"/>
      <c r="BW194" s="157"/>
      <c r="BX194" s="157"/>
      <c r="BZ194" s="157"/>
      <c r="CC194" s="157"/>
      <c r="CD194" s="157"/>
      <c r="CG194" s="157"/>
      <c r="CK194" s="157"/>
      <c r="CN194" s="157"/>
      <c r="CQ194" s="157"/>
      <c r="CU194" s="157"/>
      <c r="CX194" s="157"/>
    </row>
    <row r="195" spans="1:102" s="156" customFormat="1" x14ac:dyDescent="0.3">
      <c r="A195" s="204" t="s">
        <v>140</v>
      </c>
      <c r="B195" s="155">
        <v>1</v>
      </c>
      <c r="C195" s="157" t="s">
        <v>228</v>
      </c>
      <c r="D195" s="158">
        <v>2.98</v>
      </c>
      <c r="E195" s="157" t="s">
        <v>505</v>
      </c>
      <c r="G195" s="157"/>
      <c r="I195" s="157"/>
      <c r="J195" s="157"/>
      <c r="K195" s="157"/>
      <c r="O195" s="157"/>
      <c r="P195" s="157"/>
      <c r="Q195" s="157"/>
      <c r="S195" s="169"/>
      <c r="T195" s="169"/>
      <c r="U195" s="157"/>
      <c r="V195" s="157"/>
      <c r="W195" s="157"/>
      <c r="X195" s="169"/>
      <c r="Y195" s="169"/>
      <c r="Z195" s="161"/>
      <c r="AA195" s="161"/>
      <c r="AB195" s="157"/>
      <c r="AC195" s="157"/>
      <c r="AD195" s="161"/>
      <c r="AE195" s="170"/>
      <c r="AF195" s="157"/>
      <c r="AG195" s="157"/>
      <c r="AH195" s="170"/>
      <c r="AI195" s="157"/>
      <c r="AJ195" s="170"/>
      <c r="AK195" s="157"/>
      <c r="AL195" s="157"/>
      <c r="AM195" s="161"/>
      <c r="AN195" s="155"/>
      <c r="AO195" s="155"/>
      <c r="AP195" s="157"/>
      <c r="AQ195" s="157"/>
      <c r="AR195" s="155"/>
      <c r="AS195" s="157"/>
      <c r="AT195" s="155"/>
      <c r="AU195" s="157"/>
      <c r="AW195" s="157"/>
      <c r="AZ195" s="157"/>
      <c r="BA195" s="157"/>
      <c r="BE195" s="157"/>
      <c r="BH195" s="157"/>
      <c r="BI195" s="157"/>
      <c r="BL195" s="157"/>
      <c r="BN195" s="157"/>
      <c r="BP195" s="157"/>
      <c r="BS195" s="157"/>
      <c r="BT195" s="157"/>
      <c r="BW195" s="157"/>
      <c r="BX195" s="157"/>
      <c r="BZ195" s="157"/>
      <c r="CC195" s="157"/>
      <c r="CD195" s="157"/>
      <c r="CG195" s="157"/>
      <c r="CK195" s="157"/>
      <c r="CN195" s="157"/>
      <c r="CQ195" s="157"/>
      <c r="CU195" s="157"/>
      <c r="CX195" s="157"/>
    </row>
    <row r="196" spans="1:102" s="156" customFormat="1" x14ac:dyDescent="0.3">
      <c r="A196" s="204"/>
      <c r="B196" s="155">
        <v>1</v>
      </c>
      <c r="C196" s="157" t="s">
        <v>209</v>
      </c>
      <c r="D196" s="158">
        <v>1.5</v>
      </c>
      <c r="E196" s="157" t="s">
        <v>122</v>
      </c>
      <c r="F196" s="156">
        <f>D196*D195</f>
        <v>4.47</v>
      </c>
      <c r="G196" s="157" t="s">
        <v>505</v>
      </c>
      <c r="I196" s="157"/>
      <c r="J196" s="157"/>
      <c r="K196" s="157"/>
      <c r="O196" s="157"/>
      <c r="P196" s="157"/>
      <c r="Q196" s="157"/>
      <c r="S196" s="169"/>
      <c r="T196" s="169"/>
      <c r="U196" s="157"/>
      <c r="V196" s="157"/>
      <c r="W196" s="157"/>
      <c r="X196" s="169"/>
      <c r="Y196" s="169"/>
      <c r="Z196" s="161"/>
      <c r="AA196" s="161"/>
      <c r="AB196" s="157"/>
      <c r="AC196" s="157"/>
      <c r="AD196" s="161"/>
      <c r="AE196" s="170"/>
      <c r="AF196" s="157"/>
      <c r="AG196" s="157"/>
      <c r="AH196" s="170"/>
      <c r="AI196" s="157"/>
      <c r="AJ196" s="170"/>
      <c r="AK196" s="157"/>
      <c r="AL196" s="157"/>
      <c r="AM196" s="161"/>
      <c r="AN196" s="155"/>
      <c r="AO196" s="155"/>
      <c r="AP196" s="157"/>
      <c r="AQ196" s="157"/>
      <c r="AR196" s="155"/>
      <c r="AS196" s="157"/>
      <c r="AT196" s="155"/>
      <c r="AU196" s="157"/>
      <c r="AW196" s="157"/>
      <c r="AZ196" s="157"/>
      <c r="BA196" s="157"/>
      <c r="BE196" s="157"/>
      <c r="BH196" s="157"/>
      <c r="BI196" s="157"/>
      <c r="BL196" s="157"/>
      <c r="BN196" s="157"/>
      <c r="BP196" s="157"/>
      <c r="BS196" s="157"/>
      <c r="BT196" s="157"/>
      <c r="BW196" s="157"/>
      <c r="BX196" s="157"/>
      <c r="BZ196" s="157"/>
      <c r="CC196" s="157"/>
      <c r="CD196" s="157"/>
      <c r="CG196" s="157"/>
      <c r="CK196" s="157"/>
      <c r="CN196" s="157"/>
      <c r="CQ196" s="157"/>
      <c r="CU196" s="157"/>
      <c r="CX196" s="157"/>
    </row>
    <row r="197" spans="1:102" s="156" customFormat="1" x14ac:dyDescent="0.3">
      <c r="A197" s="155" t="s">
        <v>366</v>
      </c>
      <c r="B197" s="155">
        <v>1</v>
      </c>
      <c r="C197" s="157" t="s">
        <v>515</v>
      </c>
      <c r="D197" s="158">
        <v>9</v>
      </c>
      <c r="E197" s="157" t="s">
        <v>72</v>
      </c>
      <c r="G197" s="157"/>
      <c r="I197" s="157"/>
      <c r="J197" s="157"/>
      <c r="K197" s="157"/>
      <c r="O197" s="157"/>
      <c r="P197" s="157"/>
      <c r="Q197" s="157"/>
      <c r="S197" s="169"/>
      <c r="T197" s="169"/>
      <c r="U197" s="157"/>
      <c r="V197" s="157"/>
      <c r="W197" s="157"/>
      <c r="X197" s="169"/>
      <c r="Y197" s="169"/>
      <c r="Z197" s="161"/>
      <c r="AA197" s="161"/>
      <c r="AB197" s="157"/>
      <c r="AC197" s="157"/>
      <c r="AD197" s="161"/>
      <c r="AE197" s="170"/>
      <c r="AF197" s="157"/>
      <c r="AG197" s="157"/>
      <c r="AH197" s="170"/>
      <c r="AI197" s="157"/>
      <c r="AJ197" s="170"/>
      <c r="AK197" s="157"/>
      <c r="AL197" s="157"/>
      <c r="AM197" s="161"/>
      <c r="AN197" s="155"/>
      <c r="AO197" s="155"/>
      <c r="AP197" s="157"/>
      <c r="AQ197" s="157"/>
      <c r="AR197" s="155"/>
      <c r="AS197" s="157"/>
      <c r="AT197" s="155"/>
      <c r="AU197" s="157"/>
      <c r="AW197" s="157"/>
      <c r="AZ197" s="157"/>
      <c r="BA197" s="157"/>
      <c r="BE197" s="157"/>
      <c r="BH197" s="157"/>
      <c r="BI197" s="157"/>
      <c r="BL197" s="157"/>
      <c r="BN197" s="157"/>
      <c r="BP197" s="157"/>
      <c r="BS197" s="157"/>
      <c r="BT197" s="157"/>
      <c r="BW197" s="157"/>
      <c r="BX197" s="157"/>
      <c r="BZ197" s="157"/>
      <c r="CC197" s="157"/>
      <c r="CD197" s="157"/>
      <c r="CG197" s="157"/>
      <c r="CK197" s="157"/>
      <c r="CN197" s="157"/>
      <c r="CQ197" s="157"/>
      <c r="CU197" s="157"/>
      <c r="CX197" s="157"/>
    </row>
    <row r="198" spans="1:102" s="156" customFormat="1" x14ac:dyDescent="0.3">
      <c r="A198" s="155" t="s">
        <v>516</v>
      </c>
      <c r="B198" s="155">
        <v>1</v>
      </c>
      <c r="C198" s="157" t="s">
        <v>517</v>
      </c>
      <c r="D198" s="158">
        <v>9</v>
      </c>
      <c r="E198" s="157" t="s">
        <v>72</v>
      </c>
      <c r="G198" s="157"/>
      <c r="I198" s="157"/>
      <c r="J198" s="157"/>
      <c r="K198" s="157"/>
      <c r="O198" s="157"/>
      <c r="P198" s="157"/>
      <c r="Q198" s="157"/>
      <c r="S198" s="169"/>
      <c r="T198" s="169"/>
      <c r="U198" s="157"/>
      <c r="V198" s="157"/>
      <c r="W198" s="157"/>
      <c r="X198" s="169"/>
      <c r="Y198" s="169"/>
      <c r="Z198" s="161"/>
      <c r="AA198" s="161"/>
      <c r="AB198" s="157"/>
      <c r="AC198" s="157"/>
      <c r="AD198" s="161"/>
      <c r="AE198" s="170"/>
      <c r="AF198" s="157"/>
      <c r="AG198" s="157"/>
      <c r="AH198" s="170"/>
      <c r="AI198" s="157"/>
      <c r="AJ198" s="170"/>
      <c r="AK198" s="157"/>
      <c r="AL198" s="157"/>
      <c r="AM198" s="161"/>
      <c r="AN198" s="155"/>
      <c r="AO198" s="155"/>
      <c r="AP198" s="157"/>
      <c r="AQ198" s="157"/>
      <c r="AR198" s="155"/>
      <c r="AS198" s="157"/>
      <c r="AT198" s="155"/>
      <c r="AU198" s="157"/>
      <c r="AW198" s="157"/>
      <c r="AZ198" s="157"/>
      <c r="BA198" s="157"/>
      <c r="BE198" s="157"/>
      <c r="BH198" s="157"/>
      <c r="BI198" s="157"/>
      <c r="BL198" s="157"/>
      <c r="BN198" s="157"/>
      <c r="BP198" s="157"/>
      <c r="BS198" s="157"/>
      <c r="BT198" s="157"/>
      <c r="BW198" s="157"/>
      <c r="BX198" s="157"/>
      <c r="BZ198" s="157"/>
      <c r="CC198" s="157"/>
      <c r="CD198" s="157"/>
      <c r="CG198" s="157"/>
      <c r="CK198" s="157"/>
      <c r="CN198" s="157"/>
      <c r="CQ198" s="157"/>
      <c r="CU198" s="157"/>
      <c r="CX198" s="157"/>
    </row>
    <row r="199" spans="1:102" s="156" customFormat="1" x14ac:dyDescent="0.3">
      <c r="A199" s="155" t="s">
        <v>36</v>
      </c>
      <c r="B199" s="155">
        <v>1</v>
      </c>
      <c r="C199" s="157" t="s">
        <v>512</v>
      </c>
      <c r="D199" s="158">
        <v>1.5</v>
      </c>
      <c r="E199" s="157" t="s">
        <v>505</v>
      </c>
      <c r="F199" s="156">
        <f>D199*D177</f>
        <v>168</v>
      </c>
      <c r="G199" s="157" t="s">
        <v>500</v>
      </c>
      <c r="H199" s="156">
        <f>D199/D169</f>
        <v>7.4999999999999997E-2</v>
      </c>
      <c r="I199" s="157" t="s">
        <v>120</v>
      </c>
      <c r="J199" s="157"/>
      <c r="K199" s="157"/>
      <c r="O199" s="157"/>
      <c r="P199" s="157"/>
      <c r="Q199" s="157"/>
      <c r="S199" s="169"/>
      <c r="T199" s="169"/>
      <c r="U199" s="157"/>
      <c r="V199" s="157"/>
      <c r="W199" s="157"/>
      <c r="X199" s="169"/>
      <c r="Y199" s="169"/>
      <c r="Z199" s="161"/>
      <c r="AA199" s="161"/>
      <c r="AB199" s="157"/>
      <c r="AC199" s="157"/>
      <c r="AD199" s="161"/>
      <c r="AE199" s="170"/>
      <c r="AF199" s="157"/>
      <c r="AG199" s="157"/>
      <c r="AH199" s="170"/>
      <c r="AI199" s="157"/>
      <c r="AJ199" s="170"/>
      <c r="AK199" s="157"/>
      <c r="AL199" s="157"/>
      <c r="AM199" s="161"/>
      <c r="AN199" s="155"/>
      <c r="AO199" s="155"/>
      <c r="AP199" s="157"/>
      <c r="AQ199" s="157"/>
      <c r="AR199" s="155"/>
      <c r="AS199" s="157"/>
      <c r="AT199" s="155"/>
      <c r="AU199" s="157"/>
      <c r="AW199" s="157"/>
      <c r="AZ199" s="157"/>
      <c r="BA199" s="157"/>
      <c r="BE199" s="157"/>
      <c r="BH199" s="157"/>
      <c r="BI199" s="157"/>
      <c r="BL199" s="157"/>
      <c r="BN199" s="157"/>
      <c r="BP199" s="157"/>
      <c r="BS199" s="157"/>
      <c r="BT199" s="157"/>
      <c r="BW199" s="157"/>
      <c r="BX199" s="157"/>
      <c r="BZ199" s="157"/>
      <c r="CC199" s="157"/>
      <c r="CD199" s="157"/>
      <c r="CG199" s="157"/>
      <c r="CK199" s="157"/>
      <c r="CN199" s="157"/>
      <c r="CQ199" s="157"/>
      <c r="CU199" s="157"/>
      <c r="CX199" s="157"/>
    </row>
    <row r="200" spans="1:102" s="156" customFormat="1" x14ac:dyDescent="0.3">
      <c r="A200" s="155" t="s">
        <v>36</v>
      </c>
      <c r="B200" s="155">
        <v>1</v>
      </c>
      <c r="C200" s="157" t="s">
        <v>209</v>
      </c>
      <c r="D200" s="158">
        <v>175</v>
      </c>
      <c r="E200" s="157" t="s">
        <v>500</v>
      </c>
      <c r="F200" s="158">
        <f>D200/D177</f>
        <v>1.5625</v>
      </c>
      <c r="G200" s="157" t="s">
        <v>64</v>
      </c>
      <c r="I200" s="157"/>
      <c r="J200" s="157"/>
      <c r="K200" s="157"/>
      <c r="O200" s="157"/>
      <c r="P200" s="157"/>
      <c r="Q200" s="157"/>
      <c r="S200" s="169"/>
      <c r="T200" s="169"/>
      <c r="U200" s="157"/>
      <c r="V200" s="157"/>
      <c r="W200" s="157"/>
      <c r="X200" s="169"/>
      <c r="Y200" s="169"/>
      <c r="Z200" s="161"/>
      <c r="AA200" s="161"/>
      <c r="AB200" s="157"/>
      <c r="AC200" s="157"/>
      <c r="AD200" s="161"/>
      <c r="AE200" s="170"/>
      <c r="AF200" s="157"/>
      <c r="AG200" s="157"/>
      <c r="AH200" s="170"/>
      <c r="AI200" s="157"/>
      <c r="AJ200" s="170"/>
      <c r="AK200" s="157"/>
      <c r="AL200" s="157"/>
      <c r="AM200" s="161"/>
      <c r="AN200" s="155"/>
      <c r="AO200" s="155"/>
      <c r="AP200" s="157"/>
      <c r="AQ200" s="157"/>
      <c r="AR200" s="155"/>
      <c r="AS200" s="157"/>
      <c r="AT200" s="155"/>
      <c r="AU200" s="157"/>
      <c r="AW200" s="157"/>
      <c r="AZ200" s="157"/>
      <c r="BA200" s="157"/>
      <c r="BE200" s="157"/>
      <c r="BH200" s="157"/>
      <c r="BI200" s="157"/>
      <c r="BL200" s="157"/>
      <c r="BN200" s="157"/>
      <c r="BP200" s="157"/>
      <c r="BS200" s="157"/>
      <c r="BT200" s="157"/>
      <c r="BW200" s="157"/>
      <c r="BX200" s="157"/>
      <c r="BZ200" s="157"/>
      <c r="CC200" s="157"/>
      <c r="CD200" s="157"/>
      <c r="CG200" s="157"/>
      <c r="CK200" s="157"/>
      <c r="CN200" s="157"/>
      <c r="CQ200" s="157"/>
      <c r="CU200" s="157"/>
      <c r="CX200" s="157"/>
    </row>
    <row r="201" spans="1:102" s="156" customFormat="1" x14ac:dyDescent="0.3">
      <c r="A201" s="155" t="s">
        <v>91</v>
      </c>
      <c r="B201" s="155">
        <v>1</v>
      </c>
      <c r="C201" s="157" t="s">
        <v>518</v>
      </c>
      <c r="D201" s="158">
        <v>0.15175</v>
      </c>
      <c r="E201" s="157" t="s">
        <v>505</v>
      </c>
      <c r="F201" s="158">
        <v>16.997</v>
      </c>
      <c r="G201" s="157" t="s">
        <v>500</v>
      </c>
      <c r="I201" s="157"/>
      <c r="J201" s="157"/>
      <c r="K201" s="157"/>
      <c r="O201" s="157"/>
      <c r="P201" s="157"/>
      <c r="Q201" s="157"/>
      <c r="S201" s="169"/>
      <c r="T201" s="169"/>
      <c r="U201" s="157"/>
      <c r="V201" s="157"/>
      <c r="W201" s="157"/>
      <c r="X201" s="169"/>
      <c r="Y201" s="169"/>
      <c r="Z201" s="161"/>
      <c r="AA201" s="161"/>
      <c r="AB201" s="157"/>
      <c r="AC201" s="157"/>
      <c r="AD201" s="161"/>
      <c r="AE201" s="170"/>
      <c r="AF201" s="157"/>
      <c r="AG201" s="157"/>
      <c r="AH201" s="170"/>
      <c r="AI201" s="157"/>
      <c r="AJ201" s="170"/>
      <c r="AK201" s="157"/>
      <c r="AL201" s="157"/>
      <c r="AM201" s="161"/>
      <c r="AN201" s="155"/>
      <c r="AO201" s="155"/>
      <c r="AP201" s="157"/>
      <c r="AQ201" s="157"/>
      <c r="AR201" s="155"/>
      <c r="AS201" s="157"/>
      <c r="AT201" s="155"/>
      <c r="AU201" s="157"/>
      <c r="AW201" s="157"/>
      <c r="AZ201" s="157"/>
      <c r="BA201" s="157"/>
      <c r="BE201" s="157"/>
      <c r="BH201" s="157"/>
      <c r="BI201" s="157"/>
      <c r="BL201" s="157"/>
      <c r="BN201" s="157"/>
      <c r="BP201" s="157"/>
      <c r="BS201" s="157"/>
      <c r="BT201" s="157"/>
      <c r="BW201" s="157"/>
      <c r="BX201" s="157"/>
      <c r="BZ201" s="157"/>
      <c r="CC201" s="157"/>
      <c r="CD201" s="157"/>
      <c r="CG201" s="157"/>
      <c r="CK201" s="157"/>
      <c r="CN201" s="157"/>
      <c r="CQ201" s="157"/>
      <c r="CU201" s="157"/>
      <c r="CX201" s="157"/>
    </row>
    <row r="202" spans="1:102" s="156" customFormat="1" x14ac:dyDescent="0.3">
      <c r="A202" s="155" t="s">
        <v>191</v>
      </c>
      <c r="B202" s="155">
        <v>1</v>
      </c>
      <c r="C202" s="157" t="s">
        <v>512</v>
      </c>
      <c r="D202" s="158">
        <v>1.5</v>
      </c>
      <c r="E202" s="157" t="s">
        <v>505</v>
      </c>
      <c r="G202" s="157"/>
      <c r="I202" s="157"/>
      <c r="J202" s="157"/>
      <c r="K202" s="157"/>
      <c r="O202" s="157"/>
      <c r="P202" s="157"/>
      <c r="Q202" s="157"/>
      <c r="S202" s="169"/>
      <c r="T202" s="169"/>
      <c r="U202" s="157"/>
      <c r="V202" s="157"/>
      <c r="W202" s="157"/>
      <c r="X202" s="169"/>
      <c r="Y202" s="169"/>
      <c r="Z202" s="161"/>
      <c r="AA202" s="161"/>
      <c r="AB202" s="157"/>
      <c r="AC202" s="157"/>
      <c r="AD202" s="161"/>
      <c r="AE202" s="170"/>
      <c r="AF202" s="157"/>
      <c r="AG202" s="157"/>
      <c r="AH202" s="170"/>
      <c r="AI202" s="157"/>
      <c r="AJ202" s="170"/>
      <c r="AK202" s="157"/>
      <c r="AL202" s="157"/>
      <c r="AM202" s="161"/>
      <c r="AN202" s="155"/>
      <c r="AO202" s="155"/>
      <c r="AP202" s="157"/>
      <c r="AQ202" s="157"/>
      <c r="AR202" s="155"/>
      <c r="AS202" s="157"/>
      <c r="AT202" s="155"/>
      <c r="AU202" s="157"/>
      <c r="AW202" s="157"/>
      <c r="AZ202" s="157"/>
      <c r="BA202" s="157"/>
      <c r="BE202" s="157"/>
      <c r="BH202" s="157"/>
      <c r="BI202" s="157"/>
      <c r="BL202" s="157"/>
      <c r="BN202" s="157"/>
      <c r="BP202" s="157"/>
      <c r="BS202" s="157"/>
      <c r="BT202" s="157"/>
      <c r="BW202" s="157"/>
      <c r="BX202" s="157"/>
      <c r="BZ202" s="157"/>
      <c r="CC202" s="157"/>
      <c r="CD202" s="157"/>
      <c r="CG202" s="157"/>
      <c r="CK202" s="157"/>
      <c r="CN202" s="157"/>
      <c r="CQ202" s="157"/>
      <c r="CU202" s="157"/>
      <c r="CX202" s="157"/>
    </row>
    <row r="203" spans="1:102" s="156" customFormat="1" x14ac:dyDescent="0.3">
      <c r="A203" s="155" t="s">
        <v>519</v>
      </c>
      <c r="B203" s="155">
        <v>1</v>
      </c>
      <c r="C203" s="157" t="s">
        <v>512</v>
      </c>
      <c r="D203" s="158">
        <v>1.625</v>
      </c>
      <c r="E203" s="157" t="s">
        <v>505</v>
      </c>
      <c r="G203" s="157"/>
      <c r="I203" s="157"/>
      <c r="J203" s="157"/>
      <c r="K203" s="157"/>
      <c r="O203" s="157"/>
      <c r="P203" s="157"/>
      <c r="Q203" s="157"/>
      <c r="S203" s="169"/>
      <c r="T203" s="169"/>
      <c r="U203" s="157"/>
      <c r="V203" s="157"/>
      <c r="W203" s="157"/>
      <c r="X203" s="169"/>
      <c r="Y203" s="169"/>
      <c r="Z203" s="161"/>
      <c r="AA203" s="161"/>
      <c r="AB203" s="157"/>
      <c r="AC203" s="157"/>
      <c r="AD203" s="161"/>
      <c r="AE203" s="170"/>
      <c r="AF203" s="157"/>
      <c r="AG203" s="157"/>
      <c r="AH203" s="170"/>
      <c r="AI203" s="157"/>
      <c r="AJ203" s="170"/>
      <c r="AK203" s="157"/>
      <c r="AL203" s="157"/>
      <c r="AM203" s="161"/>
      <c r="AN203" s="155"/>
      <c r="AO203" s="155"/>
      <c r="AP203" s="157"/>
      <c r="AQ203" s="157"/>
      <c r="AR203" s="155"/>
      <c r="AS203" s="157"/>
      <c r="AT203" s="155"/>
      <c r="AU203" s="157"/>
      <c r="AW203" s="157"/>
      <c r="AZ203" s="157"/>
      <c r="BA203" s="157"/>
      <c r="BE203" s="157"/>
      <c r="BH203" s="157"/>
      <c r="BI203" s="157"/>
      <c r="BL203" s="157"/>
      <c r="BN203" s="157"/>
      <c r="BP203" s="157"/>
      <c r="BS203" s="157"/>
      <c r="BT203" s="157"/>
      <c r="BW203" s="157"/>
      <c r="BX203" s="157"/>
      <c r="BZ203" s="157"/>
      <c r="CC203" s="157"/>
      <c r="CD203" s="157"/>
      <c r="CG203" s="157"/>
      <c r="CK203" s="157"/>
      <c r="CN203" s="157"/>
      <c r="CQ203" s="157"/>
      <c r="CU203" s="157"/>
      <c r="CX203" s="157"/>
    </row>
    <row r="204" spans="1:102" s="156" customFormat="1" x14ac:dyDescent="0.3">
      <c r="A204" s="155" t="s">
        <v>13</v>
      </c>
      <c r="B204" s="155">
        <v>1</v>
      </c>
      <c r="C204" s="157" t="s">
        <v>512</v>
      </c>
      <c r="D204" s="158">
        <v>1.5</v>
      </c>
      <c r="E204" s="157" t="s">
        <v>505</v>
      </c>
      <c r="G204" s="157"/>
      <c r="I204" s="157"/>
      <c r="J204" s="157"/>
      <c r="K204" s="157"/>
      <c r="O204" s="157"/>
      <c r="P204" s="157"/>
      <c r="Q204" s="157"/>
      <c r="S204" s="169"/>
      <c r="T204" s="169"/>
      <c r="U204" s="157"/>
      <c r="V204" s="157"/>
      <c r="W204" s="157"/>
      <c r="X204" s="169"/>
      <c r="Y204" s="169"/>
      <c r="Z204" s="161"/>
      <c r="AA204" s="161"/>
      <c r="AB204" s="157"/>
      <c r="AC204" s="157"/>
      <c r="AD204" s="161"/>
      <c r="AE204" s="170"/>
      <c r="AF204" s="157"/>
      <c r="AG204" s="157"/>
      <c r="AH204" s="170"/>
      <c r="AI204" s="157"/>
      <c r="AJ204" s="170"/>
      <c r="AK204" s="157"/>
      <c r="AL204" s="157"/>
      <c r="AM204" s="161"/>
      <c r="AN204" s="155"/>
      <c r="AO204" s="155"/>
      <c r="AP204" s="157"/>
      <c r="AQ204" s="157"/>
      <c r="AR204" s="155"/>
      <c r="AS204" s="157"/>
      <c r="AT204" s="155"/>
      <c r="AU204" s="157"/>
      <c r="AW204" s="157"/>
      <c r="AZ204" s="157"/>
      <c r="BA204" s="157"/>
      <c r="BE204" s="157"/>
      <c r="BH204" s="157"/>
      <c r="BI204" s="157"/>
      <c r="BL204" s="157"/>
      <c r="BN204" s="157"/>
      <c r="BP204" s="157"/>
      <c r="BS204" s="157"/>
      <c r="BT204" s="157"/>
      <c r="BW204" s="157"/>
      <c r="BX204" s="157"/>
      <c r="BZ204" s="157"/>
      <c r="CC204" s="157"/>
      <c r="CD204" s="157"/>
      <c r="CG204" s="157"/>
      <c r="CK204" s="157"/>
      <c r="CN204" s="157"/>
      <c r="CQ204" s="157"/>
      <c r="CU204" s="157"/>
      <c r="CX204" s="157"/>
    </row>
    <row r="205" spans="1:102" s="156" customFormat="1" x14ac:dyDescent="0.3">
      <c r="A205" s="155" t="s">
        <v>520</v>
      </c>
      <c r="B205" s="155">
        <v>1</v>
      </c>
      <c r="C205" s="157" t="s">
        <v>512</v>
      </c>
      <c r="D205" s="158">
        <v>1.5</v>
      </c>
      <c r="E205" s="157" t="s">
        <v>505</v>
      </c>
      <c r="G205" s="157"/>
      <c r="I205" s="157"/>
      <c r="J205" s="157"/>
      <c r="K205" s="157"/>
      <c r="O205" s="157"/>
      <c r="P205" s="157"/>
      <c r="Q205" s="157"/>
      <c r="S205" s="169"/>
      <c r="T205" s="169"/>
      <c r="U205" s="157"/>
      <c r="V205" s="157"/>
      <c r="W205" s="157"/>
      <c r="X205" s="169"/>
      <c r="Y205" s="169"/>
      <c r="Z205" s="161"/>
      <c r="AA205" s="161"/>
      <c r="AB205" s="157"/>
      <c r="AC205" s="157"/>
      <c r="AD205" s="161"/>
      <c r="AE205" s="170"/>
      <c r="AF205" s="157"/>
      <c r="AG205" s="157"/>
      <c r="AH205" s="170"/>
      <c r="AI205" s="157"/>
      <c r="AJ205" s="170"/>
      <c r="AK205" s="157"/>
      <c r="AL205" s="157"/>
      <c r="AM205" s="161"/>
      <c r="AN205" s="155"/>
      <c r="AO205" s="155"/>
      <c r="AP205" s="157"/>
      <c r="AQ205" s="157"/>
      <c r="AR205" s="155"/>
      <c r="AS205" s="157"/>
      <c r="AT205" s="155"/>
      <c r="AU205" s="157"/>
      <c r="AW205" s="157"/>
      <c r="AZ205" s="157"/>
      <c r="BA205" s="157"/>
      <c r="BE205" s="157"/>
      <c r="BH205" s="157"/>
      <c r="BI205" s="157"/>
      <c r="BL205" s="157"/>
      <c r="BN205" s="157"/>
      <c r="BP205" s="157"/>
      <c r="BS205" s="157"/>
      <c r="BT205" s="157"/>
      <c r="BW205" s="157"/>
      <c r="BX205" s="157"/>
      <c r="BZ205" s="157"/>
      <c r="CC205" s="157"/>
      <c r="CD205" s="157"/>
      <c r="CG205" s="157"/>
      <c r="CK205" s="157"/>
      <c r="CN205" s="157"/>
      <c r="CQ205" s="157"/>
      <c r="CU205" s="157"/>
      <c r="CX205" s="157"/>
    </row>
    <row r="206" spans="1:102" s="156" customFormat="1" x14ac:dyDescent="0.3">
      <c r="A206" s="204" t="s">
        <v>236</v>
      </c>
      <c r="B206" s="155">
        <v>1</v>
      </c>
      <c r="C206" s="157" t="s">
        <v>521</v>
      </c>
      <c r="D206" s="158">
        <v>18.559999999999999</v>
      </c>
      <c r="E206" s="157" t="s">
        <v>72</v>
      </c>
      <c r="G206" s="157"/>
      <c r="I206" s="157"/>
      <c r="J206" s="157"/>
      <c r="K206" s="157"/>
      <c r="O206" s="157"/>
      <c r="P206" s="157"/>
      <c r="Q206" s="157"/>
      <c r="S206" s="169"/>
      <c r="T206" s="169"/>
      <c r="U206" s="157"/>
      <c r="V206" s="157"/>
      <c r="W206" s="157"/>
      <c r="X206" s="169"/>
      <c r="Y206" s="169"/>
      <c r="Z206" s="161"/>
      <c r="AA206" s="161"/>
      <c r="AB206" s="157"/>
      <c r="AC206" s="157"/>
      <c r="AD206" s="161"/>
      <c r="AE206" s="170"/>
      <c r="AF206" s="157"/>
      <c r="AG206" s="157"/>
      <c r="AH206" s="170"/>
      <c r="AI206" s="157"/>
      <c r="AJ206" s="170"/>
      <c r="AK206" s="157"/>
      <c r="AL206" s="157"/>
      <c r="AM206" s="161"/>
      <c r="AN206" s="155"/>
      <c r="AO206" s="155"/>
      <c r="AP206" s="157"/>
      <c r="AQ206" s="157"/>
      <c r="AR206" s="155"/>
      <c r="AS206" s="157"/>
      <c r="AT206" s="155"/>
      <c r="AU206" s="157"/>
      <c r="AW206" s="157"/>
      <c r="AZ206" s="157"/>
      <c r="BA206" s="157"/>
      <c r="BE206" s="157"/>
      <c r="BH206" s="157"/>
      <c r="BI206" s="157"/>
      <c r="BL206" s="157"/>
      <c r="BN206" s="157"/>
      <c r="BP206" s="157"/>
      <c r="BS206" s="157"/>
      <c r="BT206" s="157"/>
      <c r="BW206" s="157"/>
      <c r="BX206" s="157"/>
      <c r="BZ206" s="157"/>
      <c r="CC206" s="157"/>
      <c r="CD206" s="157"/>
      <c r="CG206" s="157"/>
      <c r="CK206" s="157"/>
      <c r="CN206" s="157"/>
      <c r="CQ206" s="157"/>
      <c r="CU206" s="157"/>
      <c r="CX206" s="157"/>
    </row>
    <row r="207" spans="1:102" s="156" customFormat="1" x14ac:dyDescent="0.3">
      <c r="A207" s="204"/>
      <c r="B207" s="155">
        <v>1</v>
      </c>
      <c r="C207" s="157" t="s">
        <v>208</v>
      </c>
      <c r="D207" s="158">
        <v>164</v>
      </c>
      <c r="E207" s="157" t="s">
        <v>500</v>
      </c>
      <c r="F207" s="158">
        <f>D207/D162</f>
        <v>1.4642857142857142</v>
      </c>
      <c r="G207" s="157" t="s">
        <v>505</v>
      </c>
      <c r="I207" s="162"/>
      <c r="J207" s="162"/>
      <c r="K207" s="157"/>
      <c r="O207" s="162"/>
      <c r="P207" s="162"/>
      <c r="Q207" s="157"/>
      <c r="S207" s="169"/>
      <c r="T207" s="169"/>
      <c r="U207" s="162"/>
      <c r="V207" s="162"/>
      <c r="W207" s="157"/>
      <c r="X207" s="169"/>
      <c r="Y207" s="169"/>
      <c r="Z207" s="161"/>
      <c r="AA207" s="161"/>
      <c r="AB207" s="157"/>
      <c r="AC207" s="162"/>
      <c r="AD207" s="161"/>
      <c r="AE207" s="170"/>
      <c r="AF207" s="157"/>
      <c r="AG207" s="162"/>
      <c r="AH207" s="170"/>
      <c r="AI207" s="157"/>
      <c r="AJ207" s="170"/>
      <c r="AK207" s="162"/>
      <c r="AL207" s="157"/>
      <c r="AM207" s="161"/>
      <c r="AN207" s="155"/>
      <c r="AO207" s="155"/>
      <c r="AP207" s="157"/>
      <c r="AQ207" s="162"/>
      <c r="AR207" s="155"/>
      <c r="AS207" s="157"/>
      <c r="AT207" s="155"/>
      <c r="AU207" s="162"/>
      <c r="AW207" s="157"/>
      <c r="AZ207" s="162"/>
      <c r="BA207" s="157"/>
      <c r="BE207" s="157"/>
      <c r="BH207" s="162"/>
      <c r="BI207" s="157"/>
      <c r="BL207" s="157"/>
      <c r="BN207" s="162"/>
      <c r="BP207" s="157"/>
      <c r="BS207" s="157"/>
      <c r="BT207" s="162"/>
      <c r="BW207" s="157"/>
      <c r="BX207" s="162"/>
      <c r="BZ207" s="157"/>
      <c r="CC207" s="157"/>
      <c r="CD207" s="162"/>
      <c r="CG207" s="162"/>
      <c r="CK207" s="162"/>
      <c r="CN207" s="162"/>
      <c r="CQ207" s="162"/>
      <c r="CU207" s="162"/>
      <c r="CX207" s="162"/>
    </row>
    <row r="208" spans="1:102" s="156" customFormat="1" x14ac:dyDescent="0.3">
      <c r="A208" s="204" t="s">
        <v>522</v>
      </c>
      <c r="B208" s="155">
        <v>1</v>
      </c>
      <c r="C208" s="157" t="s">
        <v>227</v>
      </c>
      <c r="D208" s="158">
        <v>336</v>
      </c>
      <c r="E208" s="157" t="s">
        <v>500</v>
      </c>
      <c r="F208" s="158">
        <v>3</v>
      </c>
      <c r="G208" s="157" t="s">
        <v>505</v>
      </c>
      <c r="I208" s="157"/>
      <c r="J208" s="157"/>
      <c r="K208" s="157"/>
      <c r="O208" s="157"/>
      <c r="P208" s="157"/>
      <c r="Q208" s="157"/>
      <c r="S208" s="169"/>
      <c r="T208" s="169"/>
      <c r="U208" s="157"/>
      <c r="V208" s="157"/>
      <c r="W208" s="157"/>
      <c r="X208" s="169"/>
      <c r="Y208" s="169"/>
      <c r="Z208" s="161"/>
      <c r="AA208" s="161"/>
      <c r="AB208" s="157"/>
      <c r="AC208" s="157"/>
      <c r="AD208" s="161"/>
      <c r="AE208" s="170"/>
      <c r="AF208" s="157"/>
      <c r="AG208" s="157"/>
      <c r="AH208" s="170"/>
      <c r="AI208" s="157"/>
      <c r="AJ208" s="170"/>
      <c r="AK208" s="157"/>
      <c r="AL208" s="157"/>
      <c r="AM208" s="161"/>
      <c r="AN208" s="155"/>
      <c r="AO208" s="155"/>
      <c r="AP208" s="157"/>
      <c r="AQ208" s="157"/>
      <c r="AR208" s="155"/>
      <c r="AS208" s="157"/>
      <c r="AT208" s="155"/>
      <c r="AU208" s="157"/>
      <c r="AW208" s="157"/>
      <c r="AZ208" s="157"/>
      <c r="BA208" s="157"/>
      <c r="BE208" s="157"/>
      <c r="BH208" s="157"/>
      <c r="BI208" s="157"/>
      <c r="BL208" s="157"/>
      <c r="BN208" s="157"/>
      <c r="BP208" s="157"/>
      <c r="BS208" s="157"/>
      <c r="BT208" s="157"/>
      <c r="BW208" s="157"/>
      <c r="BX208" s="157"/>
      <c r="BZ208" s="157"/>
      <c r="CC208" s="157"/>
      <c r="CD208" s="157"/>
      <c r="CG208" s="157"/>
      <c r="CK208" s="157"/>
      <c r="CN208" s="157"/>
      <c r="CQ208" s="157"/>
      <c r="CU208" s="157"/>
      <c r="CX208" s="157"/>
    </row>
    <row r="209" spans="1:102" s="156" customFormat="1" x14ac:dyDescent="0.3">
      <c r="A209" s="204"/>
      <c r="B209" s="155">
        <v>1</v>
      </c>
      <c r="C209" s="157" t="s">
        <v>523</v>
      </c>
      <c r="D209" s="158">
        <v>240</v>
      </c>
      <c r="E209" s="157" t="s">
        <v>500</v>
      </c>
      <c r="F209" s="158">
        <f>D209/D177</f>
        <v>2.1428571428571428</v>
      </c>
      <c r="G209" s="157" t="s">
        <v>505</v>
      </c>
      <c r="I209" s="157"/>
      <c r="J209" s="157"/>
      <c r="K209" s="157"/>
      <c r="O209" s="157"/>
      <c r="P209" s="157"/>
      <c r="Q209" s="157"/>
      <c r="S209" s="169"/>
      <c r="T209" s="169"/>
      <c r="U209" s="157"/>
      <c r="V209" s="157"/>
      <c r="W209" s="157"/>
      <c r="X209" s="169"/>
      <c r="Y209" s="169"/>
      <c r="Z209" s="161"/>
      <c r="AA209" s="161"/>
      <c r="AB209" s="157"/>
      <c r="AC209" s="157"/>
      <c r="AD209" s="161"/>
      <c r="AE209" s="170"/>
      <c r="AF209" s="157"/>
      <c r="AG209" s="157"/>
      <c r="AH209" s="170"/>
      <c r="AI209" s="157"/>
      <c r="AJ209" s="170"/>
      <c r="AK209" s="157"/>
      <c r="AL209" s="157"/>
      <c r="AM209" s="161"/>
      <c r="AN209" s="155"/>
      <c r="AO209" s="155"/>
      <c r="AP209" s="157"/>
      <c r="AQ209" s="157"/>
      <c r="AR209" s="155"/>
      <c r="AS209" s="157"/>
      <c r="AT209" s="155"/>
      <c r="AU209" s="157"/>
      <c r="AW209" s="157"/>
      <c r="AZ209" s="157"/>
      <c r="BA209" s="157"/>
      <c r="BE209" s="157"/>
      <c r="BH209" s="157"/>
      <c r="BI209" s="157"/>
      <c r="BL209" s="157"/>
      <c r="BN209" s="157"/>
      <c r="BP209" s="157"/>
      <c r="BS209" s="157"/>
      <c r="BT209" s="157"/>
      <c r="BW209" s="157"/>
      <c r="BX209" s="157"/>
      <c r="BZ209" s="157"/>
      <c r="CC209" s="157"/>
      <c r="CD209" s="157"/>
      <c r="CG209" s="157"/>
      <c r="CK209" s="157"/>
      <c r="CN209" s="157"/>
      <c r="CQ209" s="157"/>
      <c r="CU209" s="157"/>
      <c r="CX209" s="157"/>
    </row>
    <row r="210" spans="1:102" s="156" customFormat="1" x14ac:dyDescent="0.3">
      <c r="A210" s="204" t="s">
        <v>206</v>
      </c>
      <c r="B210" s="155">
        <v>1</v>
      </c>
      <c r="C210" s="157" t="s">
        <v>110</v>
      </c>
      <c r="D210" s="158">
        <v>3.40835</v>
      </c>
      <c r="E210" s="157" t="s">
        <v>512</v>
      </c>
      <c r="F210" s="158">
        <f>D210*D211/D177</f>
        <v>5.9646125000000003</v>
      </c>
      <c r="G210" s="157" t="s">
        <v>505</v>
      </c>
      <c r="I210" s="157"/>
      <c r="J210" s="157"/>
      <c r="K210" s="157"/>
      <c r="O210" s="157"/>
      <c r="P210" s="157"/>
      <c r="Q210" s="157"/>
      <c r="S210" s="169"/>
      <c r="T210" s="169"/>
      <c r="U210" s="157"/>
      <c r="V210" s="157"/>
      <c r="W210" s="157"/>
      <c r="X210" s="169"/>
      <c r="Y210" s="169"/>
      <c r="Z210" s="161"/>
      <c r="AA210" s="161"/>
      <c r="AB210" s="157"/>
      <c r="AC210" s="157"/>
      <c r="AD210" s="161"/>
      <c r="AE210" s="170"/>
      <c r="AF210" s="157"/>
      <c r="AG210" s="157"/>
      <c r="AH210" s="170"/>
      <c r="AI210" s="157"/>
      <c r="AJ210" s="170"/>
      <c r="AK210" s="157"/>
      <c r="AL210" s="157"/>
      <c r="AM210" s="161"/>
      <c r="AN210" s="155"/>
      <c r="AO210" s="155"/>
      <c r="AP210" s="157"/>
      <c r="AQ210" s="157"/>
      <c r="AR210" s="155"/>
      <c r="AS210" s="157"/>
      <c r="AT210" s="155"/>
      <c r="AU210" s="157"/>
      <c r="AW210" s="157"/>
      <c r="AZ210" s="157"/>
      <c r="BA210" s="157"/>
      <c r="BE210" s="157"/>
      <c r="BH210" s="157"/>
      <c r="BI210" s="157"/>
      <c r="BL210" s="157"/>
      <c r="BN210" s="157"/>
      <c r="BP210" s="157"/>
      <c r="BS210" s="157"/>
      <c r="BT210" s="157"/>
      <c r="BW210" s="157"/>
      <c r="BX210" s="157"/>
      <c r="BZ210" s="157"/>
      <c r="CC210" s="157"/>
      <c r="CD210" s="157"/>
      <c r="CG210" s="157"/>
      <c r="CK210" s="157"/>
      <c r="CN210" s="157"/>
      <c r="CQ210" s="157"/>
      <c r="CU210" s="157"/>
      <c r="CX210" s="157"/>
    </row>
    <row r="211" spans="1:102" s="156" customFormat="1" x14ac:dyDescent="0.3">
      <c r="A211" s="204"/>
      <c r="B211" s="155">
        <v>1</v>
      </c>
      <c r="C211" s="157" t="s">
        <v>512</v>
      </c>
      <c r="D211" s="167">
        <v>196</v>
      </c>
      <c r="E211" s="157" t="s">
        <v>500</v>
      </c>
      <c r="F211" s="158"/>
      <c r="G211" s="155"/>
      <c r="I211" s="157"/>
      <c r="J211" s="157"/>
      <c r="K211" s="157"/>
      <c r="O211" s="157"/>
      <c r="P211" s="157"/>
      <c r="Q211" s="157"/>
      <c r="S211" s="169"/>
      <c r="T211" s="169"/>
      <c r="U211" s="157"/>
      <c r="V211" s="157"/>
      <c r="W211" s="157"/>
      <c r="X211" s="169"/>
      <c r="Y211" s="169"/>
      <c r="Z211" s="161"/>
      <c r="AA211" s="161"/>
      <c r="AB211" s="157"/>
      <c r="AC211" s="157"/>
      <c r="AD211" s="161"/>
      <c r="AE211" s="170"/>
      <c r="AF211" s="157"/>
      <c r="AG211" s="157"/>
      <c r="AH211" s="170"/>
      <c r="AI211" s="157"/>
      <c r="AJ211" s="170"/>
      <c r="AK211" s="157"/>
      <c r="AL211" s="157"/>
      <c r="AM211" s="161"/>
      <c r="AN211" s="155"/>
      <c r="AO211" s="155"/>
      <c r="AP211" s="157"/>
      <c r="AQ211" s="157"/>
      <c r="AR211" s="155"/>
      <c r="AS211" s="157"/>
      <c r="AT211" s="155"/>
      <c r="AU211" s="157"/>
      <c r="AW211" s="157"/>
      <c r="AZ211" s="157"/>
      <c r="BA211" s="157"/>
      <c r="BE211" s="157"/>
      <c r="BH211" s="157"/>
      <c r="BI211" s="157"/>
      <c r="BL211" s="157"/>
      <c r="BN211" s="157"/>
      <c r="BP211" s="157"/>
      <c r="BS211" s="157"/>
      <c r="BT211" s="157"/>
      <c r="BW211" s="157"/>
      <c r="BX211" s="157"/>
      <c r="BZ211" s="157"/>
      <c r="CC211" s="157"/>
      <c r="CD211" s="157"/>
      <c r="CG211" s="157"/>
      <c r="CK211" s="157"/>
      <c r="CN211" s="157"/>
      <c r="CQ211" s="157"/>
      <c r="CU211" s="157"/>
      <c r="CX211" s="157"/>
    </row>
    <row r="212" spans="1:102" s="156" customFormat="1" x14ac:dyDescent="0.3">
      <c r="A212" s="204" t="s">
        <v>133</v>
      </c>
      <c r="B212" s="155">
        <v>1</v>
      </c>
      <c r="C212" s="157" t="s">
        <v>111</v>
      </c>
      <c r="D212" s="167">
        <v>1</v>
      </c>
      <c r="E212" s="157" t="s">
        <v>228</v>
      </c>
      <c r="F212" s="158">
        <f>F213</f>
        <v>3.0446428571428572</v>
      </c>
      <c r="G212" s="157" t="s">
        <v>505</v>
      </c>
      <c r="I212" s="157"/>
      <c r="J212" s="157"/>
      <c r="K212" s="157"/>
      <c r="O212" s="157"/>
      <c r="P212" s="157"/>
      <c r="Q212" s="157"/>
      <c r="S212" s="169"/>
      <c r="T212" s="169"/>
      <c r="U212" s="157"/>
      <c r="V212" s="157"/>
      <c r="W212" s="157"/>
      <c r="X212" s="169"/>
      <c r="Y212" s="169"/>
      <c r="Z212" s="161"/>
      <c r="AA212" s="161"/>
      <c r="AB212" s="157"/>
      <c r="AC212" s="157"/>
      <c r="AD212" s="161"/>
      <c r="AE212" s="170"/>
      <c r="AF212" s="157"/>
      <c r="AG212" s="157"/>
      <c r="AH212" s="170"/>
      <c r="AI212" s="157"/>
      <c r="AJ212" s="170"/>
      <c r="AK212" s="157"/>
      <c r="AL212" s="157"/>
      <c r="AM212" s="161"/>
      <c r="AN212" s="155"/>
      <c r="AO212" s="155"/>
      <c r="AP212" s="157"/>
      <c r="AQ212" s="157"/>
      <c r="AR212" s="155"/>
      <c r="AS212" s="157"/>
      <c r="AT212" s="155"/>
      <c r="AU212" s="157"/>
      <c r="AW212" s="157"/>
      <c r="AZ212" s="157"/>
      <c r="BA212" s="157"/>
      <c r="BE212" s="157"/>
      <c r="BH212" s="157"/>
      <c r="BI212" s="157"/>
      <c r="BL212" s="157"/>
      <c r="BN212" s="157"/>
      <c r="BP212" s="157"/>
      <c r="BS212" s="157"/>
      <c r="BT212" s="157"/>
      <c r="BW212" s="157"/>
      <c r="BX212" s="157"/>
      <c r="BZ212" s="157"/>
      <c r="CC212" s="157"/>
      <c r="CD212" s="157"/>
      <c r="CG212" s="157"/>
      <c r="CK212" s="157"/>
      <c r="CN212" s="157"/>
      <c r="CQ212" s="157"/>
      <c r="CU212" s="157"/>
      <c r="CX212" s="157"/>
    </row>
    <row r="213" spans="1:102" s="156" customFormat="1" x14ac:dyDescent="0.3">
      <c r="A213" s="204"/>
      <c r="B213" s="155">
        <v>1</v>
      </c>
      <c r="C213" s="157" t="s">
        <v>228</v>
      </c>
      <c r="D213" s="167">
        <f>(355+327)/2</f>
        <v>341</v>
      </c>
      <c r="E213" s="157" t="s">
        <v>500</v>
      </c>
      <c r="F213" s="158">
        <f>D213/D177</f>
        <v>3.0446428571428572</v>
      </c>
      <c r="G213" s="157" t="s">
        <v>505</v>
      </c>
      <c r="I213" s="157"/>
      <c r="J213" s="157"/>
      <c r="K213" s="157"/>
      <c r="O213" s="157"/>
      <c r="P213" s="157"/>
      <c r="Q213" s="157"/>
      <c r="S213" s="169"/>
      <c r="T213" s="169"/>
      <c r="U213" s="157"/>
      <c r="V213" s="157"/>
      <c r="W213" s="157"/>
      <c r="X213" s="169"/>
      <c r="Y213" s="169"/>
      <c r="Z213" s="161"/>
      <c r="AA213" s="161"/>
      <c r="AB213" s="157"/>
      <c r="AC213" s="157"/>
      <c r="AD213" s="161"/>
      <c r="AE213" s="170"/>
      <c r="AF213" s="157"/>
      <c r="AG213" s="157"/>
      <c r="AH213" s="170"/>
      <c r="AI213" s="157"/>
      <c r="AJ213" s="170"/>
      <c r="AK213" s="157"/>
      <c r="AL213" s="157"/>
      <c r="AM213" s="161"/>
      <c r="AN213" s="155"/>
      <c r="AO213" s="155"/>
      <c r="AP213" s="157"/>
      <c r="AQ213" s="157"/>
      <c r="AR213" s="155"/>
      <c r="AS213" s="157"/>
      <c r="AT213" s="155"/>
      <c r="AU213" s="157"/>
      <c r="AW213" s="157"/>
      <c r="AZ213" s="157"/>
      <c r="BA213" s="157"/>
      <c r="BE213" s="157"/>
      <c r="BH213" s="157"/>
      <c r="BI213" s="157"/>
      <c r="BL213" s="157"/>
      <c r="BN213" s="157"/>
      <c r="BP213" s="157"/>
      <c r="BS213" s="157"/>
      <c r="BT213" s="157"/>
      <c r="BW213" s="157"/>
      <c r="BX213" s="157"/>
      <c r="BZ213" s="157"/>
      <c r="CC213" s="157"/>
      <c r="CD213" s="157"/>
      <c r="CG213" s="157"/>
      <c r="CK213" s="157"/>
      <c r="CN213" s="157"/>
      <c r="CQ213" s="157"/>
      <c r="CU213" s="157"/>
      <c r="CX213" s="157"/>
    </row>
    <row r="214" spans="1:102" s="156" customFormat="1" x14ac:dyDescent="0.3">
      <c r="A214" s="204" t="s">
        <v>213</v>
      </c>
      <c r="B214" s="155">
        <v>1</v>
      </c>
      <c r="C214" s="162" t="s">
        <v>209</v>
      </c>
      <c r="D214" s="167">
        <v>140.63</v>
      </c>
      <c r="E214" s="157" t="s">
        <v>500</v>
      </c>
      <c r="F214" s="158">
        <f>D214/D177</f>
        <v>1.255625</v>
      </c>
      <c r="G214" s="157" t="s">
        <v>505</v>
      </c>
      <c r="I214" s="157"/>
      <c r="J214" s="157"/>
      <c r="K214" s="157"/>
      <c r="O214" s="157"/>
      <c r="P214" s="157"/>
      <c r="Q214" s="157"/>
      <c r="S214" s="169"/>
      <c r="T214" s="169"/>
      <c r="U214" s="157"/>
      <c r="V214" s="157"/>
      <c r="W214" s="157"/>
      <c r="X214" s="169"/>
      <c r="Y214" s="169"/>
      <c r="Z214" s="161"/>
      <c r="AA214" s="161"/>
      <c r="AB214" s="157"/>
      <c r="AC214" s="157"/>
      <c r="AD214" s="161"/>
      <c r="AE214" s="170"/>
      <c r="AF214" s="157"/>
      <c r="AG214" s="157"/>
      <c r="AH214" s="170"/>
      <c r="AI214" s="157"/>
      <c r="AJ214" s="170"/>
      <c r="AK214" s="157"/>
      <c r="AL214" s="157"/>
      <c r="AM214" s="161"/>
      <c r="AN214" s="155"/>
      <c r="AO214" s="155"/>
      <c r="AP214" s="157"/>
      <c r="AQ214" s="157"/>
      <c r="AR214" s="155"/>
      <c r="AS214" s="157"/>
      <c r="AT214" s="155"/>
      <c r="AU214" s="157"/>
      <c r="AW214" s="157"/>
      <c r="AZ214" s="157"/>
      <c r="BA214" s="157"/>
      <c r="BE214" s="157"/>
      <c r="BH214" s="157"/>
      <c r="BI214" s="157"/>
      <c r="BL214" s="157"/>
      <c r="BN214" s="157"/>
      <c r="BP214" s="157"/>
      <c r="BS214" s="157"/>
      <c r="BT214" s="157"/>
      <c r="BW214" s="157"/>
      <c r="BX214" s="157"/>
      <c r="BZ214" s="157"/>
      <c r="CC214" s="157"/>
      <c r="CD214" s="157"/>
      <c r="CG214" s="157"/>
      <c r="CK214" s="157"/>
      <c r="CN214" s="157"/>
      <c r="CQ214" s="157"/>
      <c r="CU214" s="157"/>
      <c r="CX214" s="157"/>
    </row>
    <row r="215" spans="1:102" s="156" customFormat="1" x14ac:dyDescent="0.3">
      <c r="A215" s="204"/>
      <c r="B215" s="155">
        <v>1</v>
      </c>
      <c r="C215" s="162" t="s">
        <v>524</v>
      </c>
      <c r="D215" s="167">
        <v>0.91576999999999997</v>
      </c>
      <c r="E215" s="157" t="s">
        <v>209</v>
      </c>
      <c r="F215" s="158">
        <f>F214*D215</f>
        <v>1.1498637062499999</v>
      </c>
      <c r="G215" s="157" t="s">
        <v>505</v>
      </c>
      <c r="I215" s="157"/>
      <c r="J215" s="157"/>
      <c r="K215" s="157"/>
      <c r="O215" s="157"/>
      <c r="P215" s="157"/>
      <c r="Q215" s="157"/>
      <c r="S215" s="169"/>
      <c r="T215" s="169"/>
      <c r="U215" s="157"/>
      <c r="V215" s="157"/>
      <c r="W215" s="157"/>
      <c r="X215" s="169"/>
      <c r="Y215" s="169"/>
      <c r="Z215" s="161"/>
      <c r="AA215" s="161"/>
      <c r="AB215" s="157"/>
      <c r="AC215" s="157"/>
      <c r="AD215" s="161"/>
      <c r="AE215" s="170"/>
      <c r="AF215" s="157"/>
      <c r="AG215" s="157"/>
      <c r="AH215" s="170"/>
      <c r="AI215" s="157"/>
      <c r="AJ215" s="170"/>
      <c r="AK215" s="157"/>
      <c r="AL215" s="157"/>
      <c r="AM215" s="161"/>
      <c r="AN215" s="155"/>
      <c r="AO215" s="155"/>
      <c r="AP215" s="157"/>
      <c r="AQ215" s="157"/>
      <c r="AR215" s="155"/>
      <c r="AS215" s="157"/>
      <c r="AT215" s="155"/>
      <c r="AU215" s="157"/>
      <c r="AW215" s="157"/>
      <c r="AZ215" s="157"/>
      <c r="BA215" s="157"/>
      <c r="BE215" s="157"/>
      <c r="BH215" s="157"/>
      <c r="BI215" s="157"/>
      <c r="BL215" s="157"/>
      <c r="BN215" s="157"/>
      <c r="BP215" s="157"/>
      <c r="BS215" s="157"/>
      <c r="BT215" s="157"/>
      <c r="BW215" s="157"/>
      <c r="BX215" s="157"/>
      <c r="BZ215" s="157"/>
      <c r="CC215" s="157"/>
      <c r="CD215" s="157"/>
      <c r="CG215" s="157"/>
      <c r="CK215" s="157"/>
      <c r="CN215" s="157"/>
      <c r="CQ215" s="157"/>
      <c r="CU215" s="157"/>
      <c r="CX215" s="157"/>
    </row>
    <row r="216" spans="1:102" s="156" customFormat="1" x14ac:dyDescent="0.3">
      <c r="A216" s="204" t="s">
        <v>484</v>
      </c>
      <c r="B216" s="155">
        <v>1</v>
      </c>
      <c r="C216" s="162" t="s">
        <v>228</v>
      </c>
      <c r="D216" s="167">
        <v>2.37609</v>
      </c>
      <c r="E216" s="162" t="s">
        <v>512</v>
      </c>
      <c r="F216" s="158">
        <f>D216*D217</f>
        <v>4.1366063637000003</v>
      </c>
      <c r="G216" s="157" t="s">
        <v>505</v>
      </c>
      <c r="I216" s="157"/>
      <c r="J216" s="157"/>
      <c r="K216" s="162"/>
      <c r="O216" s="157"/>
      <c r="P216" s="157"/>
      <c r="Q216" s="162"/>
      <c r="S216" s="169"/>
      <c r="T216" s="169"/>
      <c r="U216" s="157"/>
      <c r="V216" s="157"/>
      <c r="W216" s="162"/>
      <c r="X216" s="169"/>
      <c r="Y216" s="169"/>
      <c r="Z216" s="161"/>
      <c r="AA216" s="161"/>
      <c r="AB216" s="162"/>
      <c r="AC216" s="157"/>
      <c r="AD216" s="161"/>
      <c r="AE216" s="170"/>
      <c r="AF216" s="162"/>
      <c r="AG216" s="157"/>
      <c r="AH216" s="170"/>
      <c r="AI216" s="162"/>
      <c r="AJ216" s="170"/>
      <c r="AK216" s="157"/>
      <c r="AL216" s="162"/>
      <c r="AM216" s="161"/>
      <c r="AN216" s="155"/>
      <c r="AO216" s="155"/>
      <c r="AP216" s="162"/>
      <c r="AQ216" s="157"/>
      <c r="AR216" s="155"/>
      <c r="AS216" s="162"/>
      <c r="AT216" s="155"/>
      <c r="AU216" s="157"/>
      <c r="AW216" s="162"/>
      <c r="AZ216" s="157"/>
      <c r="BA216" s="162"/>
      <c r="BE216" s="162"/>
      <c r="BH216" s="157"/>
      <c r="BI216" s="162"/>
      <c r="BL216" s="162"/>
      <c r="BN216" s="157"/>
      <c r="BP216" s="162"/>
      <c r="BS216" s="162"/>
      <c r="BT216" s="157"/>
      <c r="BW216" s="162"/>
      <c r="BX216" s="157"/>
      <c r="BZ216" s="162"/>
      <c r="CC216" s="162"/>
      <c r="CD216" s="157"/>
      <c r="CG216" s="157"/>
      <c r="CK216" s="157"/>
      <c r="CN216" s="157"/>
      <c r="CQ216" s="157"/>
      <c r="CU216" s="157"/>
      <c r="CX216" s="157"/>
    </row>
    <row r="217" spans="1:102" s="156" customFormat="1" x14ac:dyDescent="0.3">
      <c r="A217" s="204"/>
      <c r="B217" s="155">
        <v>1</v>
      </c>
      <c r="C217" s="162" t="s">
        <v>512</v>
      </c>
      <c r="D217" s="167">
        <v>1.7409300000000001</v>
      </c>
      <c r="E217" s="157" t="s">
        <v>505</v>
      </c>
      <c r="F217" s="158"/>
      <c r="G217" s="157"/>
      <c r="I217" s="157"/>
      <c r="J217" s="157"/>
      <c r="K217" s="157"/>
      <c r="O217" s="157"/>
      <c r="P217" s="157"/>
      <c r="Q217" s="157"/>
      <c r="S217" s="169"/>
      <c r="T217" s="169"/>
      <c r="U217" s="157"/>
      <c r="V217" s="157"/>
      <c r="W217" s="157"/>
      <c r="X217" s="169"/>
      <c r="Y217" s="169"/>
      <c r="Z217" s="161"/>
      <c r="AA217" s="161"/>
      <c r="AB217" s="157"/>
      <c r="AC217" s="157"/>
      <c r="AD217" s="161"/>
      <c r="AE217" s="170"/>
      <c r="AF217" s="157"/>
      <c r="AG217" s="157"/>
      <c r="AH217" s="170"/>
      <c r="AI217" s="157"/>
      <c r="AJ217" s="170"/>
      <c r="AK217" s="157"/>
      <c r="AL217" s="157"/>
      <c r="AM217" s="161"/>
      <c r="AN217" s="155"/>
      <c r="AO217" s="155"/>
      <c r="AP217" s="157"/>
      <c r="AQ217" s="157"/>
      <c r="AR217" s="155"/>
      <c r="AS217" s="157"/>
      <c r="AT217" s="155"/>
      <c r="AU217" s="157"/>
      <c r="AW217" s="157"/>
      <c r="AZ217" s="157"/>
      <c r="BA217" s="157"/>
      <c r="BE217" s="157"/>
      <c r="BH217" s="157"/>
      <c r="BI217" s="157"/>
      <c r="BL217" s="157"/>
      <c r="BN217" s="157"/>
      <c r="BP217" s="157"/>
      <c r="BS217" s="157"/>
      <c r="BT217" s="157"/>
      <c r="BW217" s="157"/>
      <c r="BX217" s="157"/>
      <c r="BZ217" s="157"/>
      <c r="CC217" s="157"/>
      <c r="CD217" s="157"/>
      <c r="CG217" s="157"/>
      <c r="CK217" s="157"/>
      <c r="CN217" s="157"/>
      <c r="CQ217" s="157"/>
      <c r="CU217" s="157"/>
      <c r="CX217" s="157"/>
    </row>
    <row r="218" spans="1:102" s="156" customFormat="1" x14ac:dyDescent="0.3">
      <c r="A218" s="204" t="s">
        <v>525</v>
      </c>
      <c r="B218" s="155">
        <v>1</v>
      </c>
      <c r="C218" s="162" t="s">
        <v>228</v>
      </c>
      <c r="D218" s="167">
        <v>242</v>
      </c>
      <c r="E218" s="157" t="s">
        <v>500</v>
      </c>
      <c r="F218" s="158">
        <f>D218/D177</f>
        <v>2.1607142857142856</v>
      </c>
      <c r="G218" s="157" t="s">
        <v>505</v>
      </c>
      <c r="I218" s="157"/>
      <c r="J218" s="157"/>
      <c r="K218" s="157"/>
      <c r="O218" s="157"/>
      <c r="P218" s="157"/>
      <c r="Q218" s="157"/>
      <c r="S218" s="169"/>
      <c r="T218" s="169"/>
      <c r="U218" s="157"/>
      <c r="V218" s="157"/>
      <c r="W218" s="157"/>
      <c r="X218" s="169"/>
      <c r="Y218" s="169"/>
      <c r="Z218" s="161"/>
      <c r="AA218" s="161"/>
      <c r="AB218" s="157"/>
      <c r="AC218" s="157"/>
      <c r="AD218" s="161"/>
      <c r="AE218" s="170"/>
      <c r="AF218" s="157"/>
      <c r="AG218" s="157"/>
      <c r="AH218" s="170"/>
      <c r="AI218" s="157"/>
      <c r="AJ218" s="170"/>
      <c r="AK218" s="157"/>
      <c r="AL218" s="157"/>
      <c r="AM218" s="161"/>
      <c r="AN218" s="155"/>
      <c r="AO218" s="155"/>
      <c r="AP218" s="157"/>
      <c r="AQ218" s="157"/>
      <c r="AR218" s="155"/>
      <c r="AS218" s="157"/>
      <c r="AT218" s="155"/>
      <c r="AU218" s="157"/>
      <c r="AW218" s="157"/>
      <c r="AZ218" s="157"/>
      <c r="BA218" s="157"/>
      <c r="BE218" s="157"/>
      <c r="BH218" s="157"/>
      <c r="BI218" s="157"/>
      <c r="BL218" s="157"/>
      <c r="BN218" s="157"/>
      <c r="BP218" s="157"/>
      <c r="BS218" s="157"/>
      <c r="BT218" s="157"/>
      <c r="BW218" s="157"/>
      <c r="BX218" s="157"/>
      <c r="BZ218" s="157"/>
      <c r="CC218" s="157"/>
      <c r="CD218" s="157"/>
      <c r="CG218" s="157"/>
      <c r="CK218" s="157"/>
      <c r="CN218" s="157"/>
      <c r="CQ218" s="157"/>
      <c r="CU218" s="157"/>
      <c r="CX218" s="157"/>
    </row>
    <row r="219" spans="1:102" s="156" customFormat="1" x14ac:dyDescent="0.3">
      <c r="A219" s="204"/>
      <c r="B219" s="155">
        <v>1</v>
      </c>
      <c r="C219" s="162" t="s">
        <v>209</v>
      </c>
      <c r="D219" s="158">
        <f>F221/D220</f>
        <v>4.400227973715972</v>
      </c>
      <c r="E219" s="157" t="s">
        <v>505</v>
      </c>
      <c r="F219" s="158">
        <f>D219/D169</f>
        <v>0.22001139868579861</v>
      </c>
      <c r="G219" s="157" t="s">
        <v>120</v>
      </c>
      <c r="I219" s="157"/>
      <c r="J219" s="157"/>
      <c r="K219" s="157"/>
      <c r="O219" s="157"/>
      <c r="P219" s="157"/>
      <c r="Q219" s="157"/>
      <c r="S219" s="169"/>
      <c r="T219" s="169"/>
      <c r="U219" s="157"/>
      <c r="V219" s="157"/>
      <c r="W219" s="157"/>
      <c r="X219" s="169"/>
      <c r="Y219" s="169"/>
      <c r="Z219" s="161"/>
      <c r="AA219" s="161"/>
      <c r="AB219" s="157"/>
      <c r="AC219" s="157"/>
      <c r="AD219" s="161"/>
      <c r="AE219" s="170"/>
      <c r="AF219" s="157"/>
      <c r="AG219" s="157"/>
      <c r="AH219" s="170"/>
      <c r="AI219" s="157"/>
      <c r="AJ219" s="170"/>
      <c r="AK219" s="157"/>
      <c r="AL219" s="157"/>
      <c r="AM219" s="161"/>
      <c r="AN219" s="155"/>
      <c r="AO219" s="155"/>
      <c r="AP219" s="157"/>
      <c r="AQ219" s="157"/>
      <c r="AR219" s="155"/>
      <c r="AS219" s="157"/>
      <c r="AT219" s="155"/>
      <c r="AU219" s="157"/>
      <c r="AW219" s="157"/>
      <c r="AZ219" s="157"/>
      <c r="BA219" s="157"/>
      <c r="BE219" s="157"/>
      <c r="BH219" s="157"/>
      <c r="BI219" s="157"/>
      <c r="BL219" s="157"/>
      <c r="BN219" s="157"/>
      <c r="BP219" s="157"/>
      <c r="BS219" s="157"/>
      <c r="BT219" s="157"/>
      <c r="BW219" s="157"/>
      <c r="BX219" s="157"/>
      <c r="BZ219" s="157"/>
      <c r="CC219" s="157"/>
      <c r="CD219" s="157"/>
      <c r="CG219" s="157"/>
      <c r="CK219" s="157"/>
      <c r="CN219" s="157"/>
      <c r="CQ219" s="157"/>
      <c r="CU219" s="157"/>
      <c r="CX219" s="157"/>
    </row>
    <row r="220" spans="1:102" s="156" customFormat="1" x14ac:dyDescent="0.3">
      <c r="A220" s="204"/>
      <c r="B220" s="155">
        <v>1</v>
      </c>
      <c r="C220" s="162" t="s">
        <v>526</v>
      </c>
      <c r="D220" s="167">
        <v>0.59655999999999998</v>
      </c>
      <c r="E220" s="157" t="s">
        <v>209</v>
      </c>
      <c r="I220" s="157"/>
      <c r="J220" s="157"/>
      <c r="K220" s="157"/>
      <c r="O220" s="157"/>
      <c r="P220" s="157"/>
      <c r="Q220" s="157"/>
      <c r="S220" s="169"/>
      <c r="T220" s="169"/>
      <c r="U220" s="157"/>
      <c r="V220" s="157"/>
      <c r="W220" s="157"/>
      <c r="X220" s="169"/>
      <c r="Y220" s="169"/>
      <c r="Z220" s="161"/>
      <c r="AA220" s="161"/>
      <c r="AB220" s="157"/>
      <c r="AC220" s="157"/>
      <c r="AD220" s="161"/>
      <c r="AE220" s="170"/>
      <c r="AF220" s="157"/>
      <c r="AG220" s="157"/>
      <c r="AH220" s="170"/>
      <c r="AI220" s="157"/>
      <c r="AJ220" s="170"/>
      <c r="AK220" s="157"/>
      <c r="AL220" s="157"/>
      <c r="AM220" s="161"/>
      <c r="AN220" s="155"/>
      <c r="AO220" s="155"/>
      <c r="AP220" s="157"/>
      <c r="AQ220" s="157"/>
      <c r="AR220" s="155"/>
      <c r="AS220" s="157"/>
      <c r="AT220" s="155"/>
      <c r="AU220" s="157"/>
      <c r="AW220" s="157"/>
      <c r="AZ220" s="157"/>
      <c r="BA220" s="157"/>
      <c r="BE220" s="157"/>
      <c r="BH220" s="157"/>
      <c r="BI220" s="157"/>
      <c r="BL220" s="157"/>
      <c r="BN220" s="157"/>
      <c r="BP220" s="157"/>
      <c r="BS220" s="157"/>
      <c r="BT220" s="157"/>
      <c r="BW220" s="157"/>
      <c r="BX220" s="157"/>
      <c r="BZ220" s="157"/>
      <c r="CC220" s="157"/>
      <c r="CD220" s="157"/>
      <c r="CG220" s="157"/>
      <c r="CK220" s="157"/>
      <c r="CN220" s="157"/>
      <c r="CQ220" s="157"/>
      <c r="CU220" s="157"/>
      <c r="CX220" s="157"/>
    </row>
    <row r="221" spans="1:102" s="156" customFormat="1" x14ac:dyDescent="0.3">
      <c r="A221" s="155" t="s">
        <v>442</v>
      </c>
      <c r="B221" s="155">
        <v>1</v>
      </c>
      <c r="C221" s="162" t="s">
        <v>526</v>
      </c>
      <c r="D221" s="167">
        <v>294</v>
      </c>
      <c r="E221" s="157" t="s">
        <v>500</v>
      </c>
      <c r="F221" s="158">
        <f>D221/D177</f>
        <v>2.625</v>
      </c>
      <c r="G221" s="157" t="s">
        <v>505</v>
      </c>
      <c r="H221" s="156">
        <f>F221/$D$169</f>
        <v>0.13125000000000001</v>
      </c>
      <c r="I221" s="157" t="s">
        <v>120</v>
      </c>
      <c r="J221" s="157"/>
      <c r="K221" s="157"/>
      <c r="O221" s="157"/>
      <c r="P221" s="157"/>
      <c r="Q221" s="157"/>
      <c r="S221" s="169"/>
      <c r="T221" s="169"/>
      <c r="U221" s="157"/>
      <c r="V221" s="157"/>
      <c r="W221" s="157"/>
      <c r="X221" s="169"/>
      <c r="Y221" s="169"/>
      <c r="Z221" s="161"/>
      <c r="AA221" s="161"/>
      <c r="AB221" s="157"/>
      <c r="AC221" s="157"/>
      <c r="AD221" s="161"/>
      <c r="AE221" s="170"/>
      <c r="AF221" s="157"/>
      <c r="AG221" s="157"/>
      <c r="AH221" s="170"/>
      <c r="AI221" s="157"/>
      <c r="AJ221" s="170"/>
      <c r="AK221" s="157"/>
      <c r="AL221" s="157"/>
      <c r="AM221" s="161"/>
      <c r="AN221" s="155"/>
      <c r="AO221" s="155"/>
      <c r="AP221" s="157"/>
      <c r="AQ221" s="157"/>
      <c r="AR221" s="155"/>
      <c r="AS221" s="157"/>
      <c r="AT221" s="155"/>
      <c r="AU221" s="157"/>
      <c r="AW221" s="157"/>
      <c r="AZ221" s="157"/>
      <c r="BA221" s="157"/>
      <c r="BE221" s="157"/>
      <c r="BH221" s="157"/>
      <c r="BI221" s="157"/>
      <c r="BL221" s="157"/>
      <c r="BN221" s="157"/>
      <c r="BP221" s="157"/>
      <c r="BS221" s="157"/>
      <c r="BT221" s="157"/>
      <c r="BW221" s="157"/>
      <c r="BX221" s="157"/>
      <c r="BZ221" s="157"/>
      <c r="CC221" s="157"/>
      <c r="CD221" s="157"/>
      <c r="CG221" s="157"/>
      <c r="CK221" s="157"/>
      <c r="CN221" s="157"/>
      <c r="CQ221" s="157"/>
      <c r="CU221" s="157"/>
      <c r="CX221" s="157"/>
    </row>
    <row r="222" spans="1:102" s="156" customFormat="1" x14ac:dyDescent="0.3">
      <c r="A222" s="155" t="s">
        <v>106</v>
      </c>
      <c r="B222" s="155">
        <v>1</v>
      </c>
      <c r="C222" s="162" t="s">
        <v>209</v>
      </c>
      <c r="D222" s="158">
        <v>0.88400000000000001</v>
      </c>
      <c r="E222" s="157" t="s">
        <v>505</v>
      </c>
      <c r="I222" s="157"/>
      <c r="J222" s="157"/>
      <c r="K222" s="157"/>
      <c r="O222" s="157"/>
      <c r="P222" s="157"/>
      <c r="Q222" s="157"/>
      <c r="S222" s="169"/>
      <c r="T222" s="169"/>
      <c r="U222" s="157"/>
      <c r="V222" s="157"/>
      <c r="W222" s="157"/>
      <c r="X222" s="169"/>
      <c r="Y222" s="169"/>
      <c r="Z222" s="161"/>
      <c r="AA222" s="161"/>
      <c r="AB222" s="157"/>
      <c r="AC222" s="157"/>
      <c r="AD222" s="161"/>
      <c r="AE222" s="170"/>
      <c r="AF222" s="157"/>
      <c r="AG222" s="157"/>
      <c r="AH222" s="170"/>
      <c r="AI222" s="157"/>
      <c r="AJ222" s="170"/>
      <c r="AK222" s="157"/>
      <c r="AL222" s="157"/>
      <c r="AM222" s="161"/>
      <c r="AN222" s="155"/>
      <c r="AO222" s="155"/>
      <c r="AP222" s="157"/>
      <c r="AQ222" s="157"/>
      <c r="AR222" s="155"/>
      <c r="AS222" s="157"/>
      <c r="AT222" s="155"/>
      <c r="AU222" s="157"/>
      <c r="AW222" s="157"/>
      <c r="AZ222" s="157"/>
      <c r="BA222" s="157"/>
      <c r="BE222" s="157"/>
      <c r="BH222" s="157"/>
      <c r="BI222" s="157"/>
      <c r="BL222" s="157"/>
      <c r="BN222" s="157"/>
      <c r="BP222" s="157"/>
      <c r="BS222" s="157"/>
      <c r="BT222" s="157"/>
      <c r="BW222" s="157"/>
      <c r="BX222" s="157"/>
      <c r="BZ222" s="157"/>
      <c r="CC222" s="157"/>
      <c r="CD222" s="157"/>
      <c r="CG222" s="157"/>
      <c r="CK222" s="157"/>
      <c r="CN222" s="157"/>
      <c r="CQ222" s="157"/>
      <c r="CU222" s="157"/>
      <c r="CX222" s="157"/>
    </row>
    <row r="223" spans="1:102" s="156" customFormat="1" x14ac:dyDescent="0.3">
      <c r="A223" s="155" t="s">
        <v>234</v>
      </c>
      <c r="B223" s="155">
        <v>1</v>
      </c>
      <c r="C223" s="162" t="s">
        <v>512</v>
      </c>
      <c r="D223" s="167">
        <v>149</v>
      </c>
      <c r="E223" s="157" t="s">
        <v>500</v>
      </c>
      <c r="F223" s="158">
        <f>D223/D177</f>
        <v>1.3303571428571428</v>
      </c>
      <c r="G223" s="157" t="s">
        <v>505</v>
      </c>
      <c r="I223" s="157"/>
      <c r="J223" s="157"/>
      <c r="K223" s="157"/>
      <c r="O223" s="157"/>
      <c r="P223" s="157"/>
      <c r="Q223" s="157"/>
      <c r="S223" s="169"/>
      <c r="T223" s="169"/>
      <c r="U223" s="157"/>
      <c r="V223" s="157"/>
      <c r="W223" s="157"/>
      <c r="X223" s="169"/>
      <c r="Y223" s="169"/>
      <c r="Z223" s="161"/>
      <c r="AA223" s="161"/>
      <c r="AB223" s="157"/>
      <c r="AC223" s="157"/>
      <c r="AD223" s="161"/>
      <c r="AE223" s="170"/>
      <c r="AF223" s="157"/>
      <c r="AG223" s="157"/>
      <c r="AH223" s="170"/>
      <c r="AI223" s="157"/>
      <c r="AJ223" s="170"/>
      <c r="AK223" s="157"/>
      <c r="AL223" s="157"/>
      <c r="AM223" s="161"/>
      <c r="AN223" s="155"/>
      <c r="AO223" s="155"/>
      <c r="AP223" s="157"/>
      <c r="AQ223" s="157"/>
      <c r="AR223" s="155"/>
      <c r="AS223" s="157"/>
      <c r="AT223" s="155"/>
      <c r="AU223" s="157"/>
      <c r="AW223" s="157"/>
      <c r="AZ223" s="157"/>
      <c r="BA223" s="157"/>
      <c r="BE223" s="157"/>
      <c r="BH223" s="157"/>
      <c r="BI223" s="157"/>
      <c r="BL223" s="157"/>
      <c r="BN223" s="157"/>
      <c r="BP223" s="157"/>
      <c r="BS223" s="157"/>
      <c r="BT223" s="157"/>
      <c r="BW223" s="157"/>
      <c r="BX223" s="157"/>
      <c r="BZ223" s="157"/>
      <c r="CC223" s="157"/>
      <c r="CD223" s="157"/>
      <c r="CG223" s="157"/>
      <c r="CK223" s="157"/>
      <c r="CN223" s="157"/>
      <c r="CQ223" s="157"/>
      <c r="CU223" s="157"/>
      <c r="CX223" s="157"/>
    </row>
    <row r="224" spans="1:102" s="156" customFormat="1" x14ac:dyDescent="0.3">
      <c r="A224" s="155" t="s">
        <v>236</v>
      </c>
      <c r="B224" s="155">
        <v>1</v>
      </c>
      <c r="C224" s="162" t="s">
        <v>209</v>
      </c>
      <c r="D224" s="167">
        <v>164</v>
      </c>
      <c r="E224" s="157" t="s">
        <v>500</v>
      </c>
      <c r="F224" s="158">
        <f>D224/D177</f>
        <v>1.4642857142857142</v>
      </c>
      <c r="G224" s="157" t="s">
        <v>505</v>
      </c>
      <c r="I224" s="157"/>
      <c r="J224" s="157"/>
      <c r="K224" s="157"/>
      <c r="O224" s="157"/>
      <c r="P224" s="157"/>
      <c r="Q224" s="157"/>
      <c r="S224" s="169"/>
      <c r="T224" s="169"/>
      <c r="U224" s="157"/>
      <c r="V224" s="157"/>
      <c r="W224" s="157"/>
      <c r="X224" s="169"/>
      <c r="Y224" s="169"/>
      <c r="Z224" s="161"/>
      <c r="AA224" s="161"/>
      <c r="AB224" s="157"/>
      <c r="AC224" s="157"/>
      <c r="AD224" s="161"/>
      <c r="AE224" s="170"/>
      <c r="AF224" s="157"/>
      <c r="AG224" s="157"/>
      <c r="AH224" s="170"/>
      <c r="AI224" s="157"/>
      <c r="AJ224" s="170"/>
      <c r="AK224" s="157"/>
      <c r="AL224" s="157"/>
      <c r="AM224" s="161"/>
      <c r="AN224" s="155"/>
      <c r="AO224" s="155"/>
      <c r="AP224" s="157"/>
      <c r="AQ224" s="157"/>
      <c r="AR224" s="155"/>
      <c r="AS224" s="157"/>
      <c r="AT224" s="155"/>
      <c r="AU224" s="157"/>
      <c r="AW224" s="157"/>
      <c r="AZ224" s="157"/>
      <c r="BA224" s="157"/>
      <c r="BE224" s="157"/>
      <c r="BH224" s="157"/>
      <c r="BI224" s="157"/>
      <c r="BL224" s="157"/>
      <c r="BN224" s="157"/>
      <c r="BP224" s="157"/>
      <c r="BS224" s="157"/>
      <c r="BT224" s="157"/>
      <c r="BW224" s="157"/>
      <c r="BX224" s="157"/>
      <c r="BZ224" s="157"/>
      <c r="CC224" s="157"/>
      <c r="CD224" s="157"/>
      <c r="CG224" s="157"/>
      <c r="CK224" s="157"/>
      <c r="CN224" s="157"/>
      <c r="CQ224" s="157"/>
      <c r="CU224" s="157"/>
      <c r="CX224" s="157"/>
    </row>
    <row r="225" spans="1:102" s="156" customFormat="1" x14ac:dyDescent="0.3">
      <c r="A225" s="204" t="s">
        <v>300</v>
      </c>
      <c r="B225" s="155">
        <v>1</v>
      </c>
      <c r="C225" s="162" t="s">
        <v>526</v>
      </c>
      <c r="D225" s="167">
        <v>2.0271699999999999</v>
      </c>
      <c r="E225" s="157" t="s">
        <v>228</v>
      </c>
      <c r="F225" s="158">
        <f>D226*D225/D177</f>
        <v>6.0815099999999997</v>
      </c>
      <c r="G225" s="157" t="s">
        <v>505</v>
      </c>
      <c r="I225" s="157"/>
      <c r="J225" s="157"/>
      <c r="K225" s="157"/>
      <c r="O225" s="157"/>
      <c r="P225" s="157"/>
      <c r="Q225" s="157"/>
      <c r="S225" s="169"/>
      <c r="T225" s="169"/>
      <c r="U225" s="157"/>
      <c r="V225" s="157"/>
      <c r="W225" s="157"/>
      <c r="X225" s="169"/>
      <c r="Y225" s="169"/>
      <c r="Z225" s="161"/>
      <c r="AA225" s="161"/>
      <c r="AB225" s="157"/>
      <c r="AC225" s="157"/>
      <c r="AD225" s="161"/>
      <c r="AE225" s="170"/>
      <c r="AF225" s="157"/>
      <c r="AG225" s="157"/>
      <c r="AH225" s="170"/>
      <c r="AI225" s="157"/>
      <c r="AJ225" s="170"/>
      <c r="AK225" s="157"/>
      <c r="AL225" s="157"/>
      <c r="AM225" s="161"/>
      <c r="AN225" s="155"/>
      <c r="AO225" s="155"/>
      <c r="AP225" s="157"/>
      <c r="AQ225" s="157"/>
      <c r="AR225" s="155"/>
      <c r="AS225" s="157"/>
      <c r="AT225" s="155"/>
      <c r="AU225" s="157"/>
      <c r="AW225" s="157"/>
      <c r="AZ225" s="157"/>
      <c r="BA225" s="157"/>
      <c r="BE225" s="157"/>
      <c r="BH225" s="157"/>
      <c r="BI225" s="157"/>
      <c r="BL225" s="157"/>
      <c r="BN225" s="157"/>
      <c r="BP225" s="157"/>
      <c r="BS225" s="157"/>
      <c r="BT225" s="157"/>
      <c r="BW225" s="157"/>
      <c r="BX225" s="157"/>
      <c r="BZ225" s="157"/>
      <c r="CC225" s="157"/>
      <c r="CD225" s="157"/>
      <c r="CG225" s="157"/>
      <c r="CK225" s="157"/>
      <c r="CN225" s="157"/>
      <c r="CQ225" s="157"/>
      <c r="CU225" s="157"/>
      <c r="CX225" s="157"/>
    </row>
    <row r="226" spans="1:102" s="156" customFormat="1" x14ac:dyDescent="0.3">
      <c r="A226" s="204"/>
      <c r="B226" s="155">
        <v>1</v>
      </c>
      <c r="C226" s="162" t="s">
        <v>228</v>
      </c>
      <c r="D226" s="167">
        <v>336</v>
      </c>
      <c r="E226" s="157" t="s">
        <v>500</v>
      </c>
      <c r="F226" s="158">
        <f>D226/D177</f>
        <v>3</v>
      </c>
      <c r="G226" s="157" t="s">
        <v>505</v>
      </c>
      <c r="H226" s="158">
        <f>F226/D169</f>
        <v>0.15</v>
      </c>
      <c r="I226" s="157" t="s">
        <v>120</v>
      </c>
      <c r="J226" s="157"/>
      <c r="K226" s="157"/>
      <c r="O226" s="157"/>
      <c r="P226" s="157"/>
      <c r="Q226" s="157"/>
      <c r="S226" s="169"/>
      <c r="T226" s="169"/>
      <c r="U226" s="157"/>
      <c r="V226" s="157"/>
      <c r="W226" s="157"/>
      <c r="X226" s="169"/>
      <c r="Y226" s="169"/>
      <c r="Z226" s="161"/>
      <c r="AA226" s="161"/>
      <c r="AB226" s="157"/>
      <c r="AC226" s="157"/>
      <c r="AD226" s="161"/>
      <c r="AE226" s="170"/>
      <c r="AF226" s="157"/>
      <c r="AG226" s="157"/>
      <c r="AH226" s="170"/>
      <c r="AI226" s="157"/>
      <c r="AJ226" s="170"/>
      <c r="AK226" s="157"/>
      <c r="AL226" s="157"/>
      <c r="AM226" s="161"/>
      <c r="AN226" s="155"/>
      <c r="AO226" s="155"/>
      <c r="AP226" s="157"/>
      <c r="AQ226" s="157"/>
      <c r="AR226" s="155"/>
      <c r="AS226" s="157"/>
      <c r="AT226" s="155"/>
      <c r="AU226" s="157"/>
      <c r="AW226" s="157"/>
      <c r="AZ226" s="157"/>
      <c r="BA226" s="157"/>
      <c r="BE226" s="157"/>
      <c r="BH226" s="157"/>
      <c r="BI226" s="157"/>
      <c r="BL226" s="157"/>
      <c r="BN226" s="157"/>
      <c r="BP226" s="157"/>
      <c r="BS226" s="157"/>
      <c r="BT226" s="157"/>
      <c r="BW226" s="157"/>
      <c r="BX226" s="157"/>
      <c r="BZ226" s="157"/>
      <c r="CC226" s="157"/>
      <c r="CD226" s="157"/>
      <c r="CG226" s="157"/>
      <c r="CK226" s="157"/>
      <c r="CN226" s="157"/>
      <c r="CQ226" s="157"/>
      <c r="CU226" s="157"/>
      <c r="CX226" s="157"/>
    </row>
    <row r="227" spans="1:102" s="156" customFormat="1" x14ac:dyDescent="0.3">
      <c r="A227" s="171" t="s">
        <v>527</v>
      </c>
      <c r="B227" s="155">
        <v>1</v>
      </c>
      <c r="C227" s="162" t="s">
        <v>209</v>
      </c>
      <c r="D227" s="167">
        <v>746.66700000000003</v>
      </c>
      <c r="E227" s="157" t="s">
        <v>500</v>
      </c>
      <c r="F227" s="158">
        <f>D227/D177</f>
        <v>6.6666696428571433</v>
      </c>
      <c r="G227" s="157" t="s">
        <v>505</v>
      </c>
      <c r="H227" s="158">
        <f>F227/D169</f>
        <v>0.33333348214285718</v>
      </c>
      <c r="I227" s="157" t="s">
        <v>120</v>
      </c>
      <c r="J227" s="157"/>
      <c r="K227" s="157"/>
      <c r="O227" s="157"/>
      <c r="P227" s="157"/>
      <c r="Q227" s="157"/>
      <c r="S227" s="169"/>
      <c r="T227" s="169"/>
      <c r="U227" s="157"/>
      <c r="V227" s="157"/>
      <c r="W227" s="157"/>
      <c r="X227" s="169"/>
      <c r="Y227" s="169"/>
      <c r="Z227" s="161"/>
      <c r="AA227" s="161"/>
      <c r="AB227" s="157"/>
      <c r="AC227" s="157"/>
      <c r="AD227" s="161"/>
      <c r="AE227" s="170"/>
      <c r="AF227" s="157"/>
      <c r="AG227" s="157"/>
      <c r="AH227" s="170"/>
      <c r="AI227" s="157"/>
      <c r="AJ227" s="170"/>
      <c r="AK227" s="157"/>
      <c r="AL227" s="157"/>
      <c r="AM227" s="161"/>
      <c r="AN227" s="155"/>
      <c r="AO227" s="155"/>
      <c r="AP227" s="157"/>
      <c r="AQ227" s="157"/>
      <c r="AR227" s="155"/>
      <c r="AS227" s="157"/>
      <c r="AT227" s="155"/>
      <c r="AU227" s="157"/>
      <c r="AW227" s="157"/>
      <c r="AZ227" s="157"/>
      <c r="BA227" s="157"/>
      <c r="BE227" s="157"/>
      <c r="BH227" s="157"/>
      <c r="BI227" s="157"/>
      <c r="BL227" s="157"/>
      <c r="BN227" s="157"/>
      <c r="BP227" s="157"/>
      <c r="BS227" s="157"/>
      <c r="BT227" s="157"/>
      <c r="BW227" s="157"/>
      <c r="BX227" s="157"/>
      <c r="BZ227" s="157"/>
      <c r="CC227" s="157"/>
      <c r="CD227" s="157"/>
      <c r="CG227" s="157"/>
      <c r="CK227" s="157"/>
      <c r="CN227" s="157"/>
      <c r="CQ227" s="157"/>
      <c r="CU227" s="157"/>
      <c r="CX227" s="157"/>
    </row>
    <row r="228" spans="1:102" s="156" customFormat="1" x14ac:dyDescent="0.3">
      <c r="A228" s="204" t="s">
        <v>17</v>
      </c>
      <c r="B228" s="155">
        <v>1</v>
      </c>
      <c r="C228" s="162" t="s">
        <v>524</v>
      </c>
      <c r="D228" s="167">
        <v>260</v>
      </c>
      <c r="E228" s="157" t="s">
        <v>500</v>
      </c>
      <c r="F228" s="158">
        <f>D228/D177</f>
        <v>2.3214285714285716</v>
      </c>
      <c r="G228" s="157" t="s">
        <v>505</v>
      </c>
      <c r="I228" s="157"/>
      <c r="J228" s="157"/>
      <c r="K228" s="157"/>
      <c r="O228" s="157"/>
      <c r="P228" s="157"/>
      <c r="Q228" s="157"/>
      <c r="U228" s="157"/>
      <c r="V228" s="157"/>
      <c r="W228" s="157"/>
      <c r="Z228" s="161"/>
      <c r="AA228" s="161"/>
      <c r="AB228" s="157"/>
      <c r="AC228" s="157"/>
      <c r="AD228" s="161"/>
      <c r="AE228" s="155"/>
      <c r="AF228" s="157"/>
      <c r="AG228" s="157"/>
      <c r="AH228" s="155"/>
      <c r="AI228" s="157"/>
      <c r="AJ228" s="155"/>
      <c r="AK228" s="157"/>
      <c r="AL228" s="157"/>
      <c r="AM228" s="161"/>
      <c r="AN228" s="155"/>
      <c r="AO228" s="155"/>
      <c r="AP228" s="157"/>
      <c r="AQ228" s="157"/>
      <c r="AR228" s="155"/>
      <c r="AS228" s="157"/>
      <c r="AT228" s="155"/>
      <c r="AU228" s="157"/>
      <c r="AW228" s="157"/>
      <c r="AZ228" s="157"/>
      <c r="BA228" s="157"/>
      <c r="BE228" s="157"/>
      <c r="BH228" s="157"/>
      <c r="BI228" s="157"/>
      <c r="BL228" s="157"/>
      <c r="BN228" s="157"/>
      <c r="BP228" s="157"/>
      <c r="BS228" s="157"/>
      <c r="BT228" s="157"/>
      <c r="BW228" s="157"/>
      <c r="BX228" s="157"/>
      <c r="BZ228" s="157"/>
      <c r="CC228" s="157"/>
      <c r="CD228" s="157"/>
      <c r="CG228" s="157"/>
      <c r="CK228" s="157"/>
      <c r="CN228" s="157"/>
      <c r="CQ228" s="157"/>
      <c r="CU228" s="157"/>
      <c r="CX228" s="157"/>
    </row>
    <row r="229" spans="1:102" s="156" customFormat="1" x14ac:dyDescent="0.3">
      <c r="A229" s="204"/>
      <c r="B229" s="155">
        <v>1</v>
      </c>
      <c r="C229" s="162" t="s">
        <v>209</v>
      </c>
      <c r="D229" s="167">
        <v>1.5662799999999999</v>
      </c>
      <c r="E229" s="157" t="s">
        <v>505</v>
      </c>
      <c r="F229" s="158">
        <f>D229/D169</f>
        <v>7.8313999999999995E-2</v>
      </c>
      <c r="G229" s="157" t="s">
        <v>120</v>
      </c>
      <c r="I229" s="157"/>
      <c r="J229" s="157"/>
      <c r="K229" s="157"/>
      <c r="O229" s="157"/>
      <c r="P229" s="157"/>
      <c r="Q229" s="157"/>
      <c r="U229" s="157"/>
      <c r="V229" s="157"/>
      <c r="W229" s="157"/>
      <c r="Z229" s="161"/>
      <c r="AA229" s="161"/>
      <c r="AB229" s="157"/>
      <c r="AC229" s="157"/>
      <c r="AD229" s="161"/>
      <c r="AE229" s="155"/>
      <c r="AF229" s="157"/>
      <c r="AG229" s="157"/>
      <c r="AH229" s="155"/>
      <c r="AI229" s="157"/>
      <c r="AJ229" s="155"/>
      <c r="AK229" s="157"/>
      <c r="AL229" s="157"/>
      <c r="AM229" s="161"/>
      <c r="AN229" s="155"/>
      <c r="AO229" s="155"/>
      <c r="AP229" s="157"/>
      <c r="AQ229" s="157"/>
      <c r="AR229" s="155"/>
      <c r="AS229" s="157"/>
      <c r="AT229" s="155"/>
      <c r="AU229" s="157"/>
      <c r="AW229" s="157"/>
      <c r="AZ229" s="157"/>
      <c r="BA229" s="157"/>
      <c r="BE229" s="157"/>
      <c r="BH229" s="157"/>
      <c r="BI229" s="157"/>
      <c r="BL229" s="157"/>
      <c r="BN229" s="157"/>
      <c r="BP229" s="157"/>
      <c r="BS229" s="157"/>
      <c r="BT229" s="157"/>
      <c r="BW229" s="157"/>
      <c r="BX229" s="157"/>
      <c r="BZ229" s="157"/>
      <c r="CC229" s="157"/>
      <c r="CD229" s="157"/>
      <c r="CG229" s="157"/>
      <c r="CK229" s="157"/>
      <c r="CN229" s="157"/>
      <c r="CQ229" s="157"/>
      <c r="CU229" s="157"/>
      <c r="CX229" s="157"/>
    </row>
    <row r="230" spans="1:102" s="156" customFormat="1" x14ac:dyDescent="0.3">
      <c r="A230" s="204"/>
      <c r="B230" s="155">
        <v>1</v>
      </c>
      <c r="C230" s="162" t="s">
        <v>109</v>
      </c>
      <c r="D230" s="167">
        <v>560</v>
      </c>
      <c r="E230" s="157" t="s">
        <v>500</v>
      </c>
      <c r="F230" s="158">
        <f>D230/D177</f>
        <v>5</v>
      </c>
      <c r="G230" s="157" t="s">
        <v>505</v>
      </c>
      <c r="H230" s="161"/>
      <c r="I230" s="157"/>
      <c r="J230" s="157"/>
      <c r="K230" s="157"/>
      <c r="M230" s="161"/>
      <c r="N230" s="161"/>
      <c r="O230" s="157"/>
      <c r="P230" s="157"/>
      <c r="Q230" s="157"/>
      <c r="U230" s="157"/>
      <c r="V230" s="157"/>
      <c r="W230" s="157"/>
      <c r="AB230" s="157"/>
      <c r="AC230" s="157"/>
      <c r="AF230" s="157"/>
      <c r="AG230" s="157"/>
      <c r="AH230" s="155"/>
      <c r="AI230" s="157"/>
      <c r="AK230" s="157"/>
      <c r="AL230" s="157"/>
      <c r="AN230" s="161"/>
      <c r="AO230" s="161"/>
      <c r="AP230" s="157"/>
      <c r="AQ230" s="157"/>
      <c r="AS230" s="157"/>
      <c r="AU230" s="157"/>
      <c r="AW230" s="157"/>
      <c r="AZ230" s="157"/>
      <c r="BA230" s="157"/>
      <c r="BE230" s="157"/>
      <c r="BH230" s="157"/>
      <c r="BI230" s="157"/>
      <c r="BK230" s="161"/>
      <c r="BL230" s="157"/>
      <c r="BN230" s="157"/>
      <c r="BP230" s="157"/>
      <c r="BS230" s="157"/>
      <c r="BT230" s="157"/>
      <c r="BW230" s="157"/>
      <c r="BX230" s="157"/>
      <c r="BZ230" s="157"/>
      <c r="CC230" s="157"/>
      <c r="CD230" s="157"/>
      <c r="CG230" s="157"/>
      <c r="CK230" s="157"/>
      <c r="CN230" s="157"/>
      <c r="CQ230" s="157"/>
      <c r="CU230" s="157"/>
      <c r="CX230" s="157"/>
    </row>
    <row r="231" spans="1:102" s="155" customFormat="1" x14ac:dyDescent="0.3">
      <c r="A231" s="204" t="s">
        <v>361</v>
      </c>
      <c r="B231" s="155">
        <v>1</v>
      </c>
      <c r="C231" s="157" t="s">
        <v>228</v>
      </c>
      <c r="D231" s="172">
        <v>80</v>
      </c>
      <c r="E231" s="157" t="s">
        <v>500</v>
      </c>
      <c r="F231" s="173">
        <f>D231/D232</f>
        <v>0.7142857142857143</v>
      </c>
      <c r="G231" s="157" t="s">
        <v>505</v>
      </c>
      <c r="H231" s="172"/>
      <c r="I231" s="157"/>
      <c r="J231" s="157"/>
      <c r="K231" s="157"/>
      <c r="L231" s="172"/>
      <c r="M231" s="172"/>
      <c r="N231" s="172"/>
      <c r="O231" s="157"/>
      <c r="P231" s="157"/>
      <c r="Q231" s="157"/>
      <c r="R231" s="172"/>
      <c r="S231" s="172"/>
      <c r="U231" s="157"/>
      <c r="V231" s="157"/>
      <c r="W231" s="157"/>
      <c r="AB231" s="157"/>
      <c r="AC231" s="157"/>
      <c r="AF231" s="157"/>
      <c r="AG231" s="157"/>
      <c r="AI231" s="157"/>
      <c r="AK231" s="157"/>
      <c r="AL231" s="157"/>
      <c r="AP231" s="157"/>
      <c r="AQ231" s="157"/>
      <c r="AS231" s="157"/>
      <c r="AU231" s="157"/>
      <c r="AW231" s="157"/>
      <c r="AZ231" s="157"/>
      <c r="BA231" s="157"/>
      <c r="BE231" s="157"/>
      <c r="BH231" s="157"/>
      <c r="BI231" s="157"/>
      <c r="BL231" s="157"/>
      <c r="BN231" s="157"/>
      <c r="BP231" s="157"/>
      <c r="BS231" s="157"/>
      <c r="BT231" s="157"/>
      <c r="BW231" s="157"/>
      <c r="BX231" s="157"/>
      <c r="BZ231" s="157"/>
      <c r="CC231" s="157"/>
      <c r="CD231" s="157"/>
      <c r="CG231" s="157"/>
      <c r="CK231" s="157"/>
      <c r="CN231" s="157"/>
      <c r="CQ231" s="157"/>
      <c r="CU231" s="157"/>
      <c r="CX231" s="157"/>
    </row>
    <row r="232" spans="1:102" s="155" customFormat="1" x14ac:dyDescent="0.3">
      <c r="A232" s="204"/>
      <c r="B232" s="155">
        <v>1</v>
      </c>
      <c r="C232" s="157" t="s">
        <v>505</v>
      </c>
      <c r="D232" s="172">
        <v>112</v>
      </c>
      <c r="E232" s="157" t="s">
        <v>500</v>
      </c>
      <c r="F232" s="172"/>
      <c r="G232" s="172"/>
      <c r="H232" s="172"/>
      <c r="I232" s="157"/>
      <c r="J232" s="157"/>
      <c r="K232" s="157"/>
      <c r="L232" s="172"/>
      <c r="M232" s="172"/>
      <c r="N232" s="172"/>
      <c r="O232" s="157"/>
      <c r="P232" s="157"/>
      <c r="Q232" s="157"/>
      <c r="R232" s="172"/>
      <c r="S232" s="172"/>
      <c r="U232" s="157"/>
      <c r="V232" s="157"/>
      <c r="W232" s="157"/>
      <c r="AB232" s="157"/>
      <c r="AC232" s="157"/>
      <c r="AF232" s="157"/>
      <c r="AG232" s="157"/>
      <c r="AI232" s="157"/>
      <c r="AK232" s="157"/>
      <c r="AL232" s="157"/>
      <c r="AP232" s="157"/>
      <c r="AQ232" s="157"/>
      <c r="AS232" s="157"/>
      <c r="AU232" s="157"/>
      <c r="AW232" s="157"/>
      <c r="AZ232" s="157"/>
      <c r="BA232" s="157"/>
      <c r="BE232" s="157"/>
      <c r="BH232" s="157"/>
      <c r="BI232" s="157"/>
      <c r="BL232" s="157"/>
      <c r="BN232" s="157"/>
      <c r="BP232" s="157"/>
      <c r="BS232" s="157"/>
      <c r="BT232" s="157"/>
      <c r="BW232" s="157"/>
      <c r="BX232" s="157"/>
      <c r="BZ232" s="157"/>
      <c r="CC232" s="157"/>
      <c r="CD232" s="157"/>
      <c r="CG232" s="157"/>
      <c r="CK232" s="157"/>
      <c r="CN232" s="157"/>
      <c r="CQ232" s="157"/>
      <c r="CU232" s="157"/>
      <c r="CX232" s="157"/>
    </row>
    <row r="233" spans="1:102" s="155" customFormat="1" x14ac:dyDescent="0.3">
      <c r="A233" s="171" t="s">
        <v>528</v>
      </c>
      <c r="B233" s="155">
        <v>1</v>
      </c>
      <c r="C233" s="162" t="s">
        <v>228</v>
      </c>
      <c r="D233" s="167">
        <v>336</v>
      </c>
      <c r="E233" s="157" t="s">
        <v>500</v>
      </c>
      <c r="F233" s="158">
        <f>D233/D232</f>
        <v>3</v>
      </c>
      <c r="G233" s="157" t="s">
        <v>505</v>
      </c>
      <c r="H233" s="172"/>
      <c r="I233" s="157"/>
      <c r="J233" s="157"/>
      <c r="K233" s="157"/>
      <c r="L233" s="172"/>
      <c r="M233" s="172"/>
      <c r="N233" s="172"/>
      <c r="O233" s="157"/>
      <c r="P233" s="157"/>
      <c r="Q233" s="157"/>
      <c r="R233" s="172"/>
      <c r="S233" s="172"/>
      <c r="U233" s="157"/>
      <c r="V233" s="157"/>
      <c r="W233" s="157"/>
      <c r="AB233" s="157"/>
      <c r="AC233" s="157"/>
      <c r="AF233" s="157"/>
      <c r="AG233" s="157"/>
      <c r="AI233" s="157"/>
      <c r="AK233" s="157"/>
      <c r="AL233" s="157"/>
      <c r="AP233" s="157"/>
      <c r="AQ233" s="157"/>
      <c r="AS233" s="157"/>
      <c r="AU233" s="157"/>
      <c r="AW233" s="157"/>
      <c r="AZ233" s="157"/>
      <c r="BA233" s="157"/>
      <c r="BE233" s="157"/>
      <c r="BH233" s="157"/>
      <c r="BI233" s="157"/>
      <c r="BL233" s="157"/>
      <c r="BN233" s="157"/>
      <c r="BP233" s="157"/>
      <c r="BS233" s="157"/>
      <c r="BT233" s="157"/>
      <c r="BW233" s="157"/>
      <c r="BX233" s="157"/>
      <c r="BZ233" s="157"/>
      <c r="CC233" s="157"/>
      <c r="CD233" s="157"/>
      <c r="CG233" s="157"/>
      <c r="CK233" s="157"/>
      <c r="CN233" s="157"/>
      <c r="CQ233" s="157"/>
      <c r="CU233" s="157"/>
      <c r="CX233" s="157"/>
    </row>
    <row r="234" spans="1:102" s="155" customFormat="1" x14ac:dyDescent="0.3">
      <c r="A234" s="155" t="s">
        <v>529</v>
      </c>
      <c r="B234" s="155">
        <v>1</v>
      </c>
      <c r="C234" s="162" t="s">
        <v>530</v>
      </c>
      <c r="D234" s="167">
        <v>9</v>
      </c>
      <c r="E234" s="157" t="s">
        <v>72</v>
      </c>
      <c r="F234" s="172"/>
      <c r="G234" s="172"/>
      <c r="H234" s="172"/>
      <c r="I234" s="157"/>
      <c r="J234" s="157"/>
      <c r="K234" s="157"/>
      <c r="L234" s="172"/>
      <c r="M234" s="172"/>
      <c r="N234" s="172"/>
      <c r="O234" s="157"/>
      <c r="P234" s="157"/>
      <c r="Q234" s="157"/>
      <c r="R234" s="172"/>
      <c r="S234" s="172"/>
      <c r="U234" s="157"/>
      <c r="V234" s="157"/>
      <c r="W234" s="157"/>
      <c r="AB234" s="157"/>
      <c r="AC234" s="157"/>
      <c r="AF234" s="157"/>
      <c r="AG234" s="157"/>
      <c r="AI234" s="157"/>
      <c r="AK234" s="157"/>
      <c r="AL234" s="157"/>
      <c r="AP234" s="157"/>
      <c r="AQ234" s="157"/>
      <c r="AS234" s="157"/>
      <c r="AU234" s="157"/>
      <c r="AW234" s="157"/>
      <c r="AZ234" s="157"/>
      <c r="BA234" s="157"/>
      <c r="BE234" s="157"/>
      <c r="BH234" s="157"/>
      <c r="BI234" s="157"/>
      <c r="BL234" s="157"/>
      <c r="BN234" s="157"/>
      <c r="BP234" s="157"/>
      <c r="BS234" s="157"/>
      <c r="BT234" s="157"/>
      <c r="BW234" s="157"/>
      <c r="BX234" s="157"/>
      <c r="BZ234" s="157"/>
      <c r="CC234" s="157"/>
      <c r="CD234" s="157"/>
      <c r="CG234" s="157"/>
      <c r="CK234" s="157"/>
      <c r="CN234" s="157"/>
      <c r="CQ234" s="157"/>
      <c r="CU234" s="157"/>
      <c r="CX234" s="157"/>
    </row>
    <row r="235" spans="1:102" s="155" customFormat="1" x14ac:dyDescent="0.3">
      <c r="A235" s="155" t="s">
        <v>363</v>
      </c>
      <c r="B235" s="155">
        <v>1</v>
      </c>
      <c r="C235" s="162" t="s">
        <v>209</v>
      </c>
      <c r="D235" s="167">
        <f>756/3720</f>
        <v>0.20322580645161289</v>
      </c>
      <c r="E235" s="157" t="s">
        <v>505</v>
      </c>
      <c r="F235" s="173">
        <f>D235/$D$169</f>
        <v>1.0161290322580644E-2</v>
      </c>
      <c r="G235" s="180" t="s">
        <v>120</v>
      </c>
      <c r="H235" s="172"/>
      <c r="I235" s="157"/>
      <c r="J235" s="157"/>
      <c r="K235" s="157"/>
      <c r="L235" s="172"/>
      <c r="M235" s="172"/>
      <c r="N235" s="172"/>
      <c r="O235" s="157"/>
      <c r="P235" s="157"/>
      <c r="Q235" s="157"/>
      <c r="R235" s="172"/>
      <c r="S235" s="172"/>
      <c r="U235" s="157"/>
      <c r="V235" s="157"/>
      <c r="W235" s="157"/>
      <c r="AB235" s="157"/>
      <c r="AC235" s="157"/>
      <c r="AF235" s="157"/>
      <c r="AG235" s="157"/>
      <c r="AI235" s="157"/>
      <c r="AK235" s="157"/>
      <c r="AL235" s="157"/>
      <c r="AP235" s="157"/>
      <c r="AQ235" s="157"/>
      <c r="AS235" s="157"/>
      <c r="AU235" s="157"/>
      <c r="AW235" s="157"/>
      <c r="AZ235" s="157"/>
      <c r="BA235" s="157"/>
      <c r="BE235" s="157"/>
      <c r="BH235" s="157"/>
      <c r="BI235" s="157"/>
      <c r="BL235" s="157"/>
      <c r="BN235" s="157"/>
      <c r="BP235" s="157"/>
      <c r="BS235" s="157"/>
      <c r="BT235" s="157"/>
      <c r="BW235" s="157"/>
      <c r="BX235" s="157"/>
      <c r="BZ235" s="157"/>
      <c r="CC235" s="157"/>
      <c r="CD235" s="157"/>
      <c r="CG235" s="157"/>
      <c r="CK235" s="157"/>
      <c r="CN235" s="157"/>
      <c r="CQ235" s="157"/>
      <c r="CU235" s="157"/>
      <c r="CX235" s="157"/>
    </row>
    <row r="236" spans="1:102" s="155" customFormat="1" x14ac:dyDescent="0.3">
      <c r="A236" s="155" t="s">
        <v>34</v>
      </c>
      <c r="B236" s="155">
        <v>1</v>
      </c>
      <c r="C236" s="162" t="s">
        <v>512</v>
      </c>
      <c r="D236" s="167">
        <f>600/400</f>
        <v>1.5</v>
      </c>
      <c r="E236" s="157" t="s">
        <v>505</v>
      </c>
      <c r="F236" s="172"/>
      <c r="G236" s="172"/>
      <c r="H236" s="172"/>
      <c r="I236" s="157"/>
      <c r="J236" s="157"/>
      <c r="K236" s="157"/>
      <c r="L236" s="172"/>
      <c r="M236" s="172"/>
      <c r="N236" s="172"/>
      <c r="O236" s="157"/>
      <c r="P236" s="157"/>
      <c r="Q236" s="157"/>
      <c r="R236" s="172"/>
      <c r="S236" s="172"/>
      <c r="U236" s="157"/>
      <c r="V236" s="157"/>
      <c r="W236" s="157"/>
      <c r="AB236" s="157"/>
      <c r="AC236" s="157"/>
      <c r="AF236" s="157"/>
      <c r="AG236" s="157"/>
      <c r="AI236" s="157"/>
      <c r="AK236" s="157"/>
      <c r="AL236" s="157"/>
      <c r="AP236" s="157"/>
      <c r="AQ236" s="157"/>
      <c r="AS236" s="157"/>
      <c r="AU236" s="157"/>
      <c r="AW236" s="157"/>
      <c r="AZ236" s="157"/>
      <c r="BA236" s="157"/>
      <c r="BE236" s="157"/>
      <c r="BH236" s="157"/>
      <c r="BI236" s="157"/>
      <c r="BL236" s="157"/>
      <c r="BN236" s="157"/>
      <c r="BP236" s="157"/>
      <c r="BS236" s="157"/>
      <c r="BT236" s="157"/>
      <c r="BW236" s="157"/>
      <c r="BX236" s="157"/>
      <c r="BZ236" s="157"/>
      <c r="CC236" s="157"/>
      <c r="CD236" s="157"/>
      <c r="CG236" s="157"/>
      <c r="CK236" s="157"/>
      <c r="CN236" s="157"/>
      <c r="CQ236" s="157"/>
      <c r="CU236" s="157"/>
      <c r="CX236" s="157"/>
    </row>
    <row r="237" spans="1:102" s="155" customFormat="1" x14ac:dyDescent="0.3">
      <c r="A237" s="155" t="s">
        <v>531</v>
      </c>
      <c r="B237" s="155">
        <v>1</v>
      </c>
      <c r="C237" s="162" t="s">
        <v>228</v>
      </c>
      <c r="D237" s="167">
        <f>600/400</f>
        <v>1.5</v>
      </c>
      <c r="E237" s="157" t="s">
        <v>505</v>
      </c>
      <c r="F237" s="172"/>
      <c r="G237" s="172"/>
      <c r="H237" s="172"/>
      <c r="I237" s="157"/>
      <c r="J237" s="157"/>
      <c r="K237" s="157"/>
      <c r="L237" s="172"/>
      <c r="M237" s="172"/>
      <c r="N237" s="172"/>
      <c r="O237" s="157"/>
      <c r="P237" s="157"/>
      <c r="Q237" s="157"/>
      <c r="R237" s="172"/>
      <c r="S237" s="172"/>
      <c r="U237" s="157"/>
      <c r="V237" s="157"/>
      <c r="W237" s="157"/>
      <c r="AB237" s="157"/>
      <c r="AC237" s="157"/>
      <c r="AF237" s="157"/>
      <c r="AG237" s="157"/>
      <c r="AI237" s="157"/>
      <c r="AK237" s="157"/>
      <c r="AL237" s="157"/>
      <c r="AP237" s="157"/>
      <c r="AQ237" s="157"/>
      <c r="AS237" s="157"/>
      <c r="AU237" s="157"/>
      <c r="AW237" s="157"/>
      <c r="AZ237" s="157"/>
      <c r="BA237" s="157"/>
      <c r="BE237" s="157"/>
      <c r="BH237" s="157"/>
      <c r="BI237" s="157"/>
      <c r="BL237" s="157"/>
      <c r="BN237" s="157"/>
      <c r="BP237" s="157"/>
      <c r="BS237" s="157"/>
      <c r="BT237" s="157"/>
      <c r="BW237" s="157"/>
      <c r="BX237" s="157"/>
      <c r="BZ237" s="157"/>
      <c r="CC237" s="157"/>
      <c r="CD237" s="157"/>
      <c r="CG237" s="157"/>
      <c r="CK237" s="157"/>
      <c r="CN237" s="157"/>
      <c r="CQ237" s="157"/>
      <c r="CU237" s="157"/>
      <c r="CX237" s="157"/>
    </row>
    <row r="238" spans="1:102" s="155" customFormat="1" x14ac:dyDescent="0.3">
      <c r="A238" s="155" t="s">
        <v>188</v>
      </c>
      <c r="B238" s="155">
        <v>1</v>
      </c>
      <c r="C238" s="162" t="s">
        <v>209</v>
      </c>
      <c r="D238" s="167">
        <f>3600/2400</f>
        <v>1.5</v>
      </c>
      <c r="E238" s="157" t="s">
        <v>505</v>
      </c>
      <c r="F238" s="173">
        <f>D238/$D$169</f>
        <v>7.4999999999999997E-2</v>
      </c>
      <c r="G238" s="180" t="s">
        <v>120</v>
      </c>
      <c r="H238" s="172"/>
      <c r="I238" s="157"/>
      <c r="J238" s="157"/>
      <c r="K238" s="157"/>
      <c r="L238" s="172"/>
      <c r="M238" s="172"/>
      <c r="N238" s="172"/>
      <c r="O238" s="157"/>
      <c r="P238" s="157"/>
      <c r="Q238" s="157"/>
      <c r="R238" s="172"/>
      <c r="S238" s="172"/>
      <c r="U238" s="157"/>
      <c r="V238" s="157"/>
      <c r="W238" s="157"/>
      <c r="AB238" s="157"/>
      <c r="AC238" s="157"/>
      <c r="AF238" s="157"/>
      <c r="AG238" s="157"/>
      <c r="AI238" s="157"/>
      <c r="AK238" s="157"/>
      <c r="AL238" s="157"/>
      <c r="AP238" s="157"/>
      <c r="AQ238" s="157"/>
      <c r="AS238" s="157"/>
      <c r="AU238" s="157"/>
      <c r="AW238" s="157"/>
      <c r="AZ238" s="157"/>
      <c r="BA238" s="157"/>
      <c r="BE238" s="157"/>
      <c r="BH238" s="157"/>
      <c r="BI238" s="157"/>
      <c r="BL238" s="157"/>
      <c r="BN238" s="157"/>
      <c r="BP238" s="157"/>
      <c r="BS238" s="157"/>
      <c r="BT238" s="157"/>
      <c r="BW238" s="157"/>
      <c r="BX238" s="157"/>
      <c r="BZ238" s="157"/>
      <c r="CC238" s="157"/>
      <c r="CD238" s="157"/>
      <c r="CG238" s="157"/>
      <c r="CK238" s="157"/>
      <c r="CN238" s="157"/>
      <c r="CQ238" s="157"/>
      <c r="CU238" s="157"/>
      <c r="CX238" s="157"/>
    </row>
    <row r="239" spans="1:102" s="156" customFormat="1" x14ac:dyDescent="0.3">
      <c r="A239" s="155" t="s">
        <v>107</v>
      </c>
      <c r="B239" s="155">
        <v>1</v>
      </c>
      <c r="C239" s="162" t="s">
        <v>209</v>
      </c>
      <c r="D239" s="156">
        <v>153.125</v>
      </c>
      <c r="E239" s="157" t="s">
        <v>500</v>
      </c>
      <c r="F239" s="158">
        <f>D239/D177</f>
        <v>1.3671875</v>
      </c>
      <c r="G239" s="157" t="s">
        <v>505</v>
      </c>
      <c r="H239" s="161"/>
      <c r="K239" s="157"/>
      <c r="M239" s="161"/>
      <c r="N239" s="161"/>
      <c r="Q239" s="157"/>
      <c r="W239" s="157"/>
      <c r="AB239" s="157"/>
      <c r="AF239" s="157"/>
      <c r="AH239" s="155"/>
      <c r="AI239" s="157"/>
      <c r="AL239" s="157"/>
      <c r="AN239" s="161"/>
      <c r="AO239" s="161"/>
      <c r="AP239" s="157"/>
      <c r="AS239" s="157"/>
      <c r="AW239" s="157"/>
      <c r="BA239" s="157"/>
      <c r="BE239" s="157"/>
      <c r="BI239" s="157"/>
      <c r="BK239" s="161"/>
      <c r="BL239" s="157"/>
      <c r="BP239" s="157"/>
      <c r="BS239" s="157"/>
      <c r="BW239" s="157"/>
      <c r="BZ239" s="157"/>
      <c r="CC239" s="157"/>
    </row>
    <row r="240" spans="1:102" s="155" customFormat="1" x14ac:dyDescent="0.3">
      <c r="A240" s="204" t="s">
        <v>133</v>
      </c>
      <c r="B240" s="155">
        <v>1</v>
      </c>
      <c r="C240" s="157" t="s">
        <v>111</v>
      </c>
      <c r="D240" s="167">
        <v>1</v>
      </c>
      <c r="E240" s="157" t="s">
        <v>228</v>
      </c>
      <c r="F240" s="158">
        <f>F241</f>
        <v>3.0446428571428572</v>
      </c>
      <c r="G240" s="157" t="s">
        <v>505</v>
      </c>
      <c r="I240" s="156"/>
      <c r="J240" s="156"/>
      <c r="K240" s="157"/>
      <c r="O240" s="156"/>
      <c r="P240" s="156"/>
      <c r="Q240" s="157"/>
      <c r="U240" s="156"/>
      <c r="V240" s="156"/>
      <c r="W240" s="157"/>
      <c r="AB240" s="157"/>
      <c r="AC240" s="156"/>
      <c r="AF240" s="157"/>
      <c r="AG240" s="156"/>
      <c r="AI240" s="157"/>
      <c r="AK240" s="156"/>
      <c r="AL240" s="157"/>
      <c r="AP240" s="157"/>
      <c r="AQ240" s="156"/>
      <c r="AS240" s="157"/>
      <c r="AU240" s="156"/>
      <c r="AW240" s="157"/>
      <c r="AZ240" s="156"/>
      <c r="BA240" s="157"/>
      <c r="BE240" s="157"/>
      <c r="BH240" s="156"/>
      <c r="BI240" s="157"/>
      <c r="BL240" s="157"/>
      <c r="BN240" s="156"/>
      <c r="BP240" s="157"/>
      <c r="BS240" s="157"/>
      <c r="BT240" s="156"/>
      <c r="BW240" s="157"/>
      <c r="BX240" s="156"/>
      <c r="BZ240" s="157"/>
      <c r="CC240" s="157"/>
      <c r="CD240" s="156"/>
      <c r="CG240" s="156"/>
      <c r="CK240" s="156"/>
      <c r="CN240" s="156"/>
      <c r="CQ240" s="156"/>
      <c r="CU240" s="156"/>
      <c r="CX240" s="156"/>
    </row>
    <row r="241" spans="1:102" s="155" customFormat="1" x14ac:dyDescent="0.3">
      <c r="A241" s="204"/>
      <c r="B241" s="155">
        <v>1</v>
      </c>
      <c r="C241" s="157" t="s">
        <v>228</v>
      </c>
      <c r="D241" s="167">
        <f>(355+327)/2</f>
        <v>341</v>
      </c>
      <c r="E241" s="157" t="s">
        <v>500</v>
      </c>
      <c r="F241" s="158">
        <f>D241/D177</f>
        <v>3.0446428571428572</v>
      </c>
      <c r="G241" s="157" t="s">
        <v>505</v>
      </c>
      <c r="I241" s="156"/>
      <c r="J241" s="156"/>
      <c r="K241" s="157"/>
      <c r="O241" s="156"/>
      <c r="P241" s="156"/>
      <c r="Q241" s="157"/>
      <c r="U241" s="156"/>
      <c r="V241" s="156"/>
      <c r="W241" s="157"/>
      <c r="AB241" s="157"/>
      <c r="AC241" s="156"/>
      <c r="AF241" s="157"/>
      <c r="AG241" s="156"/>
      <c r="AI241" s="157"/>
      <c r="AK241" s="156"/>
      <c r="AL241" s="157"/>
      <c r="AP241" s="157"/>
      <c r="AQ241" s="156"/>
      <c r="AS241" s="157"/>
      <c r="AU241" s="156"/>
      <c r="AW241" s="157"/>
      <c r="AZ241" s="156"/>
      <c r="BA241" s="157"/>
      <c r="BE241" s="157"/>
      <c r="BH241" s="156"/>
      <c r="BI241" s="157"/>
      <c r="BL241" s="157"/>
      <c r="BN241" s="156"/>
      <c r="BP241" s="157"/>
      <c r="BS241" s="157"/>
      <c r="BT241" s="156"/>
      <c r="BW241" s="157"/>
      <c r="BX241" s="156"/>
      <c r="BZ241" s="157"/>
      <c r="CC241" s="157"/>
      <c r="CD241" s="156"/>
      <c r="CG241" s="156"/>
      <c r="CK241" s="156"/>
      <c r="CN241" s="156"/>
      <c r="CQ241" s="156"/>
      <c r="CU241" s="156"/>
      <c r="CX241" s="156"/>
    </row>
    <row r="242" spans="1:102" s="155" customFormat="1" x14ac:dyDescent="0.3">
      <c r="A242" s="204"/>
      <c r="B242" s="155">
        <v>1</v>
      </c>
      <c r="C242" s="162" t="s">
        <v>87</v>
      </c>
      <c r="D242" s="167">
        <f>(2.2+2.5)/2</f>
        <v>2.35</v>
      </c>
      <c r="E242" s="157" t="s">
        <v>500</v>
      </c>
      <c r="F242" s="158">
        <f>D242/D177</f>
        <v>2.0982142857142859E-2</v>
      </c>
      <c r="G242" s="157" t="s">
        <v>505</v>
      </c>
      <c r="I242" s="156"/>
      <c r="J242" s="156"/>
      <c r="K242" s="157"/>
      <c r="O242" s="156"/>
      <c r="P242" s="156"/>
      <c r="Q242" s="157"/>
      <c r="U242" s="156"/>
      <c r="V242" s="156"/>
      <c r="W242" s="157"/>
      <c r="AB242" s="157"/>
      <c r="AC242" s="156"/>
      <c r="AF242" s="157"/>
      <c r="AG242" s="156"/>
      <c r="AI242" s="157"/>
      <c r="AK242" s="156"/>
      <c r="AL242" s="157"/>
      <c r="AP242" s="157"/>
      <c r="AQ242" s="156"/>
      <c r="AS242" s="157"/>
      <c r="AU242" s="156"/>
      <c r="AW242" s="157"/>
      <c r="AZ242" s="156"/>
      <c r="BA242" s="157"/>
      <c r="BE242" s="157"/>
      <c r="BH242" s="156"/>
      <c r="BI242" s="157"/>
      <c r="BL242" s="157"/>
      <c r="BN242" s="156"/>
      <c r="BP242" s="157"/>
      <c r="BS242" s="157"/>
      <c r="BT242" s="156"/>
      <c r="BW242" s="157"/>
      <c r="BX242" s="156"/>
      <c r="BZ242" s="157"/>
      <c r="CC242" s="157"/>
      <c r="CD242" s="156"/>
      <c r="CG242" s="156"/>
      <c r="CK242" s="156"/>
      <c r="CN242" s="156"/>
      <c r="CQ242" s="156"/>
      <c r="CU242" s="156"/>
      <c r="CX242" s="156"/>
    </row>
    <row r="243" spans="1:102" s="178" customFormat="1" x14ac:dyDescent="0.3">
      <c r="A243" s="155" t="s">
        <v>458</v>
      </c>
      <c r="B243" s="155">
        <v>1</v>
      </c>
      <c r="C243" s="162" t="s">
        <v>111</v>
      </c>
      <c r="D243" s="167">
        <v>640</v>
      </c>
      <c r="E243" s="157" t="s">
        <v>500</v>
      </c>
      <c r="F243" s="158">
        <f>D243/D177</f>
        <v>5.7142857142857144</v>
      </c>
      <c r="G243" s="157" t="s">
        <v>505</v>
      </c>
      <c r="H243" s="174"/>
      <c r="I243" s="156"/>
      <c r="J243" s="156"/>
      <c r="K243" s="157"/>
      <c r="L243" s="175"/>
      <c r="M243" s="174"/>
      <c r="N243" s="174"/>
      <c r="O243" s="156"/>
      <c r="P243" s="156"/>
      <c r="Q243" s="157"/>
      <c r="R243" s="175"/>
      <c r="S243" s="174"/>
      <c r="T243" s="174"/>
      <c r="U243" s="156"/>
      <c r="V243" s="156"/>
      <c r="W243" s="157"/>
      <c r="X243" s="174"/>
      <c r="Y243" s="175"/>
      <c r="Z243" s="174"/>
      <c r="AA243" s="174"/>
      <c r="AB243" s="157"/>
      <c r="AC243" s="156"/>
      <c r="AD243" s="174"/>
      <c r="AE243" s="174"/>
      <c r="AF243" s="157"/>
      <c r="AG243" s="156"/>
      <c r="AH243" s="175"/>
      <c r="AI243" s="157"/>
      <c r="AJ243" s="174"/>
      <c r="AK243" s="156"/>
      <c r="AL243" s="157"/>
      <c r="AM243" s="176"/>
      <c r="AN243" s="174"/>
      <c r="AO243" s="177"/>
      <c r="AP243" s="157"/>
      <c r="AQ243" s="156"/>
      <c r="AR243" s="174"/>
      <c r="AS243" s="157"/>
      <c r="AT243" s="175"/>
      <c r="AU243" s="156"/>
      <c r="AV243" s="174"/>
      <c r="AW243" s="157"/>
      <c r="AX243" s="174"/>
      <c r="AY243" s="174"/>
      <c r="AZ243" s="156"/>
      <c r="BA243" s="157"/>
      <c r="BB243" s="175"/>
      <c r="BC243" s="174"/>
      <c r="BD243" s="174"/>
      <c r="BE243" s="157"/>
      <c r="BF243" s="175"/>
      <c r="BG243" s="174"/>
      <c r="BH243" s="156"/>
      <c r="BI243" s="157"/>
      <c r="BJ243" s="175"/>
      <c r="BK243" s="174"/>
      <c r="BL243" s="157"/>
      <c r="BM243" s="175"/>
      <c r="BN243" s="156"/>
      <c r="BO243" s="174"/>
      <c r="BP243" s="157"/>
      <c r="BQ243" s="177"/>
      <c r="BR243" s="174"/>
      <c r="BS243" s="157"/>
      <c r="BT243" s="156"/>
      <c r="BW243" s="157"/>
      <c r="BX243" s="156"/>
      <c r="BZ243" s="157"/>
      <c r="CC243" s="157"/>
      <c r="CD243" s="156"/>
      <c r="CG243" s="156"/>
      <c r="CK243" s="156"/>
      <c r="CN243" s="156"/>
      <c r="CQ243" s="156"/>
      <c r="CU243" s="156"/>
      <c r="CX243" s="156"/>
    </row>
    <row r="244" spans="1:102" s="178" customFormat="1" x14ac:dyDescent="0.3">
      <c r="A244" s="204" t="s">
        <v>14</v>
      </c>
      <c r="B244" s="155">
        <v>1</v>
      </c>
      <c r="C244" s="162" t="s">
        <v>92</v>
      </c>
      <c r="D244" s="167">
        <v>196</v>
      </c>
      <c r="E244" s="157" t="s">
        <v>500</v>
      </c>
      <c r="F244" s="158">
        <f>D244/D177</f>
        <v>1.75</v>
      </c>
      <c r="G244" s="157" t="s">
        <v>505</v>
      </c>
      <c r="H244" s="174"/>
      <c r="I244" s="156"/>
      <c r="J244" s="156"/>
      <c r="K244" s="157"/>
      <c r="L244" s="174"/>
      <c r="M244" s="177"/>
      <c r="N244" s="174"/>
      <c r="O244" s="156"/>
      <c r="P244" s="156"/>
      <c r="Q244" s="157"/>
      <c r="R244" s="174"/>
      <c r="S244" s="177"/>
      <c r="T244" s="174"/>
      <c r="U244" s="156"/>
      <c r="V244" s="156"/>
      <c r="W244" s="157"/>
      <c r="X244" s="174"/>
      <c r="Y244" s="174"/>
      <c r="Z244" s="177"/>
      <c r="AA244" s="177"/>
      <c r="AB244" s="157"/>
      <c r="AC244" s="156"/>
      <c r="AD244" s="174"/>
      <c r="AE244" s="174"/>
      <c r="AF244" s="157"/>
      <c r="AG244" s="156"/>
      <c r="AH244" s="174"/>
      <c r="AI244" s="157"/>
      <c r="AJ244" s="177"/>
      <c r="AK244" s="156"/>
      <c r="AL244" s="157"/>
      <c r="AM244" s="174"/>
      <c r="AO244" s="174"/>
      <c r="AP244" s="157"/>
      <c r="AQ244" s="156"/>
      <c r="AR244" s="177"/>
      <c r="AS244" s="157"/>
      <c r="AT244" s="174"/>
      <c r="AU244" s="156"/>
      <c r="AV244" s="177"/>
      <c r="AW244" s="157"/>
      <c r="AX244" s="174"/>
      <c r="AY244" s="174"/>
      <c r="AZ244" s="156"/>
      <c r="BA244" s="157"/>
      <c r="BB244" s="174"/>
      <c r="BC244" s="177"/>
      <c r="BD244" s="177"/>
      <c r="BE244" s="157"/>
      <c r="BF244" s="174"/>
      <c r="BG244" s="177"/>
      <c r="BH244" s="156"/>
      <c r="BI244" s="157"/>
      <c r="BJ244" s="174"/>
      <c r="BK244" s="175"/>
      <c r="BL244" s="157"/>
      <c r="BM244" s="174"/>
      <c r="BN244" s="156"/>
      <c r="BO244" s="177"/>
      <c r="BP244" s="157"/>
      <c r="BQ244" s="174"/>
      <c r="BR244" s="177"/>
      <c r="BS244" s="157"/>
      <c r="BT244" s="156"/>
      <c r="BU244" s="174"/>
      <c r="BW244" s="157"/>
      <c r="BX244" s="156"/>
      <c r="BZ244" s="157"/>
      <c r="CC244" s="157"/>
      <c r="CD244" s="156"/>
      <c r="CG244" s="156"/>
      <c r="CK244" s="156"/>
      <c r="CN244" s="156"/>
      <c r="CQ244" s="156"/>
      <c r="CU244" s="156"/>
      <c r="CX244" s="156"/>
    </row>
    <row r="245" spans="1:102" s="156" customFormat="1" ht="13.8" customHeight="1" x14ac:dyDescent="0.3">
      <c r="A245" s="204"/>
      <c r="B245" s="155">
        <v>1</v>
      </c>
      <c r="C245" s="162" t="s">
        <v>532</v>
      </c>
      <c r="D245" s="167">
        <v>280</v>
      </c>
      <c r="E245" s="157" t="s">
        <v>500</v>
      </c>
      <c r="F245" s="158">
        <f>D245/D177</f>
        <v>2.5</v>
      </c>
      <c r="G245" s="157" t="s">
        <v>505</v>
      </c>
      <c r="K245" s="157"/>
      <c r="Q245" s="157"/>
      <c r="W245" s="157"/>
      <c r="AB245" s="157"/>
      <c r="AF245" s="157"/>
      <c r="AI245" s="157"/>
      <c r="AL245" s="157"/>
      <c r="AP245" s="157"/>
      <c r="AS245" s="157"/>
      <c r="AW245" s="157"/>
      <c r="BA245" s="157"/>
      <c r="BE245" s="157"/>
      <c r="BI245" s="157"/>
      <c r="BL245" s="157"/>
      <c r="BP245" s="157"/>
      <c r="BS245" s="157"/>
      <c r="BW245" s="157"/>
      <c r="BZ245" s="157"/>
      <c r="CC245" s="157"/>
    </row>
    <row r="246" spans="1:102" s="156" customFormat="1" x14ac:dyDescent="0.3">
      <c r="A246" s="166" t="s">
        <v>101</v>
      </c>
      <c r="B246" s="155">
        <v>1</v>
      </c>
      <c r="C246" s="162" t="s">
        <v>512</v>
      </c>
      <c r="D246" s="167">
        <v>112</v>
      </c>
      <c r="E246" s="157" t="s">
        <v>500</v>
      </c>
      <c r="F246" s="158">
        <f>D246/D177</f>
        <v>1</v>
      </c>
      <c r="G246" s="157" t="s">
        <v>505</v>
      </c>
      <c r="K246" s="157"/>
      <c r="Q246" s="157"/>
      <c r="W246" s="157"/>
      <c r="AB246" s="157"/>
      <c r="AF246" s="157"/>
      <c r="AI246" s="157"/>
      <c r="AL246" s="157"/>
      <c r="AP246" s="157"/>
      <c r="AS246" s="157"/>
      <c r="AW246" s="157"/>
      <c r="BA246" s="157"/>
      <c r="BE246" s="157"/>
      <c r="BI246" s="157"/>
      <c r="BL246" s="157"/>
      <c r="BP246" s="157"/>
      <c r="BS246" s="157"/>
      <c r="BW246" s="157"/>
      <c r="BZ246" s="157"/>
      <c r="CC246" s="157"/>
    </row>
    <row r="247" spans="1:102" s="156" customFormat="1" x14ac:dyDescent="0.3">
      <c r="A247" s="166" t="s">
        <v>358</v>
      </c>
      <c r="B247" s="155">
        <v>1</v>
      </c>
      <c r="C247" s="162" t="s">
        <v>228</v>
      </c>
      <c r="D247" s="167">
        <v>0.67513000000000001</v>
      </c>
      <c r="E247" s="157" t="s">
        <v>505</v>
      </c>
      <c r="F247" s="158">
        <f>D247/D169</f>
        <v>3.3756500000000002E-2</v>
      </c>
      <c r="G247" s="157" t="s">
        <v>120</v>
      </c>
      <c r="K247" s="157"/>
      <c r="Q247" s="157"/>
      <c r="W247" s="157"/>
      <c r="AB247" s="157"/>
      <c r="AF247" s="157"/>
      <c r="AI247" s="157"/>
      <c r="AL247" s="157"/>
      <c r="AP247" s="157"/>
      <c r="AS247" s="157"/>
      <c r="AW247" s="157"/>
      <c r="BA247" s="157"/>
      <c r="BE247" s="157"/>
      <c r="BI247" s="157"/>
      <c r="BL247" s="157"/>
      <c r="BP247" s="157"/>
      <c r="BS247" s="157"/>
      <c r="BW247" s="157"/>
      <c r="BZ247" s="157"/>
      <c r="CC247" s="157"/>
    </row>
    <row r="248" spans="1:102" s="156" customFormat="1" x14ac:dyDescent="0.3">
      <c r="A248" s="204" t="s">
        <v>360</v>
      </c>
      <c r="B248" s="155">
        <v>1</v>
      </c>
      <c r="C248" s="162" t="s">
        <v>526</v>
      </c>
      <c r="D248" s="167">
        <v>2.39975</v>
      </c>
      <c r="E248" s="157" t="s">
        <v>505</v>
      </c>
      <c r="F248" s="158"/>
      <c r="G248" s="157"/>
      <c r="K248" s="157"/>
      <c r="Q248" s="157"/>
      <c r="W248" s="157"/>
      <c r="AB248" s="157"/>
      <c r="AF248" s="157"/>
      <c r="AI248" s="157"/>
      <c r="AL248" s="157"/>
      <c r="AP248" s="157"/>
      <c r="AS248" s="157"/>
      <c r="AW248" s="157"/>
      <c r="BA248" s="157"/>
      <c r="BE248" s="157"/>
      <c r="BI248" s="157"/>
      <c r="BL248" s="157"/>
      <c r="BP248" s="157"/>
      <c r="BS248" s="157"/>
      <c r="BW248" s="157"/>
      <c r="BZ248" s="157"/>
      <c r="CC248" s="157"/>
    </row>
    <row r="249" spans="1:102" s="156" customFormat="1" x14ac:dyDescent="0.3">
      <c r="A249" s="204"/>
      <c r="B249" s="155">
        <v>1</v>
      </c>
      <c r="C249" s="162" t="s">
        <v>209</v>
      </c>
      <c r="D249" s="170">
        <f>(($BF57/$BH57)+($BJ57/$BL57))/2</f>
        <v>1.8635190955568657</v>
      </c>
      <c r="E249" s="157" t="s">
        <v>505</v>
      </c>
      <c r="F249" s="158"/>
      <c r="G249" s="157"/>
      <c r="K249" s="157"/>
      <c r="Q249" s="157"/>
      <c r="W249" s="157"/>
      <c r="AB249" s="157"/>
      <c r="AF249" s="157"/>
      <c r="AI249" s="157"/>
      <c r="AL249" s="157"/>
      <c r="AP249" s="157"/>
      <c r="AS249" s="157"/>
      <c r="AW249" s="157"/>
      <c r="BA249" s="157"/>
      <c r="BE249" s="157"/>
      <c r="BI249" s="157"/>
      <c r="BL249" s="157"/>
      <c r="BP249" s="157"/>
      <c r="BS249" s="157"/>
      <c r="BW249" s="157"/>
      <c r="BZ249" s="157"/>
      <c r="CC249" s="157"/>
    </row>
    <row r="250" spans="1:102" s="156" customFormat="1" x14ac:dyDescent="0.3">
      <c r="A250" s="166" t="s">
        <v>359</v>
      </c>
      <c r="B250" s="155">
        <v>1</v>
      </c>
      <c r="C250" s="162" t="s">
        <v>209</v>
      </c>
      <c r="D250" s="167">
        <v>746.66600000000005</v>
      </c>
      <c r="E250" s="157" t="s">
        <v>500</v>
      </c>
      <c r="F250" s="158">
        <f>D250/D177</f>
        <v>6.6666607142857144</v>
      </c>
      <c r="G250" s="157" t="s">
        <v>505</v>
      </c>
      <c r="K250" s="157"/>
      <c r="Q250" s="157"/>
      <c r="W250" s="157"/>
      <c r="AB250" s="157"/>
      <c r="AF250" s="157"/>
      <c r="AI250" s="157"/>
      <c r="AL250" s="157"/>
      <c r="AP250" s="157"/>
      <c r="AS250" s="157"/>
      <c r="AW250" s="157"/>
      <c r="BA250" s="157"/>
      <c r="BE250" s="157"/>
      <c r="BI250" s="157"/>
      <c r="BL250" s="157"/>
      <c r="BP250" s="157"/>
      <c r="BS250" s="157"/>
      <c r="BW250" s="157"/>
      <c r="BZ250" s="157"/>
      <c r="CC250" s="157"/>
    </row>
    <row r="251" spans="1:102" s="156" customFormat="1" x14ac:dyDescent="0.3">
      <c r="A251" s="166" t="s">
        <v>533</v>
      </c>
      <c r="B251" s="155">
        <v>1</v>
      </c>
      <c r="C251" s="162" t="s">
        <v>228</v>
      </c>
      <c r="D251" s="167">
        <v>250</v>
      </c>
      <c r="E251" s="157" t="s">
        <v>500</v>
      </c>
      <c r="F251" s="158">
        <f>D251/D177</f>
        <v>2.2321428571428572</v>
      </c>
      <c r="G251" s="157" t="s">
        <v>505</v>
      </c>
      <c r="K251" s="157"/>
      <c r="Q251" s="157"/>
      <c r="W251" s="157"/>
      <c r="AB251" s="157"/>
      <c r="AF251" s="157"/>
      <c r="AI251" s="157"/>
      <c r="AL251" s="157"/>
      <c r="AP251" s="157"/>
      <c r="AS251" s="157"/>
      <c r="AW251" s="157"/>
      <c r="BA251" s="157"/>
      <c r="BE251" s="157"/>
      <c r="BI251" s="157"/>
      <c r="BL251" s="157"/>
      <c r="BP251" s="157"/>
      <c r="BS251" s="157"/>
      <c r="BW251" s="157"/>
      <c r="BZ251" s="157"/>
      <c r="CC251" s="157"/>
    </row>
    <row r="252" spans="1:102" s="156" customFormat="1" x14ac:dyDescent="0.3">
      <c r="A252" s="166" t="s">
        <v>101</v>
      </c>
      <c r="B252" s="155">
        <v>1</v>
      </c>
      <c r="C252" s="162" t="s">
        <v>512</v>
      </c>
      <c r="D252" s="167">
        <v>112</v>
      </c>
      <c r="E252" s="157" t="s">
        <v>500</v>
      </c>
      <c r="F252" s="158">
        <f>D252/D177</f>
        <v>1</v>
      </c>
      <c r="G252" s="157" t="s">
        <v>505</v>
      </c>
      <c r="K252" s="157"/>
      <c r="Q252" s="157"/>
      <c r="W252" s="157"/>
      <c r="AB252" s="157"/>
      <c r="AF252" s="157"/>
      <c r="AI252" s="157"/>
      <c r="AL252" s="157"/>
      <c r="AP252" s="157"/>
      <c r="AS252" s="157"/>
      <c r="AW252" s="157"/>
      <c r="BA252" s="157"/>
      <c r="BE252" s="157"/>
      <c r="BI252" s="157"/>
      <c r="BL252" s="157"/>
      <c r="BP252" s="157"/>
      <c r="BS252" s="157"/>
      <c r="BW252" s="157"/>
      <c r="BZ252" s="157"/>
      <c r="CC252" s="157"/>
    </row>
    <row r="253" spans="1:102" s="156" customFormat="1" x14ac:dyDescent="0.3">
      <c r="A253" s="203" t="s">
        <v>534</v>
      </c>
      <c r="B253" s="155">
        <v>1</v>
      </c>
      <c r="C253" s="162" t="s">
        <v>228</v>
      </c>
      <c r="D253" s="167">
        <v>227</v>
      </c>
      <c r="E253" s="157" t="s">
        <v>500</v>
      </c>
      <c r="F253" s="158">
        <f>D253/D177</f>
        <v>2.0267857142857144</v>
      </c>
      <c r="G253" s="157" t="s">
        <v>505</v>
      </c>
      <c r="K253" s="157"/>
      <c r="Q253" s="157"/>
      <c r="W253" s="157"/>
      <c r="AB253" s="157"/>
      <c r="AF253" s="157"/>
      <c r="AI253" s="157"/>
      <c r="AL253" s="157"/>
      <c r="AP253" s="157"/>
      <c r="AS253" s="157"/>
      <c r="AW253" s="157"/>
      <c r="BA253" s="157"/>
      <c r="BE253" s="157"/>
      <c r="BI253" s="157"/>
      <c r="BL253" s="157"/>
      <c r="BP253" s="157"/>
      <c r="BS253" s="157"/>
      <c r="BW253" s="157"/>
      <c r="BZ253" s="157"/>
      <c r="CC253" s="157"/>
    </row>
    <row r="254" spans="1:102" s="156" customFormat="1" x14ac:dyDescent="0.3">
      <c r="A254" s="203"/>
      <c r="B254" s="155">
        <v>1</v>
      </c>
      <c r="C254" s="157" t="s">
        <v>526</v>
      </c>
      <c r="D254" s="156">
        <v>746.66700000000003</v>
      </c>
      <c r="E254" s="157" t="s">
        <v>500</v>
      </c>
      <c r="F254" s="167">
        <f>D254/D177</f>
        <v>6.6666696428571433</v>
      </c>
      <c r="G254" s="157" t="s">
        <v>505</v>
      </c>
      <c r="H254" s="155"/>
      <c r="K254" s="161"/>
      <c r="L254" s="155"/>
      <c r="M254" s="155"/>
      <c r="N254" s="155"/>
      <c r="Q254" s="161"/>
      <c r="W254" s="161"/>
      <c r="AB254" s="161"/>
      <c r="AF254" s="161"/>
      <c r="AI254" s="161"/>
      <c r="AL254" s="161"/>
      <c r="AP254" s="161"/>
      <c r="AS254" s="161"/>
      <c r="AW254" s="161"/>
      <c r="BA254" s="161"/>
      <c r="BE254" s="161"/>
      <c r="BI254" s="161"/>
      <c r="BL254" s="161"/>
      <c r="BP254" s="161"/>
      <c r="BS254" s="161"/>
      <c r="BW254" s="161"/>
      <c r="BZ254" s="161"/>
      <c r="CC254" s="161"/>
    </row>
    <row r="255" spans="1:102" s="156" customFormat="1" x14ac:dyDescent="0.3">
      <c r="A255" s="203"/>
      <c r="B255" s="155">
        <v>1</v>
      </c>
      <c r="C255" s="157" t="s">
        <v>209</v>
      </c>
      <c r="D255" s="167">
        <v>0.75087000000000004</v>
      </c>
      <c r="E255" s="157" t="s">
        <v>122</v>
      </c>
      <c r="F255" s="167">
        <f>D255*F253</f>
        <v>1.5218525892857144</v>
      </c>
      <c r="G255" s="157" t="s">
        <v>505</v>
      </c>
      <c r="H255" s="155"/>
      <c r="K255" s="161"/>
      <c r="L255" s="155"/>
      <c r="M255" s="155"/>
      <c r="N255" s="155"/>
      <c r="Q255" s="161"/>
      <c r="W255" s="161"/>
      <c r="AB255" s="161"/>
      <c r="AF255" s="161"/>
      <c r="AI255" s="161"/>
      <c r="AL255" s="161"/>
      <c r="AP255" s="161"/>
      <c r="AS255" s="161"/>
      <c r="AW255" s="161"/>
      <c r="BA255" s="161"/>
      <c r="BE255" s="161"/>
      <c r="BI255" s="161"/>
      <c r="BL255" s="161"/>
      <c r="BP255" s="161"/>
      <c r="BS255" s="161"/>
      <c r="BW255" s="161"/>
      <c r="BZ255" s="161"/>
      <c r="CC255" s="161"/>
    </row>
    <row r="256" spans="1:102" s="156" customFormat="1" x14ac:dyDescent="0.3">
      <c r="A256" s="179" t="s">
        <v>156</v>
      </c>
      <c r="B256" s="155">
        <v>1</v>
      </c>
      <c r="C256" s="157" t="s">
        <v>92</v>
      </c>
      <c r="D256" s="167">
        <f>(($BF4/$BH4)+($BJ4/$BL4))/2</f>
        <v>0.53096076565428107</v>
      </c>
      <c r="E256" s="157" t="s">
        <v>120</v>
      </c>
      <c r="F256" s="167"/>
      <c r="G256" s="157"/>
      <c r="H256" s="155"/>
      <c r="K256" s="161"/>
      <c r="L256" s="155"/>
      <c r="M256" s="155"/>
      <c r="N256" s="155"/>
      <c r="Q256" s="161"/>
      <c r="W256" s="161"/>
      <c r="AB256" s="161"/>
      <c r="AF256" s="161"/>
      <c r="AI256" s="161"/>
      <c r="AL256" s="161"/>
      <c r="AP256" s="161"/>
      <c r="AS256" s="161"/>
      <c r="AW256" s="161"/>
      <c r="BA256" s="161"/>
      <c r="BE256" s="161"/>
      <c r="BI256" s="161"/>
      <c r="BL256" s="161"/>
      <c r="BP256" s="161"/>
      <c r="BS256" s="161"/>
      <c r="BW256" s="161"/>
      <c r="BZ256" s="161"/>
      <c r="CC256" s="161"/>
    </row>
    <row r="257" spans="1:81" s="156" customFormat="1" x14ac:dyDescent="0.3">
      <c r="A257" s="179" t="s">
        <v>539</v>
      </c>
      <c r="B257" s="155">
        <v>1</v>
      </c>
      <c r="C257" s="157" t="s">
        <v>92</v>
      </c>
      <c r="D257" s="170">
        <f>(($BF7/$BH7)+($BJ7/$BL7))/2</f>
        <v>1.3714285714285714E-2</v>
      </c>
      <c r="E257" s="157" t="s">
        <v>120</v>
      </c>
      <c r="F257" s="167"/>
      <c r="G257" s="157"/>
      <c r="H257" s="155"/>
      <c r="K257" s="161"/>
      <c r="L257" s="155"/>
      <c r="M257" s="155"/>
      <c r="N257" s="155"/>
      <c r="Q257" s="161"/>
      <c r="W257" s="161"/>
      <c r="AB257" s="161"/>
      <c r="AF257" s="161"/>
      <c r="AI257" s="161"/>
      <c r="AL257" s="161"/>
      <c r="AP257" s="161"/>
      <c r="AS257" s="161"/>
      <c r="AW257" s="161"/>
      <c r="BA257" s="161"/>
      <c r="BE257" s="161"/>
      <c r="BI257" s="161"/>
      <c r="BL257" s="161"/>
      <c r="BP257" s="161"/>
      <c r="BS257" s="161"/>
      <c r="BW257" s="161"/>
      <c r="BZ257" s="161"/>
      <c r="CC257" s="161"/>
    </row>
    <row r="258" spans="1:81" s="156" customFormat="1" x14ac:dyDescent="0.3">
      <c r="A258" s="86" t="s">
        <v>187</v>
      </c>
      <c r="B258" s="155">
        <v>1</v>
      </c>
      <c r="C258" s="157" t="s">
        <v>209</v>
      </c>
      <c r="D258" s="170">
        <f>(($BF8/$BH8)+($BJ8/$BL8))/2</f>
        <v>0.12134545867226537</v>
      </c>
      <c r="E258" s="157" t="s">
        <v>120</v>
      </c>
      <c r="F258" s="167"/>
      <c r="G258" s="157"/>
      <c r="H258" s="155"/>
      <c r="K258" s="161"/>
      <c r="L258" s="155"/>
      <c r="M258" s="155"/>
      <c r="N258" s="155"/>
      <c r="Q258" s="161"/>
      <c r="W258" s="161"/>
      <c r="AB258" s="161"/>
      <c r="AF258" s="161"/>
      <c r="AI258" s="161"/>
      <c r="AL258" s="161"/>
      <c r="AP258" s="161"/>
      <c r="AS258" s="161"/>
      <c r="AW258" s="161"/>
      <c r="BA258" s="161"/>
      <c r="BE258" s="161"/>
      <c r="BI258" s="161"/>
      <c r="BL258" s="161"/>
      <c r="BP258" s="161"/>
      <c r="BS258" s="161"/>
      <c r="BW258" s="161"/>
      <c r="BZ258" s="161"/>
      <c r="CC258" s="161"/>
    </row>
    <row r="259" spans="1:81" s="156" customFormat="1" x14ac:dyDescent="0.3">
      <c r="A259" s="86" t="s">
        <v>6</v>
      </c>
      <c r="B259" s="155">
        <v>1</v>
      </c>
      <c r="C259" s="157" t="s">
        <v>209</v>
      </c>
      <c r="D259" s="170">
        <f>(($BF9/$BH9)+($BJ9/$BL9))/2</f>
        <v>0.11989526026237833</v>
      </c>
      <c r="E259" s="157" t="s">
        <v>120</v>
      </c>
      <c r="F259" s="167"/>
      <c r="G259" s="157"/>
      <c r="H259" s="155"/>
      <c r="K259" s="161"/>
      <c r="L259" s="155"/>
      <c r="M259" s="155"/>
      <c r="N259" s="155"/>
      <c r="Q259" s="161"/>
      <c r="W259" s="161"/>
      <c r="AB259" s="161"/>
      <c r="AF259" s="161"/>
      <c r="AI259" s="161"/>
      <c r="AL259" s="161"/>
      <c r="AP259" s="161"/>
      <c r="AS259" s="161"/>
      <c r="AW259" s="161"/>
      <c r="BA259" s="161"/>
      <c r="BE259" s="161"/>
      <c r="BI259" s="161"/>
      <c r="BL259" s="161"/>
      <c r="BP259" s="161"/>
      <c r="BS259" s="161"/>
      <c r="BW259" s="161"/>
      <c r="BZ259" s="161"/>
      <c r="CC259" s="161"/>
    </row>
    <row r="260" spans="1:81" s="156" customFormat="1" x14ac:dyDescent="0.3">
      <c r="A260" s="179" t="s">
        <v>363</v>
      </c>
      <c r="B260" s="155">
        <v>1</v>
      </c>
      <c r="C260" s="157" t="s">
        <v>109</v>
      </c>
      <c r="D260" s="170">
        <f>(($BF15/$BH15)+($BJ15/$BL15))/2</f>
        <v>4.3930495048408791E-2</v>
      </c>
      <c r="E260" s="157" t="s">
        <v>120</v>
      </c>
      <c r="F260" s="167"/>
      <c r="G260" s="157"/>
      <c r="H260" s="155"/>
      <c r="K260" s="161"/>
      <c r="L260" s="155"/>
      <c r="M260" s="155"/>
      <c r="N260" s="155"/>
      <c r="Q260" s="161"/>
      <c r="W260" s="161"/>
      <c r="AB260" s="161"/>
      <c r="AF260" s="161"/>
      <c r="AI260" s="161"/>
      <c r="AL260" s="161"/>
      <c r="AP260" s="161"/>
      <c r="AS260" s="161"/>
      <c r="AW260" s="161"/>
      <c r="BA260" s="161"/>
      <c r="BE260" s="161"/>
      <c r="BI260" s="161"/>
      <c r="BL260" s="161"/>
      <c r="BP260" s="161"/>
      <c r="BS260" s="161"/>
      <c r="BW260" s="161"/>
      <c r="BZ260" s="161"/>
      <c r="CC260" s="161"/>
    </row>
    <row r="261" spans="1:81" s="156" customFormat="1" x14ac:dyDescent="0.3">
      <c r="A261" s="179" t="s">
        <v>76</v>
      </c>
      <c r="B261" s="155">
        <v>1</v>
      </c>
      <c r="C261" s="157" t="s">
        <v>228</v>
      </c>
      <c r="D261" s="170">
        <f>(($BF16/$BH16)+($BJ16/$BL16))/2</f>
        <v>0.36460614317562545</v>
      </c>
      <c r="E261" s="157" t="s">
        <v>120</v>
      </c>
      <c r="F261" s="167"/>
      <c r="G261" s="157"/>
      <c r="H261" s="155"/>
      <c r="K261" s="161"/>
      <c r="L261" s="155"/>
      <c r="M261" s="155"/>
      <c r="N261" s="155"/>
      <c r="Q261" s="161"/>
      <c r="W261" s="161"/>
      <c r="AB261" s="161"/>
      <c r="AF261" s="161"/>
      <c r="AI261" s="161"/>
      <c r="AL261" s="161"/>
      <c r="AP261" s="161"/>
      <c r="AS261" s="161"/>
      <c r="AW261" s="161"/>
      <c r="BA261" s="161"/>
      <c r="BE261" s="161"/>
      <c r="BI261" s="161"/>
      <c r="BL261" s="161"/>
      <c r="BP261" s="161"/>
      <c r="BS261" s="161"/>
      <c r="BW261" s="161"/>
      <c r="BZ261" s="161"/>
      <c r="CC261" s="161"/>
    </row>
    <row r="262" spans="1:81" s="156" customFormat="1" x14ac:dyDescent="0.3">
      <c r="A262" s="179" t="s">
        <v>414</v>
      </c>
      <c r="B262" s="155">
        <v>1</v>
      </c>
      <c r="C262" s="157" t="s">
        <v>92</v>
      </c>
      <c r="D262" s="170">
        <f>(($BD22/$BB22)+($AZ22/$AX22))/2</f>
        <v>17</v>
      </c>
      <c r="E262" s="157" t="s">
        <v>120</v>
      </c>
      <c r="F262" s="167"/>
      <c r="G262" s="157"/>
      <c r="H262" s="155"/>
      <c r="K262" s="161"/>
      <c r="L262" s="155"/>
      <c r="M262" s="155"/>
      <c r="N262" s="155"/>
      <c r="Q262" s="161"/>
      <c r="W262" s="161"/>
      <c r="AB262" s="161"/>
      <c r="AF262" s="161"/>
      <c r="AI262" s="161"/>
      <c r="AL262" s="161"/>
      <c r="AP262" s="161"/>
      <c r="AS262" s="161"/>
      <c r="AW262" s="161"/>
      <c r="BA262" s="161"/>
      <c r="BE262" s="161"/>
      <c r="BI262" s="161"/>
      <c r="BL262" s="161"/>
      <c r="BP262" s="161"/>
      <c r="BS262" s="161"/>
      <c r="BW262" s="161"/>
      <c r="BZ262" s="161"/>
      <c r="CC262" s="161"/>
    </row>
    <row r="263" spans="1:81" s="156" customFormat="1" x14ac:dyDescent="0.3">
      <c r="A263" s="179" t="s">
        <v>83</v>
      </c>
      <c r="B263" s="155">
        <v>1</v>
      </c>
      <c r="C263" s="157" t="s">
        <v>526</v>
      </c>
      <c r="D263" s="170">
        <f>(($BF26/$BH26)+($BJ26/$BL26))/2</f>
        <v>5.4778349309226142E-2</v>
      </c>
      <c r="E263" s="157" t="s">
        <v>120</v>
      </c>
      <c r="F263" s="167"/>
      <c r="G263" s="157"/>
      <c r="H263" s="155"/>
      <c r="K263" s="161"/>
      <c r="L263" s="155"/>
      <c r="M263" s="155"/>
      <c r="N263" s="155"/>
      <c r="Q263" s="161"/>
      <c r="W263" s="161"/>
      <c r="AB263" s="161"/>
      <c r="AF263" s="161"/>
      <c r="AI263" s="161"/>
      <c r="AL263" s="161"/>
      <c r="AP263" s="161"/>
      <c r="AS263" s="161"/>
      <c r="AW263" s="161"/>
      <c r="BA263" s="161"/>
      <c r="BE263" s="161"/>
      <c r="BI263" s="161"/>
      <c r="BL263" s="161"/>
      <c r="BP263" s="161"/>
      <c r="BS263" s="161"/>
      <c r="BW263" s="161"/>
      <c r="BZ263" s="161"/>
      <c r="CC263" s="161"/>
    </row>
    <row r="264" spans="1:81" s="156" customFormat="1" x14ac:dyDescent="0.3">
      <c r="A264" s="179" t="s">
        <v>544</v>
      </c>
      <c r="B264" s="155">
        <v>1</v>
      </c>
      <c r="C264" s="157" t="s">
        <v>209</v>
      </c>
      <c r="D264" s="170">
        <f>(($BF31/$BH31)+($BJ31/$BL31))/2</f>
        <v>8.1140350877192985E-2</v>
      </c>
      <c r="E264" s="157" t="s">
        <v>120</v>
      </c>
      <c r="F264" s="167"/>
      <c r="G264" s="157"/>
      <c r="H264" s="155"/>
      <c r="K264" s="161"/>
      <c r="L264" s="155"/>
      <c r="M264" s="155"/>
      <c r="N264" s="155"/>
      <c r="Q264" s="161"/>
      <c r="W264" s="161"/>
      <c r="AB264" s="161"/>
      <c r="AF264" s="161"/>
      <c r="AI264" s="161"/>
      <c r="AL264" s="161"/>
      <c r="AP264" s="161"/>
      <c r="AS264" s="161"/>
      <c r="AW264" s="161"/>
      <c r="BA264" s="161"/>
      <c r="BE264" s="161"/>
      <c r="BI264" s="161"/>
      <c r="BL264" s="161"/>
      <c r="BP264" s="161"/>
      <c r="BS264" s="161"/>
      <c r="BW264" s="161"/>
      <c r="BZ264" s="161"/>
      <c r="CC264" s="161"/>
    </row>
    <row r="265" spans="1:81" s="156" customFormat="1" x14ac:dyDescent="0.3">
      <c r="A265" s="203" t="s">
        <v>45</v>
      </c>
      <c r="B265" s="155">
        <v>1</v>
      </c>
      <c r="C265" s="157" t="s">
        <v>526</v>
      </c>
      <c r="D265" s="167">
        <v>1.5</v>
      </c>
      <c r="E265" s="157" t="s">
        <v>505</v>
      </c>
      <c r="F265" s="167"/>
      <c r="G265" s="157"/>
      <c r="H265" s="155"/>
      <c r="K265" s="161"/>
      <c r="L265" s="155"/>
      <c r="M265" s="155"/>
      <c r="N265" s="155"/>
      <c r="Q265" s="161"/>
      <c r="W265" s="161"/>
      <c r="AB265" s="161"/>
      <c r="AF265" s="161"/>
      <c r="AI265" s="161"/>
      <c r="AL265" s="161"/>
      <c r="AP265" s="161"/>
      <c r="AS265" s="161"/>
      <c r="AW265" s="161"/>
      <c r="BA265" s="161"/>
      <c r="BE265" s="161"/>
      <c r="BI265" s="161"/>
      <c r="BL265" s="161"/>
      <c r="BP265" s="161"/>
      <c r="BS265" s="161"/>
      <c r="BW265" s="161"/>
      <c r="BZ265" s="161"/>
      <c r="CC265" s="161"/>
    </row>
    <row r="266" spans="1:81" s="156" customFormat="1" x14ac:dyDescent="0.3">
      <c r="A266" s="203"/>
      <c r="B266" s="155">
        <v>1</v>
      </c>
      <c r="C266" s="157" t="s">
        <v>512</v>
      </c>
      <c r="D266" s="167">
        <v>168</v>
      </c>
      <c r="E266" s="157" t="s">
        <v>500</v>
      </c>
      <c r="F266" s="167">
        <f>D266/D177</f>
        <v>1.5</v>
      </c>
      <c r="G266" s="157" t="s">
        <v>505</v>
      </c>
      <c r="H266" s="155"/>
      <c r="K266" s="161"/>
      <c r="L266" s="155"/>
      <c r="M266" s="155"/>
      <c r="N266" s="155"/>
      <c r="Q266" s="161"/>
      <c r="W266" s="161"/>
      <c r="AB266" s="161"/>
      <c r="AF266" s="161"/>
      <c r="AI266" s="161"/>
      <c r="AL266" s="161"/>
      <c r="AP266" s="161"/>
      <c r="AS266" s="161"/>
      <c r="AW266" s="161"/>
      <c r="BA266" s="161"/>
      <c r="BE266" s="161"/>
      <c r="BI266" s="161"/>
      <c r="BL266" s="161"/>
      <c r="BP266" s="161"/>
      <c r="BS266" s="161"/>
      <c r="BW266" s="161"/>
      <c r="BZ266" s="161"/>
      <c r="CC266" s="161"/>
    </row>
    <row r="267" spans="1:81" s="156" customFormat="1" x14ac:dyDescent="0.3">
      <c r="A267" s="179" t="s">
        <v>547</v>
      </c>
      <c r="B267" s="155">
        <v>1</v>
      </c>
      <c r="C267" s="157" t="s">
        <v>92</v>
      </c>
      <c r="D267" s="170">
        <f>(($BF63/$BH63)+($BJ63/$BL63))/2</f>
        <v>4.3150510615134224E-2</v>
      </c>
      <c r="E267" s="157" t="s">
        <v>120</v>
      </c>
      <c r="F267" s="167"/>
      <c r="G267" s="157"/>
      <c r="H267" s="155"/>
      <c r="K267" s="161"/>
      <c r="L267" s="155"/>
      <c r="M267" s="155"/>
      <c r="N267" s="155"/>
      <c r="Q267" s="161"/>
      <c r="W267" s="161"/>
      <c r="AB267" s="161"/>
      <c r="AF267" s="161"/>
      <c r="AI267" s="161"/>
      <c r="AL267" s="161"/>
      <c r="AP267" s="161"/>
      <c r="AS267" s="161"/>
      <c r="AW267" s="161"/>
      <c r="BA267" s="161"/>
      <c r="BE267" s="161"/>
      <c r="BI267" s="161"/>
      <c r="BL267" s="161"/>
      <c r="BP267" s="161"/>
      <c r="BS267" s="161"/>
      <c r="BW267" s="161"/>
      <c r="BZ267" s="161"/>
      <c r="CC267" s="161"/>
    </row>
    <row r="268" spans="1:81" s="156" customFormat="1" x14ac:dyDescent="0.3">
      <c r="A268" s="179" t="s">
        <v>143</v>
      </c>
      <c r="B268" s="155">
        <v>1</v>
      </c>
      <c r="C268" s="157" t="s">
        <v>209</v>
      </c>
      <c r="D268" s="170">
        <f>(($BF67/$BH67)+($BJ67/$BL67))/2</f>
        <v>0.13773788635443379</v>
      </c>
      <c r="E268" s="157" t="s">
        <v>120</v>
      </c>
      <c r="F268" s="167"/>
      <c r="G268" s="157"/>
      <c r="H268" s="155"/>
      <c r="K268" s="161"/>
      <c r="L268" s="155"/>
      <c r="M268" s="155"/>
      <c r="N268" s="155"/>
      <c r="Q268" s="161"/>
      <c r="W268" s="161"/>
      <c r="AB268" s="161"/>
      <c r="AF268" s="161"/>
      <c r="AI268" s="161"/>
      <c r="AL268" s="161"/>
      <c r="AP268" s="161"/>
      <c r="AS268" s="161"/>
      <c r="AW268" s="161"/>
      <c r="BA268" s="161"/>
      <c r="BE268" s="161"/>
      <c r="BI268" s="161"/>
      <c r="BL268" s="161"/>
      <c r="BP268" s="161"/>
      <c r="BS268" s="161"/>
      <c r="BW268" s="161"/>
      <c r="BZ268" s="161"/>
      <c r="CC268" s="161"/>
    </row>
    <row r="269" spans="1:81" s="156" customFormat="1" x14ac:dyDescent="0.3">
      <c r="A269" s="179" t="s">
        <v>427</v>
      </c>
      <c r="B269" s="155">
        <v>1</v>
      </c>
      <c r="C269" s="157" t="s">
        <v>209</v>
      </c>
      <c r="D269" s="170">
        <f>(($BB70/$BD70)+($AX70/$AZ70))/2</f>
        <v>5.7020544233599854E-2</v>
      </c>
      <c r="E269" s="157" t="s">
        <v>120</v>
      </c>
      <c r="F269" s="167"/>
      <c r="G269" s="157"/>
      <c r="H269" s="155"/>
      <c r="K269" s="161"/>
      <c r="L269" s="155"/>
      <c r="M269" s="155"/>
      <c r="N269" s="155"/>
      <c r="Q269" s="161"/>
      <c r="W269" s="161"/>
      <c r="AB269" s="161"/>
      <c r="AF269" s="161"/>
      <c r="AI269" s="161"/>
      <c r="AL269" s="161"/>
      <c r="AP269" s="161"/>
      <c r="AS269" s="161"/>
      <c r="AW269" s="161"/>
      <c r="BA269" s="161"/>
      <c r="BE269" s="161"/>
      <c r="BI269" s="161"/>
      <c r="BL269" s="161"/>
      <c r="BP269" s="161"/>
      <c r="BS269" s="161"/>
      <c r="BW269" s="161"/>
      <c r="BZ269" s="161"/>
      <c r="CC269" s="161"/>
    </row>
    <row r="270" spans="1:81" s="156" customFormat="1" x14ac:dyDescent="0.3">
      <c r="A270" s="179" t="s">
        <v>549</v>
      </c>
      <c r="B270" s="155">
        <v>1</v>
      </c>
      <c r="C270" s="157" t="s">
        <v>92</v>
      </c>
      <c r="D270" s="170">
        <f>(($BF109/$BH109)+($BJ109/$BL109))/2</f>
        <v>7.8403988968191063E-2</v>
      </c>
      <c r="E270" s="157" t="s">
        <v>120</v>
      </c>
      <c r="F270" s="167"/>
      <c r="G270" s="157"/>
      <c r="H270" s="155"/>
      <c r="K270" s="161"/>
      <c r="L270" s="155"/>
      <c r="M270" s="155"/>
      <c r="N270" s="155"/>
      <c r="Q270" s="161"/>
      <c r="W270" s="161"/>
      <c r="AB270" s="161"/>
      <c r="AF270" s="161"/>
      <c r="AI270" s="161"/>
      <c r="AL270" s="161"/>
      <c r="AP270" s="161"/>
      <c r="AS270" s="161"/>
      <c r="AW270" s="161"/>
      <c r="BA270" s="161"/>
      <c r="BE270" s="161"/>
      <c r="BI270" s="161"/>
      <c r="BL270" s="161"/>
      <c r="BP270" s="161"/>
      <c r="BS270" s="161"/>
      <c r="BW270" s="161"/>
      <c r="BZ270" s="161"/>
      <c r="CC270" s="161"/>
    </row>
    <row r="271" spans="1:81" s="156" customFormat="1" x14ac:dyDescent="0.3">
      <c r="A271" s="179" t="s">
        <v>27</v>
      </c>
      <c r="B271" s="155">
        <v>1</v>
      </c>
      <c r="C271" s="157" t="s">
        <v>92</v>
      </c>
      <c r="D271" s="170">
        <f>(($BF110/$BH110)+($BJ110/$BL110))/2</f>
        <v>7.0813103369529576E-2</v>
      </c>
      <c r="E271" s="157" t="s">
        <v>120</v>
      </c>
      <c r="F271" s="167"/>
      <c r="G271" s="157"/>
      <c r="H271" s="155"/>
      <c r="K271" s="161"/>
      <c r="L271" s="155"/>
      <c r="M271" s="155"/>
      <c r="N271" s="155"/>
      <c r="Q271" s="161"/>
      <c r="W271" s="161"/>
      <c r="AB271" s="161"/>
      <c r="AF271" s="161"/>
      <c r="AI271" s="161"/>
      <c r="AL271" s="161"/>
      <c r="AP271" s="161"/>
      <c r="AS271" s="161"/>
      <c r="AW271" s="161"/>
      <c r="BA271" s="161"/>
      <c r="BE271" s="161"/>
      <c r="BI271" s="161"/>
      <c r="BL271" s="161"/>
      <c r="BP271" s="161"/>
      <c r="BS271" s="161"/>
      <c r="BW271" s="161"/>
      <c r="BZ271" s="161"/>
      <c r="CC271" s="161"/>
    </row>
    <row r="272" spans="1:81" s="156" customFormat="1" x14ac:dyDescent="0.3">
      <c r="A272" s="179" t="s">
        <v>105</v>
      </c>
      <c r="B272" s="155">
        <v>1</v>
      </c>
      <c r="C272" s="157" t="s">
        <v>209</v>
      </c>
      <c r="D272" s="167">
        <v>5</v>
      </c>
      <c r="E272" s="157" t="s">
        <v>505</v>
      </c>
      <c r="F272" s="167">
        <v>0.25</v>
      </c>
      <c r="G272" s="157" t="s">
        <v>120</v>
      </c>
      <c r="H272" s="155"/>
      <c r="K272" s="161"/>
      <c r="L272" s="155"/>
      <c r="M272" s="155"/>
      <c r="N272" s="155"/>
      <c r="Q272" s="161"/>
      <c r="W272" s="161"/>
      <c r="AB272" s="161"/>
      <c r="AF272" s="161"/>
      <c r="AI272" s="161"/>
      <c r="AL272" s="161"/>
      <c r="AP272" s="161"/>
      <c r="AS272" s="161"/>
      <c r="AW272" s="161"/>
      <c r="BA272" s="161"/>
      <c r="BE272" s="161"/>
      <c r="BI272" s="161"/>
      <c r="BL272" s="161"/>
      <c r="BP272" s="161"/>
      <c r="BS272" s="161"/>
      <c r="BW272" s="161"/>
      <c r="BZ272" s="161"/>
      <c r="CC272" s="161"/>
    </row>
    <row r="273" spans="1:81" s="156" customFormat="1" x14ac:dyDescent="0.3">
      <c r="A273" s="179" t="s">
        <v>41</v>
      </c>
      <c r="B273" s="155">
        <v>1</v>
      </c>
      <c r="C273" s="157" t="s">
        <v>92</v>
      </c>
      <c r="D273" s="170">
        <f>(($BF147/$BH147)+($BJ147/$BL147))/2</f>
        <v>0.25686383566700421</v>
      </c>
      <c r="E273" s="157" t="s">
        <v>120</v>
      </c>
      <c r="F273" s="167"/>
      <c r="G273" s="157"/>
      <c r="H273" s="155"/>
      <c r="K273" s="161"/>
      <c r="L273" s="155"/>
      <c r="M273" s="155"/>
      <c r="N273" s="155"/>
      <c r="Q273" s="161"/>
      <c r="W273" s="161"/>
      <c r="AB273" s="161"/>
      <c r="AF273" s="161"/>
      <c r="AI273" s="161"/>
      <c r="AL273" s="161"/>
      <c r="AP273" s="161"/>
      <c r="AS273" s="161"/>
      <c r="AW273" s="161"/>
      <c r="BA273" s="161"/>
      <c r="BE273" s="161"/>
      <c r="BI273" s="161"/>
      <c r="BL273" s="161"/>
      <c r="BP273" s="161"/>
      <c r="BS273" s="161"/>
      <c r="BW273" s="161"/>
      <c r="BZ273" s="161"/>
      <c r="CC273" s="161"/>
    </row>
    <row r="274" spans="1:81" s="156" customFormat="1" x14ac:dyDescent="0.3">
      <c r="A274" s="196" t="s">
        <v>441</v>
      </c>
      <c r="B274" s="155">
        <v>1</v>
      </c>
      <c r="C274" s="157" t="s">
        <v>92</v>
      </c>
      <c r="D274" s="170">
        <f>(($BF120/$BH120)+($BJ120/$BL120))/2</f>
        <v>8.851883640376422E-2</v>
      </c>
      <c r="E274" s="157" t="s">
        <v>120</v>
      </c>
      <c r="F274" s="167"/>
      <c r="G274" s="157"/>
      <c r="H274" s="155"/>
      <c r="K274" s="161"/>
      <c r="L274" s="155"/>
      <c r="M274" s="155"/>
      <c r="N274" s="155"/>
      <c r="Q274" s="161"/>
      <c r="W274" s="161"/>
      <c r="AB274" s="161"/>
      <c r="AF274" s="161"/>
      <c r="AI274" s="161"/>
      <c r="AL274" s="161"/>
      <c r="AP274" s="161"/>
      <c r="AS274" s="161"/>
      <c r="AW274" s="161"/>
      <c r="BA274" s="161"/>
      <c r="BE274" s="161"/>
      <c r="BI274" s="161"/>
      <c r="BL274" s="161"/>
      <c r="BP274" s="161"/>
      <c r="BS274" s="161"/>
      <c r="BW274" s="161"/>
      <c r="BZ274" s="161"/>
      <c r="CC274" s="161"/>
    </row>
    <row r="275" spans="1:81" s="156" customFormat="1" x14ac:dyDescent="0.3">
      <c r="A275" s="179"/>
      <c r="B275" s="155"/>
      <c r="C275" s="157"/>
      <c r="D275" s="167"/>
      <c r="E275" s="157"/>
      <c r="F275" s="167"/>
      <c r="G275" s="157"/>
      <c r="H275" s="155"/>
      <c r="K275" s="161"/>
      <c r="L275" s="155"/>
      <c r="M275" s="155"/>
      <c r="N275" s="155"/>
      <c r="Q275" s="161"/>
      <c r="W275" s="161"/>
      <c r="AB275" s="161"/>
      <c r="AF275" s="161"/>
      <c r="AI275" s="161"/>
      <c r="AL275" s="161"/>
      <c r="AP275" s="161"/>
      <c r="AS275" s="161"/>
      <c r="AW275" s="161"/>
      <c r="BA275" s="161"/>
      <c r="BE275" s="161"/>
      <c r="BI275" s="161"/>
      <c r="BL275" s="161"/>
      <c r="BP275" s="161"/>
      <c r="BS275" s="161"/>
      <c r="BW275" s="161"/>
      <c r="BZ275" s="161"/>
      <c r="CC275" s="161"/>
    </row>
    <row r="276" spans="1:81" s="156" customFormat="1" x14ac:dyDescent="0.3">
      <c r="A276" s="179"/>
      <c r="B276" s="155"/>
      <c r="C276" s="157"/>
      <c r="D276" s="167"/>
      <c r="E276" s="157"/>
      <c r="F276" s="167"/>
      <c r="G276" s="157"/>
      <c r="H276" s="155"/>
      <c r="K276" s="161"/>
      <c r="L276" s="155"/>
      <c r="M276" s="155"/>
      <c r="N276" s="155"/>
      <c r="Q276" s="161"/>
      <c r="W276" s="161"/>
      <c r="AB276" s="161"/>
      <c r="AF276" s="161"/>
      <c r="AI276" s="161"/>
      <c r="AL276" s="161"/>
      <c r="AP276" s="161"/>
      <c r="AS276" s="161"/>
      <c r="AW276" s="161"/>
      <c r="BA276" s="161"/>
      <c r="BE276" s="161"/>
      <c r="BI276" s="161"/>
      <c r="BL276" s="161"/>
      <c r="BP276" s="161"/>
      <c r="BS276" s="161"/>
      <c r="BW276" s="161"/>
      <c r="BZ276" s="161"/>
      <c r="CC276" s="161"/>
    </row>
    <row r="277" spans="1:81" s="156" customFormat="1" x14ac:dyDescent="0.3">
      <c r="A277" s="179"/>
      <c r="B277" s="155"/>
      <c r="C277" s="157"/>
      <c r="D277" s="167"/>
      <c r="E277" s="157"/>
      <c r="F277" s="167"/>
      <c r="G277" s="157"/>
      <c r="H277" s="155"/>
      <c r="K277" s="161"/>
      <c r="L277" s="155"/>
      <c r="M277" s="155"/>
      <c r="N277" s="155"/>
      <c r="Q277" s="161"/>
      <c r="W277" s="161"/>
      <c r="AB277" s="161"/>
      <c r="AF277" s="161"/>
      <c r="AI277" s="161"/>
      <c r="AL277" s="161"/>
      <c r="AP277" s="161"/>
      <c r="AS277" s="161"/>
      <c r="AW277" s="161"/>
      <c r="BA277" s="161"/>
      <c r="BE277" s="161"/>
      <c r="BI277" s="161"/>
      <c r="BL277" s="161"/>
      <c r="BP277" s="161"/>
      <c r="BS277" s="161"/>
      <c r="BW277" s="161"/>
      <c r="BZ277" s="161"/>
      <c r="CC277" s="161"/>
    </row>
    <row r="278" spans="1:81" s="156" customFormat="1" x14ac:dyDescent="0.3">
      <c r="A278" s="179"/>
      <c r="B278" s="155"/>
      <c r="C278" s="157"/>
      <c r="D278" s="167"/>
      <c r="E278" s="157"/>
      <c r="F278" s="167"/>
      <c r="G278" s="157"/>
      <c r="H278" s="155"/>
      <c r="K278" s="161"/>
      <c r="L278" s="155"/>
      <c r="M278" s="155"/>
      <c r="N278" s="155"/>
      <c r="Q278" s="161"/>
      <c r="W278" s="161"/>
      <c r="AB278" s="161"/>
      <c r="AF278" s="161"/>
      <c r="AI278" s="161"/>
      <c r="AL278" s="161"/>
      <c r="AP278" s="161"/>
      <c r="AS278" s="161"/>
      <c r="AW278" s="161"/>
      <c r="BA278" s="161"/>
      <c r="BE278" s="161"/>
      <c r="BI278" s="161"/>
      <c r="BL278" s="161"/>
      <c r="BP278" s="161"/>
      <c r="BS278" s="161"/>
      <c r="BW278" s="161"/>
      <c r="BZ278" s="161"/>
      <c r="CC278" s="161"/>
    </row>
    <row r="279" spans="1:81" s="156" customFormat="1" x14ac:dyDescent="0.3">
      <c r="A279" s="179"/>
      <c r="B279" s="155"/>
      <c r="C279" s="157"/>
      <c r="D279" s="167"/>
      <c r="E279" s="157"/>
      <c r="F279" s="167"/>
      <c r="G279" s="157"/>
      <c r="H279" s="155"/>
      <c r="K279" s="161"/>
      <c r="L279" s="155"/>
      <c r="M279" s="155"/>
      <c r="N279" s="155"/>
      <c r="Q279" s="161"/>
      <c r="W279" s="161"/>
      <c r="AB279" s="161"/>
      <c r="AF279" s="161"/>
      <c r="AI279" s="161"/>
      <c r="AL279" s="161"/>
      <c r="AP279" s="161"/>
      <c r="AS279" s="161"/>
      <c r="AW279" s="161"/>
      <c r="BA279" s="161"/>
      <c r="BE279" s="161"/>
      <c r="BI279" s="161"/>
      <c r="BL279" s="161"/>
      <c r="BP279" s="161"/>
      <c r="BS279" s="161"/>
      <c r="BW279" s="161"/>
      <c r="BZ279" s="161"/>
      <c r="CC279" s="161"/>
    </row>
    <row r="280" spans="1:81" s="156" customFormat="1" x14ac:dyDescent="0.3">
      <c r="A280" s="179"/>
      <c r="B280" s="155"/>
      <c r="C280" s="157"/>
      <c r="D280" s="167"/>
      <c r="E280" s="157"/>
      <c r="F280" s="167"/>
      <c r="G280" s="157"/>
      <c r="H280" s="155"/>
      <c r="K280" s="161"/>
      <c r="L280" s="155"/>
      <c r="M280" s="155"/>
      <c r="N280" s="155"/>
      <c r="Q280" s="161"/>
      <c r="W280" s="161"/>
      <c r="AB280" s="161"/>
      <c r="AF280" s="161"/>
      <c r="AI280" s="161"/>
      <c r="AL280" s="161"/>
      <c r="AP280" s="161"/>
      <c r="AS280" s="161"/>
      <c r="AW280" s="161"/>
      <c r="BA280" s="161"/>
      <c r="BE280" s="161"/>
      <c r="BI280" s="161"/>
      <c r="BL280" s="161"/>
      <c r="BP280" s="161"/>
      <c r="BS280" s="161"/>
      <c r="BW280" s="161"/>
      <c r="BZ280" s="161"/>
      <c r="CC280" s="161"/>
    </row>
    <row r="281" spans="1:81" s="156" customFormat="1" x14ac:dyDescent="0.3">
      <c r="B281" s="155"/>
      <c r="C281" s="157"/>
      <c r="D281" s="167"/>
      <c r="E281" s="157"/>
      <c r="F281" s="167"/>
      <c r="G281" s="155"/>
      <c r="H281" s="155"/>
      <c r="K281" s="161"/>
      <c r="L281" s="155"/>
      <c r="M281" s="155"/>
      <c r="N281" s="155"/>
      <c r="Q281" s="161"/>
      <c r="W281" s="161"/>
      <c r="AB281" s="161"/>
      <c r="AF281" s="161"/>
      <c r="AI281" s="161"/>
      <c r="AL281" s="161"/>
      <c r="AP281" s="161"/>
      <c r="AS281" s="161"/>
      <c r="AW281" s="161"/>
      <c r="BA281" s="161"/>
      <c r="BE281" s="161"/>
      <c r="BI281" s="161"/>
      <c r="BL281" s="161"/>
      <c r="BP281" s="161"/>
      <c r="BS281" s="161"/>
      <c r="BW281" s="161"/>
      <c r="BZ281" s="161"/>
      <c r="CC281" s="161"/>
    </row>
    <row r="282" spans="1:81" s="156" customFormat="1" x14ac:dyDescent="0.3">
      <c r="B282" s="155"/>
      <c r="C282" s="157"/>
      <c r="D282" s="167"/>
      <c r="E282" s="157"/>
      <c r="F282" s="167"/>
      <c r="G282" s="155"/>
      <c r="H282" s="155"/>
      <c r="K282" s="161"/>
      <c r="L282" s="155"/>
      <c r="M282" s="155"/>
      <c r="N282" s="155"/>
      <c r="Q282" s="161"/>
      <c r="W282" s="161"/>
      <c r="AB282" s="161"/>
      <c r="AF282" s="161"/>
      <c r="AI282" s="161"/>
      <c r="AL282" s="161"/>
      <c r="AP282" s="161"/>
      <c r="AS282" s="161"/>
      <c r="AW282" s="161"/>
      <c r="BA282" s="161"/>
      <c r="BE282" s="161"/>
      <c r="BI282" s="161"/>
      <c r="BL282" s="161"/>
      <c r="BP282" s="161"/>
      <c r="BS282" s="161"/>
      <c r="BW282" s="161"/>
      <c r="BZ282" s="161"/>
      <c r="CC282" s="161"/>
    </row>
    <row r="283" spans="1:81" s="156" customFormat="1" x14ac:dyDescent="0.3">
      <c r="A283" s="157" t="s">
        <v>535</v>
      </c>
      <c r="B283" s="155"/>
      <c r="D283" s="167"/>
      <c r="E283" s="161"/>
      <c r="F283" s="167"/>
      <c r="G283" s="155"/>
      <c r="H283" s="155"/>
      <c r="K283" s="161"/>
      <c r="L283" s="155"/>
      <c r="M283" s="155"/>
      <c r="N283" s="155"/>
      <c r="Q283" s="161"/>
      <c r="W283" s="161"/>
      <c r="AB283" s="161"/>
      <c r="AF283" s="161"/>
      <c r="AI283" s="161"/>
      <c r="AL283" s="161"/>
      <c r="AP283" s="161"/>
      <c r="AS283" s="161"/>
      <c r="AW283" s="161"/>
      <c r="BA283" s="161"/>
      <c r="BE283" s="161"/>
      <c r="BI283" s="161"/>
      <c r="BL283" s="161"/>
      <c r="BP283" s="161"/>
      <c r="BS283" s="161"/>
      <c r="BW283" s="161"/>
      <c r="BZ283" s="161"/>
      <c r="CC283" s="161"/>
    </row>
    <row r="284" spans="1:81" s="156" customFormat="1" x14ac:dyDescent="0.3">
      <c r="B284" s="155">
        <v>1</v>
      </c>
      <c r="C284" s="157" t="s">
        <v>536</v>
      </c>
      <c r="D284" s="156">
        <v>20</v>
      </c>
      <c r="E284" s="168" t="s">
        <v>537</v>
      </c>
      <c r="F284" s="155"/>
      <c r="G284" s="155"/>
      <c r="H284" s="155"/>
      <c r="K284" s="168"/>
      <c r="L284" s="155"/>
      <c r="M284" s="155"/>
      <c r="N284" s="155"/>
      <c r="Q284" s="168"/>
      <c r="W284" s="168"/>
      <c r="AB284" s="168"/>
      <c r="AF284" s="168"/>
      <c r="AI284" s="168"/>
      <c r="AL284" s="168"/>
      <c r="AP284" s="168"/>
      <c r="AS284" s="168"/>
      <c r="AW284" s="168"/>
      <c r="BA284" s="168"/>
      <c r="BE284" s="168"/>
      <c r="BI284" s="168"/>
      <c r="BL284" s="168"/>
      <c r="BP284" s="168"/>
      <c r="BS284" s="168"/>
      <c r="BW284" s="168"/>
      <c r="BZ284" s="168"/>
      <c r="CC284" s="168"/>
    </row>
  </sheetData>
  <mergeCells count="48">
    <mergeCell ref="AH1:AJ1"/>
    <mergeCell ref="E1:F1"/>
    <mergeCell ref="G1:H1"/>
    <mergeCell ref="I1:J1"/>
    <mergeCell ref="K1:L1"/>
    <mergeCell ref="M1:N1"/>
    <mergeCell ref="O1:P1"/>
    <mergeCell ref="C1:D1"/>
    <mergeCell ref="AD1:AG1"/>
    <mergeCell ref="AU1:AV1"/>
    <mergeCell ref="BE1:BL1"/>
    <mergeCell ref="BM1:BN1"/>
    <mergeCell ref="AW1:AZ1"/>
    <mergeCell ref="BA1:BD1"/>
    <mergeCell ref="AK1:AL1"/>
    <mergeCell ref="AM1:AN1"/>
    <mergeCell ref="AO1:AP1"/>
    <mergeCell ref="AQ1:AR1"/>
    <mergeCell ref="AS1:AT1"/>
    <mergeCell ref="Q1:R1"/>
    <mergeCell ref="S1:T1"/>
    <mergeCell ref="U1:V1"/>
    <mergeCell ref="W1:AB1"/>
    <mergeCell ref="A216:A217"/>
    <mergeCell ref="B164:B165"/>
    <mergeCell ref="C164:C165"/>
    <mergeCell ref="D164:D165"/>
    <mergeCell ref="E164:E165"/>
    <mergeCell ref="B178:B179"/>
    <mergeCell ref="C178:C179"/>
    <mergeCell ref="D178:D179"/>
    <mergeCell ref="E178:E179"/>
    <mergeCell ref="A253:A255"/>
    <mergeCell ref="A195:A196"/>
    <mergeCell ref="A192:A193"/>
    <mergeCell ref="A265:A266"/>
    <mergeCell ref="A248:A249"/>
    <mergeCell ref="A218:A220"/>
    <mergeCell ref="A225:A226"/>
    <mergeCell ref="A228:A230"/>
    <mergeCell ref="A231:A232"/>
    <mergeCell ref="A240:A242"/>
    <mergeCell ref="A244:A245"/>
    <mergeCell ref="A206:A207"/>
    <mergeCell ref="A208:A209"/>
    <mergeCell ref="A210:A211"/>
    <mergeCell ref="A212:A213"/>
    <mergeCell ref="A214:A21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D166"/>
  <sheetViews>
    <sheetView zoomScale="70" zoomScaleNormal="70" workbookViewId="0">
      <pane xSplit="1" ySplit="3" topLeftCell="B4" activePane="bottomRight" state="frozenSplit"/>
      <selection activeCell="AE16" sqref="AE16"/>
      <selection pane="topRight" activeCell="AE16" sqref="AE16"/>
      <selection pane="bottomLeft" activeCell="AE16" sqref="AE16"/>
      <selection pane="bottomRight" activeCell="A76" sqref="A76"/>
    </sheetView>
  </sheetViews>
  <sheetFormatPr defaultColWidth="9.109375" defaultRowHeight="14.4" x14ac:dyDescent="0.3"/>
  <cols>
    <col min="1" max="1" width="26.33203125" style="20" customWidth="1"/>
    <col min="2" max="105" width="11.21875" style="20" customWidth="1"/>
    <col min="106" max="106" width="11.21875" style="54" customWidth="1"/>
    <col min="107" max="108" width="11.21875" style="20" customWidth="1"/>
    <col min="109" max="16384" width="9.109375" style="20"/>
  </cols>
  <sheetData>
    <row r="1" spans="1:108" s="85" customFormat="1" x14ac:dyDescent="0.3">
      <c r="A1" s="96" t="s">
        <v>370</v>
      </c>
      <c r="B1" s="201" t="s">
        <v>304</v>
      </c>
      <c r="C1" s="201"/>
      <c r="D1" s="201"/>
      <c r="E1" s="201" t="s">
        <v>305</v>
      </c>
      <c r="F1" s="201"/>
      <c r="G1" s="201"/>
      <c r="H1" s="201" t="s">
        <v>306</v>
      </c>
      <c r="I1" s="201"/>
      <c r="J1" s="201"/>
      <c r="K1" s="201" t="s">
        <v>307</v>
      </c>
      <c r="L1" s="201"/>
      <c r="M1" s="201"/>
      <c r="N1" s="201" t="s">
        <v>308</v>
      </c>
      <c r="O1" s="201"/>
      <c r="P1" s="201"/>
      <c r="Q1" s="201" t="s">
        <v>309</v>
      </c>
      <c r="R1" s="201"/>
      <c r="S1" s="201"/>
      <c r="T1" s="201" t="s">
        <v>310</v>
      </c>
      <c r="U1" s="201"/>
      <c r="V1" s="201"/>
      <c r="W1" s="201" t="s">
        <v>311</v>
      </c>
      <c r="X1" s="201"/>
      <c r="Y1" s="201"/>
      <c r="Z1" s="201" t="s">
        <v>312</v>
      </c>
      <c r="AA1" s="201"/>
      <c r="AB1" s="201"/>
      <c r="AC1" s="201" t="s">
        <v>313</v>
      </c>
      <c r="AD1" s="201"/>
      <c r="AE1" s="201"/>
      <c r="AF1" s="201" t="s">
        <v>313</v>
      </c>
      <c r="AG1" s="201"/>
      <c r="AH1" s="201" t="s">
        <v>313</v>
      </c>
      <c r="AI1" s="201"/>
      <c r="AJ1" s="201" t="s">
        <v>313</v>
      </c>
      <c r="AK1" s="201"/>
      <c r="AL1" s="201" t="s">
        <v>313</v>
      </c>
      <c r="AM1" s="201"/>
      <c r="AN1" s="201" t="s">
        <v>315</v>
      </c>
      <c r="AO1" s="201"/>
      <c r="AP1" s="201"/>
      <c r="AQ1" s="201" t="s">
        <v>315</v>
      </c>
      <c r="AR1" s="201"/>
      <c r="AS1" s="201" t="s">
        <v>315</v>
      </c>
      <c r="AT1" s="201"/>
      <c r="AU1" s="201" t="s">
        <v>314</v>
      </c>
      <c r="AV1" s="201"/>
      <c r="AW1" s="201"/>
      <c r="AX1" s="201" t="s">
        <v>314</v>
      </c>
      <c r="AY1" s="201"/>
      <c r="AZ1" s="201" t="s">
        <v>155</v>
      </c>
      <c r="BA1" s="201"/>
      <c r="BB1" s="201"/>
      <c r="BC1" s="201" t="s">
        <v>159</v>
      </c>
      <c r="BD1" s="201"/>
      <c r="BE1" s="201"/>
      <c r="BF1" s="201" t="s">
        <v>169</v>
      </c>
      <c r="BG1" s="201"/>
      <c r="BH1" s="201"/>
      <c r="BI1" s="201" t="s">
        <v>171</v>
      </c>
      <c r="BJ1" s="201"/>
      <c r="BK1" s="201"/>
      <c r="BL1" s="201" t="s">
        <v>172</v>
      </c>
      <c r="BM1" s="201"/>
      <c r="BN1" s="201"/>
      <c r="BO1" s="201" t="s">
        <v>173</v>
      </c>
      <c r="BP1" s="201"/>
      <c r="BQ1" s="201"/>
      <c r="BR1" s="200" t="s">
        <v>175</v>
      </c>
      <c r="BS1" s="200"/>
      <c r="BT1" s="200"/>
      <c r="BU1" s="214" t="s">
        <v>239</v>
      </c>
      <c r="BV1" s="214"/>
      <c r="BW1" s="214" t="s">
        <v>240</v>
      </c>
      <c r="BX1" s="214"/>
      <c r="BY1" s="214"/>
      <c r="BZ1" s="214" t="s">
        <v>241</v>
      </c>
      <c r="CA1" s="214"/>
      <c r="CB1" s="214" t="s">
        <v>242</v>
      </c>
      <c r="CC1" s="214"/>
      <c r="CD1" s="214" t="s">
        <v>242</v>
      </c>
      <c r="CE1" s="214"/>
      <c r="CF1" s="214" t="s">
        <v>242</v>
      </c>
      <c r="CG1" s="214"/>
      <c r="CH1" s="215" t="s">
        <v>175</v>
      </c>
      <c r="CI1" s="215"/>
      <c r="CJ1" s="215"/>
      <c r="CK1" s="215"/>
      <c r="CL1" s="215"/>
      <c r="CM1" s="215" t="s">
        <v>175</v>
      </c>
      <c r="CN1" s="215"/>
      <c r="CO1" s="215"/>
      <c r="CP1" s="215"/>
      <c r="CQ1" s="215"/>
      <c r="CR1" s="215" t="s">
        <v>183</v>
      </c>
      <c r="CS1" s="215"/>
      <c r="CT1" s="215"/>
      <c r="CU1" s="215"/>
      <c r="CV1" s="215"/>
      <c r="CW1" s="215" t="s">
        <v>183</v>
      </c>
      <c r="CX1" s="215"/>
      <c r="CY1" s="215"/>
      <c r="CZ1" s="215"/>
      <c r="DA1" s="215"/>
      <c r="DB1" s="213" t="s">
        <v>185</v>
      </c>
      <c r="DC1" s="213"/>
      <c r="DD1" s="213"/>
    </row>
    <row r="2" spans="1:108" x14ac:dyDescent="0.3">
      <c r="B2" s="216">
        <v>1865</v>
      </c>
      <c r="C2" s="216"/>
      <c r="D2" s="216"/>
      <c r="E2" s="216">
        <v>1866</v>
      </c>
      <c r="F2" s="216"/>
      <c r="G2" s="216"/>
      <c r="H2" s="216">
        <v>1868</v>
      </c>
      <c r="I2" s="216"/>
      <c r="J2" s="216"/>
      <c r="K2" s="216">
        <v>1869</v>
      </c>
      <c r="L2" s="216"/>
      <c r="M2" s="216"/>
      <c r="N2" s="216">
        <v>1871</v>
      </c>
      <c r="O2" s="216"/>
      <c r="P2" s="216"/>
      <c r="Q2" s="216">
        <v>1872</v>
      </c>
      <c r="R2" s="216"/>
      <c r="S2" s="216"/>
      <c r="T2" s="216">
        <v>1874</v>
      </c>
      <c r="U2" s="216"/>
      <c r="V2" s="216"/>
      <c r="W2" s="216">
        <v>1875</v>
      </c>
      <c r="X2" s="216"/>
      <c r="Y2" s="216"/>
      <c r="Z2" s="216">
        <v>1876</v>
      </c>
      <c r="AA2" s="216"/>
      <c r="AB2" s="216"/>
      <c r="AC2" s="216">
        <v>1877</v>
      </c>
      <c r="AD2" s="216"/>
      <c r="AE2" s="216"/>
      <c r="AF2" s="216">
        <v>1878</v>
      </c>
      <c r="AG2" s="216"/>
      <c r="AH2" s="216">
        <v>1879</v>
      </c>
      <c r="AI2" s="216"/>
      <c r="AJ2" s="216">
        <v>1880</v>
      </c>
      <c r="AK2" s="216"/>
      <c r="AL2" s="216">
        <v>1881</v>
      </c>
      <c r="AM2" s="216"/>
      <c r="AN2" s="216">
        <v>1882</v>
      </c>
      <c r="AO2" s="216"/>
      <c r="AP2" s="216"/>
      <c r="AQ2" s="216">
        <v>1883</v>
      </c>
      <c r="AR2" s="216"/>
      <c r="AS2" s="216">
        <v>1884</v>
      </c>
      <c r="AT2" s="216"/>
      <c r="AU2" s="216">
        <v>1885</v>
      </c>
      <c r="AV2" s="216"/>
      <c r="AW2" s="216"/>
      <c r="AX2" s="216">
        <v>1886</v>
      </c>
      <c r="AY2" s="216"/>
      <c r="AZ2" s="216">
        <v>1888</v>
      </c>
      <c r="BA2" s="216"/>
      <c r="BB2" s="216"/>
      <c r="BC2" s="216">
        <v>1889</v>
      </c>
      <c r="BD2" s="216"/>
      <c r="BE2" s="216"/>
      <c r="BF2" s="216">
        <v>1890</v>
      </c>
      <c r="BG2" s="216"/>
      <c r="BH2" s="216"/>
      <c r="BI2" s="216">
        <v>1891</v>
      </c>
      <c r="BJ2" s="216"/>
      <c r="BK2" s="216"/>
      <c r="BL2" s="216">
        <v>1892</v>
      </c>
      <c r="BM2" s="216"/>
      <c r="BN2" s="216"/>
      <c r="BO2" s="216">
        <v>1894</v>
      </c>
      <c r="BP2" s="216"/>
      <c r="BQ2" s="216"/>
      <c r="BR2" s="216">
        <v>1898</v>
      </c>
      <c r="BS2" s="216"/>
      <c r="BT2" s="216"/>
      <c r="BU2" s="216">
        <v>1899</v>
      </c>
      <c r="BV2" s="216"/>
      <c r="BW2" s="216">
        <v>1900</v>
      </c>
      <c r="BX2" s="216"/>
      <c r="BY2" s="216"/>
      <c r="BZ2" s="217">
        <v>1901</v>
      </c>
      <c r="CA2" s="217"/>
      <c r="CB2" s="216">
        <v>1902</v>
      </c>
      <c r="CC2" s="216"/>
      <c r="CD2" s="216">
        <v>1903</v>
      </c>
      <c r="CE2" s="216"/>
      <c r="CF2" s="216">
        <v>1904</v>
      </c>
      <c r="CG2" s="216"/>
      <c r="CH2" s="216">
        <v>1905</v>
      </c>
      <c r="CI2" s="216"/>
      <c r="CJ2" s="216"/>
      <c r="CK2" s="216"/>
      <c r="CL2" s="216"/>
      <c r="CM2" s="216">
        <v>1906</v>
      </c>
      <c r="CN2" s="216"/>
      <c r="CO2" s="216"/>
      <c r="CP2" s="216"/>
      <c r="CQ2" s="216"/>
      <c r="CR2" s="216">
        <v>1907</v>
      </c>
      <c r="CS2" s="216"/>
      <c r="CT2" s="216"/>
      <c r="CU2" s="216"/>
      <c r="CV2" s="216"/>
      <c r="CW2" s="216">
        <v>1908</v>
      </c>
      <c r="CX2" s="216"/>
      <c r="CY2" s="216"/>
      <c r="CZ2" s="216"/>
      <c r="DA2" s="216"/>
      <c r="DB2" s="216">
        <v>1910</v>
      </c>
      <c r="DC2" s="216"/>
      <c r="DD2" s="216"/>
    </row>
    <row r="3" spans="1:108" s="100" customFormat="1" ht="31.2" customHeight="1" x14ac:dyDescent="0.3">
      <c r="A3" s="97" t="s">
        <v>1</v>
      </c>
      <c r="B3" s="98" t="s">
        <v>54</v>
      </c>
      <c r="C3" s="98" t="s">
        <v>117</v>
      </c>
      <c r="D3" s="98" t="s">
        <v>4</v>
      </c>
      <c r="E3" s="98" t="s">
        <v>54</v>
      </c>
      <c r="F3" s="98" t="s">
        <v>117</v>
      </c>
      <c r="G3" s="98" t="s">
        <v>4</v>
      </c>
      <c r="H3" s="98" t="s">
        <v>54</v>
      </c>
      <c r="I3" s="98" t="s">
        <v>117</v>
      </c>
      <c r="J3" s="98" t="s">
        <v>4</v>
      </c>
      <c r="K3" s="98" t="s">
        <v>54</v>
      </c>
      <c r="L3" s="98" t="s">
        <v>117</v>
      </c>
      <c r="M3" s="98" t="s">
        <v>4</v>
      </c>
      <c r="N3" s="98" t="s">
        <v>54</v>
      </c>
      <c r="O3" s="98" t="s">
        <v>117</v>
      </c>
      <c r="P3" s="98" t="s">
        <v>4</v>
      </c>
      <c r="Q3" s="98" t="s">
        <v>54</v>
      </c>
      <c r="R3" s="98" t="s">
        <v>117</v>
      </c>
      <c r="S3" s="98" t="s">
        <v>4</v>
      </c>
      <c r="T3" s="98" t="s">
        <v>54</v>
      </c>
      <c r="U3" s="98" t="s">
        <v>117</v>
      </c>
      <c r="V3" s="98" t="s">
        <v>4</v>
      </c>
      <c r="W3" s="98" t="s">
        <v>54</v>
      </c>
      <c r="X3" s="98" t="s">
        <v>117</v>
      </c>
      <c r="Y3" s="98" t="s">
        <v>4</v>
      </c>
      <c r="Z3" s="98" t="s">
        <v>54</v>
      </c>
      <c r="AA3" s="98" t="s">
        <v>117</v>
      </c>
      <c r="AB3" s="98" t="s">
        <v>4</v>
      </c>
      <c r="AC3" s="98" t="s">
        <v>54</v>
      </c>
      <c r="AD3" s="98" t="s">
        <v>117</v>
      </c>
      <c r="AE3" s="99" t="s">
        <v>3</v>
      </c>
      <c r="AF3" s="98" t="s">
        <v>117</v>
      </c>
      <c r="AG3" s="98" t="s">
        <v>3</v>
      </c>
      <c r="AH3" s="98" t="s">
        <v>117</v>
      </c>
      <c r="AI3" s="98" t="s">
        <v>3</v>
      </c>
      <c r="AJ3" s="98" t="s">
        <v>117</v>
      </c>
      <c r="AK3" s="98" t="s">
        <v>3</v>
      </c>
      <c r="AL3" s="98" t="s">
        <v>117</v>
      </c>
      <c r="AM3" s="98" t="s">
        <v>3</v>
      </c>
      <c r="AN3" s="98" t="s">
        <v>118</v>
      </c>
      <c r="AO3" s="98" t="s">
        <v>117</v>
      </c>
      <c r="AP3" s="99" t="s">
        <v>4</v>
      </c>
      <c r="AQ3" s="98" t="s">
        <v>117</v>
      </c>
      <c r="AR3" s="98" t="s">
        <v>4</v>
      </c>
      <c r="AS3" s="98" t="s">
        <v>117</v>
      </c>
      <c r="AT3" s="98" t="s">
        <v>4</v>
      </c>
      <c r="AU3" s="100" t="s">
        <v>118</v>
      </c>
      <c r="AV3" s="98" t="s">
        <v>117</v>
      </c>
      <c r="AW3" s="98" t="s">
        <v>4</v>
      </c>
      <c r="AX3" s="98" t="s">
        <v>117</v>
      </c>
      <c r="AY3" s="98" t="s">
        <v>4</v>
      </c>
      <c r="AZ3" s="101" t="s">
        <v>118</v>
      </c>
      <c r="BA3" s="98" t="s">
        <v>117</v>
      </c>
      <c r="BB3" s="98" t="s">
        <v>4</v>
      </c>
      <c r="BC3" s="101" t="s">
        <v>118</v>
      </c>
      <c r="BD3" s="98" t="s">
        <v>117</v>
      </c>
      <c r="BE3" s="98" t="s">
        <v>4</v>
      </c>
      <c r="BF3" s="101" t="s">
        <v>118</v>
      </c>
      <c r="BG3" s="98" t="s">
        <v>117</v>
      </c>
      <c r="BH3" s="98" t="s">
        <v>4</v>
      </c>
      <c r="BI3" s="101" t="s">
        <v>118</v>
      </c>
      <c r="BJ3" s="98" t="s">
        <v>117</v>
      </c>
      <c r="BK3" s="98" t="s">
        <v>4</v>
      </c>
      <c r="BL3" s="101" t="s">
        <v>118</v>
      </c>
      <c r="BM3" s="98" t="s">
        <v>117</v>
      </c>
      <c r="BN3" s="98" t="s">
        <v>4</v>
      </c>
      <c r="BO3" s="101" t="s">
        <v>118</v>
      </c>
      <c r="BP3" s="98" t="s">
        <v>117</v>
      </c>
      <c r="BQ3" s="98" t="s">
        <v>4</v>
      </c>
      <c r="BR3" s="101" t="s">
        <v>118</v>
      </c>
      <c r="BS3" s="98" t="s">
        <v>117</v>
      </c>
      <c r="BT3" s="98" t="s">
        <v>4</v>
      </c>
      <c r="BU3" s="98" t="s">
        <v>117</v>
      </c>
      <c r="BV3" s="98" t="s">
        <v>4</v>
      </c>
      <c r="BW3" s="101" t="s">
        <v>118</v>
      </c>
      <c r="BX3" s="98" t="s">
        <v>117</v>
      </c>
      <c r="BY3" s="98" t="s">
        <v>4</v>
      </c>
      <c r="BZ3" s="98" t="s">
        <v>117</v>
      </c>
      <c r="CA3" s="98" t="s">
        <v>4</v>
      </c>
      <c r="CB3" s="98" t="s">
        <v>117</v>
      </c>
      <c r="CC3" s="98" t="s">
        <v>4</v>
      </c>
      <c r="CD3" s="98" t="s">
        <v>117</v>
      </c>
      <c r="CE3" s="98" t="s">
        <v>4</v>
      </c>
      <c r="CF3" s="98" t="s">
        <v>117</v>
      </c>
      <c r="CG3" s="98" t="s">
        <v>4</v>
      </c>
      <c r="CH3" s="98" t="s">
        <v>176</v>
      </c>
      <c r="CI3" s="98" t="s">
        <v>117</v>
      </c>
      <c r="CJ3" s="98" t="s">
        <v>118</v>
      </c>
      <c r="CK3" s="98" t="s">
        <v>117</v>
      </c>
      <c r="CL3" s="98" t="s">
        <v>4</v>
      </c>
      <c r="CM3" s="98" t="s">
        <v>176</v>
      </c>
      <c r="CN3" s="98" t="s">
        <v>117</v>
      </c>
      <c r="CO3" s="98" t="s">
        <v>118</v>
      </c>
      <c r="CP3" s="98" t="s">
        <v>117</v>
      </c>
      <c r="CQ3" s="98" t="s">
        <v>4</v>
      </c>
      <c r="CR3" s="98" t="s">
        <v>176</v>
      </c>
      <c r="CS3" s="98" t="s">
        <v>117</v>
      </c>
      <c r="CT3" s="98" t="s">
        <v>118</v>
      </c>
      <c r="CU3" s="98" t="s">
        <v>117</v>
      </c>
      <c r="CV3" s="98" t="s">
        <v>4</v>
      </c>
      <c r="CW3" s="98" t="s">
        <v>176</v>
      </c>
      <c r="CX3" s="98" t="s">
        <v>117</v>
      </c>
      <c r="CY3" s="98" t="s">
        <v>118</v>
      </c>
      <c r="CZ3" s="98" t="s">
        <v>117</v>
      </c>
      <c r="DA3" s="98" t="s">
        <v>4</v>
      </c>
      <c r="DB3" s="102" t="s">
        <v>118</v>
      </c>
      <c r="DC3" s="98" t="s">
        <v>117</v>
      </c>
      <c r="DD3" s="98" t="s">
        <v>4</v>
      </c>
    </row>
    <row r="4" spans="1:108" x14ac:dyDescent="0.3">
      <c r="A4" s="61" t="s">
        <v>243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V4" s="61"/>
      <c r="AW4" s="61"/>
      <c r="AX4" s="61"/>
      <c r="AY4" s="61"/>
      <c r="AZ4" s="18"/>
      <c r="BA4" s="61"/>
      <c r="BB4" s="61"/>
      <c r="BC4" s="18" t="s">
        <v>57</v>
      </c>
      <c r="BD4" s="103">
        <v>4231</v>
      </c>
      <c r="BE4" s="103">
        <v>16908</v>
      </c>
      <c r="BF4" s="18" t="s">
        <v>57</v>
      </c>
      <c r="BG4" s="18">
        <v>866</v>
      </c>
      <c r="BH4" s="18">
        <v>3464</v>
      </c>
      <c r="BI4" s="20" t="s">
        <v>57</v>
      </c>
      <c r="BJ4" s="61">
        <v>843</v>
      </c>
      <c r="BK4" s="103">
        <v>3372</v>
      </c>
      <c r="BL4" s="20" t="s">
        <v>57</v>
      </c>
      <c r="BM4" s="53">
        <v>948</v>
      </c>
      <c r="BN4" s="104">
        <v>3792</v>
      </c>
      <c r="BO4" s="18" t="s">
        <v>135</v>
      </c>
      <c r="BP4" s="104">
        <v>1030</v>
      </c>
      <c r="BQ4" s="104">
        <v>4120</v>
      </c>
      <c r="BR4" s="18"/>
      <c r="BS4" s="104"/>
      <c r="BT4" s="104"/>
      <c r="BU4" s="104"/>
      <c r="BV4" s="104"/>
      <c r="BW4" s="61" t="s">
        <v>120</v>
      </c>
      <c r="BX4" s="61">
        <v>50</v>
      </c>
      <c r="BY4" s="103">
        <v>2782</v>
      </c>
      <c r="BZ4" s="61">
        <v>106</v>
      </c>
      <c r="CA4" s="103">
        <v>5699</v>
      </c>
      <c r="CB4" s="75">
        <v>66</v>
      </c>
      <c r="CC4" s="103">
        <v>3200</v>
      </c>
      <c r="CD4" s="75">
        <v>605</v>
      </c>
      <c r="CE4" s="103">
        <v>30038</v>
      </c>
      <c r="CF4" s="75">
        <v>476</v>
      </c>
      <c r="CG4" s="103">
        <v>9892</v>
      </c>
      <c r="CI4" s="18"/>
      <c r="CK4" s="18"/>
      <c r="CL4" s="103"/>
      <c r="CN4" s="103"/>
      <c r="CP4" s="103"/>
      <c r="CQ4" s="103"/>
      <c r="CS4" s="18"/>
      <c r="CU4" s="18"/>
      <c r="CV4" s="18"/>
      <c r="CX4" s="18"/>
      <c r="CZ4" s="18"/>
      <c r="DA4" s="18"/>
      <c r="DB4" s="105"/>
      <c r="DC4" s="66"/>
      <c r="DD4" s="66"/>
    </row>
    <row r="5" spans="1:108" x14ac:dyDescent="0.3">
      <c r="A5" s="61" t="s">
        <v>455</v>
      </c>
      <c r="E5" s="55"/>
      <c r="F5" s="55"/>
      <c r="G5" s="55"/>
      <c r="I5" s="55"/>
      <c r="J5" s="55"/>
      <c r="AO5" s="104"/>
      <c r="AP5" s="104"/>
      <c r="AQ5" s="104"/>
      <c r="AR5" s="104"/>
      <c r="AS5" s="104"/>
      <c r="AT5" s="104"/>
      <c r="AW5" s="18"/>
      <c r="BA5" s="18"/>
      <c r="BB5" s="18"/>
      <c r="BC5" s="20" t="s">
        <v>57</v>
      </c>
      <c r="BD5" s="20">
        <v>960</v>
      </c>
      <c r="BE5" s="20">
        <v>680</v>
      </c>
      <c r="BF5" s="18"/>
      <c r="BG5" s="61"/>
      <c r="BH5" s="61"/>
      <c r="BJ5" s="61"/>
      <c r="BK5" s="103"/>
      <c r="BM5" s="53"/>
      <c r="BN5" s="104"/>
      <c r="BP5" s="104"/>
      <c r="BQ5" s="104"/>
      <c r="BS5" s="104"/>
      <c r="BT5" s="104"/>
      <c r="BU5" s="104"/>
      <c r="BV5" s="104"/>
      <c r="BW5" s="61"/>
      <c r="BX5" s="61"/>
      <c r="BY5" s="103"/>
      <c r="BZ5" s="61"/>
      <c r="CA5" s="103"/>
      <c r="CB5" s="75"/>
      <c r="CC5" s="103"/>
      <c r="CD5" s="75"/>
      <c r="CE5" s="103"/>
      <c r="CF5" s="75"/>
      <c r="CG5" s="103"/>
      <c r="CL5" s="103"/>
      <c r="CN5" s="103"/>
      <c r="CP5" s="103"/>
      <c r="CQ5" s="103"/>
      <c r="CS5" s="18"/>
      <c r="CU5" s="18"/>
      <c r="CV5" s="66"/>
      <c r="CX5" s="18"/>
      <c r="CZ5" s="18"/>
      <c r="DA5" s="66"/>
      <c r="DB5" s="105"/>
      <c r="DC5" s="66"/>
      <c r="DD5" s="66"/>
    </row>
    <row r="6" spans="1:108" x14ac:dyDescent="0.3">
      <c r="A6" s="61" t="s">
        <v>55</v>
      </c>
      <c r="E6" s="55"/>
      <c r="F6" s="55"/>
      <c r="G6" s="55"/>
      <c r="I6" s="55"/>
      <c r="J6" s="55"/>
      <c r="AO6" s="104"/>
      <c r="AP6" s="104"/>
      <c r="AQ6" s="104"/>
      <c r="AR6" s="104"/>
      <c r="AS6" s="104"/>
      <c r="AT6" s="104"/>
      <c r="AW6" s="18"/>
      <c r="BA6" s="18"/>
      <c r="BB6" s="18"/>
      <c r="BC6" s="20" t="s">
        <v>57</v>
      </c>
      <c r="BD6" s="103">
        <v>1253</v>
      </c>
      <c r="BE6" s="103">
        <v>4508</v>
      </c>
      <c r="BF6" s="18" t="s">
        <v>57</v>
      </c>
      <c r="BG6" s="61">
        <v>677</v>
      </c>
      <c r="BH6" s="61">
        <v>3250</v>
      </c>
      <c r="BI6" s="20" t="s">
        <v>57</v>
      </c>
      <c r="BJ6" s="61">
        <v>738</v>
      </c>
      <c r="BK6" s="103">
        <v>2657</v>
      </c>
      <c r="BL6" s="20" t="s">
        <v>57</v>
      </c>
      <c r="BM6" s="53">
        <v>746</v>
      </c>
      <c r="BN6" s="104">
        <v>2686</v>
      </c>
      <c r="BO6" s="20" t="s">
        <v>135</v>
      </c>
      <c r="BP6" s="104">
        <v>652</v>
      </c>
      <c r="BQ6" s="104">
        <v>3130</v>
      </c>
      <c r="BS6" s="104"/>
      <c r="BT6" s="104"/>
      <c r="BU6" s="104"/>
      <c r="BV6" s="104"/>
      <c r="BW6" s="61" t="s">
        <v>120</v>
      </c>
      <c r="BX6" s="61"/>
      <c r="BY6" s="61"/>
      <c r="BZ6" s="61"/>
      <c r="CA6" s="61"/>
      <c r="CB6" s="75">
        <v>356</v>
      </c>
      <c r="CC6" s="103">
        <v>9378</v>
      </c>
      <c r="CD6" s="75">
        <v>368</v>
      </c>
      <c r="CE6" s="103">
        <v>9539</v>
      </c>
      <c r="CF6" s="75">
        <v>160</v>
      </c>
      <c r="CG6" s="103">
        <v>4404</v>
      </c>
      <c r="CI6" s="18"/>
      <c r="CK6" s="18"/>
      <c r="CL6" s="103"/>
      <c r="CN6" s="103"/>
      <c r="CP6" s="103"/>
      <c r="CQ6" s="103"/>
      <c r="CS6" s="18"/>
      <c r="CU6" s="18"/>
      <c r="CV6" s="66"/>
      <c r="CX6" s="18"/>
      <c r="CZ6" s="18"/>
      <c r="DA6" s="66"/>
      <c r="DB6" s="105"/>
      <c r="DC6" s="66"/>
      <c r="DD6" s="66"/>
    </row>
    <row r="7" spans="1:108" x14ac:dyDescent="0.3">
      <c r="A7" s="61" t="s">
        <v>244</v>
      </c>
      <c r="C7" s="18"/>
      <c r="D7" s="18"/>
      <c r="E7" s="61"/>
      <c r="F7" s="61"/>
      <c r="G7" s="61"/>
      <c r="I7" s="61"/>
      <c r="J7" s="61"/>
      <c r="K7" s="18"/>
      <c r="L7" s="18"/>
      <c r="M7" s="18"/>
      <c r="O7" s="18"/>
      <c r="P7" s="18"/>
      <c r="Q7" s="18"/>
      <c r="R7" s="18"/>
      <c r="S7" s="18"/>
      <c r="U7" s="18"/>
      <c r="V7" s="18"/>
      <c r="W7" s="18"/>
      <c r="X7" s="18"/>
      <c r="Y7" s="18"/>
      <c r="Z7" s="18"/>
      <c r="AA7" s="18"/>
      <c r="AB7" s="18"/>
      <c r="AC7" s="20" t="s">
        <v>245</v>
      </c>
      <c r="AD7" s="18"/>
      <c r="AE7" s="18"/>
      <c r="AF7" s="55"/>
      <c r="AG7" s="55"/>
      <c r="AH7" s="61">
        <v>672</v>
      </c>
      <c r="AI7" s="104">
        <v>16800</v>
      </c>
      <c r="AJ7" s="61">
        <v>803</v>
      </c>
      <c r="AK7" s="104">
        <v>20070</v>
      </c>
      <c r="AL7" s="103">
        <v>1250</v>
      </c>
      <c r="AM7" s="104">
        <v>31250</v>
      </c>
      <c r="AO7" s="104"/>
      <c r="AP7" s="104"/>
      <c r="AQ7" s="104"/>
      <c r="AR7" s="104"/>
      <c r="AS7" s="104"/>
      <c r="AT7" s="104"/>
      <c r="AW7" s="18"/>
      <c r="AZ7" s="20" t="s">
        <v>135</v>
      </c>
      <c r="BA7" s="104">
        <v>7961</v>
      </c>
      <c r="BB7" s="104">
        <v>28659</v>
      </c>
      <c r="BC7" s="20" t="s">
        <v>57</v>
      </c>
      <c r="BD7" s="103">
        <v>8617</v>
      </c>
      <c r="BE7" s="103">
        <v>31020</v>
      </c>
      <c r="BF7" s="18" t="s">
        <v>57</v>
      </c>
      <c r="BG7" s="61">
        <v>16031</v>
      </c>
      <c r="BH7" s="61">
        <v>32062</v>
      </c>
      <c r="BI7" s="20" t="s">
        <v>57</v>
      </c>
      <c r="BJ7" s="103">
        <v>15784</v>
      </c>
      <c r="BK7" s="103">
        <v>56822</v>
      </c>
      <c r="BL7" s="20" t="s">
        <v>57</v>
      </c>
      <c r="BM7" s="104">
        <v>23000</v>
      </c>
      <c r="BN7" s="104">
        <v>16000</v>
      </c>
      <c r="BO7" s="20" t="s">
        <v>120</v>
      </c>
      <c r="BP7" s="104">
        <v>600</v>
      </c>
      <c r="BQ7" s="104">
        <v>5400</v>
      </c>
      <c r="BR7" s="18" t="s">
        <v>120</v>
      </c>
      <c r="BS7" s="104">
        <v>1153</v>
      </c>
      <c r="BT7" s="104">
        <v>12140</v>
      </c>
      <c r="BU7" s="104">
        <v>851</v>
      </c>
      <c r="BV7" s="104">
        <v>13011</v>
      </c>
      <c r="BW7" s="61" t="s">
        <v>120</v>
      </c>
      <c r="BX7" s="61">
        <v>710</v>
      </c>
      <c r="BY7" s="103">
        <v>8947</v>
      </c>
      <c r="BZ7" s="61">
        <v>266</v>
      </c>
      <c r="CA7" s="103">
        <v>4029</v>
      </c>
      <c r="CB7" s="75">
        <v>481</v>
      </c>
      <c r="CC7" s="103">
        <v>7171</v>
      </c>
      <c r="CD7" s="75">
        <v>63</v>
      </c>
      <c r="CE7" s="75">
        <v>780</v>
      </c>
      <c r="CF7" s="75">
        <v>298</v>
      </c>
      <c r="CG7" s="103">
        <v>3585</v>
      </c>
      <c r="CI7" s="61"/>
      <c r="CJ7" s="20" t="s">
        <v>120</v>
      </c>
      <c r="CK7" s="61">
        <v>188</v>
      </c>
      <c r="CL7" s="103">
        <v>1100</v>
      </c>
      <c r="CN7" s="103"/>
      <c r="CO7" s="20" t="s">
        <v>120</v>
      </c>
      <c r="CP7" s="103">
        <v>1036</v>
      </c>
      <c r="CQ7" s="103">
        <v>11685</v>
      </c>
      <c r="CS7" s="106"/>
      <c r="CT7" s="20" t="s">
        <v>120</v>
      </c>
      <c r="CU7" s="106">
        <v>756</v>
      </c>
      <c r="CV7" s="66">
        <v>10141</v>
      </c>
      <c r="CX7" s="106"/>
      <c r="CY7" s="20" t="s">
        <v>120</v>
      </c>
      <c r="CZ7" s="106">
        <v>216</v>
      </c>
      <c r="DA7" s="66">
        <v>2672</v>
      </c>
      <c r="DB7" s="105"/>
      <c r="DC7" s="66"/>
      <c r="DD7" s="66"/>
    </row>
    <row r="8" spans="1:108" x14ac:dyDescent="0.3">
      <c r="A8" s="68" t="s">
        <v>191</v>
      </c>
      <c r="C8" s="18"/>
      <c r="D8" s="18"/>
      <c r="E8" s="61"/>
      <c r="F8" s="61"/>
      <c r="G8" s="61"/>
      <c r="I8" s="61"/>
      <c r="J8" s="61"/>
      <c r="K8" s="18"/>
      <c r="L8" s="18"/>
      <c r="M8" s="18"/>
      <c r="O8" s="18"/>
      <c r="P8" s="18"/>
      <c r="Q8" s="18"/>
      <c r="R8" s="18"/>
      <c r="S8" s="18"/>
      <c r="U8" s="18"/>
      <c r="V8" s="18"/>
      <c r="W8" s="18"/>
      <c r="X8" s="18"/>
      <c r="Y8" s="18"/>
      <c r="Z8" s="18"/>
      <c r="AA8" s="18"/>
      <c r="AB8" s="18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20" t="s">
        <v>246</v>
      </c>
      <c r="AO8" s="104">
        <v>470600</v>
      </c>
      <c r="AP8" s="104">
        <v>488247</v>
      </c>
      <c r="AQ8" s="104">
        <v>705880</v>
      </c>
      <c r="AR8" s="104">
        <v>732350</v>
      </c>
      <c r="AS8" s="104">
        <v>235300</v>
      </c>
      <c r="AT8" s="104">
        <v>235495</v>
      </c>
      <c r="AU8" s="55" t="s">
        <v>246</v>
      </c>
      <c r="AV8" s="103">
        <v>203500</v>
      </c>
      <c r="AW8" s="103">
        <v>185693</v>
      </c>
      <c r="AX8" s="103">
        <v>176500</v>
      </c>
      <c r="AY8" s="103">
        <v>158850</v>
      </c>
      <c r="AZ8" s="20" t="s">
        <v>120</v>
      </c>
      <c r="BA8" s="104">
        <v>15681</v>
      </c>
      <c r="BB8" s="104">
        <v>87813</v>
      </c>
      <c r="BC8" s="20" t="s">
        <v>120</v>
      </c>
      <c r="BD8" s="61">
        <v>80497</v>
      </c>
      <c r="BE8" s="103">
        <v>450864</v>
      </c>
      <c r="BF8" s="18" t="s">
        <v>120</v>
      </c>
      <c r="BG8" s="18">
        <v>74270</v>
      </c>
      <c r="BH8" s="18">
        <v>371350</v>
      </c>
      <c r="BI8" s="20" t="s">
        <v>120</v>
      </c>
      <c r="BJ8" s="103">
        <v>118899</v>
      </c>
      <c r="BK8" s="103">
        <v>679275</v>
      </c>
      <c r="BL8" s="20" t="s">
        <v>120</v>
      </c>
      <c r="BM8" s="104">
        <v>92445</v>
      </c>
      <c r="BN8" s="104">
        <v>500000</v>
      </c>
      <c r="BO8" s="20" t="s">
        <v>120</v>
      </c>
      <c r="BP8" s="104">
        <v>114322</v>
      </c>
      <c r="BQ8" s="104">
        <v>504063</v>
      </c>
      <c r="BR8" s="18" t="s">
        <v>120</v>
      </c>
      <c r="BS8" s="104">
        <v>89470</v>
      </c>
      <c r="BT8" s="104">
        <v>347640</v>
      </c>
      <c r="BU8" s="104">
        <v>84082</v>
      </c>
      <c r="BV8" s="104">
        <v>340512</v>
      </c>
      <c r="BW8" s="61" t="s">
        <v>120</v>
      </c>
      <c r="BX8" s="103">
        <v>315512</v>
      </c>
      <c r="BY8" s="103">
        <v>839716</v>
      </c>
      <c r="BZ8" s="103">
        <v>166024</v>
      </c>
      <c r="CA8" s="103">
        <v>696593</v>
      </c>
      <c r="CB8" s="103">
        <v>128900</v>
      </c>
      <c r="CC8" s="103">
        <v>540897</v>
      </c>
      <c r="CD8" s="103">
        <v>137500</v>
      </c>
      <c r="CE8" s="103">
        <v>579532</v>
      </c>
      <c r="CF8" s="103">
        <v>111457</v>
      </c>
      <c r="CG8" s="103">
        <v>603520</v>
      </c>
      <c r="CH8" s="20" t="s">
        <v>135</v>
      </c>
      <c r="CI8" s="103">
        <v>962941</v>
      </c>
      <c r="CJ8" s="20" t="s">
        <v>120</v>
      </c>
      <c r="CK8" s="103">
        <v>95881</v>
      </c>
      <c r="CL8" s="103">
        <v>619708</v>
      </c>
      <c r="CM8" s="20" t="s">
        <v>135</v>
      </c>
      <c r="CN8" s="103">
        <v>1021419</v>
      </c>
      <c r="CO8" s="20" t="s">
        <v>120</v>
      </c>
      <c r="CP8" s="103">
        <v>99206</v>
      </c>
      <c r="CQ8" s="103">
        <v>684522</v>
      </c>
      <c r="CR8" s="20" t="s">
        <v>135</v>
      </c>
      <c r="CS8" s="66">
        <v>635197</v>
      </c>
      <c r="CT8" s="20" t="s">
        <v>120</v>
      </c>
      <c r="CU8" s="66">
        <v>63594</v>
      </c>
      <c r="CV8" s="66">
        <v>312123</v>
      </c>
      <c r="CW8" s="20" t="s">
        <v>135</v>
      </c>
      <c r="CX8" s="66">
        <v>592513</v>
      </c>
      <c r="CY8" s="20" t="s">
        <v>120</v>
      </c>
      <c r="CZ8" s="66">
        <v>59735</v>
      </c>
      <c r="DA8" s="66">
        <v>308212</v>
      </c>
      <c r="DB8" s="54" t="s">
        <v>120</v>
      </c>
      <c r="DC8" s="66">
        <v>68108</v>
      </c>
      <c r="DD8" s="66">
        <v>243000</v>
      </c>
    </row>
    <row r="9" spans="1:108" x14ac:dyDescent="0.3">
      <c r="A9" s="68" t="s">
        <v>247</v>
      </c>
      <c r="C9" s="18"/>
      <c r="D9" s="18"/>
      <c r="E9" s="61"/>
      <c r="F9" s="61"/>
      <c r="G9" s="61"/>
      <c r="I9" s="61"/>
      <c r="J9" s="61"/>
      <c r="K9" s="18"/>
      <c r="L9" s="18"/>
      <c r="M9" s="18"/>
      <c r="O9" s="18"/>
      <c r="P9" s="18"/>
      <c r="Q9" s="18"/>
      <c r="R9" s="18"/>
      <c r="S9" s="18"/>
      <c r="U9" s="18"/>
      <c r="V9" s="18"/>
      <c r="W9" s="18"/>
      <c r="X9" s="18"/>
      <c r="Y9" s="18"/>
      <c r="Z9" s="18"/>
      <c r="AA9" s="18"/>
      <c r="AB9" s="18"/>
      <c r="AC9" s="55" t="s">
        <v>135</v>
      </c>
      <c r="AD9" s="104">
        <v>517880</v>
      </c>
      <c r="AE9" s="104">
        <v>12163070</v>
      </c>
      <c r="AF9" s="104">
        <v>104590</v>
      </c>
      <c r="AG9" s="104">
        <v>2525320</v>
      </c>
      <c r="AH9" s="104">
        <v>104402</v>
      </c>
      <c r="AI9" s="104">
        <v>2417210</v>
      </c>
      <c r="AJ9" s="104">
        <v>22273</v>
      </c>
      <c r="AK9" s="104">
        <v>308190</v>
      </c>
      <c r="AL9" s="104">
        <v>126078</v>
      </c>
      <c r="AM9" s="104">
        <v>1890982</v>
      </c>
      <c r="AO9" s="104"/>
      <c r="AP9" s="104"/>
      <c r="AQ9" s="104"/>
      <c r="AR9" s="104"/>
      <c r="AS9" s="104"/>
      <c r="AT9" s="104"/>
      <c r="AV9" s="103"/>
      <c r="AW9" s="103"/>
      <c r="AX9" s="103"/>
      <c r="AY9" s="103"/>
      <c r="BA9" s="104"/>
      <c r="BB9" s="104"/>
      <c r="BD9" s="61"/>
      <c r="BE9" s="103"/>
      <c r="BF9" s="18"/>
      <c r="BG9" s="61"/>
      <c r="BH9" s="61"/>
      <c r="BJ9" s="103"/>
      <c r="BK9" s="103"/>
      <c r="BM9" s="61"/>
      <c r="BN9" s="61"/>
      <c r="BP9" s="104"/>
      <c r="BQ9" s="104"/>
      <c r="BR9" s="18"/>
      <c r="BS9" s="104"/>
      <c r="BT9" s="104"/>
      <c r="BU9" s="104"/>
      <c r="BV9" s="104"/>
      <c r="BW9" s="61"/>
      <c r="BX9" s="61"/>
      <c r="BY9" s="61"/>
      <c r="BZ9" s="18"/>
      <c r="CA9" s="18"/>
      <c r="CG9" s="18"/>
      <c r="CI9" s="61"/>
      <c r="CK9" s="61"/>
      <c r="CL9" s="103"/>
      <c r="CN9" s="103"/>
      <c r="CP9" s="103"/>
      <c r="CQ9" s="103"/>
      <c r="CX9" s="66"/>
      <c r="CZ9" s="66"/>
      <c r="DB9" s="107"/>
      <c r="DC9" s="66"/>
      <c r="DD9" s="66"/>
    </row>
    <row r="10" spans="1:108" x14ac:dyDescent="0.3">
      <c r="A10" s="68" t="s">
        <v>194</v>
      </c>
      <c r="C10" s="18"/>
      <c r="D10" s="18"/>
      <c r="E10" s="61"/>
      <c r="F10" s="61"/>
      <c r="G10" s="61"/>
      <c r="I10" s="61"/>
      <c r="J10" s="61"/>
      <c r="K10" s="18"/>
      <c r="L10" s="18"/>
      <c r="M10" s="18"/>
      <c r="O10" s="18"/>
      <c r="P10" s="18"/>
      <c r="Q10" s="18"/>
      <c r="R10" s="18"/>
      <c r="S10" s="18"/>
      <c r="U10" s="18"/>
      <c r="V10" s="18"/>
      <c r="W10" s="18"/>
      <c r="X10" s="18"/>
      <c r="Y10" s="18"/>
      <c r="Z10" s="18"/>
      <c r="AA10" s="18"/>
      <c r="AB10" s="18"/>
      <c r="AC10" s="55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20" t="s">
        <v>246</v>
      </c>
      <c r="AO10" s="104">
        <v>68930</v>
      </c>
      <c r="AP10" s="104">
        <v>118042</v>
      </c>
      <c r="AQ10" s="104">
        <v>59590</v>
      </c>
      <c r="AR10" s="104">
        <v>81936</v>
      </c>
      <c r="AS10" s="104">
        <v>52500</v>
      </c>
      <c r="AT10" s="104">
        <v>62343</v>
      </c>
      <c r="AU10" s="55" t="s">
        <v>246</v>
      </c>
      <c r="AV10" s="103">
        <v>45600</v>
      </c>
      <c r="AW10" s="103">
        <v>50160</v>
      </c>
      <c r="AX10" s="103">
        <v>38000</v>
      </c>
      <c r="AY10" s="103">
        <v>53833</v>
      </c>
      <c r="AZ10" s="20" t="s">
        <v>120</v>
      </c>
      <c r="BA10" s="53">
        <v>10101</v>
      </c>
      <c r="BB10" s="104">
        <v>60606</v>
      </c>
      <c r="BC10" s="20" t="s">
        <v>120</v>
      </c>
      <c r="BD10" s="103">
        <v>19053</v>
      </c>
      <c r="BE10" s="103">
        <v>106698</v>
      </c>
      <c r="BF10" s="18" t="s">
        <v>120</v>
      </c>
      <c r="BG10" s="61">
        <v>3975</v>
      </c>
      <c r="BH10" s="61">
        <v>21830</v>
      </c>
      <c r="BI10" s="20" t="s">
        <v>120</v>
      </c>
      <c r="BJ10" s="103">
        <v>16810</v>
      </c>
      <c r="BK10" s="103">
        <v>94136</v>
      </c>
      <c r="BL10" s="20" t="s">
        <v>120</v>
      </c>
      <c r="BM10" s="104">
        <v>15301</v>
      </c>
      <c r="BN10" s="104">
        <v>85686</v>
      </c>
      <c r="BO10" s="20" t="s">
        <v>120</v>
      </c>
      <c r="BP10" s="104">
        <v>26330</v>
      </c>
      <c r="BQ10" s="104">
        <v>118484</v>
      </c>
      <c r="BR10" s="18" t="s">
        <v>120</v>
      </c>
      <c r="BS10" s="104">
        <v>13500</v>
      </c>
      <c r="BT10" s="104">
        <v>140000</v>
      </c>
      <c r="BU10" s="104">
        <v>8739</v>
      </c>
      <c r="BV10" s="104">
        <v>53644</v>
      </c>
      <c r="BW10" s="61" t="s">
        <v>120</v>
      </c>
      <c r="BX10" s="103">
        <v>10950</v>
      </c>
      <c r="BY10" s="103">
        <v>67570</v>
      </c>
      <c r="BZ10" s="103">
        <v>17480</v>
      </c>
      <c r="CA10" s="103">
        <v>120940</v>
      </c>
      <c r="CB10" s="103">
        <v>11589</v>
      </c>
      <c r="CC10" s="103">
        <v>71944</v>
      </c>
      <c r="CD10" s="103">
        <v>22471</v>
      </c>
      <c r="CE10" s="103">
        <v>105276</v>
      </c>
      <c r="CF10" s="103">
        <v>26851</v>
      </c>
      <c r="CG10" s="103">
        <v>141540</v>
      </c>
      <c r="CI10" s="103"/>
      <c r="CK10" s="103"/>
      <c r="CL10" s="103"/>
      <c r="CN10" s="103"/>
      <c r="CP10" s="103"/>
      <c r="CQ10" s="103"/>
      <c r="CV10" s="66"/>
      <c r="CX10" s="66"/>
      <c r="CZ10" s="66"/>
      <c r="DA10" s="66"/>
      <c r="DB10" s="107"/>
      <c r="DC10" s="66"/>
      <c r="DD10" s="66"/>
    </row>
    <row r="11" spans="1:108" x14ac:dyDescent="0.3">
      <c r="A11" s="68" t="s">
        <v>248</v>
      </c>
      <c r="C11" s="18"/>
      <c r="D11" s="18"/>
      <c r="E11" s="61"/>
      <c r="F11" s="61"/>
      <c r="G11" s="61"/>
      <c r="I11" s="61"/>
      <c r="J11" s="61"/>
      <c r="K11" s="18"/>
      <c r="L11" s="18"/>
      <c r="M11" s="18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O11" s="104"/>
      <c r="AP11" s="104"/>
      <c r="AQ11" s="104"/>
      <c r="AR11" s="104"/>
      <c r="AS11" s="104"/>
      <c r="AT11" s="104"/>
      <c r="AV11" s="55"/>
      <c r="AW11" s="61"/>
      <c r="AX11" s="55"/>
      <c r="AY11" s="55"/>
      <c r="BA11" s="61"/>
      <c r="BB11" s="61"/>
      <c r="BD11" s="61"/>
      <c r="BE11" s="61"/>
      <c r="BF11" s="18"/>
      <c r="BG11" s="18"/>
      <c r="BH11" s="18"/>
      <c r="BJ11" s="61"/>
      <c r="BK11" s="61"/>
      <c r="BM11" s="61"/>
      <c r="BN11" s="61"/>
      <c r="BP11" s="104"/>
      <c r="BQ11" s="104"/>
      <c r="BR11" s="18"/>
      <c r="BS11" s="104"/>
      <c r="BT11" s="104"/>
      <c r="BU11" s="104"/>
      <c r="BV11" s="104"/>
      <c r="BW11" s="61" t="s">
        <v>120</v>
      </c>
      <c r="BX11" s="61">
        <v>150</v>
      </c>
      <c r="BY11" s="103">
        <v>18648</v>
      </c>
      <c r="BZ11" s="61">
        <v>438</v>
      </c>
      <c r="CA11" s="103">
        <v>34068</v>
      </c>
      <c r="CB11" s="75">
        <v>242</v>
      </c>
      <c r="CC11" s="103">
        <v>28813</v>
      </c>
      <c r="CD11" s="75">
        <v>274</v>
      </c>
      <c r="CE11" s="103">
        <v>33731</v>
      </c>
      <c r="CF11" s="75">
        <v>159</v>
      </c>
      <c r="CG11" s="103">
        <v>21632</v>
      </c>
      <c r="CH11" s="20" t="s">
        <v>135</v>
      </c>
      <c r="CI11" s="103">
        <v>1890</v>
      </c>
      <c r="CJ11" s="20" t="s">
        <v>120</v>
      </c>
      <c r="CK11" s="61">
        <v>173</v>
      </c>
      <c r="CL11" s="103">
        <v>35421</v>
      </c>
      <c r="CM11" s="20" t="s">
        <v>135</v>
      </c>
      <c r="CN11" s="103">
        <v>1776</v>
      </c>
      <c r="CO11" s="20" t="s">
        <v>120</v>
      </c>
      <c r="CP11" s="103">
        <v>165</v>
      </c>
      <c r="CQ11" s="103">
        <v>14513</v>
      </c>
      <c r="CR11" s="20" t="s">
        <v>135</v>
      </c>
      <c r="CS11" s="66">
        <v>1917</v>
      </c>
      <c r="CT11" s="20" t="s">
        <v>120</v>
      </c>
      <c r="CU11" s="106">
        <v>190</v>
      </c>
      <c r="CV11" s="66">
        <v>25557</v>
      </c>
      <c r="CW11" s="20" t="s">
        <v>135</v>
      </c>
      <c r="CX11" s="66">
        <v>1996</v>
      </c>
      <c r="CY11" s="20" t="s">
        <v>120</v>
      </c>
      <c r="CZ11" s="106">
        <v>195</v>
      </c>
      <c r="DA11" s="66">
        <v>21221</v>
      </c>
      <c r="DB11" s="73"/>
      <c r="DC11" s="66"/>
      <c r="DD11" s="66"/>
    </row>
    <row r="12" spans="1:108" x14ac:dyDescent="0.3">
      <c r="A12" s="68" t="s">
        <v>195</v>
      </c>
      <c r="C12" s="18"/>
      <c r="D12" s="18"/>
      <c r="E12" s="55"/>
      <c r="F12" s="61"/>
      <c r="G12" s="61"/>
      <c r="I12" s="61"/>
      <c r="J12" s="61"/>
      <c r="K12" s="18"/>
      <c r="L12" s="18"/>
      <c r="M12" s="18"/>
      <c r="O12" s="61"/>
      <c r="P12" s="61"/>
      <c r="R12" s="61"/>
      <c r="S12" s="61"/>
      <c r="U12" s="61"/>
      <c r="V12" s="61"/>
      <c r="X12" s="61"/>
      <c r="Y12" s="61"/>
      <c r="AA12" s="61"/>
      <c r="AB12" s="61"/>
      <c r="AC12" s="20" t="s">
        <v>120</v>
      </c>
      <c r="AD12" s="61">
        <v>646</v>
      </c>
      <c r="AE12" s="104">
        <v>12280</v>
      </c>
      <c r="AF12" s="103">
        <v>1201</v>
      </c>
      <c r="AG12" s="104">
        <v>216180</v>
      </c>
      <c r="AH12" s="103">
        <v>1008</v>
      </c>
      <c r="AI12" s="104">
        <v>181440</v>
      </c>
      <c r="AJ12" s="61">
        <v>936</v>
      </c>
      <c r="AK12" s="104">
        <v>184240</v>
      </c>
      <c r="AL12" s="61">
        <v>424</v>
      </c>
      <c r="AM12" s="104">
        <v>66320</v>
      </c>
      <c r="AO12" s="104"/>
      <c r="AP12" s="104"/>
      <c r="AQ12" s="104"/>
      <c r="AR12" s="104"/>
      <c r="AS12" s="104"/>
      <c r="AT12" s="104"/>
      <c r="AV12" s="55"/>
      <c r="AW12" s="61"/>
      <c r="AX12" s="55"/>
      <c r="AY12" s="55"/>
      <c r="AZ12" s="20" t="s">
        <v>120</v>
      </c>
      <c r="BA12" s="55">
        <v>864</v>
      </c>
      <c r="BB12" s="55">
        <v>8640</v>
      </c>
      <c r="BC12" s="20" t="s">
        <v>120</v>
      </c>
      <c r="BD12" s="61">
        <v>764</v>
      </c>
      <c r="BE12" s="61">
        <v>7640</v>
      </c>
      <c r="BF12" s="18" t="s">
        <v>120</v>
      </c>
      <c r="BG12" s="61">
        <v>1872</v>
      </c>
      <c r="BH12" s="61">
        <v>18720</v>
      </c>
      <c r="BI12" s="20" t="s">
        <v>120</v>
      </c>
      <c r="BJ12" s="103">
        <v>1500</v>
      </c>
      <c r="BK12" s="103">
        <v>15000</v>
      </c>
      <c r="BL12" s="20" t="s">
        <v>120</v>
      </c>
      <c r="BM12" s="104">
        <v>1444</v>
      </c>
      <c r="BN12" s="104">
        <v>14440</v>
      </c>
      <c r="BO12" s="20" t="s">
        <v>120</v>
      </c>
      <c r="BP12" s="104">
        <v>1650</v>
      </c>
      <c r="BQ12" s="104">
        <v>16500</v>
      </c>
      <c r="BR12" s="18"/>
      <c r="BS12" s="104"/>
      <c r="BT12" s="104"/>
      <c r="BU12" s="104"/>
      <c r="BV12" s="104"/>
      <c r="BW12" s="61"/>
      <c r="BX12" s="61"/>
      <c r="BY12" s="61"/>
      <c r="BZ12" s="18"/>
      <c r="CA12" s="18"/>
      <c r="CG12" s="18"/>
      <c r="CI12" s="103"/>
      <c r="CK12" s="61"/>
      <c r="CL12" s="103"/>
      <c r="CN12" s="103"/>
      <c r="CP12" s="103"/>
      <c r="CQ12" s="103"/>
      <c r="CR12" s="20" t="s">
        <v>135</v>
      </c>
      <c r="CS12" s="66">
        <v>10261</v>
      </c>
      <c r="CT12" s="20" t="s">
        <v>120</v>
      </c>
      <c r="CU12" s="106">
        <v>941</v>
      </c>
      <c r="CV12" s="66">
        <v>1601</v>
      </c>
      <c r="CW12" s="20" t="s">
        <v>135</v>
      </c>
      <c r="CX12" s="66">
        <v>6135</v>
      </c>
      <c r="CY12" s="20" t="s">
        <v>120</v>
      </c>
      <c r="CZ12" s="106">
        <v>523</v>
      </c>
      <c r="DA12" s="66">
        <v>1362</v>
      </c>
      <c r="DB12" s="107"/>
      <c r="DC12" s="66"/>
      <c r="DD12" s="66"/>
    </row>
    <row r="13" spans="1:108" x14ac:dyDescent="0.3">
      <c r="A13" s="68" t="s">
        <v>196</v>
      </c>
      <c r="B13" s="20" t="s">
        <v>116</v>
      </c>
      <c r="C13" s="103">
        <v>3966</v>
      </c>
      <c r="D13" s="103">
        <v>3383</v>
      </c>
      <c r="E13" s="55" t="s">
        <v>116</v>
      </c>
      <c r="F13" s="104">
        <v>4809</v>
      </c>
      <c r="G13" s="104">
        <v>4650</v>
      </c>
      <c r="H13" s="55" t="s">
        <v>116</v>
      </c>
      <c r="I13" s="108">
        <v>27380</v>
      </c>
      <c r="J13" s="108">
        <v>14670</v>
      </c>
      <c r="K13" s="18"/>
      <c r="L13" s="18"/>
      <c r="M13" s="18"/>
      <c r="N13" s="55"/>
      <c r="O13" s="61"/>
      <c r="P13" s="61"/>
      <c r="Q13" s="18"/>
      <c r="R13" s="61"/>
      <c r="S13" s="61"/>
      <c r="T13" s="18"/>
      <c r="U13" s="61"/>
      <c r="V13" s="61"/>
      <c r="X13" s="61"/>
      <c r="Y13" s="61"/>
      <c r="Z13" s="61"/>
      <c r="AA13" s="61"/>
      <c r="AB13" s="61"/>
      <c r="AD13" s="55"/>
      <c r="AE13" s="61"/>
      <c r="AF13" s="55"/>
      <c r="AG13" s="55"/>
      <c r="AH13" s="55"/>
      <c r="AI13" s="55"/>
      <c r="AJ13" s="55"/>
      <c r="AK13" s="55"/>
      <c r="AL13" s="55"/>
      <c r="AM13" s="55"/>
      <c r="AO13" s="104"/>
      <c r="AP13" s="104"/>
      <c r="AQ13" s="104"/>
      <c r="AR13" s="104"/>
      <c r="AS13" s="104"/>
      <c r="AT13" s="104"/>
      <c r="AV13" s="18"/>
      <c r="AW13" s="18"/>
      <c r="AX13" s="18"/>
      <c r="AY13" s="18"/>
      <c r="BD13" s="55"/>
      <c r="BE13" s="55"/>
      <c r="BP13" s="104"/>
      <c r="BQ13" s="104"/>
      <c r="BS13" s="104"/>
      <c r="BT13" s="104"/>
      <c r="BU13" s="104"/>
      <c r="BV13" s="104"/>
      <c r="CL13" s="103"/>
      <c r="CN13" s="103"/>
      <c r="CP13" s="103"/>
      <c r="CQ13" s="103"/>
    </row>
    <row r="14" spans="1:108" x14ac:dyDescent="0.3">
      <c r="A14" s="68" t="s">
        <v>249</v>
      </c>
      <c r="C14" s="18"/>
      <c r="D14" s="18"/>
      <c r="E14" s="55"/>
      <c r="F14" s="61"/>
      <c r="G14" s="61"/>
      <c r="I14" s="61"/>
      <c r="J14" s="61"/>
      <c r="K14" s="18"/>
      <c r="L14" s="18"/>
      <c r="M14" s="18"/>
      <c r="O14" s="61"/>
      <c r="P14" s="61"/>
      <c r="R14" s="61"/>
      <c r="S14" s="61"/>
      <c r="U14" s="61"/>
      <c r="V14" s="61"/>
      <c r="X14" s="61"/>
      <c r="Y14" s="61"/>
      <c r="AA14" s="61"/>
      <c r="AB14" s="61"/>
      <c r="AD14" s="55"/>
      <c r="AE14" s="61"/>
      <c r="AF14" s="55"/>
      <c r="AG14" s="55"/>
      <c r="AH14" s="55"/>
      <c r="AI14" s="55"/>
      <c r="AJ14" s="55"/>
      <c r="AK14" s="55"/>
      <c r="AL14" s="55"/>
      <c r="AM14" s="55"/>
      <c r="AO14" s="104"/>
      <c r="AP14" s="104"/>
      <c r="AQ14" s="104"/>
      <c r="AR14" s="104"/>
      <c r="AS14" s="104"/>
      <c r="AT14" s="104"/>
      <c r="AV14" s="55"/>
      <c r="AW14" s="61"/>
      <c r="AX14" s="55"/>
      <c r="AY14" s="55"/>
      <c r="BA14" s="61"/>
      <c r="BB14" s="61"/>
      <c r="BC14" s="20" t="s">
        <v>57</v>
      </c>
      <c r="BD14" s="61">
        <v>1627</v>
      </c>
      <c r="BE14" s="103">
        <v>781</v>
      </c>
      <c r="BF14" s="18" t="s">
        <v>57</v>
      </c>
      <c r="BG14" s="61">
        <v>5294</v>
      </c>
      <c r="BH14" s="61">
        <v>2541</v>
      </c>
      <c r="BI14" s="20" t="s">
        <v>57</v>
      </c>
      <c r="BJ14" s="103">
        <v>4588</v>
      </c>
      <c r="BK14" s="103">
        <v>1835</v>
      </c>
      <c r="BL14" s="20" t="s">
        <v>57</v>
      </c>
      <c r="BM14" s="104">
        <v>2837</v>
      </c>
      <c r="BN14" s="104">
        <v>1135</v>
      </c>
      <c r="BO14" s="20" t="s">
        <v>135</v>
      </c>
      <c r="BP14" s="104">
        <v>5682</v>
      </c>
      <c r="BQ14" s="104">
        <v>2273</v>
      </c>
      <c r="BR14" s="18"/>
      <c r="BS14" s="104"/>
      <c r="BT14" s="104"/>
      <c r="BU14" s="104"/>
      <c r="BV14" s="104"/>
      <c r="BW14" s="61"/>
      <c r="BX14" s="61"/>
      <c r="BY14" s="61"/>
      <c r="BZ14" s="18"/>
      <c r="CA14" s="18"/>
      <c r="CG14" s="18"/>
      <c r="CI14" s="103"/>
      <c r="CK14" s="103"/>
      <c r="CL14" s="103"/>
      <c r="CN14" s="103"/>
      <c r="CP14" s="103"/>
      <c r="CQ14" s="103"/>
      <c r="CR14" s="20" t="s">
        <v>135</v>
      </c>
      <c r="CS14" s="106">
        <v>79942</v>
      </c>
      <c r="CT14" s="20" t="s">
        <v>120</v>
      </c>
      <c r="CU14" s="66">
        <v>4461</v>
      </c>
      <c r="CV14" s="66">
        <v>11787</v>
      </c>
      <c r="CW14" s="20" t="s">
        <v>135</v>
      </c>
      <c r="CX14" s="66">
        <v>53895</v>
      </c>
      <c r="CY14" s="20" t="s">
        <v>120</v>
      </c>
      <c r="CZ14" s="66">
        <v>3008</v>
      </c>
      <c r="DA14" s="66">
        <v>8787</v>
      </c>
      <c r="DB14" s="107"/>
      <c r="DC14" s="66"/>
      <c r="DD14" s="66"/>
    </row>
    <row r="15" spans="1:108" x14ac:dyDescent="0.3">
      <c r="A15" s="68" t="s">
        <v>198</v>
      </c>
      <c r="C15" s="18"/>
      <c r="D15" s="18"/>
      <c r="E15" s="55"/>
      <c r="F15" s="61"/>
      <c r="G15" s="61"/>
      <c r="I15" s="61"/>
      <c r="J15" s="61"/>
      <c r="K15" s="18" t="s">
        <v>122</v>
      </c>
      <c r="L15" s="18">
        <v>3800</v>
      </c>
      <c r="M15" s="18">
        <v>138000</v>
      </c>
      <c r="N15" s="55" t="s">
        <v>122</v>
      </c>
      <c r="O15" s="66">
        <v>1120</v>
      </c>
      <c r="P15" s="66">
        <v>68200</v>
      </c>
      <c r="Q15" s="20" t="s">
        <v>122</v>
      </c>
      <c r="R15" s="106">
        <v>840</v>
      </c>
      <c r="S15" s="66">
        <v>84000</v>
      </c>
      <c r="T15" s="20" t="s">
        <v>122</v>
      </c>
      <c r="U15" s="66">
        <v>1826</v>
      </c>
      <c r="V15" s="66">
        <v>120000</v>
      </c>
      <c r="W15" s="20" t="s">
        <v>122</v>
      </c>
      <c r="X15" s="66">
        <v>2875</v>
      </c>
      <c r="Y15" s="66">
        <v>292500</v>
      </c>
      <c r="Z15" s="20" t="s">
        <v>122</v>
      </c>
      <c r="AA15" s="103">
        <v>2997</v>
      </c>
      <c r="AB15" s="103">
        <v>196103</v>
      </c>
      <c r="AC15" s="20" t="s">
        <v>122</v>
      </c>
      <c r="AD15" s="103">
        <v>2276</v>
      </c>
      <c r="AE15" s="104">
        <v>3057050</v>
      </c>
      <c r="AF15" s="103">
        <v>2276</v>
      </c>
      <c r="AG15" s="104">
        <v>2840500</v>
      </c>
      <c r="AH15" s="103">
        <v>2470</v>
      </c>
      <c r="AI15" s="104">
        <v>3189900</v>
      </c>
      <c r="AJ15" s="103">
        <v>2821</v>
      </c>
      <c r="AK15" s="104">
        <v>3699600</v>
      </c>
      <c r="AL15" s="103">
        <v>2559</v>
      </c>
      <c r="AM15" s="104">
        <v>2559000</v>
      </c>
      <c r="AN15" s="20" t="s">
        <v>122</v>
      </c>
      <c r="AO15" s="104">
        <v>2630</v>
      </c>
      <c r="AP15" s="104">
        <v>118350</v>
      </c>
      <c r="AQ15" s="104">
        <v>2677</v>
      </c>
      <c r="AR15" s="104">
        <v>120465</v>
      </c>
      <c r="AS15" s="104">
        <v>3376</v>
      </c>
      <c r="AT15" s="104">
        <v>148544</v>
      </c>
      <c r="AU15" s="20" t="s">
        <v>122</v>
      </c>
      <c r="AV15" s="103">
        <v>3201</v>
      </c>
      <c r="AW15" s="103">
        <v>128040</v>
      </c>
      <c r="AX15" s="103">
        <v>3174</v>
      </c>
      <c r="AY15" s="103">
        <v>142800</v>
      </c>
      <c r="AZ15" s="20" t="s">
        <v>122</v>
      </c>
      <c r="BA15" s="104">
        <v>2651</v>
      </c>
      <c r="BB15" s="104">
        <v>159060</v>
      </c>
      <c r="BC15" s="20" t="s">
        <v>122</v>
      </c>
      <c r="BD15" s="103">
        <v>2950</v>
      </c>
      <c r="BE15" s="103">
        <v>181560</v>
      </c>
      <c r="BF15" s="18"/>
      <c r="BG15" s="18"/>
      <c r="BH15" s="18"/>
      <c r="BI15" s="20" t="s">
        <v>122</v>
      </c>
      <c r="BJ15" s="103">
        <v>3013</v>
      </c>
      <c r="BK15" s="103">
        <v>204860</v>
      </c>
      <c r="BL15" s="20" t="s">
        <v>122</v>
      </c>
      <c r="BM15" s="104">
        <v>4000</v>
      </c>
      <c r="BN15" s="104">
        <v>220000</v>
      </c>
      <c r="BO15" s="20" t="s">
        <v>122</v>
      </c>
      <c r="BP15" s="104">
        <v>3210</v>
      </c>
      <c r="BQ15" s="104">
        <v>192600</v>
      </c>
      <c r="BR15" s="18" t="s">
        <v>122</v>
      </c>
      <c r="BS15" s="104">
        <v>5561</v>
      </c>
      <c r="BT15" s="104">
        <v>336500</v>
      </c>
      <c r="BU15" s="104">
        <v>5352</v>
      </c>
      <c r="BV15" s="104">
        <v>301050</v>
      </c>
      <c r="BW15" s="61" t="s">
        <v>120</v>
      </c>
      <c r="BX15" s="61"/>
      <c r="BY15" s="103"/>
      <c r="BZ15" s="103">
        <v>1384</v>
      </c>
      <c r="CA15" s="103">
        <v>284157</v>
      </c>
      <c r="CB15" s="103">
        <v>1583</v>
      </c>
      <c r="CC15" s="103">
        <v>293597</v>
      </c>
      <c r="CD15" s="103">
        <v>1648</v>
      </c>
      <c r="CE15" s="103">
        <v>361653</v>
      </c>
      <c r="CF15" s="103">
        <v>1452</v>
      </c>
      <c r="CG15" s="103">
        <v>281203</v>
      </c>
      <c r="CH15" s="20" t="s">
        <v>122</v>
      </c>
      <c r="CI15" s="103">
        <v>7615</v>
      </c>
      <c r="CJ15" s="20" t="s">
        <v>120</v>
      </c>
      <c r="CK15" s="103">
        <v>1639</v>
      </c>
      <c r="CL15" s="103">
        <v>331892</v>
      </c>
      <c r="CM15" s="20" t="s">
        <v>122</v>
      </c>
      <c r="CN15" s="103">
        <v>7835</v>
      </c>
      <c r="CO15" s="20" t="s">
        <v>120</v>
      </c>
      <c r="CP15" s="103">
        <v>1713</v>
      </c>
      <c r="CQ15" s="103">
        <v>332574</v>
      </c>
      <c r="CR15" s="20" t="s">
        <v>122</v>
      </c>
      <c r="CS15" s="66">
        <v>6795</v>
      </c>
      <c r="CT15" s="20" t="s">
        <v>120</v>
      </c>
      <c r="CU15" s="66">
        <v>1424</v>
      </c>
      <c r="CV15" s="66">
        <v>276283</v>
      </c>
      <c r="CW15" s="20" t="s">
        <v>122</v>
      </c>
      <c r="CX15" s="66">
        <v>6190</v>
      </c>
      <c r="CY15" s="20" t="s">
        <v>120</v>
      </c>
      <c r="CZ15" s="66">
        <v>1227</v>
      </c>
      <c r="DA15" s="66">
        <v>313115</v>
      </c>
      <c r="DB15" s="54" t="s">
        <v>120</v>
      </c>
      <c r="DC15" s="66">
        <v>2016</v>
      </c>
      <c r="DD15" s="66">
        <v>735000</v>
      </c>
    </row>
    <row r="16" spans="1:108" x14ac:dyDescent="0.3">
      <c r="A16" s="68" t="s">
        <v>456</v>
      </c>
      <c r="B16" s="55" t="s">
        <v>119</v>
      </c>
      <c r="C16" s="103">
        <v>616</v>
      </c>
      <c r="D16" s="103">
        <v>46640</v>
      </c>
      <c r="E16" s="55" t="s">
        <v>119</v>
      </c>
      <c r="F16" s="104">
        <v>1815</v>
      </c>
      <c r="G16" s="104">
        <v>385361</v>
      </c>
      <c r="H16" s="55" t="s">
        <v>119</v>
      </c>
      <c r="I16" s="109">
        <v>16670</v>
      </c>
      <c r="J16" s="110">
        <v>350320</v>
      </c>
      <c r="K16" s="18"/>
      <c r="L16" s="18"/>
      <c r="M16" s="18"/>
      <c r="U16" s="55"/>
      <c r="V16" s="55"/>
      <c r="AA16" s="55"/>
      <c r="AB16" s="55"/>
      <c r="AO16" s="104"/>
      <c r="AP16" s="104"/>
      <c r="AQ16" s="104"/>
      <c r="AR16" s="104"/>
      <c r="AS16" s="104"/>
      <c r="AT16" s="104"/>
      <c r="AV16" s="55"/>
      <c r="AW16" s="55"/>
      <c r="AX16" s="55"/>
      <c r="AY16" s="55"/>
      <c r="BF16" s="18"/>
      <c r="BG16" s="61"/>
      <c r="BH16" s="61"/>
      <c r="BJ16" s="61"/>
      <c r="BK16" s="61"/>
      <c r="BM16" s="55"/>
      <c r="BN16" s="55"/>
      <c r="BP16" s="104"/>
      <c r="BQ16" s="104"/>
      <c r="BR16" s="18"/>
      <c r="BS16" s="104"/>
      <c r="BT16" s="104"/>
      <c r="BU16" s="104"/>
      <c r="BV16" s="104"/>
      <c r="BW16" s="61"/>
      <c r="BX16" s="61"/>
      <c r="BY16" s="103"/>
      <c r="BZ16" s="103"/>
      <c r="CA16" s="103"/>
      <c r="CL16" s="103"/>
      <c r="CQ16" s="103"/>
      <c r="DB16" s="107"/>
      <c r="DC16" s="66"/>
    </row>
    <row r="17" spans="1:108" x14ac:dyDescent="0.3">
      <c r="A17" s="68" t="s">
        <v>83</v>
      </c>
      <c r="B17" s="55"/>
      <c r="C17" s="61"/>
      <c r="D17" s="61"/>
      <c r="E17" s="55"/>
      <c r="F17" s="61"/>
      <c r="G17" s="61"/>
      <c r="I17" s="61"/>
      <c r="J17" s="61"/>
      <c r="K17" s="18"/>
      <c r="L17" s="18"/>
      <c r="M17" s="18"/>
      <c r="N17" s="55"/>
      <c r="O17" s="61"/>
      <c r="P17" s="61"/>
      <c r="R17" s="61"/>
      <c r="S17" s="61"/>
      <c r="U17" s="61"/>
      <c r="V17" s="61"/>
      <c r="X17" s="61"/>
      <c r="Y17" s="61"/>
      <c r="AA17" s="61"/>
      <c r="AB17" s="61"/>
      <c r="AC17" s="55" t="s">
        <v>121</v>
      </c>
      <c r="AD17" s="104">
        <v>1129</v>
      </c>
      <c r="AE17" s="104">
        <v>101610</v>
      </c>
      <c r="AF17" s="104">
        <v>2700</v>
      </c>
      <c r="AG17" s="104">
        <v>243000</v>
      </c>
      <c r="AH17" s="104">
        <v>1278</v>
      </c>
      <c r="AI17" s="104">
        <v>127800</v>
      </c>
      <c r="AJ17" s="104">
        <v>1575</v>
      </c>
      <c r="AK17" s="104">
        <v>157500</v>
      </c>
      <c r="AL17" s="53">
        <v>709</v>
      </c>
      <c r="AM17" s="104">
        <v>70630</v>
      </c>
      <c r="AO17" s="104"/>
      <c r="AP17" s="104"/>
      <c r="AQ17" s="104"/>
      <c r="AR17" s="104"/>
      <c r="AS17" s="104"/>
      <c r="AT17" s="104"/>
      <c r="AV17" s="55"/>
      <c r="AW17" s="61"/>
      <c r="AX17" s="55"/>
      <c r="AY17" s="55"/>
      <c r="BA17" s="61"/>
      <c r="BB17" s="61"/>
      <c r="BC17" s="20" t="s">
        <v>121</v>
      </c>
      <c r="BD17" s="61">
        <v>177</v>
      </c>
      <c r="BE17" s="61">
        <v>1082</v>
      </c>
      <c r="BF17" s="18" t="s">
        <v>121</v>
      </c>
      <c r="BG17" s="18">
        <v>67</v>
      </c>
      <c r="BH17" s="18">
        <v>415</v>
      </c>
      <c r="BI17" s="20" t="s">
        <v>121</v>
      </c>
      <c r="BJ17" s="103">
        <v>182</v>
      </c>
      <c r="BK17" s="103">
        <v>1092</v>
      </c>
      <c r="BM17" s="61"/>
      <c r="BN17" s="61"/>
      <c r="BO17" s="20" t="s">
        <v>132</v>
      </c>
      <c r="BP17" s="104">
        <v>204</v>
      </c>
      <c r="BQ17" s="104">
        <v>1265</v>
      </c>
      <c r="BR17" s="18"/>
      <c r="BS17" s="104"/>
      <c r="BT17" s="104"/>
      <c r="BU17" s="104"/>
      <c r="BV17" s="104"/>
      <c r="BW17" s="61"/>
      <c r="BX17" s="61"/>
      <c r="BY17" s="61"/>
      <c r="BZ17" s="18"/>
      <c r="CA17" s="18"/>
      <c r="CG17" s="18"/>
      <c r="CI17" s="61"/>
      <c r="CK17" s="61"/>
      <c r="CL17" s="103"/>
      <c r="CN17" s="103"/>
      <c r="CP17" s="103"/>
      <c r="CQ17" s="103"/>
      <c r="CS17" s="18"/>
      <c r="CX17" s="106"/>
      <c r="CZ17" s="106"/>
      <c r="DB17" s="73"/>
      <c r="DC17" s="66"/>
      <c r="DD17" s="66"/>
    </row>
    <row r="18" spans="1:108" x14ac:dyDescent="0.3">
      <c r="A18" s="68" t="s">
        <v>250</v>
      </c>
      <c r="B18" s="55"/>
      <c r="C18" s="61"/>
      <c r="D18" s="61"/>
      <c r="E18" s="55"/>
      <c r="F18" s="61"/>
      <c r="G18" s="61"/>
      <c r="I18" s="61"/>
      <c r="J18" s="61"/>
      <c r="K18" s="18"/>
      <c r="L18" s="18"/>
      <c r="M18" s="18"/>
      <c r="N18" s="55"/>
      <c r="O18" s="61"/>
      <c r="P18" s="61"/>
      <c r="R18" s="61"/>
      <c r="S18" s="61"/>
      <c r="U18" s="61"/>
      <c r="V18" s="61"/>
      <c r="X18" s="61"/>
      <c r="Y18" s="61"/>
      <c r="AA18" s="61"/>
      <c r="AB18" s="61"/>
      <c r="AC18" s="55"/>
      <c r="AD18" s="104"/>
      <c r="AE18" s="104"/>
      <c r="AF18" s="104"/>
      <c r="AG18" s="104"/>
      <c r="AH18" s="104"/>
      <c r="AI18" s="104"/>
      <c r="AJ18" s="104"/>
      <c r="AK18" s="104"/>
      <c r="AL18" s="53"/>
      <c r="AM18" s="104"/>
      <c r="AO18" s="104"/>
      <c r="AP18" s="104"/>
      <c r="AQ18" s="104"/>
      <c r="AR18" s="104"/>
      <c r="AS18" s="104"/>
      <c r="AT18" s="104"/>
      <c r="AV18" s="55"/>
      <c r="AW18" s="61"/>
      <c r="AX18" s="55"/>
      <c r="AY18" s="55"/>
      <c r="BA18" s="61"/>
      <c r="BB18" s="61"/>
      <c r="BC18" s="20" t="s">
        <v>57</v>
      </c>
      <c r="BD18" s="61">
        <v>94</v>
      </c>
      <c r="BE18" s="61">
        <v>470</v>
      </c>
      <c r="BF18" s="18" t="s">
        <v>57</v>
      </c>
      <c r="BG18" s="18">
        <v>199</v>
      </c>
      <c r="BH18" s="18">
        <v>995</v>
      </c>
      <c r="BI18" s="20" t="s">
        <v>57</v>
      </c>
      <c r="BJ18" s="55">
        <v>182</v>
      </c>
      <c r="BK18" s="55">
        <v>910</v>
      </c>
      <c r="BL18" s="20" t="s">
        <v>57</v>
      </c>
      <c r="BM18" s="61">
        <v>166</v>
      </c>
      <c r="BN18" s="61">
        <v>830</v>
      </c>
      <c r="BO18" s="20" t="s">
        <v>135</v>
      </c>
      <c r="BP18" s="104">
        <v>548</v>
      </c>
      <c r="BQ18" s="104">
        <v>2740</v>
      </c>
      <c r="BR18" s="18"/>
      <c r="BS18" s="104"/>
      <c r="BT18" s="104"/>
      <c r="BU18" s="104"/>
      <c r="BV18" s="104"/>
      <c r="BW18" s="61"/>
      <c r="BX18" s="61"/>
      <c r="BY18" s="61"/>
      <c r="BZ18" s="18"/>
      <c r="CA18" s="18"/>
      <c r="CG18" s="18"/>
      <c r="CI18" s="61"/>
      <c r="CK18" s="61"/>
      <c r="CL18" s="103"/>
      <c r="CN18" s="103"/>
      <c r="CP18" s="103"/>
      <c r="CQ18" s="103"/>
      <c r="CS18" s="18"/>
      <c r="CX18" s="106"/>
      <c r="CZ18" s="106"/>
      <c r="DB18" s="73"/>
      <c r="DC18" s="66"/>
      <c r="DD18" s="66"/>
    </row>
    <row r="19" spans="1:108" x14ac:dyDescent="0.3">
      <c r="A19" s="68" t="s">
        <v>251</v>
      </c>
      <c r="B19" s="55"/>
      <c r="C19" s="61"/>
      <c r="D19" s="61"/>
      <c r="E19" s="55"/>
      <c r="F19" s="61"/>
      <c r="G19" s="61"/>
      <c r="I19" s="61"/>
      <c r="J19" s="61"/>
      <c r="K19" s="18"/>
      <c r="L19" s="18"/>
      <c r="M19" s="18"/>
      <c r="N19" s="55"/>
      <c r="O19" s="61"/>
      <c r="P19" s="61"/>
      <c r="R19" s="61"/>
      <c r="S19" s="61"/>
      <c r="U19" s="61"/>
      <c r="V19" s="61"/>
      <c r="X19" s="61"/>
      <c r="Y19" s="61"/>
      <c r="AA19" s="61"/>
      <c r="AB19" s="61"/>
      <c r="AC19" s="55"/>
      <c r="AD19" s="104"/>
      <c r="AE19" s="104"/>
      <c r="AF19" s="104"/>
      <c r="AG19" s="104"/>
      <c r="AH19" s="104"/>
      <c r="AI19" s="104"/>
      <c r="AJ19" s="104"/>
      <c r="AK19" s="104"/>
      <c r="AL19" s="53"/>
      <c r="AM19" s="104"/>
      <c r="AN19" s="20" t="s">
        <v>120</v>
      </c>
      <c r="AO19" s="104">
        <v>10500</v>
      </c>
      <c r="AP19" s="104">
        <v>47250</v>
      </c>
      <c r="AQ19" s="104">
        <v>8100</v>
      </c>
      <c r="AR19" s="104">
        <v>38275</v>
      </c>
      <c r="AS19" s="104">
        <v>6800</v>
      </c>
      <c r="AT19" s="104">
        <v>34000</v>
      </c>
      <c r="AV19" s="55"/>
      <c r="AW19" s="61"/>
      <c r="AX19" s="55"/>
      <c r="AY19" s="55"/>
      <c r="AZ19" s="20" t="s">
        <v>120</v>
      </c>
      <c r="BA19" s="104">
        <v>2632</v>
      </c>
      <c r="BB19" s="104">
        <v>10528</v>
      </c>
      <c r="BC19" s="20" t="s">
        <v>120</v>
      </c>
      <c r="BD19" s="103">
        <v>5</v>
      </c>
      <c r="BE19" s="103">
        <v>24</v>
      </c>
      <c r="BF19" s="18" t="s">
        <v>120</v>
      </c>
      <c r="BG19" s="18">
        <v>5</v>
      </c>
      <c r="BH19" s="18">
        <v>24</v>
      </c>
      <c r="BI19" s="20" t="s">
        <v>120</v>
      </c>
      <c r="BJ19" s="61">
        <v>5</v>
      </c>
      <c r="BK19" s="61">
        <v>18</v>
      </c>
      <c r="BL19" s="20" t="s">
        <v>120</v>
      </c>
      <c r="BM19" s="104">
        <v>15000</v>
      </c>
      <c r="BN19" s="104">
        <v>78000</v>
      </c>
      <c r="BO19" s="20" t="s">
        <v>120</v>
      </c>
      <c r="BP19" s="104">
        <v>12000</v>
      </c>
      <c r="BQ19" s="104">
        <v>48000</v>
      </c>
      <c r="BR19" s="18" t="s">
        <v>120</v>
      </c>
      <c r="BS19" s="104">
        <v>1730</v>
      </c>
      <c r="BT19" s="104">
        <v>4840</v>
      </c>
      <c r="BU19" s="104">
        <v>97</v>
      </c>
      <c r="BV19" s="104">
        <v>375</v>
      </c>
      <c r="BW19" s="61" t="s">
        <v>120</v>
      </c>
      <c r="BX19" s="103">
        <v>1809</v>
      </c>
      <c r="BY19" s="103">
        <v>6230</v>
      </c>
      <c r="BZ19" s="18"/>
      <c r="CA19" s="18"/>
      <c r="CB19" s="103">
        <v>1037</v>
      </c>
      <c r="CC19" s="103">
        <v>3716</v>
      </c>
      <c r="CD19" s="103">
        <v>2030</v>
      </c>
      <c r="CE19" s="103">
        <v>8066</v>
      </c>
      <c r="CF19" s="75">
        <v>838</v>
      </c>
      <c r="CG19" s="103">
        <v>2900</v>
      </c>
      <c r="CI19" s="61"/>
      <c r="CJ19" s="20" t="s">
        <v>120</v>
      </c>
      <c r="CK19" s="61">
        <v>274</v>
      </c>
      <c r="CL19" s="103">
        <v>2261</v>
      </c>
      <c r="CN19" s="103"/>
      <c r="CO19" s="20" t="s">
        <v>120</v>
      </c>
      <c r="CP19" s="103">
        <v>1080</v>
      </c>
      <c r="CQ19" s="103">
        <v>6000</v>
      </c>
      <c r="CS19" s="18"/>
      <c r="CX19" s="106"/>
      <c r="CY19" s="20" t="s">
        <v>120</v>
      </c>
      <c r="CZ19" s="106">
        <v>443</v>
      </c>
      <c r="DA19" s="106">
        <v>929</v>
      </c>
      <c r="DB19" s="73"/>
      <c r="DC19" s="66"/>
      <c r="DD19" s="66"/>
    </row>
    <row r="20" spans="1:108" x14ac:dyDescent="0.3">
      <c r="A20" s="68" t="s">
        <v>199</v>
      </c>
      <c r="B20" s="55"/>
      <c r="C20" s="61"/>
      <c r="D20" s="61"/>
      <c r="E20" s="55"/>
      <c r="F20" s="61"/>
      <c r="G20" s="61"/>
      <c r="I20" s="61"/>
      <c r="J20" s="61"/>
      <c r="K20" s="18"/>
      <c r="L20" s="18"/>
      <c r="M20" s="18"/>
      <c r="N20" s="55"/>
      <c r="O20" s="61"/>
      <c r="P20" s="61"/>
      <c r="R20" s="61"/>
      <c r="S20" s="61"/>
      <c r="U20" s="61"/>
      <c r="V20" s="61"/>
      <c r="X20" s="61"/>
      <c r="Y20" s="61"/>
      <c r="AA20" s="61"/>
      <c r="AB20" s="61"/>
      <c r="AC20" s="20" t="s">
        <v>120</v>
      </c>
      <c r="AD20" s="103">
        <v>1005</v>
      </c>
      <c r="AE20" s="104">
        <v>130650</v>
      </c>
      <c r="AF20" s="103">
        <v>1618</v>
      </c>
      <c r="AG20" s="104">
        <v>210340</v>
      </c>
      <c r="AH20" s="61">
        <v>548</v>
      </c>
      <c r="AI20" s="104">
        <v>71240</v>
      </c>
      <c r="AJ20" s="61">
        <v>699</v>
      </c>
      <c r="AK20" s="104">
        <v>83880</v>
      </c>
      <c r="AL20" s="61">
        <v>408</v>
      </c>
      <c r="AM20" s="104">
        <v>48960</v>
      </c>
      <c r="AO20" s="104"/>
      <c r="AP20" s="104"/>
      <c r="AQ20" s="104"/>
      <c r="AR20" s="104"/>
      <c r="AS20" s="104"/>
      <c r="AT20" s="104"/>
      <c r="AU20" s="20" t="s">
        <v>120</v>
      </c>
      <c r="AV20" s="103">
        <v>13400</v>
      </c>
      <c r="AW20" s="103">
        <v>60300</v>
      </c>
      <c r="AX20" s="103">
        <v>14863</v>
      </c>
      <c r="AY20" s="103">
        <v>62424</v>
      </c>
      <c r="BA20" s="55"/>
      <c r="BB20" s="55"/>
      <c r="BD20" s="55"/>
      <c r="BE20" s="55"/>
      <c r="BF20" s="18"/>
      <c r="BG20" s="61"/>
      <c r="BH20" s="61"/>
      <c r="BP20" s="104"/>
      <c r="BQ20" s="104"/>
      <c r="BR20" s="18"/>
      <c r="BS20" s="104"/>
      <c r="BT20" s="104"/>
      <c r="BU20" s="104"/>
      <c r="BV20" s="104"/>
      <c r="BW20" s="61"/>
      <c r="BZ20" s="61"/>
      <c r="CA20" s="61"/>
      <c r="CI20" s="61"/>
      <c r="CL20" s="103"/>
      <c r="CN20" s="103"/>
      <c r="CQ20" s="103"/>
      <c r="CS20" s="18"/>
      <c r="CV20" s="106"/>
      <c r="CX20" s="106"/>
      <c r="DB20" s="73"/>
      <c r="DC20" s="66"/>
      <c r="DD20" s="66"/>
    </row>
    <row r="21" spans="1:108" x14ac:dyDescent="0.3">
      <c r="A21" s="68" t="s">
        <v>200</v>
      </c>
      <c r="B21" s="55"/>
      <c r="C21" s="61"/>
      <c r="D21" s="61"/>
      <c r="E21" s="55"/>
      <c r="F21" s="61"/>
      <c r="G21" s="61"/>
      <c r="I21" s="61"/>
      <c r="J21" s="61"/>
      <c r="K21" s="18" t="s">
        <v>64</v>
      </c>
      <c r="L21" s="18">
        <v>1050</v>
      </c>
      <c r="M21" s="147">
        <v>12840</v>
      </c>
      <c r="N21" s="55" t="s">
        <v>64</v>
      </c>
      <c r="O21" s="66">
        <v>1210</v>
      </c>
      <c r="P21" s="66">
        <v>17100</v>
      </c>
      <c r="Q21" s="20" t="s">
        <v>64</v>
      </c>
      <c r="R21" s="106">
        <v>810</v>
      </c>
      <c r="S21" s="66">
        <v>12150</v>
      </c>
      <c r="T21" s="20" t="s">
        <v>252</v>
      </c>
      <c r="U21" s="106">
        <v>850</v>
      </c>
      <c r="V21" s="66">
        <v>15000</v>
      </c>
      <c r="W21" s="55" t="s">
        <v>252</v>
      </c>
      <c r="X21" s="106">
        <v>180</v>
      </c>
      <c r="Y21" s="106">
        <v>520</v>
      </c>
      <c r="Z21" s="20" t="s">
        <v>64</v>
      </c>
      <c r="AA21" s="61">
        <v>366</v>
      </c>
      <c r="AB21" s="103">
        <v>1480</v>
      </c>
      <c r="AC21" s="55"/>
      <c r="AD21" s="55"/>
      <c r="AE21" s="61"/>
      <c r="AF21" s="55"/>
      <c r="AG21" s="55"/>
      <c r="AH21" s="55"/>
      <c r="AI21" s="55"/>
      <c r="AJ21" s="55"/>
      <c r="AK21" s="55"/>
      <c r="AL21" s="55"/>
      <c r="AM21" s="55"/>
      <c r="AO21" s="104"/>
      <c r="AP21" s="104"/>
      <c r="AQ21" s="104"/>
      <c r="AR21" s="104"/>
      <c r="AS21" s="104"/>
      <c r="AT21" s="104"/>
      <c r="AV21" s="55"/>
      <c r="AW21" s="61"/>
      <c r="AX21" s="55"/>
      <c r="AY21" s="55"/>
      <c r="BA21" s="61"/>
      <c r="BB21" s="61"/>
      <c r="BC21" s="20" t="s">
        <v>122</v>
      </c>
      <c r="BD21" s="61">
        <v>176</v>
      </c>
      <c r="BE21" s="103">
        <v>2816</v>
      </c>
      <c r="BF21" s="18" t="s">
        <v>122</v>
      </c>
      <c r="BG21" s="18">
        <v>338</v>
      </c>
      <c r="BH21" s="18">
        <v>5408</v>
      </c>
      <c r="BI21" s="20" t="s">
        <v>122</v>
      </c>
      <c r="BJ21" s="61">
        <v>604</v>
      </c>
      <c r="BK21" s="103">
        <v>9664</v>
      </c>
      <c r="BL21" s="20" t="s">
        <v>122</v>
      </c>
      <c r="BM21" s="53">
        <v>661</v>
      </c>
      <c r="BN21" s="104">
        <v>10576</v>
      </c>
      <c r="BO21" s="20" t="s">
        <v>122</v>
      </c>
      <c r="BP21" s="104">
        <v>546</v>
      </c>
      <c r="BQ21" s="104">
        <v>8736</v>
      </c>
      <c r="BR21" s="18"/>
      <c r="BS21" s="104"/>
      <c r="BT21" s="104"/>
      <c r="BU21" s="104"/>
      <c r="BV21" s="104"/>
      <c r="BW21" s="61" t="s">
        <v>120</v>
      </c>
      <c r="BX21" s="61">
        <v>29</v>
      </c>
      <c r="BY21" s="103">
        <v>15501</v>
      </c>
      <c r="BZ21" s="61">
        <v>8</v>
      </c>
      <c r="CA21" s="103">
        <v>3220</v>
      </c>
      <c r="CB21" s="75">
        <v>22</v>
      </c>
      <c r="CC21" s="103">
        <v>9100</v>
      </c>
      <c r="CD21" s="75">
        <v>29</v>
      </c>
      <c r="CE21" s="103">
        <v>9216</v>
      </c>
      <c r="CF21" s="75">
        <v>20</v>
      </c>
      <c r="CG21" s="103">
        <v>5119</v>
      </c>
      <c r="CI21" s="61"/>
      <c r="CK21" s="61"/>
      <c r="CL21" s="103"/>
      <c r="CM21" s="20" t="s">
        <v>122</v>
      </c>
      <c r="CN21" s="103">
        <v>1304</v>
      </c>
      <c r="CO21" s="20" t="s">
        <v>120</v>
      </c>
      <c r="CP21" s="103">
        <v>59</v>
      </c>
      <c r="CQ21" s="103">
        <v>6913</v>
      </c>
      <c r="CR21" s="20" t="s">
        <v>122</v>
      </c>
      <c r="CS21" s="66">
        <v>1181</v>
      </c>
      <c r="CT21" s="20" t="s">
        <v>120</v>
      </c>
      <c r="CU21" s="106">
        <v>53</v>
      </c>
      <c r="CV21" s="66">
        <v>6106</v>
      </c>
      <c r="CW21" s="20" t="s">
        <v>122</v>
      </c>
      <c r="CX21" s="106">
        <v>476</v>
      </c>
      <c r="CY21" s="20" t="s">
        <v>120</v>
      </c>
      <c r="CZ21" s="106">
        <v>21</v>
      </c>
      <c r="DA21" s="66">
        <v>4132</v>
      </c>
      <c r="DB21" s="73"/>
      <c r="DC21" s="66"/>
      <c r="DD21" s="66"/>
    </row>
    <row r="22" spans="1:108" x14ac:dyDescent="0.3">
      <c r="A22" s="68" t="s">
        <v>457</v>
      </c>
      <c r="B22" s="55" t="s">
        <v>122</v>
      </c>
      <c r="C22" s="103">
        <v>358</v>
      </c>
      <c r="D22" s="103">
        <v>68728</v>
      </c>
      <c r="E22" s="55" t="s">
        <v>122</v>
      </c>
      <c r="F22" s="104">
        <v>410</v>
      </c>
      <c r="G22" s="104">
        <v>161780</v>
      </c>
      <c r="H22" s="55" t="s">
        <v>122</v>
      </c>
      <c r="I22" s="147">
        <v>1670</v>
      </c>
      <c r="J22" s="110">
        <v>250250</v>
      </c>
      <c r="K22" s="18"/>
      <c r="L22" s="18"/>
      <c r="M22" s="18"/>
      <c r="N22" s="55"/>
      <c r="O22" s="61"/>
      <c r="P22" s="61"/>
      <c r="R22" s="61"/>
      <c r="S22" s="61"/>
      <c r="U22" s="61"/>
      <c r="V22" s="61"/>
      <c r="X22" s="61"/>
      <c r="Y22" s="61"/>
      <c r="AA22" s="61"/>
      <c r="AB22" s="61"/>
      <c r="AC22" s="55"/>
      <c r="AD22" s="61"/>
      <c r="AE22" s="104"/>
      <c r="AO22" s="104"/>
      <c r="AP22" s="104"/>
      <c r="AQ22" s="104"/>
      <c r="AR22" s="104"/>
      <c r="AS22" s="104"/>
      <c r="AT22" s="104"/>
      <c r="AV22" s="55"/>
      <c r="AW22" s="61"/>
      <c r="AX22" s="55"/>
      <c r="AY22" s="55"/>
      <c r="BA22" s="55"/>
      <c r="BB22" s="55"/>
      <c r="BD22" s="55"/>
      <c r="BE22" s="55"/>
      <c r="BF22" s="18"/>
      <c r="BG22" s="61"/>
      <c r="BH22" s="61"/>
      <c r="BJ22" s="55"/>
      <c r="BK22" s="55"/>
      <c r="BM22" s="55"/>
      <c r="BN22" s="55"/>
      <c r="BP22" s="104"/>
      <c r="BQ22" s="104"/>
      <c r="BR22" s="18"/>
      <c r="BS22" s="104"/>
      <c r="BT22" s="104"/>
      <c r="BU22" s="104"/>
      <c r="BV22" s="104"/>
      <c r="CI22" s="103"/>
      <c r="CK22" s="61"/>
      <c r="CL22" s="103"/>
      <c r="CQ22" s="103"/>
      <c r="DB22" s="73"/>
      <c r="DC22" s="66"/>
      <c r="DD22" s="66"/>
    </row>
    <row r="23" spans="1:108" x14ac:dyDescent="0.3">
      <c r="A23" s="68" t="s">
        <v>253</v>
      </c>
      <c r="B23" s="55" t="s">
        <v>122</v>
      </c>
      <c r="C23" s="103">
        <v>83654</v>
      </c>
      <c r="D23" s="103">
        <v>2076086</v>
      </c>
      <c r="E23" s="55" t="s">
        <v>122</v>
      </c>
      <c r="F23" s="104">
        <v>34850</v>
      </c>
      <c r="G23" s="104">
        <v>521600</v>
      </c>
      <c r="H23" s="20" t="s">
        <v>122</v>
      </c>
      <c r="I23" s="110">
        <v>47195</v>
      </c>
      <c r="J23" s="110">
        <v>321270</v>
      </c>
      <c r="K23" s="18" t="s">
        <v>122</v>
      </c>
      <c r="L23" s="18">
        <v>33840</v>
      </c>
      <c r="M23" s="18">
        <v>461320</v>
      </c>
      <c r="N23" s="55" t="s">
        <v>122</v>
      </c>
      <c r="O23" s="66">
        <v>54200</v>
      </c>
      <c r="P23" s="66">
        <v>216800</v>
      </c>
      <c r="Q23" s="20" t="s">
        <v>122</v>
      </c>
      <c r="R23" s="66">
        <v>55100</v>
      </c>
      <c r="S23" s="66">
        <v>770000</v>
      </c>
      <c r="T23" s="20" t="s">
        <v>122</v>
      </c>
      <c r="U23" s="66">
        <v>57430</v>
      </c>
      <c r="V23" s="66">
        <v>631730</v>
      </c>
      <c r="W23" s="55" t="s">
        <v>122</v>
      </c>
      <c r="X23" s="66">
        <v>61361</v>
      </c>
      <c r="Y23" s="111">
        <v>520000</v>
      </c>
      <c r="Z23" s="20" t="s">
        <v>122</v>
      </c>
      <c r="AA23" s="103">
        <v>70073</v>
      </c>
      <c r="AB23" s="103">
        <v>653751</v>
      </c>
      <c r="AN23" s="20" t="s">
        <v>122</v>
      </c>
      <c r="AO23" s="104">
        <v>18500</v>
      </c>
      <c r="AP23" s="104">
        <v>185335</v>
      </c>
      <c r="AQ23" s="104">
        <v>21500</v>
      </c>
      <c r="AR23" s="104">
        <v>193578</v>
      </c>
      <c r="AS23" s="104">
        <v>51038</v>
      </c>
      <c r="AT23" s="104">
        <v>465650</v>
      </c>
      <c r="AU23" s="20" t="s">
        <v>122</v>
      </c>
      <c r="AV23" s="103">
        <v>42000</v>
      </c>
      <c r="AW23" s="103">
        <v>372826</v>
      </c>
      <c r="AX23" s="103">
        <v>28300</v>
      </c>
      <c r="AY23" s="103">
        <v>232807</v>
      </c>
      <c r="AZ23" s="20" t="s">
        <v>122</v>
      </c>
      <c r="BA23" s="104">
        <v>26347</v>
      </c>
      <c r="BB23" s="104">
        <v>210776</v>
      </c>
      <c r="BC23" s="20" t="s">
        <v>122</v>
      </c>
      <c r="BD23" s="103">
        <v>32574</v>
      </c>
      <c r="BE23" s="103">
        <v>306195</v>
      </c>
      <c r="BF23" s="18" t="s">
        <v>122</v>
      </c>
      <c r="BG23" s="61">
        <v>20177</v>
      </c>
      <c r="BH23" s="61">
        <v>197734</v>
      </c>
      <c r="BI23" s="20" t="s">
        <v>122</v>
      </c>
      <c r="BJ23" s="103">
        <v>12450</v>
      </c>
      <c r="BK23" s="103">
        <v>196902</v>
      </c>
      <c r="BL23" s="20" t="s">
        <v>122</v>
      </c>
      <c r="BM23" s="104">
        <v>20934</v>
      </c>
      <c r="BN23" s="104">
        <v>192593</v>
      </c>
      <c r="BO23" s="20" t="s">
        <v>122</v>
      </c>
      <c r="BP23" s="104">
        <v>32844</v>
      </c>
      <c r="BQ23" s="104">
        <v>180640</v>
      </c>
      <c r="BR23" s="18" t="s">
        <v>120</v>
      </c>
      <c r="BS23" s="104">
        <v>988</v>
      </c>
      <c r="BT23" s="104">
        <v>15070</v>
      </c>
      <c r="BU23" s="104">
        <v>3296</v>
      </c>
      <c r="BV23" s="104">
        <v>133134</v>
      </c>
      <c r="BW23" s="61" t="s">
        <v>120</v>
      </c>
      <c r="BX23" s="103">
        <v>8463</v>
      </c>
      <c r="BY23" s="103">
        <v>330903</v>
      </c>
      <c r="BZ23" s="103">
        <v>5221</v>
      </c>
      <c r="CA23" s="103">
        <v>215003</v>
      </c>
      <c r="CB23" s="103">
        <v>4062</v>
      </c>
      <c r="CC23" s="103">
        <v>217420</v>
      </c>
      <c r="CD23" s="103">
        <v>6038</v>
      </c>
      <c r="CE23" s="103">
        <v>235565</v>
      </c>
      <c r="CF23" s="103">
        <v>6772</v>
      </c>
      <c r="CG23" s="103">
        <v>264388</v>
      </c>
      <c r="CH23" s="20" t="s">
        <v>122</v>
      </c>
      <c r="CI23" s="103">
        <v>24740</v>
      </c>
      <c r="CJ23" s="20" t="s">
        <v>120</v>
      </c>
      <c r="CK23" s="103">
        <v>4773</v>
      </c>
      <c r="CL23" s="103">
        <v>186508</v>
      </c>
      <c r="CM23" s="20" t="s">
        <v>122</v>
      </c>
      <c r="CN23" s="103">
        <v>39329</v>
      </c>
      <c r="CO23" s="20" t="s">
        <v>120</v>
      </c>
      <c r="CP23" s="103">
        <v>7712</v>
      </c>
      <c r="CQ23" s="103">
        <v>331708</v>
      </c>
      <c r="CR23" s="20" t="s">
        <v>122</v>
      </c>
      <c r="CS23" s="106">
        <v>27357</v>
      </c>
      <c r="CT23" s="20" t="s">
        <v>120</v>
      </c>
      <c r="CU23" s="66">
        <v>5231</v>
      </c>
      <c r="CV23" s="66">
        <v>231513</v>
      </c>
      <c r="CW23" s="20" t="s">
        <v>122</v>
      </c>
      <c r="CX23" s="66">
        <v>33742</v>
      </c>
      <c r="CY23" s="20" t="s">
        <v>120</v>
      </c>
      <c r="CZ23" s="66">
        <v>6870</v>
      </c>
      <c r="DA23" s="66">
        <v>265902</v>
      </c>
      <c r="DB23" s="107" t="s">
        <v>120</v>
      </c>
      <c r="DC23" s="66">
        <v>5770</v>
      </c>
      <c r="DD23" s="66">
        <v>243578</v>
      </c>
    </row>
    <row r="24" spans="1:108" x14ac:dyDescent="0.3">
      <c r="A24" s="68" t="s">
        <v>254</v>
      </c>
      <c r="B24" s="55"/>
      <c r="C24" s="103"/>
      <c r="D24" s="103"/>
      <c r="E24" s="55"/>
      <c r="F24" s="104"/>
      <c r="G24" s="104"/>
      <c r="I24" s="110"/>
      <c r="J24" s="110"/>
      <c r="K24" s="18"/>
      <c r="L24" s="18"/>
      <c r="M24" s="18"/>
      <c r="N24" s="55"/>
      <c r="O24" s="66"/>
      <c r="P24" s="66"/>
      <c r="R24" s="66"/>
      <c r="S24" s="66"/>
      <c r="U24" s="66"/>
      <c r="V24" s="66"/>
      <c r="W24" s="55"/>
      <c r="X24" s="66"/>
      <c r="Y24" s="111"/>
      <c r="AA24" s="103"/>
      <c r="AB24" s="103"/>
      <c r="AC24" s="20" t="s">
        <v>122</v>
      </c>
      <c r="AD24" s="104">
        <v>53756</v>
      </c>
      <c r="AE24" s="104">
        <v>10593860</v>
      </c>
      <c r="AF24" s="104">
        <v>34980</v>
      </c>
      <c r="AG24" s="104">
        <v>6958160</v>
      </c>
      <c r="AH24" s="104">
        <v>13431</v>
      </c>
      <c r="AI24" s="104">
        <v>2785200</v>
      </c>
      <c r="AJ24" s="104">
        <v>13711</v>
      </c>
      <c r="AK24" s="104">
        <v>2904220</v>
      </c>
      <c r="AL24" s="104">
        <v>19633</v>
      </c>
      <c r="AM24" s="104">
        <v>4711920</v>
      </c>
      <c r="AO24" s="104"/>
      <c r="AP24" s="104"/>
      <c r="AQ24" s="104"/>
      <c r="AR24" s="104"/>
      <c r="AS24" s="104"/>
      <c r="AT24" s="104"/>
      <c r="AV24" s="103"/>
      <c r="AW24" s="103"/>
      <c r="AX24" s="103"/>
      <c r="AY24" s="103"/>
      <c r="BA24" s="104"/>
      <c r="BB24" s="104"/>
      <c r="BD24" s="103"/>
      <c r="BE24" s="103"/>
      <c r="BF24" s="18"/>
      <c r="BG24" s="61"/>
      <c r="BH24" s="61"/>
      <c r="BJ24" s="103"/>
      <c r="BK24" s="103"/>
      <c r="BM24" s="104"/>
      <c r="BN24" s="104"/>
      <c r="BP24" s="104"/>
      <c r="BQ24" s="104"/>
      <c r="BR24" s="18"/>
      <c r="BS24" s="104"/>
      <c r="BT24" s="104"/>
      <c r="BU24" s="104"/>
      <c r="BV24" s="104"/>
      <c r="BW24" s="61"/>
      <c r="BX24" s="103"/>
      <c r="BY24" s="103"/>
      <c r="BZ24" s="103"/>
      <c r="CA24" s="103"/>
      <c r="CB24" s="103"/>
      <c r="CC24" s="103"/>
      <c r="CD24" s="103"/>
      <c r="CE24" s="103"/>
      <c r="CF24" s="103"/>
      <c r="CG24" s="103"/>
      <c r="CI24" s="103"/>
      <c r="CK24" s="103"/>
      <c r="CL24" s="103"/>
      <c r="CN24" s="103"/>
      <c r="CP24" s="103"/>
      <c r="CQ24" s="103"/>
      <c r="CS24" s="106"/>
      <c r="CU24" s="66"/>
      <c r="CV24" s="66"/>
      <c r="CX24" s="66"/>
      <c r="CZ24" s="66"/>
      <c r="DA24" s="66"/>
      <c r="DB24" s="107"/>
      <c r="DC24" s="66"/>
      <c r="DD24" s="66"/>
    </row>
    <row r="25" spans="1:108" x14ac:dyDescent="0.3">
      <c r="A25" s="68" t="s">
        <v>419</v>
      </c>
      <c r="B25" s="55"/>
      <c r="C25" s="103"/>
      <c r="D25" s="103"/>
      <c r="E25" s="55"/>
      <c r="F25" s="104"/>
      <c r="G25" s="104"/>
      <c r="I25" s="110"/>
      <c r="J25" s="110"/>
      <c r="K25" s="18"/>
      <c r="L25" s="18"/>
      <c r="M25" s="18"/>
      <c r="N25" s="55"/>
      <c r="O25" s="66"/>
      <c r="P25" s="66"/>
      <c r="R25" s="66"/>
      <c r="S25" s="66"/>
      <c r="U25" s="66"/>
      <c r="V25" s="66"/>
      <c r="W25" s="55"/>
      <c r="X25" s="66"/>
      <c r="Y25" s="111"/>
      <c r="AA25" s="103"/>
      <c r="AB25" s="103"/>
      <c r="AC25" s="20" t="s">
        <v>132</v>
      </c>
      <c r="AD25" s="104">
        <v>1415</v>
      </c>
      <c r="AE25" s="104">
        <v>1132000</v>
      </c>
      <c r="AF25" s="53">
        <v>891</v>
      </c>
      <c r="AG25" s="104">
        <v>712800</v>
      </c>
      <c r="AH25" s="104"/>
      <c r="AI25" s="104"/>
      <c r="AJ25" s="104"/>
      <c r="AK25" s="104"/>
      <c r="AL25" s="104"/>
      <c r="AM25" s="104"/>
      <c r="AO25" s="104"/>
      <c r="AP25" s="104"/>
      <c r="AQ25" s="104"/>
      <c r="AR25" s="104"/>
      <c r="AS25" s="104"/>
      <c r="AT25" s="104"/>
      <c r="AV25" s="103"/>
      <c r="AW25" s="103"/>
      <c r="AX25" s="103"/>
      <c r="AY25" s="103"/>
      <c r="BA25" s="104"/>
      <c r="BB25" s="104"/>
      <c r="BD25" s="103"/>
      <c r="BE25" s="103"/>
      <c r="BF25" s="18"/>
      <c r="BG25" s="61"/>
      <c r="BH25" s="61"/>
      <c r="BJ25" s="103"/>
      <c r="BK25" s="103"/>
      <c r="BM25" s="104"/>
      <c r="BN25" s="104"/>
      <c r="BP25" s="104"/>
      <c r="BQ25" s="104"/>
      <c r="BR25" s="18"/>
      <c r="BS25" s="104"/>
      <c r="BT25" s="104"/>
      <c r="BU25" s="104"/>
      <c r="BV25" s="104"/>
      <c r="BW25" s="61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I25" s="103"/>
      <c r="CK25" s="103"/>
      <c r="CL25" s="103"/>
      <c r="CN25" s="103"/>
      <c r="CP25" s="103"/>
      <c r="CQ25" s="103"/>
      <c r="CS25" s="106"/>
      <c r="CU25" s="66"/>
      <c r="CV25" s="66"/>
      <c r="CX25" s="66"/>
      <c r="CZ25" s="66"/>
      <c r="DA25" s="66"/>
      <c r="DB25" s="107"/>
      <c r="DC25" s="66"/>
      <c r="DD25" s="66"/>
    </row>
    <row r="26" spans="1:108" x14ac:dyDescent="0.3">
      <c r="A26" s="68" t="s">
        <v>458</v>
      </c>
      <c r="B26" s="55"/>
      <c r="C26" s="61"/>
      <c r="D26" s="61"/>
      <c r="E26" s="55"/>
      <c r="F26" s="61"/>
      <c r="G26" s="61"/>
      <c r="H26" s="55"/>
      <c r="I26" s="61"/>
      <c r="J26" s="61"/>
      <c r="K26" s="18"/>
      <c r="L26" s="18"/>
      <c r="M26" s="18"/>
      <c r="N26" s="55"/>
      <c r="O26" s="61"/>
      <c r="P26" s="61"/>
      <c r="R26" s="111"/>
      <c r="S26" s="111"/>
      <c r="U26" s="61"/>
      <c r="V26" s="61"/>
      <c r="X26" s="61"/>
      <c r="Y26" s="61"/>
      <c r="AA26" s="61"/>
      <c r="AB26" s="61"/>
      <c r="AD26" s="55"/>
      <c r="AE26" s="55"/>
      <c r="AF26" s="55"/>
      <c r="AG26" s="55"/>
      <c r="AH26" s="53"/>
      <c r="AI26" s="53"/>
      <c r="AJ26" s="53"/>
      <c r="AK26" s="53"/>
      <c r="AL26" s="53"/>
      <c r="AM26" s="53"/>
      <c r="AO26" s="104"/>
      <c r="AP26" s="104"/>
      <c r="AQ26" s="104"/>
      <c r="AR26" s="104"/>
      <c r="AS26" s="104"/>
      <c r="AT26" s="104"/>
      <c r="AV26" s="55"/>
      <c r="AW26" s="61"/>
      <c r="AX26" s="55"/>
      <c r="AY26" s="55"/>
      <c r="BA26" s="61"/>
      <c r="BB26" s="61"/>
      <c r="BD26" s="103"/>
      <c r="BE26" s="103"/>
      <c r="BF26" s="18"/>
      <c r="BG26" s="18"/>
      <c r="BH26" s="18"/>
      <c r="BJ26" s="61"/>
      <c r="BK26" s="72"/>
      <c r="BM26" s="104"/>
      <c r="BN26" s="104"/>
      <c r="BP26" s="104"/>
      <c r="BQ26" s="104"/>
      <c r="BR26" s="18"/>
      <c r="BS26" s="104"/>
      <c r="BT26" s="104"/>
      <c r="BU26" s="104"/>
      <c r="BV26" s="104"/>
      <c r="BW26" s="72"/>
      <c r="BX26" s="103"/>
      <c r="BY26" s="103"/>
      <c r="BZ26" s="103"/>
      <c r="CA26" s="103"/>
      <c r="CG26" s="18"/>
      <c r="CI26" s="103"/>
      <c r="CK26" s="61"/>
      <c r="CL26" s="103"/>
      <c r="CN26" s="103"/>
      <c r="CP26" s="103"/>
      <c r="CQ26" s="103"/>
      <c r="CS26" s="18"/>
      <c r="CX26" s="66"/>
      <c r="CZ26" s="66"/>
      <c r="DB26" s="107"/>
      <c r="DC26" s="66"/>
      <c r="DD26" s="66"/>
    </row>
    <row r="27" spans="1:108" x14ac:dyDescent="0.3">
      <c r="A27" s="68" t="s">
        <v>459</v>
      </c>
      <c r="B27" s="55"/>
      <c r="C27" s="61"/>
      <c r="D27" s="61"/>
      <c r="E27" s="55"/>
      <c r="F27" s="61"/>
      <c r="G27" s="61"/>
      <c r="H27" s="55"/>
      <c r="I27" s="61"/>
      <c r="J27" s="61"/>
      <c r="K27" s="18"/>
      <c r="L27" s="18"/>
      <c r="M27" s="18"/>
      <c r="N27" s="55"/>
      <c r="O27" s="61"/>
      <c r="P27" s="61"/>
      <c r="R27" s="111"/>
      <c r="S27" s="111"/>
      <c r="U27" s="61"/>
      <c r="V27" s="61"/>
      <c r="X27" s="61"/>
      <c r="Y27" s="61"/>
      <c r="AA27" s="61"/>
      <c r="AB27" s="61"/>
      <c r="AD27" s="55"/>
      <c r="AE27" s="55"/>
      <c r="AF27" s="55"/>
      <c r="AG27" s="55"/>
      <c r="AH27" s="53"/>
      <c r="AI27" s="53"/>
      <c r="AJ27" s="53"/>
      <c r="AK27" s="53"/>
      <c r="AL27" s="53"/>
      <c r="AM27" s="53"/>
      <c r="AO27" s="104"/>
      <c r="AP27" s="104"/>
      <c r="AQ27" s="104"/>
      <c r="AR27" s="104"/>
      <c r="AS27" s="104"/>
      <c r="AT27" s="104"/>
      <c r="AV27" s="55"/>
      <c r="AW27" s="61"/>
      <c r="AX27" s="55"/>
      <c r="AY27" s="55"/>
      <c r="BA27" s="61"/>
      <c r="BB27" s="61"/>
      <c r="BC27" s="20" t="s">
        <v>57</v>
      </c>
      <c r="BD27" s="103">
        <v>85513</v>
      </c>
      <c r="BE27" s="103">
        <v>68408</v>
      </c>
      <c r="BF27" s="18" t="s">
        <v>57</v>
      </c>
      <c r="BG27" s="18">
        <v>23177</v>
      </c>
      <c r="BH27" s="18">
        <v>16297</v>
      </c>
      <c r="BI27" s="20" t="s">
        <v>57</v>
      </c>
      <c r="BJ27" s="103">
        <v>53817</v>
      </c>
      <c r="BK27" s="103">
        <v>38748</v>
      </c>
      <c r="BL27" s="20" t="s">
        <v>57</v>
      </c>
      <c r="BM27" s="104">
        <v>55658</v>
      </c>
      <c r="BN27" s="104">
        <v>40074</v>
      </c>
      <c r="BO27" s="20" t="s">
        <v>135</v>
      </c>
      <c r="BP27" s="104">
        <v>20476</v>
      </c>
      <c r="BQ27" s="104">
        <v>8410</v>
      </c>
      <c r="BR27" s="18"/>
      <c r="BS27" s="104"/>
      <c r="BT27" s="104"/>
      <c r="BU27" s="104"/>
      <c r="BV27" s="104"/>
      <c r="BW27" s="72"/>
      <c r="BX27" s="103"/>
      <c r="BY27" s="103"/>
      <c r="BZ27" s="103"/>
      <c r="CA27" s="103"/>
      <c r="CG27" s="18"/>
      <c r="CI27" s="103"/>
      <c r="CK27" s="61"/>
      <c r="CL27" s="103"/>
      <c r="CN27" s="103"/>
      <c r="CP27" s="103"/>
      <c r="CQ27" s="103"/>
      <c r="CS27" s="18"/>
      <c r="CX27" s="66"/>
      <c r="CZ27" s="66"/>
      <c r="DB27" s="107"/>
      <c r="DC27" s="66"/>
      <c r="DD27" s="66"/>
    </row>
    <row r="28" spans="1:108" x14ac:dyDescent="0.3">
      <c r="A28" s="68" t="s">
        <v>127</v>
      </c>
      <c r="B28" s="55" t="s">
        <v>119</v>
      </c>
      <c r="C28" s="103">
        <v>13937</v>
      </c>
      <c r="D28" s="103">
        <v>480748</v>
      </c>
      <c r="E28" s="55"/>
      <c r="F28" s="61"/>
      <c r="G28" s="61"/>
      <c r="H28" s="55"/>
      <c r="I28" s="61"/>
      <c r="J28" s="61"/>
      <c r="K28" s="18"/>
      <c r="L28" s="18"/>
      <c r="M28" s="18"/>
      <c r="N28" s="55"/>
      <c r="O28" s="61"/>
      <c r="P28" s="61"/>
      <c r="R28" s="61"/>
      <c r="S28" s="61"/>
      <c r="U28" s="61"/>
      <c r="V28" s="61"/>
      <c r="X28" s="61"/>
      <c r="Y28" s="61"/>
      <c r="AA28" s="61"/>
      <c r="AB28" s="61"/>
      <c r="AD28" s="55"/>
      <c r="AE28" s="61"/>
      <c r="AF28" s="55"/>
      <c r="AG28" s="55"/>
      <c r="AH28" s="55"/>
      <c r="AI28" s="55"/>
      <c r="AJ28" s="55"/>
      <c r="AK28" s="55"/>
      <c r="AL28" s="55"/>
      <c r="AM28" s="55"/>
      <c r="AO28" s="104"/>
      <c r="AP28" s="104"/>
      <c r="AQ28" s="104"/>
      <c r="AR28" s="104"/>
      <c r="AS28" s="104"/>
      <c r="AT28" s="104"/>
      <c r="AV28" s="55"/>
      <c r="AW28" s="61"/>
      <c r="AX28" s="55"/>
      <c r="AY28" s="55"/>
      <c r="BA28" s="61"/>
      <c r="BB28" s="61"/>
      <c r="BD28" s="103"/>
      <c r="BE28" s="103"/>
      <c r="BF28" s="18"/>
      <c r="BG28" s="18"/>
      <c r="BH28" s="18"/>
      <c r="BJ28" s="72"/>
      <c r="BK28" s="72"/>
      <c r="BM28" s="104"/>
      <c r="BN28" s="104"/>
      <c r="BP28" s="104"/>
      <c r="BQ28" s="104"/>
      <c r="BR28" s="18"/>
      <c r="BS28" s="104"/>
      <c r="BT28" s="104"/>
      <c r="BU28" s="104"/>
      <c r="BV28" s="104"/>
      <c r="BW28" s="61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I28" s="61"/>
      <c r="CK28" s="103"/>
      <c r="CL28" s="103"/>
      <c r="CN28" s="103"/>
      <c r="CP28" s="103"/>
      <c r="CQ28" s="103"/>
      <c r="CS28" s="66"/>
      <c r="CU28" s="66"/>
      <c r="CX28" s="66"/>
      <c r="CZ28" s="66"/>
      <c r="DB28" s="107"/>
      <c r="DC28" s="66"/>
      <c r="DD28" s="66"/>
    </row>
    <row r="29" spans="1:108" x14ac:dyDescent="0.3">
      <c r="A29" s="68" t="s">
        <v>255</v>
      </c>
      <c r="B29" s="55"/>
      <c r="C29" s="61"/>
      <c r="D29" s="61"/>
      <c r="E29" s="55"/>
      <c r="F29" s="61"/>
      <c r="G29" s="61"/>
      <c r="H29" s="55"/>
      <c r="I29" s="61"/>
      <c r="J29" s="61"/>
      <c r="K29" s="18"/>
      <c r="L29" s="18"/>
      <c r="M29" s="18"/>
      <c r="N29" s="55"/>
      <c r="O29" s="61"/>
      <c r="P29" s="61"/>
      <c r="R29" s="61"/>
      <c r="S29" s="61"/>
      <c r="U29" s="61"/>
      <c r="V29" s="61"/>
      <c r="X29" s="61"/>
      <c r="Y29" s="61"/>
      <c r="AA29" s="61"/>
      <c r="AB29" s="61"/>
      <c r="AD29" s="55"/>
      <c r="AE29" s="61"/>
      <c r="AF29" s="55"/>
      <c r="AG29" s="55"/>
      <c r="AH29" s="55"/>
      <c r="AI29" s="55"/>
      <c r="AJ29" s="55"/>
      <c r="AK29" s="55"/>
      <c r="AL29" s="55"/>
      <c r="AM29" s="55"/>
      <c r="AO29" s="104"/>
      <c r="AP29" s="104"/>
      <c r="AQ29" s="104"/>
      <c r="AR29" s="104"/>
      <c r="AS29" s="104"/>
      <c r="AT29" s="104"/>
      <c r="AV29" s="55"/>
      <c r="AW29" s="61"/>
      <c r="AX29" s="55"/>
      <c r="AY29" s="55"/>
      <c r="BA29" s="55"/>
      <c r="BB29" s="61"/>
      <c r="BD29" s="103"/>
      <c r="BE29" s="103"/>
      <c r="BF29" s="18"/>
      <c r="BG29" s="18"/>
      <c r="BH29" s="18"/>
      <c r="BJ29" s="72"/>
      <c r="BK29" s="72"/>
      <c r="BM29" s="61"/>
      <c r="BN29" s="61"/>
      <c r="BP29" s="104"/>
      <c r="BQ29" s="104"/>
      <c r="BR29" s="18"/>
      <c r="BS29" s="104"/>
      <c r="BT29" s="104"/>
      <c r="BU29" s="104"/>
      <c r="BV29" s="104"/>
      <c r="BW29" s="18"/>
      <c r="BX29" s="61"/>
      <c r="BY29" s="61"/>
      <c r="BZ29" s="18"/>
      <c r="CA29" s="18"/>
      <c r="CB29" s="61"/>
      <c r="CC29" s="61"/>
      <c r="CD29" s="61"/>
      <c r="CE29" s="61"/>
      <c r="CF29" s="61"/>
      <c r="CG29" s="103"/>
      <c r="CH29" s="20" t="s">
        <v>132</v>
      </c>
      <c r="CI29" s="103">
        <v>7744</v>
      </c>
      <c r="CJ29" s="20" t="s">
        <v>120</v>
      </c>
      <c r="CK29" s="61">
        <v>681</v>
      </c>
      <c r="CL29" s="103">
        <v>17744</v>
      </c>
      <c r="CM29" s="20" t="s">
        <v>132</v>
      </c>
      <c r="CN29" s="103">
        <v>15283</v>
      </c>
      <c r="CO29" s="20" t="s">
        <v>120</v>
      </c>
      <c r="CP29" s="103">
        <v>1449</v>
      </c>
      <c r="CQ29" s="103">
        <v>54385</v>
      </c>
      <c r="CR29" s="20" t="s">
        <v>132</v>
      </c>
      <c r="CS29" s="66">
        <v>14717</v>
      </c>
      <c r="CT29" s="20" t="s">
        <v>120</v>
      </c>
      <c r="CU29" s="66">
        <v>1410</v>
      </c>
      <c r="CV29" s="66">
        <v>40309</v>
      </c>
      <c r="CW29" s="20" t="s">
        <v>132</v>
      </c>
      <c r="CX29" s="66">
        <v>17127</v>
      </c>
      <c r="CY29" s="20" t="s">
        <v>120</v>
      </c>
      <c r="CZ29" s="66">
        <v>1654</v>
      </c>
      <c r="DA29" s="66">
        <v>50867</v>
      </c>
      <c r="DB29" s="107" t="s">
        <v>120</v>
      </c>
      <c r="DC29" s="66">
        <v>1494</v>
      </c>
      <c r="DD29" s="66">
        <v>33502</v>
      </c>
    </row>
    <row r="30" spans="1:108" x14ac:dyDescent="0.3">
      <c r="A30" s="68" t="s">
        <v>460</v>
      </c>
      <c r="B30" s="55"/>
      <c r="C30" s="61"/>
      <c r="D30" s="61"/>
      <c r="E30" s="55"/>
      <c r="F30" s="61"/>
      <c r="G30" s="61"/>
      <c r="H30" s="55"/>
      <c r="I30" s="61"/>
      <c r="J30" s="61"/>
      <c r="K30" s="18" t="s">
        <v>120</v>
      </c>
      <c r="L30" s="18">
        <v>6600</v>
      </c>
      <c r="M30" s="18">
        <v>32000</v>
      </c>
      <c r="N30" s="55" t="s">
        <v>120</v>
      </c>
      <c r="O30" s="61">
        <v>1504</v>
      </c>
      <c r="P30" s="66">
        <v>11200</v>
      </c>
      <c r="Q30" s="20" t="s">
        <v>120</v>
      </c>
      <c r="R30" s="66">
        <v>1150</v>
      </c>
      <c r="S30" s="66">
        <v>4600</v>
      </c>
      <c r="T30" s="20" t="s">
        <v>120</v>
      </c>
      <c r="U30" s="66">
        <v>4900</v>
      </c>
      <c r="V30" s="66">
        <v>22500</v>
      </c>
      <c r="W30" s="20" t="s">
        <v>120</v>
      </c>
      <c r="X30" s="66">
        <v>3360</v>
      </c>
      <c r="Y30" s="66">
        <v>15800</v>
      </c>
      <c r="Z30" s="20" t="s">
        <v>120</v>
      </c>
      <c r="AA30" s="103">
        <v>4055</v>
      </c>
      <c r="AB30" s="103">
        <v>20270</v>
      </c>
      <c r="AC30" s="20" t="s">
        <v>120</v>
      </c>
      <c r="AD30" s="103">
        <v>13860</v>
      </c>
      <c r="AE30" s="104">
        <v>1257060</v>
      </c>
      <c r="AF30" s="103">
        <v>3846</v>
      </c>
      <c r="AG30" s="104">
        <v>377920</v>
      </c>
      <c r="AH30" s="103">
        <v>5453</v>
      </c>
      <c r="AI30" s="104">
        <v>542190</v>
      </c>
      <c r="AJ30" s="103">
        <v>9922</v>
      </c>
      <c r="AK30" s="104">
        <v>992200</v>
      </c>
      <c r="AL30" s="103">
        <v>6610</v>
      </c>
      <c r="AM30" s="104">
        <v>661000</v>
      </c>
      <c r="AN30" s="20" t="s">
        <v>120</v>
      </c>
      <c r="AO30" s="104">
        <v>8986</v>
      </c>
      <c r="AP30" s="104">
        <v>40437</v>
      </c>
      <c r="AQ30" s="104">
        <v>10153</v>
      </c>
      <c r="AR30" s="104">
        <v>45688</v>
      </c>
      <c r="AS30" s="104">
        <v>9643</v>
      </c>
      <c r="AT30" s="104">
        <v>43394</v>
      </c>
      <c r="AU30" s="20" t="s">
        <v>120</v>
      </c>
      <c r="AV30" s="103">
        <v>10903</v>
      </c>
      <c r="AW30" s="103">
        <v>49064</v>
      </c>
      <c r="AX30" s="103">
        <v>8000</v>
      </c>
      <c r="AY30" s="103">
        <v>35000</v>
      </c>
      <c r="AZ30" s="20" t="s">
        <v>120</v>
      </c>
      <c r="BA30" s="104">
        <v>8772</v>
      </c>
      <c r="BB30" s="104">
        <v>35088</v>
      </c>
      <c r="BC30" s="20" t="s">
        <v>120</v>
      </c>
      <c r="BD30" s="103">
        <v>10795</v>
      </c>
      <c r="BE30" s="103">
        <v>45340</v>
      </c>
      <c r="BF30" s="18" t="s">
        <v>120</v>
      </c>
      <c r="BG30" s="61">
        <v>12893</v>
      </c>
      <c r="BH30" s="61">
        <v>54150</v>
      </c>
      <c r="BI30" s="20" t="s">
        <v>120</v>
      </c>
      <c r="BJ30" s="103">
        <v>13385</v>
      </c>
      <c r="BK30" s="103">
        <v>53540</v>
      </c>
      <c r="BL30" s="20" t="s">
        <v>120</v>
      </c>
      <c r="BM30" s="104">
        <v>10000</v>
      </c>
      <c r="BN30" s="104">
        <v>42500</v>
      </c>
      <c r="BO30" s="20" t="s">
        <v>120</v>
      </c>
      <c r="BP30" s="104">
        <v>5500</v>
      </c>
      <c r="BQ30" s="104">
        <v>23375</v>
      </c>
      <c r="BR30" s="18" t="s">
        <v>120</v>
      </c>
      <c r="BS30" s="104">
        <v>12204</v>
      </c>
      <c r="BT30" s="104">
        <v>35146</v>
      </c>
      <c r="BU30" s="104">
        <v>16051</v>
      </c>
      <c r="BV30" s="104">
        <v>56742</v>
      </c>
      <c r="BW30" s="61" t="s">
        <v>120</v>
      </c>
      <c r="BX30" s="103">
        <v>16792</v>
      </c>
      <c r="BY30" s="103">
        <v>52312</v>
      </c>
      <c r="BZ30" s="103">
        <v>16724</v>
      </c>
      <c r="CA30" s="103">
        <v>53028</v>
      </c>
      <c r="CB30" s="103">
        <v>14673</v>
      </c>
      <c r="CC30" s="103">
        <v>45016</v>
      </c>
      <c r="CD30" s="103">
        <v>11291</v>
      </c>
      <c r="CE30" s="103">
        <v>46539</v>
      </c>
      <c r="CF30" s="103">
        <v>13103</v>
      </c>
      <c r="CG30" s="103">
        <v>32052</v>
      </c>
      <c r="CI30" s="61"/>
      <c r="CJ30" s="20" t="s">
        <v>120</v>
      </c>
      <c r="CK30" s="103">
        <v>17565</v>
      </c>
      <c r="CL30" s="103">
        <v>51629</v>
      </c>
      <c r="CN30" s="103"/>
      <c r="CO30" s="20" t="s">
        <v>120</v>
      </c>
      <c r="CP30" s="103">
        <v>13182</v>
      </c>
      <c r="CQ30" s="103">
        <v>61265</v>
      </c>
      <c r="CS30" s="106"/>
      <c r="CT30" s="20" t="s">
        <v>120</v>
      </c>
      <c r="CU30" s="66">
        <v>28559</v>
      </c>
      <c r="CV30" s="66">
        <v>55496</v>
      </c>
      <c r="CX30" s="106" t="s">
        <v>256</v>
      </c>
      <c r="CY30" s="20" t="s">
        <v>120</v>
      </c>
      <c r="CZ30" s="66">
        <v>20304</v>
      </c>
      <c r="DA30" s="66">
        <v>56007</v>
      </c>
      <c r="DB30" s="73" t="s">
        <v>120</v>
      </c>
      <c r="DC30" s="66">
        <v>22363</v>
      </c>
      <c r="DD30" s="66">
        <v>88106</v>
      </c>
    </row>
    <row r="31" spans="1:108" x14ac:dyDescent="0.3">
      <c r="A31" s="68" t="s">
        <v>203</v>
      </c>
      <c r="B31" s="55"/>
      <c r="C31" s="61"/>
      <c r="D31" s="61"/>
      <c r="E31" s="55"/>
      <c r="F31" s="61"/>
      <c r="G31" s="61"/>
      <c r="H31" s="55"/>
      <c r="I31" s="61"/>
      <c r="J31" s="61"/>
      <c r="K31" s="18"/>
      <c r="L31" s="18"/>
      <c r="M31" s="18"/>
      <c r="O31" s="61"/>
      <c r="P31" s="61"/>
      <c r="R31" s="61"/>
      <c r="S31" s="61"/>
      <c r="U31" s="61"/>
      <c r="V31" s="61"/>
      <c r="X31" s="61"/>
      <c r="Y31" s="61"/>
      <c r="AA31" s="61"/>
      <c r="AB31" s="61"/>
      <c r="AC31" s="20" t="s">
        <v>245</v>
      </c>
      <c r="AD31" s="104">
        <v>169993</v>
      </c>
      <c r="AE31" s="104">
        <v>4829650</v>
      </c>
      <c r="AF31" s="104">
        <v>147383</v>
      </c>
      <c r="AG31" s="104">
        <v>4162890</v>
      </c>
      <c r="AH31" s="104">
        <v>237253</v>
      </c>
      <c r="AI31" s="104">
        <v>7531300</v>
      </c>
      <c r="AJ31" s="104">
        <v>125843</v>
      </c>
      <c r="AK31" s="104">
        <v>8460960</v>
      </c>
      <c r="AL31" s="104">
        <v>257550</v>
      </c>
      <c r="AM31" s="104">
        <v>9654410</v>
      </c>
      <c r="AN31" s="20" t="s">
        <v>252</v>
      </c>
      <c r="AO31" s="104">
        <v>140000</v>
      </c>
      <c r="AP31" s="104">
        <v>280000</v>
      </c>
      <c r="AQ31" s="104">
        <v>320000</v>
      </c>
      <c r="AR31" s="104">
        <v>640000</v>
      </c>
      <c r="AS31" s="104">
        <v>340000</v>
      </c>
      <c r="AT31" s="104">
        <v>765000</v>
      </c>
      <c r="AU31" s="20" t="s">
        <v>252</v>
      </c>
      <c r="AV31" s="103">
        <v>160000</v>
      </c>
      <c r="AW31" s="103">
        <v>350000</v>
      </c>
      <c r="AX31" s="103">
        <v>334360</v>
      </c>
      <c r="AY31" s="103">
        <v>337150</v>
      </c>
      <c r="BA31" s="72"/>
      <c r="BB31" s="104"/>
      <c r="BC31" s="20" t="s">
        <v>257</v>
      </c>
      <c r="BD31" s="103">
        <v>46587</v>
      </c>
      <c r="BE31" s="103">
        <v>186348</v>
      </c>
      <c r="BF31" s="20" t="s">
        <v>257</v>
      </c>
      <c r="BG31" s="61">
        <v>39966</v>
      </c>
      <c r="BH31" s="61">
        <v>199830</v>
      </c>
      <c r="BI31" s="20" t="s">
        <v>257</v>
      </c>
      <c r="BJ31" s="103">
        <v>45548</v>
      </c>
      <c r="BK31" s="103">
        <v>182192</v>
      </c>
      <c r="BL31" s="20" t="s">
        <v>257</v>
      </c>
      <c r="BM31" s="104">
        <v>52136</v>
      </c>
      <c r="BN31" s="104">
        <v>208544</v>
      </c>
      <c r="BO31" s="20" t="s">
        <v>257</v>
      </c>
      <c r="BP31" s="104">
        <v>67737</v>
      </c>
      <c r="BQ31" s="104">
        <v>432290</v>
      </c>
      <c r="BR31" s="18" t="s">
        <v>120</v>
      </c>
      <c r="BS31" s="104">
        <v>2307</v>
      </c>
      <c r="BT31" s="104">
        <v>139627</v>
      </c>
      <c r="BU31" s="104">
        <v>8078</v>
      </c>
      <c r="BV31" s="104">
        <v>341557</v>
      </c>
      <c r="BW31" s="61" t="s">
        <v>120</v>
      </c>
      <c r="BX31" s="103">
        <v>9149</v>
      </c>
      <c r="BY31" s="103">
        <v>365102</v>
      </c>
      <c r="BZ31" s="103">
        <v>10142</v>
      </c>
      <c r="CA31" s="103">
        <v>387624</v>
      </c>
      <c r="CB31" s="103">
        <v>8653</v>
      </c>
      <c r="CC31" s="103">
        <v>320097</v>
      </c>
      <c r="CD31" s="103">
        <v>16264</v>
      </c>
      <c r="CE31" s="103">
        <v>592496</v>
      </c>
      <c r="CF31" s="103">
        <v>12797</v>
      </c>
      <c r="CG31" s="103">
        <v>452728</v>
      </c>
      <c r="CI31" s="61"/>
      <c r="CK31" s="103"/>
      <c r="CL31" s="103"/>
      <c r="CN31" s="103"/>
      <c r="CP31" s="103"/>
      <c r="CQ31" s="103"/>
      <c r="CS31" s="106"/>
      <c r="CU31" s="66"/>
      <c r="CV31" s="66"/>
      <c r="CX31" s="106"/>
      <c r="CZ31" s="66"/>
      <c r="DA31" s="66"/>
      <c r="DB31" s="73"/>
      <c r="DC31" s="66"/>
      <c r="DD31" s="66"/>
    </row>
    <row r="32" spans="1:108" x14ac:dyDescent="0.3">
      <c r="A32" s="68" t="s">
        <v>258</v>
      </c>
      <c r="B32" s="55"/>
      <c r="C32" s="61"/>
      <c r="D32" s="61"/>
      <c r="E32" s="55"/>
      <c r="F32" s="61"/>
      <c r="G32" s="61"/>
      <c r="H32" s="55"/>
      <c r="I32" s="61"/>
      <c r="J32" s="61"/>
      <c r="K32" s="18"/>
      <c r="L32" s="18"/>
      <c r="M32" s="18"/>
      <c r="O32" s="61"/>
      <c r="P32" s="61"/>
      <c r="R32" s="61"/>
      <c r="S32" s="61"/>
      <c r="U32" s="61"/>
      <c r="V32" s="61"/>
      <c r="X32" s="61"/>
      <c r="Y32" s="61"/>
      <c r="AA32" s="61"/>
      <c r="AB32" s="61"/>
      <c r="AD32" s="55"/>
      <c r="AE32" s="61"/>
      <c r="AF32" s="55"/>
      <c r="AG32" s="55"/>
      <c r="AH32" s="55"/>
      <c r="AI32" s="55"/>
      <c r="AJ32" s="55"/>
      <c r="AK32" s="55"/>
      <c r="AL32" s="55"/>
      <c r="AM32" s="55"/>
      <c r="AO32" s="104"/>
      <c r="AP32" s="104"/>
      <c r="AQ32" s="104"/>
      <c r="AR32" s="104"/>
      <c r="AS32" s="104"/>
      <c r="AT32" s="104"/>
      <c r="BA32" s="61"/>
      <c r="BB32" s="61"/>
      <c r="BC32" s="20" t="s">
        <v>57</v>
      </c>
      <c r="BD32" s="103">
        <v>208197</v>
      </c>
      <c r="BE32" s="103">
        <v>83280</v>
      </c>
      <c r="BF32" s="20" t="s">
        <v>57</v>
      </c>
      <c r="BG32" s="18">
        <v>102389</v>
      </c>
      <c r="BH32" s="18">
        <v>49147</v>
      </c>
      <c r="BI32" s="20" t="s">
        <v>57</v>
      </c>
      <c r="BJ32" s="103">
        <v>120760</v>
      </c>
      <c r="BK32" s="103">
        <v>48304</v>
      </c>
      <c r="BL32" s="20" t="s">
        <v>57</v>
      </c>
      <c r="BM32" s="104">
        <v>142172</v>
      </c>
      <c r="BN32" s="104">
        <v>56869</v>
      </c>
      <c r="BP32" s="104"/>
      <c r="BQ32" s="104"/>
      <c r="BR32" s="18"/>
      <c r="BS32" s="104"/>
      <c r="BT32" s="104"/>
      <c r="BU32" s="104"/>
      <c r="BV32" s="104"/>
      <c r="BW32" s="61"/>
      <c r="BX32" s="55"/>
      <c r="BY32" s="55"/>
      <c r="CI32" s="103"/>
      <c r="CK32" s="103"/>
      <c r="CL32" s="103"/>
      <c r="CN32" s="103"/>
      <c r="CP32" s="103"/>
      <c r="CQ32" s="103"/>
      <c r="CS32" s="66"/>
      <c r="CU32" s="66"/>
      <c r="CX32" s="66"/>
      <c r="CZ32" s="66"/>
      <c r="DB32" s="107"/>
      <c r="DC32" s="66"/>
    </row>
    <row r="33" spans="1:108" x14ac:dyDescent="0.3">
      <c r="A33" s="68" t="s">
        <v>203</v>
      </c>
      <c r="B33" s="55"/>
      <c r="C33" s="61"/>
      <c r="D33" s="61"/>
      <c r="E33" s="55"/>
      <c r="F33" s="61"/>
      <c r="G33" s="61"/>
      <c r="H33" s="55"/>
      <c r="I33" s="61"/>
      <c r="J33" s="61"/>
      <c r="K33" s="18"/>
      <c r="L33" s="18"/>
      <c r="M33" s="18"/>
      <c r="O33" s="61"/>
      <c r="P33" s="61"/>
      <c r="R33" s="61"/>
      <c r="S33" s="61"/>
      <c r="U33" s="61"/>
      <c r="V33" s="61"/>
      <c r="X33" s="61"/>
      <c r="Y33" s="61"/>
      <c r="AA33" s="61"/>
      <c r="AB33" s="61"/>
      <c r="AD33" s="55"/>
      <c r="AE33" s="61"/>
      <c r="AF33" s="55"/>
      <c r="AG33" s="55"/>
      <c r="AH33" s="55"/>
      <c r="AI33" s="55"/>
      <c r="AJ33" s="55"/>
      <c r="AK33" s="55"/>
      <c r="AL33" s="55"/>
      <c r="AM33" s="55"/>
      <c r="AO33" s="104"/>
      <c r="AP33" s="104"/>
      <c r="AQ33" s="104"/>
      <c r="AR33" s="104"/>
      <c r="AS33" s="104"/>
      <c r="AT33" s="104"/>
      <c r="AV33" s="55"/>
      <c r="AW33" s="61"/>
      <c r="AX33" s="55"/>
      <c r="AY33" s="55"/>
      <c r="BA33" s="61"/>
      <c r="BB33" s="61"/>
      <c r="BC33" s="20" t="s">
        <v>125</v>
      </c>
      <c r="BD33" s="103">
        <v>80</v>
      </c>
      <c r="BE33" s="103">
        <v>48</v>
      </c>
      <c r="BG33" s="18"/>
      <c r="BH33" s="18"/>
      <c r="BJ33" s="103"/>
      <c r="BK33" s="103"/>
      <c r="BM33" s="55"/>
      <c r="BN33" s="55"/>
      <c r="BP33" s="104"/>
      <c r="BQ33" s="104"/>
      <c r="BR33" s="18"/>
      <c r="BS33" s="104"/>
      <c r="BT33" s="104"/>
      <c r="BU33" s="104"/>
      <c r="BV33" s="104"/>
      <c r="BW33" s="61"/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I33" s="103"/>
      <c r="CK33" s="103"/>
      <c r="CL33" s="103"/>
      <c r="CN33" s="103"/>
      <c r="CP33" s="103"/>
      <c r="CQ33" s="103"/>
      <c r="CS33" s="66"/>
      <c r="CU33" s="66"/>
      <c r="CV33" s="66"/>
      <c r="CX33" s="66"/>
      <c r="CZ33" s="66"/>
      <c r="DA33" s="66"/>
      <c r="DB33" s="107"/>
      <c r="DC33" s="66"/>
      <c r="DD33" s="66"/>
    </row>
    <row r="34" spans="1:108" x14ac:dyDescent="0.3">
      <c r="A34" s="68" t="s">
        <v>203</v>
      </c>
      <c r="B34" s="55"/>
      <c r="C34" s="61"/>
      <c r="D34" s="61"/>
      <c r="E34" s="55"/>
      <c r="F34" s="61"/>
      <c r="G34" s="61"/>
      <c r="H34" s="55"/>
      <c r="I34" s="61"/>
      <c r="J34" s="61"/>
      <c r="K34" s="18"/>
      <c r="L34" s="18"/>
      <c r="M34" s="18"/>
      <c r="O34" s="61"/>
      <c r="P34" s="61"/>
      <c r="R34" s="61"/>
      <c r="S34" s="61"/>
      <c r="U34" s="61"/>
      <c r="V34" s="61"/>
      <c r="X34" s="61"/>
      <c r="Y34" s="61"/>
      <c r="AA34" s="61"/>
      <c r="AB34" s="61"/>
      <c r="AD34" s="55"/>
      <c r="AE34" s="61"/>
      <c r="AF34" s="55"/>
      <c r="AG34" s="55"/>
      <c r="AH34" s="55"/>
      <c r="AI34" s="55"/>
      <c r="AJ34" s="55"/>
      <c r="AK34" s="55"/>
      <c r="AL34" s="55"/>
      <c r="AM34" s="55"/>
      <c r="AO34" s="104"/>
      <c r="AP34" s="104"/>
      <c r="AQ34" s="104"/>
      <c r="AR34" s="104"/>
      <c r="AS34" s="104"/>
      <c r="AT34" s="104"/>
      <c r="AV34" s="55"/>
      <c r="AW34" s="61"/>
      <c r="AX34" s="55"/>
      <c r="AY34" s="55"/>
      <c r="BA34" s="61"/>
      <c r="BB34" s="61"/>
      <c r="BC34" s="20" t="s">
        <v>121</v>
      </c>
      <c r="BD34" s="103">
        <v>92587</v>
      </c>
      <c r="BE34" s="103">
        <v>18516</v>
      </c>
      <c r="BF34" s="20" t="s">
        <v>121</v>
      </c>
      <c r="BG34" s="18">
        <v>49260</v>
      </c>
      <c r="BH34" s="18">
        <v>11856</v>
      </c>
      <c r="BI34" s="20" t="s">
        <v>121</v>
      </c>
      <c r="BJ34" s="103">
        <v>62421</v>
      </c>
      <c r="BK34" s="103">
        <v>12484</v>
      </c>
      <c r="BL34" s="20" t="s">
        <v>121</v>
      </c>
      <c r="BM34" s="104">
        <v>82277</v>
      </c>
      <c r="BN34" s="104">
        <v>16455</v>
      </c>
      <c r="BP34" s="104"/>
      <c r="BQ34" s="104"/>
      <c r="BR34" s="18"/>
      <c r="BS34" s="104"/>
      <c r="BT34" s="104"/>
      <c r="BU34" s="104"/>
      <c r="BV34" s="104"/>
      <c r="BW34" s="61"/>
      <c r="BX34" s="103"/>
      <c r="BY34" s="103"/>
      <c r="BZ34" s="103"/>
      <c r="CA34" s="103"/>
      <c r="CB34" s="103"/>
      <c r="CC34" s="103"/>
      <c r="CD34" s="103"/>
      <c r="CE34" s="103"/>
      <c r="CF34" s="103"/>
      <c r="CG34" s="103"/>
      <c r="CI34" s="103"/>
      <c r="CK34" s="103"/>
      <c r="CL34" s="103"/>
      <c r="CN34" s="103"/>
      <c r="CP34" s="103"/>
      <c r="CQ34" s="103"/>
      <c r="CS34" s="66"/>
      <c r="CU34" s="66"/>
      <c r="CV34" s="66"/>
      <c r="CX34" s="66"/>
      <c r="CZ34" s="66"/>
      <c r="DA34" s="66"/>
      <c r="DB34" s="107"/>
      <c r="DC34" s="66"/>
      <c r="DD34" s="66"/>
    </row>
    <row r="35" spans="1:108" x14ac:dyDescent="0.3">
      <c r="A35" s="68" t="s">
        <v>203</v>
      </c>
      <c r="B35" s="55"/>
      <c r="C35" s="61"/>
      <c r="D35" s="61"/>
      <c r="E35" s="55"/>
      <c r="F35" s="61"/>
      <c r="G35" s="61"/>
      <c r="H35" s="55"/>
      <c r="I35" s="61"/>
      <c r="J35" s="61"/>
      <c r="K35" s="18"/>
      <c r="L35" s="18"/>
      <c r="M35" s="18"/>
      <c r="O35" s="61"/>
      <c r="P35" s="61"/>
      <c r="R35" s="61"/>
      <c r="S35" s="61"/>
      <c r="U35" s="61"/>
      <c r="V35" s="61"/>
      <c r="X35" s="61"/>
      <c r="Y35" s="61"/>
      <c r="AA35" s="61"/>
      <c r="AB35" s="61"/>
      <c r="AD35" s="55"/>
      <c r="AE35" s="61"/>
      <c r="AF35" s="55"/>
      <c r="AG35" s="55"/>
      <c r="AH35" s="55"/>
      <c r="AI35" s="55"/>
      <c r="AJ35" s="55"/>
      <c r="AK35" s="55"/>
      <c r="AL35" s="55"/>
      <c r="AM35" s="55"/>
      <c r="AO35" s="104"/>
      <c r="AP35" s="104"/>
      <c r="AQ35" s="104"/>
      <c r="AR35" s="104"/>
      <c r="AS35" s="104"/>
      <c r="AT35" s="104"/>
      <c r="AV35" s="55"/>
      <c r="AW35" s="61"/>
      <c r="AX35" s="55"/>
      <c r="AY35" s="55"/>
      <c r="BA35" s="61"/>
      <c r="BB35" s="61"/>
      <c r="BC35" s="20" t="s">
        <v>120</v>
      </c>
      <c r="BD35" s="103">
        <v>3080</v>
      </c>
      <c r="BE35" s="103">
        <v>89280</v>
      </c>
      <c r="BF35" s="20" t="s">
        <v>120</v>
      </c>
      <c r="BG35" s="18">
        <v>50415</v>
      </c>
      <c r="BH35" s="18">
        <v>90745</v>
      </c>
      <c r="BJ35" s="103"/>
      <c r="BK35" s="103"/>
      <c r="BL35" s="20" t="s">
        <v>120</v>
      </c>
      <c r="BM35" s="104">
        <v>2988</v>
      </c>
      <c r="BN35" s="104">
        <v>94688</v>
      </c>
      <c r="BP35" s="104"/>
      <c r="BQ35" s="104"/>
      <c r="BR35" s="18"/>
      <c r="BS35" s="104"/>
      <c r="BT35" s="104"/>
      <c r="BU35" s="104"/>
      <c r="BV35" s="104"/>
      <c r="BW35" s="61"/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I35" s="103"/>
      <c r="CK35" s="103"/>
      <c r="CL35" s="103"/>
      <c r="CN35" s="103"/>
      <c r="CP35" s="103"/>
      <c r="CQ35" s="103"/>
      <c r="CS35" s="66"/>
      <c r="CU35" s="66"/>
      <c r="CV35" s="66"/>
      <c r="CX35" s="66"/>
      <c r="CZ35" s="66"/>
      <c r="DA35" s="66"/>
      <c r="DB35" s="107"/>
      <c r="DC35" s="66"/>
      <c r="DD35" s="66"/>
    </row>
    <row r="36" spans="1:108" x14ac:dyDescent="0.3">
      <c r="A36" s="68" t="s">
        <v>461</v>
      </c>
      <c r="B36" s="55"/>
      <c r="C36" s="61"/>
      <c r="D36" s="61"/>
      <c r="E36" s="55"/>
      <c r="F36" s="61"/>
      <c r="G36" s="61"/>
      <c r="I36" s="61"/>
      <c r="J36" s="61"/>
      <c r="K36" s="18"/>
      <c r="L36" s="18"/>
      <c r="M36" s="18"/>
      <c r="O36" s="61"/>
      <c r="P36" s="61"/>
      <c r="R36" s="61"/>
      <c r="S36" s="61"/>
      <c r="U36" s="61"/>
      <c r="V36" s="61"/>
      <c r="X36" s="61"/>
      <c r="Y36" s="61"/>
      <c r="AA36" s="61"/>
      <c r="AB36" s="61"/>
      <c r="AD36" s="55"/>
      <c r="AE36" s="61"/>
      <c r="AF36" s="55"/>
      <c r="AG36" s="55"/>
      <c r="AH36" s="55"/>
      <c r="AI36" s="55"/>
      <c r="AJ36" s="55"/>
      <c r="AK36" s="55"/>
      <c r="AL36" s="55"/>
      <c r="AM36" s="55"/>
      <c r="AO36" s="104"/>
      <c r="AP36" s="104"/>
      <c r="AQ36" s="104"/>
      <c r="AR36" s="104"/>
      <c r="AS36" s="104"/>
      <c r="AT36" s="104"/>
      <c r="AV36" s="55"/>
      <c r="AW36" s="61"/>
      <c r="AX36" s="55"/>
      <c r="AY36" s="55"/>
      <c r="BA36" s="61"/>
      <c r="BB36" s="61"/>
      <c r="BD36" s="103"/>
      <c r="BE36" s="103"/>
      <c r="BF36" s="18"/>
      <c r="BG36" s="18"/>
      <c r="BH36" s="18"/>
      <c r="BI36" s="18"/>
      <c r="BJ36" s="61"/>
      <c r="BK36" s="72"/>
      <c r="BO36" s="20" t="s">
        <v>245</v>
      </c>
      <c r="BP36" s="104">
        <v>89474</v>
      </c>
      <c r="BQ36" s="104">
        <v>44750</v>
      </c>
      <c r="BR36" s="18"/>
      <c r="BS36" s="104"/>
      <c r="BT36" s="104"/>
      <c r="BU36" s="104"/>
      <c r="BV36" s="104"/>
      <c r="BW36" s="72"/>
      <c r="BX36" s="55"/>
      <c r="BY36" s="55"/>
      <c r="CI36" s="61"/>
      <c r="CK36" s="103"/>
      <c r="CL36" s="103"/>
      <c r="CN36" s="103"/>
      <c r="CP36" s="103"/>
      <c r="CQ36" s="103"/>
      <c r="CS36" s="66"/>
      <c r="CU36" s="66"/>
      <c r="CX36" s="66"/>
      <c r="CZ36" s="66"/>
      <c r="DB36" s="107"/>
      <c r="DC36" s="66"/>
      <c r="DD36" s="66"/>
    </row>
    <row r="37" spans="1:108" x14ac:dyDescent="0.3">
      <c r="A37" s="68" t="s">
        <v>462</v>
      </c>
      <c r="B37" s="55"/>
      <c r="C37" s="61"/>
      <c r="D37" s="61"/>
      <c r="E37" s="55"/>
      <c r="F37" s="61"/>
      <c r="G37" s="61"/>
      <c r="I37" s="61"/>
      <c r="J37" s="61"/>
      <c r="K37" s="18"/>
      <c r="L37" s="18"/>
      <c r="M37" s="18"/>
      <c r="O37" s="61"/>
      <c r="P37" s="61"/>
      <c r="R37" s="61"/>
      <c r="S37" s="61"/>
      <c r="U37" s="61"/>
      <c r="V37" s="61"/>
      <c r="X37" s="61"/>
      <c r="Y37" s="61"/>
      <c r="AA37" s="61"/>
      <c r="AB37" s="61"/>
      <c r="AD37" s="55"/>
      <c r="AE37" s="61"/>
      <c r="AF37" s="55"/>
      <c r="AG37" s="55"/>
      <c r="AH37" s="55"/>
      <c r="AI37" s="55"/>
      <c r="AJ37" s="55"/>
      <c r="AK37" s="55"/>
      <c r="AL37" s="55"/>
      <c r="AM37" s="55"/>
      <c r="AO37" s="104"/>
      <c r="AP37" s="104"/>
      <c r="AQ37" s="104"/>
      <c r="AR37" s="104"/>
      <c r="AS37" s="104"/>
      <c r="AT37" s="104"/>
      <c r="AV37" s="55"/>
      <c r="AW37" s="61"/>
      <c r="AX37" s="55"/>
      <c r="AY37" s="55"/>
      <c r="BA37" s="61"/>
      <c r="BB37" s="61"/>
      <c r="BD37" s="103"/>
      <c r="BE37" s="103"/>
      <c r="BF37" s="18"/>
      <c r="BG37" s="18"/>
      <c r="BH37" s="18"/>
      <c r="BI37" s="18"/>
      <c r="BJ37" s="61"/>
      <c r="BK37" s="72"/>
      <c r="BP37" s="104"/>
      <c r="BQ37" s="104"/>
      <c r="BR37" s="18" t="s">
        <v>120</v>
      </c>
      <c r="BS37" s="104">
        <v>3026</v>
      </c>
      <c r="BT37" s="104">
        <v>38950</v>
      </c>
      <c r="BU37" s="104">
        <v>5032</v>
      </c>
      <c r="BV37" s="104">
        <v>68680</v>
      </c>
      <c r="BW37" s="72" t="s">
        <v>120</v>
      </c>
      <c r="BX37" s="103">
        <v>6983</v>
      </c>
      <c r="BY37" s="103">
        <v>82731</v>
      </c>
      <c r="BZ37" s="103">
        <v>7158</v>
      </c>
      <c r="CA37" s="103">
        <v>69640</v>
      </c>
      <c r="CB37" s="103">
        <v>5336</v>
      </c>
      <c r="CC37" s="103">
        <v>69810</v>
      </c>
      <c r="CD37" s="103">
        <v>8210</v>
      </c>
      <c r="CE37" s="103">
        <v>107976</v>
      </c>
      <c r="CF37" s="103">
        <v>7173</v>
      </c>
      <c r="CG37" s="103">
        <v>71366</v>
      </c>
      <c r="CI37" s="61"/>
      <c r="CK37" s="103"/>
      <c r="CL37" s="103"/>
      <c r="CN37" s="103"/>
      <c r="CP37" s="103"/>
      <c r="CQ37" s="103"/>
      <c r="CS37" s="66"/>
      <c r="CU37" s="66"/>
      <c r="CX37" s="66"/>
      <c r="CZ37" s="66"/>
      <c r="DB37" s="107"/>
      <c r="DC37" s="66"/>
      <c r="DD37" s="66"/>
    </row>
    <row r="38" spans="1:108" x14ac:dyDescent="0.3">
      <c r="A38" s="68" t="s">
        <v>259</v>
      </c>
      <c r="B38" s="55"/>
      <c r="C38" s="61"/>
      <c r="D38" s="61"/>
      <c r="E38" s="55"/>
      <c r="F38" s="61"/>
      <c r="G38" s="61"/>
      <c r="I38" s="61"/>
      <c r="J38" s="61"/>
      <c r="K38" s="18"/>
      <c r="L38" s="18"/>
      <c r="M38" s="18"/>
      <c r="O38" s="61"/>
      <c r="P38" s="61"/>
      <c r="R38" s="61"/>
      <c r="S38" s="61"/>
      <c r="U38" s="61"/>
      <c r="V38" s="61"/>
      <c r="X38" s="61"/>
      <c r="Y38" s="61"/>
      <c r="AA38" s="61"/>
      <c r="AB38" s="61"/>
      <c r="AD38" s="55"/>
      <c r="AE38" s="61"/>
      <c r="AF38" s="55"/>
      <c r="AG38" s="55"/>
      <c r="AH38" s="55"/>
      <c r="AI38" s="55"/>
      <c r="AJ38" s="55"/>
      <c r="AK38" s="55"/>
      <c r="AL38" s="55"/>
      <c r="AM38" s="55"/>
      <c r="AO38" s="104"/>
      <c r="AP38" s="104"/>
      <c r="AQ38" s="104"/>
      <c r="AR38" s="104"/>
      <c r="AS38" s="104"/>
      <c r="AT38" s="104"/>
      <c r="AV38" s="55"/>
      <c r="AW38" s="61"/>
      <c r="AX38" s="55"/>
      <c r="AY38" s="55"/>
      <c r="BA38" s="61"/>
      <c r="BB38" s="61"/>
      <c r="BC38" s="20" t="s">
        <v>57</v>
      </c>
      <c r="BD38" s="103">
        <v>1230</v>
      </c>
      <c r="BE38" s="103">
        <v>1230</v>
      </c>
      <c r="BF38" s="18"/>
      <c r="BG38" s="18"/>
      <c r="BH38" s="18"/>
      <c r="BJ38" s="61"/>
      <c r="BK38" s="72"/>
      <c r="BM38" s="61"/>
      <c r="BN38" s="61"/>
      <c r="BP38" s="104"/>
      <c r="BQ38" s="104"/>
      <c r="BR38" s="18"/>
      <c r="BS38" s="104"/>
      <c r="BT38" s="104"/>
      <c r="BU38" s="104"/>
      <c r="BV38" s="104"/>
      <c r="BW38" s="18"/>
      <c r="BX38" s="61"/>
      <c r="BY38" s="61"/>
      <c r="BZ38" s="18"/>
      <c r="CA38" s="18"/>
      <c r="CG38" s="18"/>
      <c r="CI38" s="103"/>
      <c r="CK38" s="103"/>
      <c r="CL38" s="103"/>
      <c r="CN38" s="103"/>
      <c r="CP38" s="103"/>
      <c r="CQ38" s="103"/>
      <c r="CR38" s="20" t="s">
        <v>135</v>
      </c>
      <c r="CS38" s="66">
        <v>102355</v>
      </c>
      <c r="CT38" s="20" t="s">
        <v>120</v>
      </c>
      <c r="CU38" s="66">
        <v>8583</v>
      </c>
      <c r="CV38" s="66">
        <v>4230</v>
      </c>
      <c r="CW38" s="20" t="s">
        <v>135</v>
      </c>
      <c r="CX38" s="66">
        <v>139159</v>
      </c>
      <c r="CY38" s="20" t="s">
        <v>120</v>
      </c>
      <c r="CZ38" s="66">
        <v>13506</v>
      </c>
      <c r="DA38" s="66">
        <v>3513</v>
      </c>
      <c r="DB38" s="107" t="s">
        <v>120</v>
      </c>
      <c r="DC38" s="66">
        <v>18201</v>
      </c>
      <c r="DD38" s="66">
        <v>79574</v>
      </c>
    </row>
    <row r="39" spans="1:108" x14ac:dyDescent="0.3">
      <c r="A39" s="68" t="s">
        <v>260</v>
      </c>
      <c r="B39" s="55"/>
      <c r="C39" s="61"/>
      <c r="D39" s="61"/>
      <c r="E39" s="55"/>
      <c r="F39" s="61"/>
      <c r="G39" s="61"/>
      <c r="I39" s="61"/>
      <c r="J39" s="61"/>
      <c r="K39" s="18"/>
      <c r="L39" s="18"/>
      <c r="M39" s="18"/>
      <c r="O39" s="61"/>
      <c r="P39" s="61"/>
      <c r="R39" s="61"/>
      <c r="S39" s="61"/>
      <c r="U39" s="61"/>
      <c r="V39" s="61"/>
      <c r="X39" s="61"/>
      <c r="Y39" s="61"/>
      <c r="AA39" s="61"/>
      <c r="AB39" s="61"/>
      <c r="AD39" s="55"/>
      <c r="AE39" s="61"/>
      <c r="AF39" s="55"/>
      <c r="AG39" s="55"/>
      <c r="AH39" s="55"/>
      <c r="AI39" s="55"/>
      <c r="AJ39" s="55"/>
      <c r="AK39" s="55"/>
      <c r="AL39" s="55"/>
      <c r="AM39" s="55"/>
      <c r="AO39" s="104"/>
      <c r="AP39" s="104"/>
      <c r="AQ39" s="104"/>
      <c r="AR39" s="104"/>
      <c r="AS39" s="104"/>
      <c r="AT39" s="104"/>
      <c r="AV39" s="55"/>
      <c r="AW39" s="61"/>
      <c r="AX39" s="55"/>
      <c r="AY39" s="55"/>
      <c r="AZ39" s="20" t="s">
        <v>119</v>
      </c>
      <c r="BA39" s="104">
        <v>62670</v>
      </c>
      <c r="BB39" s="104">
        <v>100512</v>
      </c>
      <c r="BC39" s="20" t="s">
        <v>160</v>
      </c>
      <c r="BD39" s="103">
        <v>21800</v>
      </c>
      <c r="BE39" s="103">
        <v>34883</v>
      </c>
      <c r="BF39" s="18" t="s">
        <v>160</v>
      </c>
      <c r="BG39" s="18">
        <v>17761</v>
      </c>
      <c r="BH39" s="18">
        <v>28418</v>
      </c>
      <c r="BI39" s="20" t="s">
        <v>160</v>
      </c>
      <c r="BJ39" s="103">
        <v>18018</v>
      </c>
      <c r="BK39" s="103">
        <v>28829</v>
      </c>
      <c r="BL39" s="20" t="s">
        <v>160</v>
      </c>
      <c r="BM39" s="104">
        <v>18107</v>
      </c>
      <c r="BN39" s="104">
        <v>28971</v>
      </c>
      <c r="BO39" s="20" t="s">
        <v>160</v>
      </c>
      <c r="BP39" s="104">
        <v>17679</v>
      </c>
      <c r="BQ39" s="104">
        <v>28268</v>
      </c>
      <c r="BR39" s="18"/>
      <c r="BS39" s="104"/>
      <c r="BT39" s="104"/>
      <c r="BU39" s="104"/>
      <c r="BV39" s="104"/>
      <c r="BW39" s="18"/>
      <c r="BX39" s="61"/>
      <c r="BY39" s="61"/>
      <c r="BZ39" s="18"/>
      <c r="CA39" s="18"/>
      <c r="CG39" s="18"/>
      <c r="CI39" s="103"/>
      <c r="CK39" s="61"/>
      <c r="CL39" s="103"/>
      <c r="CN39" s="103"/>
      <c r="CP39" s="103"/>
      <c r="CQ39" s="103"/>
      <c r="CS39" s="66"/>
      <c r="CU39" s="106"/>
      <c r="CX39" s="66"/>
      <c r="CZ39" s="106"/>
      <c r="DB39" s="107"/>
      <c r="DC39" s="66"/>
      <c r="DD39" s="66"/>
    </row>
    <row r="40" spans="1:108" x14ac:dyDescent="0.3">
      <c r="A40" s="68" t="s">
        <v>261</v>
      </c>
      <c r="B40" s="55"/>
      <c r="C40" s="55"/>
      <c r="D40" s="112"/>
      <c r="E40" s="55" t="s">
        <v>119</v>
      </c>
      <c r="F40" s="104">
        <v>195100</v>
      </c>
      <c r="G40" s="104">
        <v>652683</v>
      </c>
      <c r="H40" s="55" t="s">
        <v>119</v>
      </c>
      <c r="I40" s="66">
        <v>231190</v>
      </c>
      <c r="J40" s="66">
        <v>321270</v>
      </c>
      <c r="K40" s="18"/>
      <c r="L40" s="18"/>
      <c r="M40" s="18"/>
      <c r="O40" s="61"/>
      <c r="P40" s="61"/>
      <c r="R40" s="61"/>
      <c r="S40" s="61"/>
      <c r="U40" s="61"/>
      <c r="V40" s="61"/>
      <c r="X40" s="61"/>
      <c r="Y40" s="61"/>
      <c r="AA40" s="61"/>
      <c r="AB40" s="61"/>
      <c r="AD40" s="55"/>
      <c r="AE40" s="61"/>
      <c r="AF40" s="55"/>
      <c r="AG40" s="55"/>
      <c r="AH40" s="55"/>
      <c r="AI40" s="55"/>
      <c r="AJ40" s="55"/>
      <c r="AK40" s="55"/>
      <c r="AL40" s="55"/>
      <c r="AM40" s="55"/>
      <c r="AO40" s="104"/>
      <c r="AP40" s="104"/>
      <c r="AQ40" s="104"/>
      <c r="AR40" s="104"/>
      <c r="AS40" s="104"/>
      <c r="AT40" s="104"/>
      <c r="AV40" s="55"/>
      <c r="AW40" s="61"/>
      <c r="AX40" s="55"/>
      <c r="AY40" s="55"/>
      <c r="BA40" s="61"/>
      <c r="BB40" s="61"/>
      <c r="BD40" s="61"/>
      <c r="BE40" s="61"/>
      <c r="BF40" s="18"/>
      <c r="BG40" s="18"/>
      <c r="BH40" s="18"/>
      <c r="BJ40" s="61"/>
      <c r="BK40" s="61"/>
      <c r="BM40" s="61"/>
      <c r="BN40" s="61"/>
      <c r="BP40" s="104"/>
      <c r="BQ40" s="104"/>
      <c r="BR40" s="18"/>
      <c r="BS40" s="104"/>
      <c r="BT40" s="104"/>
      <c r="BU40" s="104"/>
      <c r="BV40" s="104"/>
      <c r="BW40" s="18"/>
      <c r="BX40" s="61"/>
      <c r="BY40" s="61"/>
      <c r="BZ40" s="18"/>
      <c r="CA40" s="18"/>
      <c r="CG40" s="18"/>
      <c r="CI40" s="103"/>
      <c r="CK40" s="103"/>
      <c r="CL40" s="103"/>
      <c r="CN40" s="103"/>
      <c r="CP40" s="103"/>
      <c r="CQ40" s="103"/>
      <c r="CS40" s="66"/>
      <c r="CU40" s="66"/>
      <c r="CX40" s="66"/>
      <c r="CZ40" s="66"/>
      <c r="DB40" s="107"/>
      <c r="DC40" s="66"/>
      <c r="DD40" s="66"/>
    </row>
    <row r="41" spans="1:108" x14ac:dyDescent="0.3">
      <c r="A41" s="68" t="s">
        <v>463</v>
      </c>
      <c r="B41" s="55"/>
      <c r="C41" s="61"/>
      <c r="D41" s="61"/>
      <c r="E41" s="55"/>
      <c r="F41" s="61"/>
      <c r="G41" s="61"/>
      <c r="I41" s="61"/>
      <c r="J41" s="61"/>
      <c r="K41" s="18"/>
      <c r="L41" s="18"/>
      <c r="M41" s="18"/>
      <c r="O41" s="61"/>
      <c r="P41" s="61"/>
      <c r="R41" s="61"/>
      <c r="S41" s="61"/>
      <c r="U41" s="61"/>
      <c r="V41" s="61"/>
      <c r="X41" s="61"/>
      <c r="Y41" s="61"/>
      <c r="AA41" s="61"/>
      <c r="AB41" s="61"/>
      <c r="AC41" s="20" t="s">
        <v>135</v>
      </c>
      <c r="AD41" s="103">
        <v>1735</v>
      </c>
      <c r="AE41" s="104">
        <v>273130</v>
      </c>
      <c r="AF41" s="61">
        <v>607</v>
      </c>
      <c r="AG41" s="104">
        <v>92390</v>
      </c>
      <c r="AH41" s="61">
        <v>885</v>
      </c>
      <c r="AI41" s="104">
        <v>134710</v>
      </c>
      <c r="AJ41" s="103">
        <v>1021</v>
      </c>
      <c r="AK41" s="104">
        <v>152970</v>
      </c>
      <c r="AL41" s="103">
        <v>2976</v>
      </c>
      <c r="AM41" s="104">
        <v>297600</v>
      </c>
      <c r="AO41" s="104"/>
      <c r="AP41" s="104"/>
      <c r="AQ41" s="104"/>
      <c r="AR41" s="104"/>
      <c r="AS41" s="104"/>
      <c r="AT41" s="104"/>
      <c r="AV41" s="55"/>
      <c r="AW41" s="61"/>
      <c r="AX41" s="55"/>
      <c r="AY41" s="55"/>
      <c r="AZ41" s="20" t="s">
        <v>135</v>
      </c>
      <c r="BA41" s="104">
        <v>2574</v>
      </c>
      <c r="BB41" s="104">
        <v>10296</v>
      </c>
      <c r="BC41" s="20" t="s">
        <v>57</v>
      </c>
      <c r="BD41" s="103">
        <v>4099</v>
      </c>
      <c r="BE41" s="103">
        <v>16416</v>
      </c>
      <c r="BF41" s="18" t="s">
        <v>57</v>
      </c>
      <c r="BG41" s="61">
        <v>1059</v>
      </c>
      <c r="BH41" s="61">
        <v>5083</v>
      </c>
      <c r="BI41" s="20" t="s">
        <v>57</v>
      </c>
      <c r="BJ41" s="103">
        <v>1170</v>
      </c>
      <c r="BK41" s="103">
        <v>4680</v>
      </c>
      <c r="BL41" s="20" t="s">
        <v>57</v>
      </c>
      <c r="BM41" s="104">
        <v>1273</v>
      </c>
      <c r="BN41" s="104">
        <v>5092</v>
      </c>
      <c r="BO41" s="20" t="s">
        <v>135</v>
      </c>
      <c r="BP41" s="104">
        <v>1133</v>
      </c>
      <c r="BQ41" s="104">
        <v>5437</v>
      </c>
      <c r="BR41" s="18"/>
      <c r="BS41" s="104"/>
      <c r="BT41" s="104"/>
      <c r="BU41" s="104"/>
      <c r="BV41" s="104"/>
      <c r="BW41" s="61" t="s">
        <v>120</v>
      </c>
      <c r="BX41" s="61">
        <v>642</v>
      </c>
      <c r="BY41" s="103">
        <v>26811</v>
      </c>
      <c r="BZ41" s="61">
        <v>490</v>
      </c>
      <c r="CA41" s="103">
        <v>12849</v>
      </c>
      <c r="CB41" s="75">
        <v>423</v>
      </c>
      <c r="CC41" s="103">
        <v>8376</v>
      </c>
      <c r="CD41" s="75">
        <v>331</v>
      </c>
      <c r="CE41" s="103">
        <v>8202</v>
      </c>
      <c r="CF41" s="75">
        <v>179</v>
      </c>
      <c r="CG41" s="103">
        <v>5283</v>
      </c>
      <c r="CI41" s="61"/>
      <c r="CK41" s="61"/>
      <c r="CL41" s="103"/>
      <c r="CN41" s="103"/>
      <c r="CP41" s="103"/>
      <c r="CQ41" s="103"/>
      <c r="CS41" s="106"/>
      <c r="CT41" s="20" t="s">
        <v>120</v>
      </c>
      <c r="CU41" s="106">
        <v>290</v>
      </c>
      <c r="CV41" s="66">
        <v>6628</v>
      </c>
      <c r="CW41" s="20" t="s">
        <v>135</v>
      </c>
      <c r="CX41" s="66">
        <v>1779</v>
      </c>
      <c r="CY41" s="20" t="s">
        <v>120</v>
      </c>
      <c r="CZ41" s="106">
        <v>198</v>
      </c>
      <c r="DA41" s="66">
        <v>4106</v>
      </c>
      <c r="DB41" s="107"/>
      <c r="DC41" s="66"/>
      <c r="DD41" s="66"/>
    </row>
    <row r="42" spans="1:108" x14ac:dyDescent="0.3">
      <c r="A42" s="68" t="s">
        <v>634</v>
      </c>
      <c r="B42" s="55"/>
      <c r="C42" s="61"/>
      <c r="D42" s="61"/>
      <c r="E42" s="55"/>
      <c r="F42" s="61"/>
      <c r="G42" s="61"/>
      <c r="I42" s="61"/>
      <c r="J42" s="61"/>
      <c r="K42" s="18"/>
      <c r="L42" s="18"/>
      <c r="M42" s="18"/>
      <c r="O42" s="61"/>
      <c r="P42" s="61"/>
      <c r="R42" s="61"/>
      <c r="S42" s="61"/>
      <c r="U42" s="61"/>
      <c r="V42" s="61"/>
      <c r="X42" s="61"/>
      <c r="Y42" s="61"/>
      <c r="AA42" s="61"/>
      <c r="AB42" s="61"/>
      <c r="AD42" s="55"/>
      <c r="AE42" s="61"/>
      <c r="AF42" s="55"/>
      <c r="AG42" s="55"/>
      <c r="AH42" s="55"/>
      <c r="AI42" s="55"/>
      <c r="AJ42" s="55"/>
      <c r="AK42" s="55"/>
      <c r="AL42" s="55"/>
      <c r="AM42" s="55"/>
      <c r="AO42" s="104"/>
      <c r="AP42" s="104"/>
      <c r="AQ42" s="104"/>
      <c r="AR42" s="104"/>
      <c r="AS42" s="104"/>
      <c r="AT42" s="104"/>
      <c r="AV42" s="55"/>
      <c r="AW42" s="61"/>
      <c r="AX42" s="55"/>
      <c r="AY42" s="55"/>
      <c r="BA42" s="61"/>
      <c r="BB42" s="61"/>
      <c r="BD42" s="61"/>
      <c r="BE42" s="61"/>
      <c r="BF42" s="18"/>
      <c r="BG42" s="18"/>
      <c r="BH42" s="18"/>
      <c r="BJ42" s="61"/>
      <c r="BK42" s="61"/>
      <c r="BM42" s="61"/>
      <c r="BN42" s="61"/>
      <c r="BP42" s="104"/>
      <c r="BQ42" s="104"/>
      <c r="BR42" s="18"/>
      <c r="BS42" s="104"/>
      <c r="BT42" s="104"/>
      <c r="BU42" s="104"/>
      <c r="BV42" s="104"/>
      <c r="BW42" s="18"/>
      <c r="BX42" s="61"/>
      <c r="BY42" s="61"/>
      <c r="BZ42" s="18"/>
      <c r="CA42" s="18"/>
      <c r="CG42" s="18"/>
      <c r="CI42" s="103"/>
      <c r="CK42" s="61"/>
      <c r="CL42" s="103"/>
      <c r="CN42" s="103"/>
      <c r="CP42" s="103"/>
      <c r="CQ42" s="103"/>
      <c r="CR42" s="20" t="s">
        <v>262</v>
      </c>
      <c r="CS42" s="106">
        <v>5484</v>
      </c>
      <c r="CT42" s="20" t="s">
        <v>120</v>
      </c>
      <c r="CU42" s="106">
        <v>129</v>
      </c>
      <c r="CV42" s="106"/>
      <c r="CW42" s="20" t="s">
        <v>262</v>
      </c>
      <c r="CX42" s="66">
        <v>5367</v>
      </c>
      <c r="CY42" s="20" t="s">
        <v>120</v>
      </c>
      <c r="CZ42" s="106">
        <v>70</v>
      </c>
      <c r="DA42" s="66">
        <v>4070</v>
      </c>
      <c r="DB42" s="107"/>
      <c r="DC42" s="66"/>
      <c r="DD42" s="66"/>
    </row>
    <row r="43" spans="1:108" x14ac:dyDescent="0.3">
      <c r="A43" s="68" t="s">
        <v>206</v>
      </c>
      <c r="B43" s="55"/>
      <c r="C43" s="61"/>
      <c r="D43" s="61"/>
      <c r="E43" s="55"/>
      <c r="F43" s="61"/>
      <c r="G43" s="61"/>
      <c r="I43" s="61"/>
      <c r="J43" s="61"/>
      <c r="K43" s="18" t="s">
        <v>132</v>
      </c>
      <c r="L43" s="18">
        <v>2820</v>
      </c>
      <c r="M43" s="18">
        <v>62400</v>
      </c>
      <c r="N43" s="20" t="s">
        <v>132</v>
      </c>
      <c r="O43" s="66">
        <v>1640</v>
      </c>
      <c r="P43" s="66">
        <v>35000</v>
      </c>
      <c r="Q43" s="20" t="s">
        <v>132</v>
      </c>
      <c r="R43" s="66">
        <v>1820</v>
      </c>
      <c r="S43" s="66">
        <v>36040</v>
      </c>
      <c r="T43" s="20" t="s">
        <v>132</v>
      </c>
      <c r="U43" s="66">
        <v>2306</v>
      </c>
      <c r="V43" s="66">
        <v>41200</v>
      </c>
      <c r="W43" s="20" t="s">
        <v>132</v>
      </c>
      <c r="X43" s="66">
        <v>2627</v>
      </c>
      <c r="Y43" s="66">
        <v>52520</v>
      </c>
      <c r="Z43" s="20" t="s">
        <v>132</v>
      </c>
      <c r="AA43" s="103">
        <v>1408</v>
      </c>
      <c r="AB43" s="103">
        <v>28160</v>
      </c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O43" s="104"/>
      <c r="AP43" s="104"/>
      <c r="AQ43" s="104"/>
      <c r="AR43" s="104"/>
      <c r="AS43" s="104"/>
      <c r="AT43" s="104"/>
      <c r="AV43" s="55"/>
      <c r="AW43" s="61"/>
      <c r="AX43" s="55"/>
      <c r="AY43" s="55"/>
      <c r="AZ43" s="20" t="s">
        <v>132</v>
      </c>
      <c r="BA43" s="53">
        <v>697</v>
      </c>
      <c r="BB43" s="104">
        <v>4182</v>
      </c>
      <c r="BC43" s="20" t="s">
        <v>132</v>
      </c>
      <c r="BD43" s="61">
        <v>437</v>
      </c>
      <c r="BE43" s="103">
        <v>2836</v>
      </c>
      <c r="BF43" s="18" t="s">
        <v>132</v>
      </c>
      <c r="BG43" s="61">
        <v>538</v>
      </c>
      <c r="BH43" s="61">
        <v>8070</v>
      </c>
      <c r="BI43" s="20" t="s">
        <v>121</v>
      </c>
      <c r="BJ43" s="61">
        <v>572</v>
      </c>
      <c r="BK43" s="103">
        <v>3432</v>
      </c>
      <c r="BL43" s="20" t="s">
        <v>121</v>
      </c>
      <c r="BM43" s="53">
        <v>559</v>
      </c>
      <c r="BN43" s="104">
        <v>3354</v>
      </c>
      <c r="BO43" s="20" t="s">
        <v>132</v>
      </c>
      <c r="BP43" s="104">
        <v>528</v>
      </c>
      <c r="BQ43" s="104">
        <v>7920</v>
      </c>
      <c r="BR43" s="18"/>
      <c r="BS43" s="104"/>
      <c r="BT43" s="104"/>
      <c r="BU43" s="104"/>
      <c r="BV43" s="104"/>
      <c r="BW43" s="61"/>
      <c r="BX43" s="61"/>
      <c r="BY43" s="103"/>
      <c r="BZ43" s="61"/>
      <c r="CA43" s="103"/>
      <c r="CB43" s="75"/>
      <c r="CC43" s="103"/>
      <c r="CD43" s="75"/>
      <c r="CE43" s="103"/>
      <c r="CF43" s="75"/>
      <c r="CG43" s="103"/>
      <c r="CI43" s="61"/>
      <c r="CK43" s="61"/>
      <c r="CL43" s="103"/>
      <c r="CN43" s="103"/>
      <c r="CP43" s="103"/>
      <c r="CQ43" s="103"/>
      <c r="CS43" s="106"/>
      <c r="CU43" s="106"/>
      <c r="CV43" s="66"/>
      <c r="CX43" s="106"/>
      <c r="CZ43" s="106"/>
      <c r="DA43" s="66"/>
      <c r="DB43" s="73"/>
      <c r="DC43" s="66"/>
      <c r="DD43" s="66"/>
    </row>
    <row r="44" spans="1:108" x14ac:dyDescent="0.3">
      <c r="A44" s="68" t="s">
        <v>464</v>
      </c>
      <c r="B44" s="55"/>
      <c r="C44" s="61"/>
      <c r="D44" s="61"/>
      <c r="E44" s="55"/>
      <c r="F44" s="61"/>
      <c r="G44" s="61"/>
      <c r="I44" s="61"/>
      <c r="J44" s="61"/>
      <c r="K44" s="18"/>
      <c r="L44" s="18"/>
      <c r="M44" s="18"/>
      <c r="N44" s="55"/>
      <c r="O44" s="61"/>
      <c r="P44" s="61"/>
      <c r="R44" s="61"/>
      <c r="S44" s="61"/>
      <c r="U44" s="61"/>
      <c r="V44" s="61"/>
      <c r="X44" s="61"/>
      <c r="Y44" s="61"/>
      <c r="AA44" s="61"/>
      <c r="AB44" s="61"/>
      <c r="AD44" s="55"/>
      <c r="AE44" s="61"/>
      <c r="AF44" s="55"/>
      <c r="AG44" s="55"/>
      <c r="AH44" s="55"/>
      <c r="AI44" s="55"/>
      <c r="AJ44" s="55"/>
      <c r="AK44" s="55"/>
      <c r="AL44" s="55"/>
      <c r="AM44" s="55"/>
      <c r="AO44" s="104"/>
      <c r="AP44" s="104"/>
      <c r="AQ44" s="104"/>
      <c r="AR44" s="104"/>
      <c r="AS44" s="104"/>
      <c r="AT44" s="104"/>
      <c r="AV44" s="55"/>
      <c r="AW44" s="61"/>
      <c r="AX44" s="55"/>
      <c r="AY44" s="55"/>
      <c r="AZ44" s="20" t="s">
        <v>132</v>
      </c>
      <c r="BA44" s="53">
        <v>41</v>
      </c>
      <c r="BB44" s="104">
        <v>1230</v>
      </c>
      <c r="BC44" s="20" t="s">
        <v>132</v>
      </c>
      <c r="BD44" s="61">
        <v>80</v>
      </c>
      <c r="BE44" s="103">
        <v>1120</v>
      </c>
      <c r="BF44" s="18" t="s">
        <v>132</v>
      </c>
      <c r="BG44" s="61">
        <v>225</v>
      </c>
      <c r="BH44" s="61">
        <v>3150</v>
      </c>
      <c r="BI44" s="20" t="s">
        <v>121</v>
      </c>
      <c r="BJ44" s="61">
        <v>227</v>
      </c>
      <c r="BK44" s="103">
        <v>3458</v>
      </c>
      <c r="BL44" s="20" t="s">
        <v>121</v>
      </c>
      <c r="BM44" s="53">
        <v>251</v>
      </c>
      <c r="BN44" s="104">
        <v>3514</v>
      </c>
      <c r="BO44" s="20" t="s">
        <v>132</v>
      </c>
      <c r="BP44" s="104">
        <v>277</v>
      </c>
      <c r="BQ44" s="104">
        <v>4432</v>
      </c>
      <c r="BR44" s="18"/>
      <c r="BS44" s="104"/>
      <c r="BT44" s="104"/>
      <c r="BU44" s="104"/>
      <c r="BV44" s="104"/>
      <c r="BW44" s="61"/>
      <c r="BX44" s="61"/>
      <c r="BY44" s="103"/>
      <c r="BZ44" s="61"/>
      <c r="CA44" s="103"/>
      <c r="CB44" s="75"/>
      <c r="CC44" s="103"/>
      <c r="CD44" s="75"/>
      <c r="CE44" s="103"/>
      <c r="CF44" s="75"/>
      <c r="CG44" s="103"/>
      <c r="CI44" s="61"/>
      <c r="CK44" s="61"/>
      <c r="CL44" s="103"/>
      <c r="CN44" s="103"/>
      <c r="CP44" s="103"/>
      <c r="CQ44" s="103"/>
      <c r="CS44" s="106"/>
      <c r="CU44" s="106"/>
      <c r="CV44" s="66"/>
      <c r="CX44" s="106"/>
      <c r="CZ44" s="106"/>
      <c r="DA44" s="66"/>
      <c r="DB44" s="73"/>
      <c r="DC44" s="66"/>
      <c r="DD44" s="66"/>
    </row>
    <row r="45" spans="1:108" x14ac:dyDescent="0.3">
      <c r="A45" s="68" t="s">
        <v>465</v>
      </c>
      <c r="B45" s="55"/>
      <c r="C45" s="61"/>
      <c r="D45" s="61"/>
      <c r="E45" s="55"/>
      <c r="F45" s="61"/>
      <c r="G45" s="61"/>
      <c r="I45" s="61"/>
      <c r="J45" s="61"/>
      <c r="K45" s="18"/>
      <c r="L45" s="18"/>
      <c r="M45" s="18"/>
      <c r="O45" s="61"/>
      <c r="P45" s="61"/>
      <c r="R45" s="61"/>
      <c r="S45" s="61"/>
      <c r="U45" s="61"/>
      <c r="V45" s="61"/>
      <c r="X45" s="61"/>
      <c r="Y45" s="61"/>
      <c r="AA45" s="61"/>
      <c r="AB45" s="61"/>
      <c r="AD45" s="55"/>
      <c r="AE45" s="61"/>
      <c r="AF45" s="55"/>
      <c r="AG45" s="55"/>
      <c r="AH45" s="55"/>
      <c r="AI45" s="55"/>
      <c r="AJ45" s="55"/>
      <c r="AK45" s="55"/>
      <c r="AL45" s="55"/>
      <c r="AM45" s="55"/>
      <c r="AO45" s="104"/>
      <c r="AP45" s="104"/>
      <c r="AQ45" s="104"/>
      <c r="AR45" s="104"/>
      <c r="AS45" s="104"/>
      <c r="AT45" s="104"/>
      <c r="AV45" s="55"/>
      <c r="AW45" s="61"/>
      <c r="AX45" s="55"/>
      <c r="AY45" s="55"/>
      <c r="BA45" s="61"/>
      <c r="BB45" s="61"/>
      <c r="BD45" s="61"/>
      <c r="BE45" s="61"/>
      <c r="BF45" s="18"/>
      <c r="BG45" s="18"/>
      <c r="BH45" s="18"/>
      <c r="BJ45" s="61"/>
      <c r="BK45" s="61"/>
      <c r="BM45" s="61"/>
      <c r="BN45" s="61"/>
      <c r="BP45" s="104"/>
      <c r="BQ45" s="104"/>
      <c r="BR45" s="18"/>
      <c r="BS45" s="104"/>
      <c r="BT45" s="104"/>
      <c r="BU45" s="104"/>
      <c r="BV45" s="104"/>
      <c r="BW45" s="61" t="s">
        <v>120</v>
      </c>
      <c r="BX45" s="61">
        <v>80</v>
      </c>
      <c r="BY45" s="103">
        <v>5080</v>
      </c>
      <c r="BZ45" s="61">
        <v>83</v>
      </c>
      <c r="CA45" s="103">
        <v>4046</v>
      </c>
      <c r="CB45" s="75">
        <v>150</v>
      </c>
      <c r="CC45" s="103">
        <v>9577</v>
      </c>
      <c r="CD45" s="75">
        <v>130</v>
      </c>
      <c r="CE45" s="103">
        <v>6237</v>
      </c>
      <c r="CF45" s="75">
        <v>115</v>
      </c>
      <c r="CG45" s="103">
        <v>5104</v>
      </c>
      <c r="CI45" s="61"/>
      <c r="CJ45" s="20" t="s">
        <v>120</v>
      </c>
      <c r="CK45" s="61">
        <v>59</v>
      </c>
      <c r="CL45" s="103">
        <v>8165</v>
      </c>
      <c r="CN45" s="103"/>
      <c r="CO45" s="20" t="s">
        <v>120</v>
      </c>
      <c r="CP45" s="103">
        <v>44</v>
      </c>
      <c r="CQ45" s="103">
        <v>5369</v>
      </c>
      <c r="CR45" s="20" t="s">
        <v>135</v>
      </c>
      <c r="CS45" s="106">
        <v>498</v>
      </c>
      <c r="CT45" s="20" t="s">
        <v>120</v>
      </c>
      <c r="CU45" s="106">
        <v>51</v>
      </c>
      <c r="CV45" s="66">
        <v>2256</v>
      </c>
      <c r="CW45" s="20" t="s">
        <v>135</v>
      </c>
      <c r="CX45" s="106">
        <v>341</v>
      </c>
      <c r="CY45" s="20" t="s">
        <v>120</v>
      </c>
      <c r="CZ45" s="106">
        <v>34</v>
      </c>
      <c r="DA45" s="66">
        <v>2938</v>
      </c>
      <c r="DB45" s="73"/>
      <c r="DC45" s="66"/>
      <c r="DD45" s="66"/>
    </row>
    <row r="46" spans="1:108" x14ac:dyDescent="0.3">
      <c r="A46" s="68" t="s">
        <v>263</v>
      </c>
      <c r="B46" s="55"/>
      <c r="C46" s="61"/>
      <c r="D46" s="61"/>
      <c r="E46" s="55"/>
      <c r="F46" s="61"/>
      <c r="G46" s="61"/>
      <c r="I46" s="61"/>
      <c r="J46" s="61"/>
      <c r="K46" s="18"/>
      <c r="L46" s="18"/>
      <c r="M46" s="18"/>
      <c r="N46" s="55"/>
      <c r="O46" s="61"/>
      <c r="P46" s="61"/>
      <c r="R46" s="61"/>
      <c r="S46" s="61"/>
      <c r="U46" s="61"/>
      <c r="V46" s="61"/>
      <c r="X46" s="61"/>
      <c r="Y46" s="61"/>
      <c r="AA46" s="61"/>
      <c r="AB46" s="61"/>
      <c r="AD46" s="55"/>
      <c r="AE46" s="61"/>
      <c r="AF46" s="55"/>
      <c r="AG46" s="55"/>
      <c r="AH46" s="55"/>
      <c r="AI46" s="55"/>
      <c r="AJ46" s="55"/>
      <c r="AK46" s="55"/>
      <c r="AL46" s="55"/>
      <c r="AM46" s="55"/>
      <c r="AO46" s="104"/>
      <c r="AP46" s="104"/>
      <c r="AQ46" s="104"/>
      <c r="AR46" s="104"/>
      <c r="AS46" s="104"/>
      <c r="AT46" s="104"/>
      <c r="AV46" s="55"/>
      <c r="AW46" s="61"/>
      <c r="AX46" s="55"/>
      <c r="AY46" s="55"/>
      <c r="BA46" s="61"/>
      <c r="BB46" s="61"/>
      <c r="BD46" s="61"/>
      <c r="BE46" s="61"/>
      <c r="BF46" s="18"/>
      <c r="BG46" s="18"/>
      <c r="BH46" s="18"/>
      <c r="BJ46" s="61"/>
      <c r="BK46" s="61"/>
      <c r="BM46" s="61"/>
      <c r="BN46" s="61"/>
      <c r="BP46" s="104"/>
      <c r="BQ46" s="104"/>
      <c r="BR46" s="18"/>
      <c r="BS46" s="104"/>
      <c r="BT46" s="104"/>
      <c r="BU46" s="104"/>
      <c r="BV46" s="104"/>
      <c r="BW46" s="18"/>
      <c r="BX46" s="61"/>
      <c r="BY46" s="61"/>
      <c r="BZ46" s="18"/>
      <c r="CA46" s="18"/>
      <c r="CG46" s="18"/>
      <c r="CI46" s="61"/>
      <c r="CK46" s="61"/>
      <c r="CL46" s="103"/>
      <c r="CN46" s="103"/>
      <c r="CP46" s="103"/>
      <c r="CQ46" s="103"/>
      <c r="CS46" s="106"/>
      <c r="CU46" s="106"/>
      <c r="CV46" s="66"/>
      <c r="CX46" s="106"/>
      <c r="CZ46" s="106"/>
      <c r="DA46" s="66"/>
      <c r="DB46" s="73"/>
      <c r="DC46" s="66"/>
      <c r="DD46" s="66"/>
    </row>
    <row r="47" spans="1:108" x14ac:dyDescent="0.3">
      <c r="A47" s="68" t="s">
        <v>264</v>
      </c>
      <c r="B47" s="55"/>
      <c r="C47" s="61"/>
      <c r="D47" s="61"/>
      <c r="E47" s="55"/>
      <c r="F47" s="61"/>
      <c r="G47" s="61"/>
      <c r="I47" s="61"/>
      <c r="J47" s="61"/>
      <c r="K47" s="18"/>
      <c r="L47" s="18"/>
      <c r="M47" s="18"/>
      <c r="N47" s="55"/>
      <c r="O47" s="61"/>
      <c r="P47" s="61"/>
      <c r="R47" s="61"/>
      <c r="S47" s="61"/>
      <c r="U47" s="61"/>
      <c r="V47" s="61"/>
      <c r="X47" s="61"/>
      <c r="Y47" s="61"/>
      <c r="AA47" s="61"/>
      <c r="AB47" s="61"/>
      <c r="AD47" s="55"/>
      <c r="AE47" s="61"/>
      <c r="AF47" s="55"/>
      <c r="AG47" s="55"/>
      <c r="AH47" s="55"/>
      <c r="AI47" s="55"/>
      <c r="AJ47" s="55"/>
      <c r="AK47" s="55"/>
      <c r="AL47" s="55"/>
      <c r="AM47" s="55"/>
      <c r="AO47" s="104"/>
      <c r="AP47" s="104"/>
      <c r="AQ47" s="104"/>
      <c r="AR47" s="104"/>
      <c r="AS47" s="104"/>
      <c r="AT47" s="104"/>
      <c r="AV47" s="55"/>
      <c r="AW47" s="61"/>
      <c r="AX47" s="55"/>
      <c r="AY47" s="55"/>
      <c r="BA47" s="61"/>
      <c r="BB47" s="61"/>
      <c r="BD47" s="61"/>
      <c r="BE47" s="61"/>
      <c r="BF47" s="18"/>
      <c r="BG47" s="18"/>
      <c r="BH47" s="18"/>
      <c r="BJ47" s="61"/>
      <c r="BK47" s="61"/>
      <c r="BM47" s="61"/>
      <c r="BN47" s="61"/>
      <c r="BP47" s="104"/>
      <c r="BQ47" s="104"/>
      <c r="BR47" s="18"/>
      <c r="BS47" s="104"/>
      <c r="BT47" s="104"/>
      <c r="BU47" s="104"/>
      <c r="BV47" s="104"/>
      <c r="BW47" s="18"/>
      <c r="BX47" s="61"/>
      <c r="BY47" s="61"/>
      <c r="BZ47" s="18"/>
      <c r="CA47" s="18"/>
      <c r="CG47" s="18"/>
      <c r="CI47" s="61"/>
      <c r="CK47" s="61"/>
      <c r="CL47" s="103"/>
      <c r="CN47" s="103"/>
      <c r="CP47" s="103"/>
      <c r="CQ47" s="103"/>
      <c r="CS47" s="106"/>
      <c r="CU47" s="106"/>
      <c r="CV47" s="66"/>
      <c r="CX47" s="106"/>
      <c r="CZ47" s="106"/>
      <c r="DA47" s="66"/>
      <c r="DB47" s="73" t="s">
        <v>120</v>
      </c>
      <c r="DC47" s="66">
        <v>1529</v>
      </c>
      <c r="DD47" s="66">
        <v>31266</v>
      </c>
    </row>
    <row r="48" spans="1:108" x14ac:dyDescent="0.3">
      <c r="A48" s="68" t="s">
        <v>265</v>
      </c>
      <c r="B48" s="55"/>
      <c r="C48" s="61"/>
      <c r="D48" s="61"/>
      <c r="E48" s="55"/>
      <c r="F48" s="61"/>
      <c r="G48" s="61"/>
      <c r="I48" s="61"/>
      <c r="J48" s="61"/>
      <c r="K48" s="18"/>
      <c r="L48" s="18"/>
      <c r="M48" s="18"/>
      <c r="N48" s="55"/>
      <c r="O48" s="61"/>
      <c r="P48" s="61"/>
      <c r="R48" s="61"/>
      <c r="S48" s="61"/>
      <c r="U48" s="61"/>
      <c r="V48" s="61"/>
      <c r="X48" s="61"/>
      <c r="Y48" s="61"/>
      <c r="AA48" s="61"/>
      <c r="AB48" s="61"/>
      <c r="AD48" s="104"/>
      <c r="AE48" s="104"/>
      <c r="AF48" s="55"/>
      <c r="AG48" s="55"/>
      <c r="AH48" s="55"/>
      <c r="AI48" s="55"/>
      <c r="AJ48" s="55"/>
      <c r="AK48" s="55"/>
      <c r="AL48" s="55"/>
      <c r="AM48" s="55"/>
      <c r="AO48" s="104"/>
      <c r="AP48" s="104"/>
      <c r="AQ48" s="104"/>
      <c r="AR48" s="104"/>
      <c r="AS48" s="104"/>
      <c r="AT48" s="104"/>
      <c r="AV48" s="55"/>
      <c r="AW48" s="61"/>
      <c r="AX48" s="55"/>
      <c r="AY48" s="55"/>
      <c r="BA48" s="61"/>
      <c r="BB48" s="61"/>
      <c r="BC48" s="20" t="s">
        <v>121</v>
      </c>
      <c r="BD48" s="61">
        <v>342</v>
      </c>
      <c r="BE48" s="61">
        <v>205</v>
      </c>
      <c r="BF48" s="18"/>
      <c r="BG48" s="61"/>
      <c r="BH48" s="61"/>
      <c r="BJ48" s="61"/>
      <c r="BK48" s="61"/>
      <c r="BM48" s="61"/>
      <c r="BN48" s="61"/>
      <c r="BP48" s="104"/>
      <c r="BQ48" s="104"/>
      <c r="BR48" s="18"/>
      <c r="BS48" s="104"/>
      <c r="BT48" s="104"/>
      <c r="BU48" s="104"/>
      <c r="BV48" s="104"/>
      <c r="BW48" s="61" t="s">
        <v>120</v>
      </c>
      <c r="BX48" s="61"/>
      <c r="BY48" s="61"/>
      <c r="BZ48" s="61"/>
      <c r="CA48" s="61"/>
      <c r="CB48" s="75">
        <v>722</v>
      </c>
      <c r="CC48" s="103">
        <v>15413</v>
      </c>
      <c r="CD48" s="103">
        <v>1248</v>
      </c>
      <c r="CE48" s="103">
        <v>28210</v>
      </c>
      <c r="CF48" s="103">
        <v>1176</v>
      </c>
      <c r="CG48" s="103">
        <v>29850</v>
      </c>
      <c r="CI48" s="61"/>
      <c r="CK48" s="103"/>
      <c r="CL48" s="103"/>
      <c r="CN48" s="103"/>
      <c r="CP48" s="103"/>
      <c r="CQ48" s="103"/>
      <c r="CS48" s="66"/>
      <c r="CU48" s="66"/>
      <c r="CX48" s="66"/>
      <c r="CZ48" s="66"/>
      <c r="DB48" s="107"/>
      <c r="DC48" s="66"/>
    </row>
    <row r="49" spans="1:108" x14ac:dyDescent="0.3">
      <c r="A49" s="68" t="s">
        <v>555</v>
      </c>
      <c r="B49" s="55"/>
      <c r="C49" s="61"/>
      <c r="D49" s="61"/>
      <c r="E49" s="55"/>
      <c r="F49" s="61"/>
      <c r="G49" s="61"/>
      <c r="I49" s="61"/>
      <c r="J49" s="61"/>
      <c r="K49" s="18"/>
      <c r="L49" s="18"/>
      <c r="M49" s="18"/>
      <c r="N49" s="55"/>
      <c r="O49" s="61"/>
      <c r="P49" s="61"/>
      <c r="R49" s="61"/>
      <c r="S49" s="61"/>
      <c r="U49" s="61"/>
      <c r="V49" s="61"/>
      <c r="X49" s="61"/>
      <c r="Y49" s="61"/>
      <c r="AA49" s="61"/>
      <c r="AB49" s="61"/>
      <c r="AD49" s="104"/>
      <c r="AE49" s="104"/>
      <c r="AF49" s="55"/>
      <c r="AG49" s="55"/>
      <c r="AH49" s="55"/>
      <c r="AI49" s="55"/>
      <c r="AJ49" s="55"/>
      <c r="AK49" s="55"/>
      <c r="AL49" s="55"/>
      <c r="AM49" s="55"/>
      <c r="AO49" s="104"/>
      <c r="AP49" s="104"/>
      <c r="AQ49" s="104"/>
      <c r="AR49" s="104"/>
      <c r="AS49" s="104"/>
      <c r="AT49" s="104"/>
      <c r="AV49" s="55"/>
      <c r="AW49" s="61"/>
      <c r="AX49" s="55"/>
      <c r="AY49" s="55"/>
      <c r="BA49" s="61"/>
      <c r="BB49" s="61"/>
      <c r="BD49" s="61"/>
      <c r="BE49" s="61"/>
      <c r="BF49" s="18" t="s">
        <v>57</v>
      </c>
      <c r="BG49" s="18">
        <v>520</v>
      </c>
      <c r="BH49" s="18">
        <v>1040</v>
      </c>
      <c r="BI49" s="20" t="s">
        <v>57</v>
      </c>
      <c r="BJ49" s="61">
        <v>500</v>
      </c>
      <c r="BK49" s="104">
        <v>800</v>
      </c>
      <c r="BL49" s="20" t="s">
        <v>57</v>
      </c>
      <c r="BM49" s="61">
        <v>563</v>
      </c>
      <c r="BN49" s="61">
        <v>901</v>
      </c>
      <c r="BP49" s="104"/>
      <c r="BQ49" s="104"/>
      <c r="BR49" s="18"/>
      <c r="BS49" s="104"/>
      <c r="BT49" s="104"/>
      <c r="BU49" s="104"/>
      <c r="BV49" s="104"/>
      <c r="BW49" s="18"/>
      <c r="BX49" s="61"/>
      <c r="BY49" s="61"/>
      <c r="BZ49" s="18"/>
      <c r="CA49" s="18"/>
      <c r="CG49" s="18"/>
      <c r="CI49" s="61"/>
      <c r="CK49" s="61"/>
      <c r="CL49" s="103"/>
      <c r="CN49" s="103"/>
      <c r="CP49" s="103"/>
      <c r="CQ49" s="103"/>
      <c r="CS49" s="66"/>
      <c r="CU49" s="66"/>
      <c r="CV49" s="66"/>
      <c r="CX49" s="66"/>
      <c r="CZ49" s="66"/>
      <c r="DA49" s="106"/>
      <c r="DB49" s="107"/>
      <c r="DC49" s="66"/>
      <c r="DD49" s="66"/>
    </row>
    <row r="50" spans="1:108" x14ac:dyDescent="0.3">
      <c r="A50" s="68" t="s">
        <v>266</v>
      </c>
      <c r="B50" s="55"/>
      <c r="C50" s="61"/>
      <c r="D50" s="61"/>
      <c r="E50" s="55"/>
      <c r="F50" s="61"/>
      <c r="G50" s="61"/>
      <c r="I50" s="61"/>
      <c r="J50" s="61"/>
      <c r="K50" s="18"/>
      <c r="L50" s="18"/>
      <c r="M50" s="18"/>
      <c r="N50" s="55"/>
      <c r="O50" s="61"/>
      <c r="P50" s="61"/>
      <c r="R50" s="61"/>
      <c r="S50" s="61"/>
      <c r="U50" s="61"/>
      <c r="V50" s="61"/>
      <c r="X50" s="61"/>
      <c r="Y50" s="61"/>
      <c r="AA50" s="61"/>
      <c r="AB50" s="61"/>
      <c r="AD50" s="104"/>
      <c r="AE50" s="104"/>
      <c r="AF50" s="55"/>
      <c r="AG50" s="55"/>
      <c r="AH50" s="55"/>
      <c r="AI50" s="55"/>
      <c r="AJ50" s="55"/>
      <c r="AK50" s="55"/>
      <c r="AL50" s="55"/>
      <c r="AM50" s="55"/>
      <c r="AO50" s="104"/>
      <c r="AP50" s="104"/>
      <c r="AQ50" s="104"/>
      <c r="AR50" s="104"/>
      <c r="AS50" s="104"/>
      <c r="AT50" s="104"/>
      <c r="AV50" s="55"/>
      <c r="AW50" s="61"/>
      <c r="AX50" s="55"/>
      <c r="AY50" s="55"/>
      <c r="BA50" s="61"/>
      <c r="BB50" s="61"/>
      <c r="BD50" s="61"/>
      <c r="BE50" s="61"/>
      <c r="BF50" s="18"/>
      <c r="BG50" s="18"/>
      <c r="BH50" s="18"/>
      <c r="BJ50" s="61"/>
      <c r="BK50" s="104"/>
      <c r="BM50" s="61"/>
      <c r="BN50" s="61"/>
      <c r="BO50" s="20" t="s">
        <v>135</v>
      </c>
      <c r="BP50" s="104">
        <v>471</v>
      </c>
      <c r="BQ50" s="104">
        <v>942</v>
      </c>
      <c r="BR50" s="18"/>
      <c r="BS50" s="104"/>
      <c r="BT50" s="104"/>
      <c r="BU50" s="104"/>
      <c r="BV50" s="104"/>
      <c r="BW50" s="18"/>
      <c r="BX50" s="61"/>
      <c r="BY50" s="61"/>
      <c r="BZ50" s="18"/>
      <c r="CA50" s="18"/>
      <c r="CI50" s="61"/>
      <c r="CK50" s="61"/>
      <c r="CL50" s="103"/>
      <c r="CN50" s="103"/>
      <c r="CP50" s="103"/>
      <c r="CQ50" s="103"/>
      <c r="CS50" s="66"/>
      <c r="CU50" s="66"/>
      <c r="CV50" s="66"/>
      <c r="CX50" s="66"/>
      <c r="CZ50" s="66"/>
      <c r="DA50" s="106"/>
      <c r="DB50" s="107"/>
      <c r="DC50" s="66"/>
      <c r="DD50" s="66"/>
    </row>
    <row r="51" spans="1:108" x14ac:dyDescent="0.3">
      <c r="A51" s="68" t="s">
        <v>267</v>
      </c>
      <c r="B51" s="55"/>
      <c r="C51" s="61"/>
      <c r="D51" s="61"/>
      <c r="E51" s="55"/>
      <c r="F51" s="61"/>
      <c r="G51" s="61"/>
      <c r="I51" s="61"/>
      <c r="J51" s="61"/>
      <c r="K51" s="18"/>
      <c r="L51" s="18"/>
      <c r="M51" s="18"/>
      <c r="N51" s="55"/>
      <c r="O51" s="61"/>
      <c r="P51" s="61"/>
      <c r="R51" s="61"/>
      <c r="S51" s="61"/>
      <c r="U51" s="61"/>
      <c r="V51" s="61"/>
      <c r="X51" s="61"/>
      <c r="Y51" s="61"/>
      <c r="AA51" s="61"/>
      <c r="AB51" s="61"/>
      <c r="AC51" s="20" t="s">
        <v>122</v>
      </c>
      <c r="AD51" s="104">
        <v>303</v>
      </c>
      <c r="AE51" s="104">
        <v>60600</v>
      </c>
      <c r="AF51" s="61">
        <v>615</v>
      </c>
      <c r="AG51" s="104">
        <v>123000</v>
      </c>
      <c r="AH51" s="61">
        <v>206</v>
      </c>
      <c r="AI51" s="104">
        <v>41200</v>
      </c>
      <c r="AJ51" s="103">
        <v>2118</v>
      </c>
      <c r="AK51" s="104">
        <v>423600</v>
      </c>
      <c r="AL51" s="103">
        <v>2433</v>
      </c>
      <c r="AM51" s="104">
        <v>486600</v>
      </c>
      <c r="AO51" s="104"/>
      <c r="AP51" s="104"/>
      <c r="AQ51" s="104"/>
      <c r="AR51" s="104"/>
      <c r="AS51" s="104"/>
      <c r="AT51" s="104"/>
      <c r="AV51" s="55"/>
      <c r="AW51" s="61"/>
      <c r="AX51" s="55"/>
      <c r="AY51" s="55"/>
      <c r="BA51" s="61"/>
      <c r="BB51" s="61"/>
      <c r="BC51" s="20" t="s">
        <v>122</v>
      </c>
      <c r="BD51" s="61">
        <v>773</v>
      </c>
      <c r="BE51" s="103">
        <v>4638</v>
      </c>
      <c r="BF51" s="18" t="s">
        <v>57</v>
      </c>
      <c r="BG51" s="18">
        <v>913</v>
      </c>
      <c r="BH51" s="18">
        <v>5478</v>
      </c>
      <c r="BI51" s="20" t="s">
        <v>57</v>
      </c>
      <c r="BJ51" s="61">
        <v>994</v>
      </c>
      <c r="BK51" s="104">
        <v>5964</v>
      </c>
      <c r="BL51" s="20" t="s">
        <v>57</v>
      </c>
      <c r="BM51" s="61">
        <v>1004</v>
      </c>
      <c r="BN51" s="61">
        <v>6024</v>
      </c>
      <c r="BO51" s="20" t="s">
        <v>135</v>
      </c>
      <c r="BP51" s="104">
        <v>1017</v>
      </c>
      <c r="BQ51" s="104">
        <v>6102</v>
      </c>
      <c r="BR51" s="18"/>
      <c r="BS51" s="104"/>
      <c r="BT51" s="104"/>
      <c r="BU51" s="104"/>
      <c r="BV51" s="104"/>
      <c r="BW51" s="18"/>
      <c r="BX51" s="61"/>
      <c r="BY51" s="61"/>
      <c r="BZ51" s="18"/>
      <c r="CA51" s="18"/>
      <c r="CG51" s="18"/>
      <c r="CI51" s="61"/>
      <c r="CK51" s="61"/>
      <c r="CL51" s="103"/>
      <c r="CN51" s="103"/>
      <c r="CP51" s="103"/>
      <c r="CQ51" s="103"/>
      <c r="CS51" s="66"/>
      <c r="CU51" s="66"/>
      <c r="CV51" s="66"/>
      <c r="CX51" s="66"/>
      <c r="CZ51" s="66"/>
      <c r="DA51" s="106"/>
      <c r="DB51" s="107"/>
      <c r="DC51" s="66"/>
      <c r="DD51" s="66"/>
    </row>
    <row r="52" spans="1:108" x14ac:dyDescent="0.3">
      <c r="A52" s="68" t="s">
        <v>268</v>
      </c>
      <c r="B52" s="55"/>
      <c r="C52" s="61"/>
      <c r="D52" s="61"/>
      <c r="E52" s="55"/>
      <c r="F52" s="61"/>
      <c r="G52" s="61"/>
      <c r="I52" s="61"/>
      <c r="J52" s="61"/>
      <c r="K52" s="18"/>
      <c r="L52" s="18"/>
      <c r="M52" s="18"/>
      <c r="N52" s="55"/>
      <c r="O52" s="61"/>
      <c r="P52" s="61"/>
      <c r="R52" s="61"/>
      <c r="S52" s="61"/>
      <c r="U52" s="61"/>
      <c r="V52" s="61"/>
      <c r="X52" s="61"/>
      <c r="Y52" s="61"/>
      <c r="AA52" s="61"/>
      <c r="AB52" s="61"/>
      <c r="AD52" s="55"/>
      <c r="AE52" s="55"/>
      <c r="AO52" s="104"/>
      <c r="AP52" s="104"/>
      <c r="AQ52" s="104"/>
      <c r="AR52" s="104"/>
      <c r="AS52" s="104"/>
      <c r="AT52" s="104"/>
      <c r="AV52" s="55"/>
      <c r="AW52" s="55"/>
      <c r="AX52" s="55"/>
      <c r="AY52" s="55"/>
      <c r="AZ52" s="20" t="s">
        <v>122</v>
      </c>
      <c r="BA52" s="104">
        <v>3130</v>
      </c>
      <c r="BB52" s="104">
        <v>25040</v>
      </c>
      <c r="BC52" s="20" t="s">
        <v>122</v>
      </c>
      <c r="BD52" s="103">
        <v>4322</v>
      </c>
      <c r="BE52" s="103">
        <v>34680</v>
      </c>
      <c r="BF52" s="18" t="s">
        <v>122</v>
      </c>
      <c r="BG52" s="61">
        <v>5271</v>
      </c>
      <c r="BH52" s="61">
        <v>49758</v>
      </c>
      <c r="BI52" s="20" t="s">
        <v>122</v>
      </c>
      <c r="BJ52" s="103">
        <v>4536</v>
      </c>
      <c r="BK52" s="103">
        <v>36288</v>
      </c>
      <c r="BL52" s="20" t="s">
        <v>122</v>
      </c>
      <c r="BM52" s="104">
        <v>4479</v>
      </c>
      <c r="BN52" s="104">
        <v>35832</v>
      </c>
      <c r="BO52" s="20" t="s">
        <v>122</v>
      </c>
      <c r="BP52" s="104">
        <v>8015</v>
      </c>
      <c r="BQ52" s="104">
        <v>70563</v>
      </c>
      <c r="BR52" s="18"/>
      <c r="BS52" s="104"/>
      <c r="BT52" s="104"/>
      <c r="BU52" s="104"/>
      <c r="BV52" s="104"/>
      <c r="BW52" s="61"/>
      <c r="CG52" s="18"/>
      <c r="CI52" s="103"/>
      <c r="CK52" s="61"/>
      <c r="CL52" s="103"/>
      <c r="CN52" s="103"/>
      <c r="CP52" s="103"/>
      <c r="CQ52" s="103"/>
      <c r="CS52" s="66"/>
      <c r="CU52" s="106"/>
      <c r="CX52" s="66"/>
      <c r="CZ52" s="106"/>
      <c r="DB52" s="107"/>
      <c r="DC52" s="66"/>
    </row>
    <row r="53" spans="1:108" x14ac:dyDescent="0.3">
      <c r="A53" s="68" t="s">
        <v>619</v>
      </c>
      <c r="B53" s="55"/>
      <c r="C53" s="61"/>
      <c r="D53" s="61"/>
      <c r="E53" s="55"/>
      <c r="F53" s="61"/>
      <c r="G53" s="61"/>
      <c r="I53" s="61"/>
      <c r="J53" s="61"/>
      <c r="K53" s="18"/>
      <c r="L53" s="18"/>
      <c r="M53" s="18"/>
      <c r="N53" s="55"/>
      <c r="O53" s="61"/>
      <c r="P53" s="61"/>
      <c r="R53" s="61"/>
      <c r="S53" s="61"/>
      <c r="U53" s="61"/>
      <c r="V53" s="61"/>
      <c r="X53" s="61"/>
      <c r="Y53" s="61"/>
      <c r="AA53" s="61"/>
      <c r="AB53" s="61"/>
      <c r="AC53" s="20" t="s">
        <v>122</v>
      </c>
      <c r="AD53" s="103">
        <v>3665</v>
      </c>
      <c r="AE53" s="104">
        <v>1332850</v>
      </c>
      <c r="AF53" s="103">
        <v>3555</v>
      </c>
      <c r="AG53" s="113">
        <v>1386100</v>
      </c>
      <c r="AH53" s="103">
        <v>4197</v>
      </c>
      <c r="AI53" s="104">
        <v>1620600</v>
      </c>
      <c r="AJ53" s="103">
        <v>5399</v>
      </c>
      <c r="AK53" s="104">
        <v>1866300</v>
      </c>
      <c r="AL53" s="103">
        <v>5421</v>
      </c>
      <c r="AM53" s="104">
        <v>1626300</v>
      </c>
      <c r="AN53" s="20" t="s">
        <v>122</v>
      </c>
      <c r="AO53" s="104">
        <v>4919</v>
      </c>
      <c r="AP53" s="104">
        <v>59028</v>
      </c>
      <c r="AQ53" s="104">
        <v>4993</v>
      </c>
      <c r="AR53" s="104">
        <v>59916</v>
      </c>
      <c r="AS53" s="104">
        <v>3472</v>
      </c>
      <c r="AT53" s="104">
        <v>51374</v>
      </c>
      <c r="AU53" s="20" t="s">
        <v>122</v>
      </c>
      <c r="AV53" s="103">
        <v>3594</v>
      </c>
      <c r="AW53" s="103">
        <v>52250</v>
      </c>
      <c r="AX53" s="103">
        <v>2780</v>
      </c>
      <c r="AY53" s="103">
        <v>29300</v>
      </c>
      <c r="BA53" s="104"/>
      <c r="BB53" s="104"/>
      <c r="BD53" s="103"/>
      <c r="BE53" s="103"/>
      <c r="BF53" s="18"/>
      <c r="BG53" s="61"/>
      <c r="BH53" s="61"/>
      <c r="BJ53" s="103"/>
      <c r="BK53" s="103"/>
      <c r="BM53" s="104"/>
      <c r="BN53" s="104"/>
      <c r="BP53" s="104"/>
      <c r="BQ53" s="104"/>
      <c r="BR53" s="18" t="s">
        <v>116</v>
      </c>
      <c r="BS53" s="104">
        <v>1042724</v>
      </c>
      <c r="BT53" s="104">
        <v>31223</v>
      </c>
      <c r="BU53" s="104">
        <v>1229076</v>
      </c>
      <c r="BV53" s="104">
        <v>40125</v>
      </c>
      <c r="BW53" s="61" t="s">
        <v>120</v>
      </c>
      <c r="BX53" s="114">
        <v>1444068</v>
      </c>
      <c r="BY53" s="104">
        <v>50083</v>
      </c>
      <c r="BZ53" s="104">
        <v>1103</v>
      </c>
      <c r="CA53" s="104">
        <v>53028</v>
      </c>
      <c r="CB53" s="103">
        <v>1082</v>
      </c>
      <c r="CC53" s="103">
        <v>49795</v>
      </c>
      <c r="CD53" s="103">
        <v>1145</v>
      </c>
      <c r="CE53" s="103">
        <v>55064</v>
      </c>
      <c r="CF53" s="75">
        <v>997</v>
      </c>
      <c r="CG53" s="103">
        <v>34932</v>
      </c>
      <c r="CI53" s="103"/>
      <c r="CK53" s="61"/>
      <c r="CL53" s="103"/>
      <c r="CN53" s="103"/>
      <c r="CP53" s="103"/>
      <c r="CQ53" s="103"/>
      <c r="CS53" s="66"/>
      <c r="CU53" s="106"/>
      <c r="CV53" s="66"/>
      <c r="CX53" s="66"/>
      <c r="CZ53" s="106"/>
      <c r="DA53" s="66"/>
      <c r="DB53" s="107"/>
      <c r="DC53" s="66"/>
      <c r="DD53" s="66"/>
    </row>
    <row r="54" spans="1:108" x14ac:dyDescent="0.3">
      <c r="A54" s="68" t="s">
        <v>466</v>
      </c>
      <c r="B54" s="55"/>
      <c r="C54" s="61"/>
      <c r="D54" s="61"/>
      <c r="E54" s="55"/>
      <c r="F54" s="61"/>
      <c r="G54" s="61"/>
      <c r="I54" s="61"/>
      <c r="J54" s="61"/>
      <c r="K54" s="18"/>
      <c r="L54" s="18"/>
      <c r="M54" s="18"/>
      <c r="N54" s="55"/>
      <c r="O54" s="61"/>
      <c r="P54" s="61"/>
      <c r="R54" s="61"/>
      <c r="S54" s="61"/>
      <c r="U54" s="61"/>
      <c r="V54" s="61"/>
      <c r="X54" s="61"/>
      <c r="Y54" s="61"/>
      <c r="AA54" s="61"/>
      <c r="AB54" s="61"/>
      <c r="AD54" s="55"/>
      <c r="AE54" s="61"/>
      <c r="AF54" s="55"/>
      <c r="AG54" s="55"/>
      <c r="AH54" s="55"/>
      <c r="AI54" s="55"/>
      <c r="AJ54" s="55"/>
      <c r="AK54" s="55"/>
      <c r="AL54" s="55"/>
      <c r="AM54" s="55"/>
      <c r="AO54" s="104"/>
      <c r="AP54" s="104"/>
      <c r="AQ54" s="104"/>
      <c r="AR54" s="104"/>
      <c r="AS54" s="104"/>
      <c r="AT54" s="104"/>
      <c r="AV54" s="55"/>
      <c r="AW54" s="61"/>
      <c r="AX54" s="55"/>
      <c r="AY54" s="55"/>
      <c r="BA54" s="61"/>
      <c r="BB54" s="61"/>
      <c r="BC54" s="20" t="s">
        <v>120</v>
      </c>
      <c r="BD54" s="103">
        <v>2826</v>
      </c>
      <c r="BE54" s="103">
        <v>17541</v>
      </c>
      <c r="BF54" s="18"/>
      <c r="BG54" s="18"/>
      <c r="BH54" s="18"/>
      <c r="BJ54" s="61"/>
      <c r="BK54" s="61"/>
      <c r="BM54" s="61"/>
      <c r="BN54" s="61"/>
      <c r="BP54" s="104"/>
      <c r="BQ54" s="104"/>
      <c r="BR54" s="18"/>
      <c r="BS54" s="104"/>
      <c r="BT54" s="104"/>
      <c r="BU54" s="104"/>
      <c r="BV54" s="104"/>
      <c r="BW54" s="18"/>
      <c r="BX54" s="61"/>
      <c r="BY54" s="61"/>
      <c r="BZ54" s="18"/>
      <c r="CA54" s="18"/>
      <c r="CG54" s="18"/>
      <c r="CI54" s="61"/>
      <c r="CK54" s="61"/>
      <c r="CL54" s="103"/>
      <c r="CN54" s="103"/>
      <c r="CP54" s="103"/>
      <c r="CQ54" s="103"/>
      <c r="CS54" s="18"/>
      <c r="CV54" s="106"/>
      <c r="CX54" s="106"/>
      <c r="CZ54" s="106"/>
      <c r="DA54" s="106"/>
      <c r="DB54" s="73"/>
      <c r="DC54" s="66"/>
      <c r="DD54" s="66"/>
    </row>
    <row r="55" spans="1:108" x14ac:dyDescent="0.3">
      <c r="A55" s="68" t="s">
        <v>269</v>
      </c>
      <c r="B55" s="55"/>
      <c r="C55" s="61"/>
      <c r="D55" s="61"/>
      <c r="E55" s="55"/>
      <c r="F55" s="61"/>
      <c r="G55" s="61"/>
      <c r="I55" s="61"/>
      <c r="J55" s="61"/>
      <c r="K55" s="18"/>
      <c r="L55" s="18"/>
      <c r="M55" s="18"/>
      <c r="N55" s="55"/>
      <c r="O55" s="61"/>
      <c r="P55" s="61"/>
      <c r="R55" s="61"/>
      <c r="S55" s="61"/>
      <c r="U55" s="61"/>
      <c r="V55" s="61"/>
      <c r="X55" s="61"/>
      <c r="Y55" s="61"/>
      <c r="AA55" s="61"/>
      <c r="AB55" s="61"/>
      <c r="AD55" s="55"/>
      <c r="AE55" s="61"/>
      <c r="AF55" s="55"/>
      <c r="AG55" s="55"/>
      <c r="AH55" s="55"/>
      <c r="AI55" s="55"/>
      <c r="AJ55" s="55"/>
      <c r="AK55" s="55"/>
      <c r="AL55" s="55"/>
      <c r="AM55" s="55"/>
      <c r="AO55" s="104"/>
      <c r="AP55" s="104"/>
      <c r="AQ55" s="104"/>
      <c r="AR55" s="104"/>
      <c r="AS55" s="104"/>
      <c r="AT55" s="104"/>
      <c r="AV55" s="55"/>
      <c r="AW55" s="61"/>
      <c r="AX55" s="55"/>
      <c r="AY55" s="55"/>
      <c r="BA55" s="61"/>
      <c r="BB55" s="61"/>
      <c r="BD55" s="103"/>
      <c r="BE55" s="103"/>
      <c r="BF55" s="18" t="s">
        <v>120</v>
      </c>
      <c r="BG55" s="18">
        <v>295</v>
      </c>
      <c r="BH55" s="18">
        <v>1841</v>
      </c>
      <c r="BI55" s="20" t="s">
        <v>120</v>
      </c>
      <c r="BJ55" s="61">
        <v>98</v>
      </c>
      <c r="BK55" s="61">
        <v>78</v>
      </c>
      <c r="BL55" s="20" t="s">
        <v>120</v>
      </c>
      <c r="BM55" s="61">
        <v>114</v>
      </c>
      <c r="BN55" s="61">
        <v>91</v>
      </c>
      <c r="BO55" s="20" t="s">
        <v>120</v>
      </c>
      <c r="BP55" s="104">
        <v>425</v>
      </c>
      <c r="BQ55" s="104">
        <v>2550</v>
      </c>
      <c r="BR55" s="18"/>
      <c r="BS55" s="104"/>
      <c r="BT55" s="104"/>
      <c r="BU55" s="104"/>
      <c r="BV55" s="104"/>
      <c r="BW55" s="18"/>
      <c r="BX55" s="61"/>
      <c r="BY55" s="61"/>
      <c r="BZ55" s="18"/>
      <c r="CA55" s="18"/>
      <c r="CG55" s="18"/>
      <c r="CI55" s="61"/>
      <c r="CK55" s="61"/>
      <c r="CL55" s="103"/>
      <c r="CN55" s="103"/>
      <c r="CP55" s="103"/>
      <c r="CQ55" s="103"/>
      <c r="CS55" s="18"/>
      <c r="CV55" s="106"/>
      <c r="CX55" s="106"/>
      <c r="CZ55" s="106"/>
      <c r="DA55" s="106"/>
      <c r="DB55" s="73"/>
      <c r="DC55" s="66"/>
      <c r="DD55" s="66"/>
    </row>
    <row r="56" spans="1:108" x14ac:dyDescent="0.3">
      <c r="A56" s="68" t="s">
        <v>467</v>
      </c>
      <c r="B56" s="55"/>
      <c r="C56" s="61"/>
      <c r="D56" s="61"/>
      <c r="E56" s="55"/>
      <c r="F56" s="61"/>
      <c r="G56" s="61"/>
      <c r="I56" s="61"/>
      <c r="J56" s="61"/>
      <c r="K56" s="18"/>
      <c r="L56" s="18"/>
      <c r="M56" s="18"/>
      <c r="N56" s="55"/>
      <c r="O56" s="61"/>
      <c r="P56" s="61"/>
      <c r="R56" s="61"/>
      <c r="S56" s="61"/>
      <c r="U56" s="61"/>
      <c r="V56" s="61"/>
      <c r="X56" s="61"/>
      <c r="Y56" s="61"/>
      <c r="AA56" s="61"/>
      <c r="AB56" s="61"/>
      <c r="AD56" s="55"/>
      <c r="AE56" s="61"/>
      <c r="AF56" s="55"/>
      <c r="AG56" s="55"/>
      <c r="AH56" s="55"/>
      <c r="AI56" s="55"/>
      <c r="AJ56" s="55"/>
      <c r="AK56" s="55"/>
      <c r="AL56" s="55"/>
      <c r="AM56" s="55"/>
      <c r="AO56" s="104"/>
      <c r="AP56" s="104"/>
      <c r="AQ56" s="104"/>
      <c r="AR56" s="104"/>
      <c r="AS56" s="104"/>
      <c r="AT56" s="104"/>
      <c r="AV56" s="55"/>
      <c r="AW56" s="61"/>
      <c r="AX56" s="55"/>
      <c r="AY56" s="55"/>
      <c r="BA56" s="61"/>
      <c r="BB56" s="61"/>
      <c r="BD56" s="103"/>
      <c r="BE56" s="103"/>
      <c r="BF56" s="18"/>
      <c r="BG56" s="18"/>
      <c r="BH56" s="18"/>
      <c r="BJ56" s="61"/>
      <c r="BK56" s="61"/>
      <c r="BM56" s="61"/>
      <c r="BN56" s="61"/>
      <c r="BP56" s="104"/>
      <c r="BQ56" s="104"/>
      <c r="BR56" s="18"/>
      <c r="BS56" s="104"/>
      <c r="BT56" s="104"/>
      <c r="BU56" s="104"/>
      <c r="BV56" s="104"/>
      <c r="BW56" s="18"/>
      <c r="BX56" s="61"/>
      <c r="BY56" s="61"/>
      <c r="BZ56" s="18"/>
      <c r="CA56" s="18"/>
      <c r="CG56" s="18"/>
      <c r="CI56" s="61"/>
      <c r="CK56" s="61"/>
      <c r="CL56" s="103"/>
      <c r="CN56" s="103"/>
      <c r="CP56" s="103"/>
      <c r="CQ56" s="103"/>
      <c r="CR56" s="20" t="s">
        <v>135</v>
      </c>
      <c r="CS56" s="66">
        <v>3578</v>
      </c>
      <c r="CT56" s="20" t="s">
        <v>120</v>
      </c>
      <c r="CU56" s="106">
        <v>158</v>
      </c>
      <c r="CV56" s="106">
        <v>946</v>
      </c>
      <c r="CW56" s="20" t="s">
        <v>135</v>
      </c>
      <c r="CX56" s="66">
        <v>1075</v>
      </c>
      <c r="CY56" s="20" t="s">
        <v>120</v>
      </c>
      <c r="CZ56" s="106">
        <v>57</v>
      </c>
      <c r="DA56" s="106">
        <v>637</v>
      </c>
      <c r="DB56" s="107"/>
      <c r="DC56" s="66"/>
      <c r="DD56" s="66"/>
    </row>
    <row r="57" spans="1:108" x14ac:dyDescent="0.3">
      <c r="A57" s="68" t="s">
        <v>210</v>
      </c>
      <c r="B57" s="55"/>
      <c r="C57" s="61"/>
      <c r="D57" s="61"/>
      <c r="E57" s="55"/>
      <c r="F57" s="61"/>
      <c r="G57" s="61"/>
      <c r="I57" s="61"/>
      <c r="J57" s="61"/>
      <c r="K57" s="18" t="s">
        <v>132</v>
      </c>
      <c r="L57" s="18">
        <v>29340</v>
      </c>
      <c r="M57" s="18">
        <v>53600</v>
      </c>
      <c r="N57" s="55" t="s">
        <v>132</v>
      </c>
      <c r="O57" s="66">
        <v>20120</v>
      </c>
      <c r="P57" s="66">
        <v>41000</v>
      </c>
      <c r="Q57" s="20" t="s">
        <v>132</v>
      </c>
      <c r="R57" s="66">
        <v>16400</v>
      </c>
      <c r="S57" s="66">
        <v>32800</v>
      </c>
      <c r="T57" s="20" t="s">
        <v>132</v>
      </c>
      <c r="U57" s="66">
        <v>6483</v>
      </c>
      <c r="V57" s="66">
        <v>19340</v>
      </c>
      <c r="W57" s="20" t="s">
        <v>270</v>
      </c>
      <c r="X57" s="115">
        <v>41804</v>
      </c>
      <c r="Y57" s="66">
        <v>47650</v>
      </c>
      <c r="Z57" s="20" t="s">
        <v>132</v>
      </c>
      <c r="AA57" s="103">
        <v>8230</v>
      </c>
      <c r="AB57" s="103">
        <v>24660</v>
      </c>
      <c r="AC57" s="55"/>
      <c r="AD57" s="55"/>
      <c r="AE57" s="61"/>
      <c r="AF57" s="55"/>
      <c r="AG57" s="55"/>
      <c r="AH57" s="55"/>
      <c r="AI57" s="55"/>
      <c r="AJ57" s="55"/>
      <c r="AK57" s="55"/>
      <c r="AL57" s="55"/>
      <c r="AM57" s="55"/>
      <c r="AO57" s="104"/>
      <c r="AP57" s="104"/>
      <c r="AQ57" s="104"/>
      <c r="AR57" s="104"/>
      <c r="AS57" s="104"/>
      <c r="AT57" s="104"/>
      <c r="AV57" s="55"/>
      <c r="AW57" s="61"/>
      <c r="AX57" s="55"/>
      <c r="AY57" s="55"/>
      <c r="BA57" s="61"/>
      <c r="BB57" s="61"/>
      <c r="BD57" s="103"/>
      <c r="BE57" s="103"/>
      <c r="BF57" s="18"/>
      <c r="BG57" s="18"/>
      <c r="BH57" s="18"/>
      <c r="BI57" s="55"/>
      <c r="BJ57" s="61"/>
      <c r="BK57" s="61"/>
      <c r="BM57" s="61"/>
      <c r="BN57" s="61"/>
      <c r="BP57" s="104"/>
      <c r="BQ57" s="104"/>
      <c r="BR57" s="18"/>
      <c r="BS57" s="104"/>
      <c r="BT57" s="104"/>
      <c r="BU57" s="104"/>
      <c r="BV57" s="104"/>
      <c r="BW57" s="18"/>
      <c r="BX57" s="61"/>
      <c r="BY57" s="61"/>
      <c r="BZ57" s="18"/>
      <c r="CA57" s="18"/>
      <c r="CG57" s="18"/>
      <c r="CI57" s="61"/>
      <c r="CK57" s="61"/>
      <c r="CL57" s="103"/>
      <c r="CN57" s="103"/>
      <c r="CP57" s="103"/>
      <c r="CQ57" s="103"/>
      <c r="CS57" s="18"/>
      <c r="CX57" s="116"/>
      <c r="CZ57" s="106"/>
      <c r="DB57" s="105"/>
      <c r="DC57" s="66"/>
      <c r="DD57" s="66"/>
    </row>
    <row r="58" spans="1:108" x14ac:dyDescent="0.3">
      <c r="A58" s="68" t="s">
        <v>468</v>
      </c>
      <c r="B58" s="55"/>
      <c r="C58" s="61"/>
      <c r="D58" s="61"/>
      <c r="E58" s="55"/>
      <c r="F58" s="61"/>
      <c r="G58" s="61"/>
      <c r="I58" s="61"/>
      <c r="J58" s="61"/>
      <c r="K58" s="18"/>
      <c r="L58" s="18"/>
      <c r="M58" s="18"/>
      <c r="N58" s="55"/>
      <c r="O58" s="61"/>
      <c r="P58" s="61"/>
      <c r="R58" s="61"/>
      <c r="S58" s="61"/>
      <c r="U58" s="61"/>
      <c r="V58" s="61"/>
      <c r="X58" s="61"/>
      <c r="Y58" s="61"/>
      <c r="AA58" s="61"/>
      <c r="AB58" s="61"/>
      <c r="AC58" s="55" t="s">
        <v>122</v>
      </c>
      <c r="AD58" s="104">
        <v>44713</v>
      </c>
      <c r="AE58" s="104">
        <v>1341390</v>
      </c>
      <c r="AF58" s="104">
        <v>61858</v>
      </c>
      <c r="AG58" s="104">
        <v>1855740</v>
      </c>
      <c r="AH58" s="104">
        <v>44979</v>
      </c>
      <c r="AI58" s="104">
        <v>1349370</v>
      </c>
      <c r="AJ58" s="104">
        <v>76529</v>
      </c>
      <c r="AK58" s="104">
        <v>3061160</v>
      </c>
      <c r="AL58" s="104">
        <v>63807</v>
      </c>
      <c r="AM58" s="104">
        <v>3190350</v>
      </c>
      <c r="AN58" s="20" t="s">
        <v>120</v>
      </c>
      <c r="AO58" s="104">
        <v>8380</v>
      </c>
      <c r="AP58" s="104">
        <v>90560</v>
      </c>
      <c r="AQ58" s="104">
        <v>12092</v>
      </c>
      <c r="AR58" s="104">
        <v>145100</v>
      </c>
      <c r="AS58" s="104">
        <v>9522</v>
      </c>
      <c r="AT58" s="104">
        <v>114264</v>
      </c>
      <c r="AU58" s="20" t="s">
        <v>120</v>
      </c>
      <c r="AV58" s="103">
        <v>13000</v>
      </c>
      <c r="AW58" s="103">
        <v>156090</v>
      </c>
      <c r="AX58" s="103">
        <v>9950</v>
      </c>
      <c r="AY58" s="103">
        <v>100000</v>
      </c>
      <c r="AZ58" s="20" t="s">
        <v>122</v>
      </c>
      <c r="BA58" s="104">
        <v>57313</v>
      </c>
      <c r="BB58" s="104">
        <v>50435</v>
      </c>
      <c r="BC58" s="20" t="s">
        <v>122</v>
      </c>
      <c r="BD58" s="103">
        <v>90493</v>
      </c>
      <c r="BE58" s="103">
        <v>99091</v>
      </c>
      <c r="BF58" s="18" t="s">
        <v>122</v>
      </c>
      <c r="BG58" s="61">
        <v>80342</v>
      </c>
      <c r="BH58" s="61">
        <v>70701</v>
      </c>
      <c r="BI58" s="55" t="s">
        <v>122</v>
      </c>
      <c r="BJ58" s="103">
        <v>76470</v>
      </c>
      <c r="BK58" s="103">
        <v>67294</v>
      </c>
      <c r="BL58" s="20" t="s">
        <v>122</v>
      </c>
      <c r="BM58" s="104">
        <v>70705</v>
      </c>
      <c r="BN58" s="104">
        <v>62220</v>
      </c>
      <c r="BO58" s="20" t="s">
        <v>120</v>
      </c>
      <c r="BP58" s="104">
        <v>11000</v>
      </c>
      <c r="BQ58" s="104">
        <v>92680</v>
      </c>
      <c r="BR58" s="18" t="s">
        <v>120</v>
      </c>
      <c r="BS58" s="104">
        <v>10808</v>
      </c>
      <c r="BT58" s="104">
        <v>61000</v>
      </c>
      <c r="BU58" s="104">
        <v>11938</v>
      </c>
      <c r="BV58" s="104">
        <v>77698</v>
      </c>
      <c r="BW58" s="72" t="s">
        <v>120</v>
      </c>
      <c r="BX58" s="103">
        <v>9650</v>
      </c>
      <c r="BY58" s="103">
        <v>64649</v>
      </c>
      <c r="BZ58" s="103">
        <v>14047</v>
      </c>
      <c r="CA58" s="103">
        <v>95470</v>
      </c>
      <c r="CB58" s="103">
        <v>7747</v>
      </c>
      <c r="CC58" s="103">
        <v>55220</v>
      </c>
      <c r="CD58" s="103">
        <v>15507</v>
      </c>
      <c r="CE58" s="103">
        <v>101131</v>
      </c>
      <c r="CF58" s="103">
        <v>15314</v>
      </c>
      <c r="CG58" s="103">
        <v>99708</v>
      </c>
      <c r="CI58" s="103"/>
      <c r="CJ58" s="20" t="s">
        <v>120</v>
      </c>
      <c r="CK58" s="103">
        <v>15631</v>
      </c>
      <c r="CL58" s="103">
        <v>102382</v>
      </c>
      <c r="CN58" s="103"/>
      <c r="CO58" s="20" t="s">
        <v>120</v>
      </c>
      <c r="CP58" s="103">
        <v>5430</v>
      </c>
      <c r="CQ58" s="103">
        <v>60173</v>
      </c>
      <c r="CS58" s="66"/>
      <c r="CT58" s="20" t="s">
        <v>120</v>
      </c>
      <c r="CU58" s="66">
        <v>18467</v>
      </c>
      <c r="CV58" s="66">
        <v>155150</v>
      </c>
      <c r="CX58" s="66"/>
      <c r="CY58" s="20" t="s">
        <v>120</v>
      </c>
      <c r="CZ58" s="66">
        <v>13034</v>
      </c>
      <c r="DA58" s="66">
        <v>73778</v>
      </c>
      <c r="DB58" s="107" t="s">
        <v>120</v>
      </c>
      <c r="DC58" s="66">
        <v>14462</v>
      </c>
      <c r="DD58" s="218">
        <v>150626</v>
      </c>
    </row>
    <row r="59" spans="1:108" x14ac:dyDescent="0.3">
      <c r="A59" s="68" t="s">
        <v>469</v>
      </c>
      <c r="B59" s="55"/>
      <c r="C59" s="61"/>
      <c r="D59" s="61"/>
      <c r="E59" s="55"/>
      <c r="F59" s="61"/>
      <c r="G59" s="61"/>
      <c r="I59" s="61"/>
      <c r="J59" s="61"/>
      <c r="K59" s="18"/>
      <c r="L59" s="18"/>
      <c r="M59" s="18"/>
      <c r="N59" s="55"/>
      <c r="O59" s="61"/>
      <c r="P59" s="61"/>
      <c r="R59" s="61"/>
      <c r="S59" s="61"/>
      <c r="U59" s="61"/>
      <c r="V59" s="61"/>
      <c r="X59" s="61"/>
      <c r="Y59" s="61"/>
      <c r="AA59" s="61"/>
      <c r="AB59" s="61"/>
      <c r="AC59" s="55" t="s">
        <v>121</v>
      </c>
      <c r="AD59" s="104">
        <v>10713</v>
      </c>
      <c r="AE59" s="104">
        <v>749910</v>
      </c>
      <c r="AF59" s="104">
        <v>7715</v>
      </c>
      <c r="AG59" s="104">
        <v>530470</v>
      </c>
      <c r="AH59" s="104">
        <v>5717</v>
      </c>
      <c r="AI59" s="104">
        <v>400190</v>
      </c>
      <c r="AJ59" s="104">
        <v>8277</v>
      </c>
      <c r="AK59" s="104">
        <v>827700</v>
      </c>
      <c r="AL59" s="104">
        <v>7071</v>
      </c>
      <c r="AM59" s="104">
        <v>707100</v>
      </c>
      <c r="AN59" s="20" t="s">
        <v>132</v>
      </c>
      <c r="AO59" s="104">
        <v>7016</v>
      </c>
      <c r="AP59" s="104">
        <v>28064</v>
      </c>
      <c r="AQ59" s="104">
        <v>6400</v>
      </c>
      <c r="AR59" s="104">
        <v>25600</v>
      </c>
      <c r="AS59" s="104">
        <v>5600</v>
      </c>
      <c r="AT59" s="104">
        <v>22400</v>
      </c>
      <c r="AU59" s="20" t="s">
        <v>132</v>
      </c>
      <c r="AV59" s="103">
        <v>8100</v>
      </c>
      <c r="AW59" s="103">
        <v>32396</v>
      </c>
      <c r="AX59" s="103">
        <v>5970</v>
      </c>
      <c r="AY59" s="103">
        <v>26000</v>
      </c>
      <c r="AZ59" s="20" t="s">
        <v>132</v>
      </c>
      <c r="BA59" s="104">
        <v>6226</v>
      </c>
      <c r="BB59" s="104">
        <v>19923</v>
      </c>
      <c r="BC59" s="20" t="s">
        <v>132</v>
      </c>
      <c r="BD59" s="103">
        <v>6733</v>
      </c>
      <c r="BE59" s="103">
        <v>32319</v>
      </c>
      <c r="BF59" s="18" t="s">
        <v>121</v>
      </c>
      <c r="BG59" s="61">
        <v>4981</v>
      </c>
      <c r="BH59" s="61">
        <v>21916</v>
      </c>
      <c r="BI59" s="55" t="s">
        <v>121</v>
      </c>
      <c r="BJ59" s="103">
        <v>4942</v>
      </c>
      <c r="BK59" s="103">
        <v>21745</v>
      </c>
      <c r="BL59" s="20" t="s">
        <v>121</v>
      </c>
      <c r="BM59" s="104">
        <v>5128</v>
      </c>
      <c r="BN59" s="104">
        <v>22563</v>
      </c>
      <c r="BO59" s="20" t="s">
        <v>132</v>
      </c>
      <c r="BP59" s="104">
        <v>6500</v>
      </c>
      <c r="BQ59" s="104">
        <v>26000</v>
      </c>
      <c r="BR59" s="18" t="s">
        <v>120</v>
      </c>
      <c r="BS59" s="104">
        <v>931</v>
      </c>
      <c r="BT59" s="104">
        <v>24525</v>
      </c>
      <c r="BU59" s="104">
        <v>673</v>
      </c>
      <c r="BV59" s="104">
        <v>18816</v>
      </c>
      <c r="BW59" s="61" t="s">
        <v>120</v>
      </c>
      <c r="BX59" s="61">
        <v>616</v>
      </c>
      <c r="BY59" s="103">
        <v>17709</v>
      </c>
      <c r="BZ59" s="103">
        <v>1105</v>
      </c>
      <c r="CA59" s="103">
        <v>34672</v>
      </c>
      <c r="CB59" s="75">
        <v>431</v>
      </c>
      <c r="CC59" s="103">
        <v>13264</v>
      </c>
      <c r="CD59" s="103">
        <v>1139</v>
      </c>
      <c r="CE59" s="103">
        <v>35572</v>
      </c>
      <c r="CF59" s="75">
        <v>636</v>
      </c>
      <c r="CG59" s="103">
        <v>15413</v>
      </c>
      <c r="CH59" s="20" t="s">
        <v>132</v>
      </c>
      <c r="CI59" s="103">
        <v>4018</v>
      </c>
      <c r="CJ59" s="20" t="s">
        <v>120</v>
      </c>
      <c r="CK59" s="61">
        <v>226</v>
      </c>
      <c r="CL59" s="103">
        <v>86514</v>
      </c>
      <c r="CM59" s="20" t="s">
        <v>132</v>
      </c>
      <c r="CN59" s="103">
        <v>10386</v>
      </c>
      <c r="CO59" s="20" t="s">
        <v>120</v>
      </c>
      <c r="CP59" s="103">
        <v>1182</v>
      </c>
      <c r="CQ59" s="103">
        <v>72489</v>
      </c>
      <c r="CR59" s="20" t="s">
        <v>132</v>
      </c>
      <c r="CS59" s="66">
        <v>9277</v>
      </c>
      <c r="CT59" s="20" t="s">
        <v>120</v>
      </c>
      <c r="CU59" s="106">
        <v>973</v>
      </c>
      <c r="CV59" s="66">
        <v>42522</v>
      </c>
      <c r="CW59" s="20" t="s">
        <v>132</v>
      </c>
      <c r="CX59" s="66">
        <v>10196</v>
      </c>
      <c r="CY59" s="20" t="s">
        <v>120</v>
      </c>
      <c r="CZ59" s="66">
        <v>1251</v>
      </c>
      <c r="DA59" s="66">
        <v>35663</v>
      </c>
      <c r="DB59" s="107" t="s">
        <v>120</v>
      </c>
      <c r="DC59" s="66">
        <v>1088</v>
      </c>
      <c r="DD59" s="218"/>
    </row>
    <row r="60" spans="1:108" x14ac:dyDescent="0.3">
      <c r="A60" s="68" t="s">
        <v>271</v>
      </c>
      <c r="B60" s="55"/>
      <c r="C60" s="61"/>
      <c r="D60" s="61"/>
      <c r="E60" s="55"/>
      <c r="F60" s="61"/>
      <c r="G60" s="61"/>
      <c r="I60" s="61"/>
      <c r="J60" s="61"/>
      <c r="K60" s="18"/>
      <c r="L60" s="18"/>
      <c r="M60" s="18"/>
      <c r="N60" s="55"/>
      <c r="O60" s="61"/>
      <c r="P60" s="61"/>
      <c r="R60" s="61"/>
      <c r="S60" s="61"/>
      <c r="U60" s="61"/>
      <c r="V60" s="61"/>
      <c r="X60" s="61"/>
      <c r="Y60" s="61"/>
      <c r="AA60" s="61"/>
      <c r="AB60" s="61"/>
      <c r="AC60" s="55"/>
      <c r="AD60" s="55"/>
      <c r="AE60" s="61"/>
      <c r="AF60" s="55"/>
      <c r="AG60" s="55"/>
      <c r="AH60" s="55"/>
      <c r="AI60" s="55"/>
      <c r="AJ60" s="55"/>
      <c r="AK60" s="55"/>
      <c r="AL60" s="55"/>
      <c r="AM60" s="55"/>
      <c r="AO60" s="104"/>
      <c r="AP60" s="104"/>
      <c r="AQ60" s="104"/>
      <c r="AR60" s="104"/>
      <c r="AS60" s="104"/>
      <c r="AT60" s="104"/>
      <c r="AV60" s="55"/>
      <c r="AW60" s="61"/>
      <c r="AX60" s="55"/>
      <c r="AY60" s="55"/>
      <c r="BA60" s="61"/>
      <c r="BB60" s="61"/>
      <c r="BD60" s="103"/>
      <c r="BE60" s="103"/>
      <c r="BF60" s="18"/>
      <c r="BG60" s="18"/>
      <c r="BH60" s="18"/>
      <c r="BI60" s="55"/>
      <c r="BJ60" s="61"/>
      <c r="BK60" s="72"/>
      <c r="BM60" s="61"/>
      <c r="BN60" s="61"/>
      <c r="BP60" s="104"/>
      <c r="BQ60" s="104"/>
      <c r="BR60" s="18"/>
      <c r="BS60" s="104"/>
      <c r="BT60" s="104"/>
      <c r="BU60" s="104"/>
      <c r="BV60" s="104"/>
      <c r="BW60" s="18"/>
      <c r="BX60" s="61"/>
      <c r="BY60" s="61"/>
      <c r="BZ60" s="18"/>
      <c r="CA60" s="18"/>
      <c r="CG60" s="18"/>
      <c r="CI60" s="61"/>
      <c r="CK60" s="61"/>
      <c r="CL60" s="103"/>
      <c r="CN60" s="103"/>
      <c r="CP60" s="103"/>
      <c r="CQ60" s="103"/>
      <c r="CS60" s="66"/>
      <c r="CU60" s="106"/>
      <c r="CX60" s="66"/>
      <c r="CZ60" s="106"/>
      <c r="DB60" s="107" t="s">
        <v>120</v>
      </c>
      <c r="DC60" s="66">
        <v>194</v>
      </c>
      <c r="DD60" s="66">
        <v>3065</v>
      </c>
    </row>
    <row r="61" spans="1:108" x14ac:dyDescent="0.3">
      <c r="A61" s="68" t="s">
        <v>272</v>
      </c>
      <c r="B61" s="55"/>
      <c r="C61" s="61"/>
      <c r="D61" s="61"/>
      <c r="E61" s="55"/>
      <c r="F61" s="61"/>
      <c r="G61" s="61"/>
      <c r="I61" s="61"/>
      <c r="J61" s="61"/>
      <c r="K61" s="18"/>
      <c r="L61" s="18"/>
      <c r="M61" s="18"/>
      <c r="N61" s="55"/>
      <c r="O61" s="61"/>
      <c r="P61" s="61"/>
      <c r="R61" s="61"/>
      <c r="S61" s="61"/>
      <c r="U61" s="61"/>
      <c r="V61" s="61"/>
      <c r="X61" s="61"/>
      <c r="Y61" s="61"/>
      <c r="AA61" s="61"/>
      <c r="AB61" s="61"/>
      <c r="AC61" s="55"/>
      <c r="AD61" s="55"/>
      <c r="AE61" s="61"/>
      <c r="AF61" s="55"/>
      <c r="AG61" s="55"/>
      <c r="AH61" s="55"/>
      <c r="AI61" s="55"/>
      <c r="AJ61" s="55"/>
      <c r="AK61" s="55"/>
      <c r="AL61" s="55"/>
      <c r="AM61" s="55"/>
      <c r="AO61" s="104"/>
      <c r="AP61" s="104"/>
      <c r="AQ61" s="104"/>
      <c r="AR61" s="104"/>
      <c r="AS61" s="104"/>
      <c r="AT61" s="104"/>
      <c r="AV61" s="55"/>
      <c r="AW61" s="61"/>
      <c r="AX61" s="55"/>
      <c r="AY61" s="55"/>
      <c r="AZ61" s="20" t="s">
        <v>135</v>
      </c>
      <c r="BA61" s="61">
        <v>1111</v>
      </c>
      <c r="BB61" s="61">
        <v>889</v>
      </c>
      <c r="BD61" s="61"/>
      <c r="BE61" s="61"/>
      <c r="BF61" s="53"/>
      <c r="BG61" s="18"/>
      <c r="BH61" s="18"/>
      <c r="BI61" s="55"/>
      <c r="BJ61" s="103"/>
      <c r="BK61" s="103"/>
      <c r="BM61" s="61"/>
      <c r="BN61" s="61"/>
      <c r="BP61" s="104"/>
      <c r="BQ61" s="104"/>
      <c r="BR61" s="18"/>
      <c r="BS61" s="104"/>
      <c r="BT61" s="104"/>
      <c r="BU61" s="104"/>
      <c r="BV61" s="104"/>
      <c r="BW61" s="18"/>
      <c r="BX61" s="61"/>
      <c r="BY61" s="61"/>
      <c r="BZ61" s="18"/>
      <c r="CA61" s="18"/>
      <c r="CG61" s="18"/>
      <c r="CI61" s="61"/>
      <c r="CK61" s="61"/>
      <c r="CL61" s="103"/>
      <c r="CN61" s="103"/>
      <c r="CP61" s="103"/>
      <c r="CQ61" s="103"/>
      <c r="CS61" s="18"/>
      <c r="CX61" s="66"/>
      <c r="CZ61" s="106"/>
      <c r="DB61" s="107"/>
      <c r="DC61" s="66"/>
      <c r="DD61" s="66"/>
    </row>
    <row r="62" spans="1:108" x14ac:dyDescent="0.3">
      <c r="A62" s="68" t="s">
        <v>470</v>
      </c>
      <c r="B62" s="55"/>
      <c r="C62" s="61"/>
      <c r="D62" s="61"/>
      <c r="E62" s="55"/>
      <c r="F62" s="61"/>
      <c r="G62" s="61"/>
      <c r="I62" s="61"/>
      <c r="J62" s="61"/>
      <c r="K62" s="18"/>
      <c r="L62" s="18"/>
      <c r="M62" s="18"/>
      <c r="N62" s="55"/>
      <c r="O62" s="61"/>
      <c r="P62" s="61"/>
      <c r="R62" s="61"/>
      <c r="S62" s="61"/>
      <c r="U62" s="61"/>
      <c r="V62" s="61"/>
      <c r="W62" s="20" t="s">
        <v>273</v>
      </c>
      <c r="X62" s="66">
        <v>32500</v>
      </c>
      <c r="Y62" s="66">
        <v>31400</v>
      </c>
      <c r="AA62" s="61"/>
      <c r="AB62" s="61"/>
      <c r="AC62" s="55"/>
      <c r="AD62" s="55"/>
      <c r="AE62" s="61"/>
      <c r="AF62" s="55"/>
      <c r="AG62" s="55"/>
      <c r="AH62" s="55"/>
      <c r="AI62" s="55"/>
      <c r="AJ62" s="55"/>
      <c r="AK62" s="55"/>
      <c r="AL62" s="55"/>
      <c r="AM62" s="55"/>
      <c r="AO62" s="104"/>
      <c r="AP62" s="104"/>
      <c r="AQ62" s="104"/>
      <c r="AR62" s="104"/>
      <c r="AS62" s="104"/>
      <c r="AT62" s="104"/>
      <c r="AV62" s="55"/>
      <c r="AW62" s="61"/>
      <c r="AX62" s="55"/>
      <c r="AY62" s="55"/>
      <c r="BA62" s="61"/>
      <c r="BB62" s="61"/>
      <c r="BD62" s="61"/>
      <c r="BE62" s="61"/>
      <c r="BF62" s="53"/>
      <c r="BG62" s="18"/>
      <c r="BH62" s="18"/>
      <c r="BJ62" s="103"/>
      <c r="BK62" s="103"/>
      <c r="BM62" s="61"/>
      <c r="BN62" s="61"/>
      <c r="BP62" s="104"/>
      <c r="BQ62" s="104"/>
      <c r="BR62" s="18"/>
      <c r="BS62" s="104"/>
      <c r="BT62" s="104"/>
      <c r="BU62" s="104"/>
      <c r="BV62" s="104"/>
      <c r="BW62" s="18"/>
      <c r="BX62" s="61"/>
      <c r="BY62" s="61"/>
      <c r="BZ62" s="18"/>
      <c r="CA62" s="18"/>
      <c r="CG62" s="18"/>
      <c r="CI62" s="61"/>
      <c r="CK62" s="61"/>
      <c r="CL62" s="103"/>
      <c r="CN62" s="103"/>
      <c r="CP62" s="103"/>
      <c r="CQ62" s="103"/>
      <c r="CS62" s="18"/>
      <c r="CX62" s="66"/>
      <c r="CZ62" s="106"/>
      <c r="DB62" s="107"/>
      <c r="DC62" s="66"/>
      <c r="DD62" s="66"/>
    </row>
    <row r="63" spans="1:108" x14ac:dyDescent="0.3">
      <c r="A63" s="68" t="s">
        <v>471</v>
      </c>
      <c r="B63" s="55" t="s">
        <v>122</v>
      </c>
      <c r="C63" s="103">
        <v>14966</v>
      </c>
      <c r="D63" s="103">
        <v>188618</v>
      </c>
      <c r="E63" s="55" t="s">
        <v>122</v>
      </c>
      <c r="F63" s="104">
        <v>20724</v>
      </c>
      <c r="G63" s="104">
        <v>250714</v>
      </c>
      <c r="H63" s="55" t="s">
        <v>122</v>
      </c>
      <c r="I63" s="110">
        <v>24370</v>
      </c>
      <c r="J63" s="110">
        <v>332225</v>
      </c>
      <c r="K63" s="18" t="s">
        <v>122</v>
      </c>
      <c r="L63" s="18">
        <v>12640</v>
      </c>
      <c r="M63" s="18">
        <v>208340</v>
      </c>
      <c r="N63" s="55" t="s">
        <v>122</v>
      </c>
      <c r="O63" s="66">
        <v>9210</v>
      </c>
      <c r="P63" s="66">
        <v>141200</v>
      </c>
      <c r="Q63" s="20" t="s">
        <v>122</v>
      </c>
      <c r="R63" s="66">
        <v>10400</v>
      </c>
      <c r="S63" s="66">
        <v>169200</v>
      </c>
      <c r="T63" s="20" t="s">
        <v>122</v>
      </c>
      <c r="U63" s="66">
        <v>12084</v>
      </c>
      <c r="V63" s="66">
        <v>56200</v>
      </c>
      <c r="W63" s="20" t="s">
        <v>122</v>
      </c>
      <c r="X63" s="66">
        <v>3589</v>
      </c>
      <c r="Y63" s="66">
        <v>19070</v>
      </c>
      <c r="Z63" s="20" t="s">
        <v>122</v>
      </c>
      <c r="AA63" s="103">
        <v>2596</v>
      </c>
      <c r="AB63" s="103">
        <v>11682</v>
      </c>
      <c r="AC63" s="20" t="s">
        <v>122</v>
      </c>
      <c r="AD63" s="103">
        <v>1248</v>
      </c>
      <c r="AE63" s="104">
        <v>49610</v>
      </c>
      <c r="AF63" s="103">
        <v>1295</v>
      </c>
      <c r="AG63" s="113">
        <v>25350</v>
      </c>
      <c r="AH63" s="103">
        <v>2189</v>
      </c>
      <c r="AI63" s="104">
        <v>109450</v>
      </c>
      <c r="AJ63" s="103">
        <v>2625</v>
      </c>
      <c r="AK63" s="104">
        <v>80880</v>
      </c>
      <c r="AL63" s="103">
        <v>1032</v>
      </c>
      <c r="AM63" s="104">
        <v>103200</v>
      </c>
      <c r="AO63" s="104"/>
      <c r="AP63" s="104"/>
      <c r="AQ63" s="104"/>
      <c r="AR63" s="104"/>
      <c r="AS63" s="104"/>
      <c r="AT63" s="104"/>
      <c r="AV63" s="55"/>
      <c r="AW63" s="61"/>
      <c r="AX63" s="55"/>
      <c r="AY63" s="55"/>
      <c r="BA63" s="61"/>
      <c r="BB63" s="61"/>
      <c r="BC63" s="20" t="s">
        <v>122</v>
      </c>
      <c r="BD63" s="61">
        <v>188</v>
      </c>
      <c r="BE63" s="61">
        <v>900</v>
      </c>
      <c r="BF63" s="18" t="s">
        <v>122</v>
      </c>
      <c r="BG63" s="18">
        <v>321</v>
      </c>
      <c r="BH63" s="18">
        <v>1284</v>
      </c>
      <c r="BI63" s="20" t="s">
        <v>122</v>
      </c>
      <c r="BJ63" s="103">
        <v>306</v>
      </c>
      <c r="BK63" s="103">
        <v>1469</v>
      </c>
      <c r="BL63" s="20" t="s">
        <v>122</v>
      </c>
      <c r="BM63" s="53">
        <v>262</v>
      </c>
      <c r="BN63" s="104">
        <v>1258</v>
      </c>
      <c r="BO63" s="20" t="s">
        <v>122</v>
      </c>
      <c r="BP63" s="104">
        <v>272</v>
      </c>
      <c r="BQ63" s="104">
        <v>1088</v>
      </c>
      <c r="BR63" s="18"/>
      <c r="BS63" s="104"/>
      <c r="BT63" s="104"/>
      <c r="BU63" s="104"/>
      <c r="BV63" s="104"/>
      <c r="BW63" s="18"/>
      <c r="BX63" s="61"/>
      <c r="BY63" s="61"/>
      <c r="BZ63" s="18"/>
      <c r="CA63" s="18"/>
      <c r="CG63" s="18"/>
      <c r="CI63" s="61"/>
      <c r="CK63" s="61"/>
      <c r="CL63" s="103"/>
      <c r="CN63" s="103"/>
      <c r="CP63" s="103"/>
      <c r="CQ63" s="103"/>
      <c r="CR63" s="20" t="s">
        <v>135</v>
      </c>
      <c r="CS63" s="106">
        <v>480</v>
      </c>
      <c r="CT63" s="20" t="s">
        <v>120</v>
      </c>
      <c r="CU63" s="106">
        <v>63</v>
      </c>
      <c r="CV63" s="106">
        <v>814</v>
      </c>
      <c r="CW63" s="20" t="s">
        <v>135</v>
      </c>
      <c r="CX63" s="106">
        <v>400</v>
      </c>
      <c r="CY63" s="20" t="s">
        <v>120</v>
      </c>
      <c r="CZ63" s="106">
        <v>80</v>
      </c>
      <c r="DA63" s="106">
        <v>539</v>
      </c>
      <c r="DB63" s="73"/>
      <c r="DC63" s="66"/>
      <c r="DD63" s="66"/>
    </row>
    <row r="64" spans="1:108" x14ac:dyDescent="0.3">
      <c r="A64" s="68" t="s">
        <v>274</v>
      </c>
      <c r="B64" s="55"/>
      <c r="C64" s="103"/>
      <c r="D64" s="103"/>
      <c r="E64" s="55"/>
      <c r="F64" s="104"/>
      <c r="G64" s="104"/>
      <c r="H64" s="55"/>
      <c r="I64" s="110"/>
      <c r="J64" s="110"/>
      <c r="K64" s="18"/>
      <c r="L64" s="18"/>
      <c r="M64" s="18"/>
      <c r="N64" s="55"/>
      <c r="O64" s="66"/>
      <c r="P64" s="66"/>
      <c r="R64" s="66"/>
      <c r="S64" s="66"/>
      <c r="U64" s="66"/>
      <c r="V64" s="66"/>
      <c r="X64" s="66"/>
      <c r="Y64" s="66"/>
      <c r="AA64" s="103"/>
      <c r="AB64" s="103"/>
      <c r="AC64" s="20" t="s">
        <v>245</v>
      </c>
      <c r="AD64" s="103"/>
      <c r="AE64" s="104"/>
      <c r="AF64" s="103"/>
      <c r="AG64" s="113"/>
      <c r="AH64" s="103">
        <v>359</v>
      </c>
      <c r="AI64" s="104">
        <v>7180</v>
      </c>
      <c r="AJ64" s="103">
        <v>8831</v>
      </c>
      <c r="AK64" s="104">
        <v>176620</v>
      </c>
      <c r="AL64" s="103">
        <v>6396</v>
      </c>
      <c r="AM64" s="104">
        <v>137920</v>
      </c>
      <c r="AO64" s="104"/>
      <c r="AP64" s="104"/>
      <c r="AQ64" s="104"/>
      <c r="AR64" s="104"/>
      <c r="AS64" s="104"/>
      <c r="AT64" s="104"/>
      <c r="AV64" s="55"/>
      <c r="AW64" s="61"/>
      <c r="AX64" s="55"/>
      <c r="AY64" s="55"/>
      <c r="AZ64" s="20" t="s">
        <v>120</v>
      </c>
      <c r="BA64" s="61">
        <v>287</v>
      </c>
      <c r="BB64" s="61">
        <v>1148</v>
      </c>
      <c r="BD64" s="53"/>
      <c r="BE64" s="104"/>
      <c r="BF64" s="18"/>
      <c r="BG64" s="18"/>
      <c r="BH64" s="18"/>
      <c r="BJ64" s="103"/>
      <c r="BK64" s="103"/>
      <c r="BM64" s="53"/>
      <c r="BN64" s="104"/>
      <c r="BP64" s="104"/>
      <c r="BQ64" s="104"/>
      <c r="BR64" s="18"/>
      <c r="BS64" s="104"/>
      <c r="BT64" s="104"/>
      <c r="BU64" s="104"/>
      <c r="BV64" s="104"/>
      <c r="BW64" s="18"/>
      <c r="BX64" s="61"/>
      <c r="BY64" s="61"/>
      <c r="BZ64" s="18"/>
      <c r="CA64" s="18"/>
      <c r="CG64" s="18"/>
      <c r="CI64" s="61"/>
      <c r="CK64" s="61"/>
      <c r="CL64" s="103"/>
      <c r="CN64" s="103"/>
      <c r="CP64" s="103"/>
      <c r="CQ64" s="103"/>
      <c r="CS64" s="106"/>
      <c r="CU64" s="106"/>
      <c r="CV64" s="106"/>
      <c r="CX64" s="106"/>
      <c r="CZ64" s="106"/>
      <c r="DA64" s="106"/>
      <c r="DB64" s="73"/>
      <c r="DC64" s="66"/>
      <c r="DD64" s="66"/>
    </row>
    <row r="65" spans="1:108" x14ac:dyDescent="0.3">
      <c r="A65" s="68" t="s">
        <v>275</v>
      </c>
      <c r="B65" s="55"/>
      <c r="C65" s="61"/>
      <c r="D65" s="61"/>
      <c r="E65" s="55"/>
      <c r="F65" s="61"/>
      <c r="G65" s="61"/>
      <c r="I65" s="61"/>
      <c r="J65" s="61"/>
      <c r="K65" s="18"/>
      <c r="L65" s="18"/>
      <c r="M65" s="18"/>
      <c r="N65" s="55"/>
      <c r="O65" s="61"/>
      <c r="P65" s="61"/>
      <c r="R65" s="61"/>
      <c r="S65" s="61"/>
      <c r="U65" s="61"/>
      <c r="V65" s="61"/>
      <c r="X65" s="61"/>
      <c r="Y65" s="61"/>
      <c r="AA65" s="61"/>
      <c r="AB65" s="61"/>
      <c r="AD65" s="55"/>
      <c r="AE65" s="61"/>
      <c r="AF65" s="55"/>
      <c r="AG65" s="55"/>
      <c r="AH65" s="55"/>
      <c r="AI65" s="55"/>
      <c r="AJ65" s="55"/>
      <c r="AK65" s="55"/>
      <c r="AL65" s="55"/>
      <c r="AM65" s="55"/>
      <c r="AO65" s="104"/>
      <c r="AP65" s="104"/>
      <c r="AQ65" s="104"/>
      <c r="AR65" s="104"/>
      <c r="AS65" s="104"/>
      <c r="AT65" s="104"/>
      <c r="AV65" s="55"/>
      <c r="AW65" s="61"/>
      <c r="AX65" s="55"/>
      <c r="AY65" s="55"/>
      <c r="BA65" s="61"/>
      <c r="BB65" s="61"/>
      <c r="BC65" s="20" t="s">
        <v>57</v>
      </c>
      <c r="BD65" s="61">
        <v>4372</v>
      </c>
      <c r="BE65" s="61">
        <v>1892</v>
      </c>
      <c r="BF65" s="18" t="s">
        <v>57</v>
      </c>
      <c r="BG65" s="18">
        <v>2739</v>
      </c>
      <c r="BH65" s="18">
        <v>2739</v>
      </c>
      <c r="BI65" s="20" t="s">
        <v>57</v>
      </c>
      <c r="BJ65" s="103">
        <v>2921</v>
      </c>
      <c r="BK65" s="103">
        <v>1168</v>
      </c>
      <c r="BL65" s="20" t="s">
        <v>57</v>
      </c>
      <c r="BM65" s="61">
        <v>2810</v>
      </c>
      <c r="BN65" s="61">
        <v>1124</v>
      </c>
      <c r="BO65" s="20" t="s">
        <v>135</v>
      </c>
      <c r="BP65" s="104">
        <v>2878</v>
      </c>
      <c r="BQ65" s="104">
        <v>2878</v>
      </c>
      <c r="BR65" s="18"/>
      <c r="BS65" s="104"/>
      <c r="BT65" s="104"/>
      <c r="BU65" s="104"/>
      <c r="BV65" s="104"/>
      <c r="BW65" s="18"/>
      <c r="BX65" s="61"/>
      <c r="BY65" s="61"/>
      <c r="BZ65" s="18"/>
      <c r="CA65" s="18"/>
      <c r="CG65" s="18"/>
      <c r="CI65" s="103"/>
      <c r="CK65" s="61"/>
      <c r="CL65" s="103"/>
      <c r="CN65" s="103"/>
      <c r="CP65" s="103"/>
      <c r="CQ65" s="103"/>
      <c r="CS65" s="66"/>
      <c r="CU65" s="106"/>
      <c r="CV65" s="106"/>
      <c r="CX65" s="66"/>
      <c r="CZ65" s="106"/>
      <c r="DA65" s="106"/>
      <c r="DB65" s="107"/>
      <c r="DC65" s="66"/>
      <c r="DD65" s="66"/>
    </row>
    <row r="66" spans="1:108" x14ac:dyDescent="0.3">
      <c r="A66" s="68" t="s">
        <v>472</v>
      </c>
      <c r="B66" s="55"/>
      <c r="C66" s="61"/>
      <c r="D66" s="61"/>
      <c r="E66" s="55"/>
      <c r="F66" s="61"/>
      <c r="G66" s="61"/>
      <c r="I66" s="61"/>
      <c r="J66" s="61"/>
      <c r="K66" s="18"/>
      <c r="L66" s="18"/>
      <c r="M66" s="18"/>
      <c r="N66" s="55"/>
      <c r="O66" s="61"/>
      <c r="P66" s="61"/>
      <c r="R66" s="61"/>
      <c r="S66" s="61"/>
      <c r="U66" s="61"/>
      <c r="V66" s="61"/>
      <c r="X66" s="61"/>
      <c r="Y66" s="61"/>
      <c r="AA66" s="61"/>
      <c r="AB66" s="61"/>
      <c r="AD66" s="55"/>
      <c r="AE66" s="61"/>
      <c r="AF66" s="55"/>
      <c r="AG66" s="55"/>
      <c r="AH66" s="55"/>
      <c r="AI66" s="55"/>
      <c r="AJ66" s="55"/>
      <c r="AK66" s="55"/>
      <c r="AL66" s="55"/>
      <c r="AM66" s="55"/>
      <c r="AO66" s="104"/>
      <c r="AP66" s="104"/>
      <c r="AQ66" s="104"/>
      <c r="AR66" s="104"/>
      <c r="AS66" s="104"/>
      <c r="AT66" s="104"/>
      <c r="AV66" s="55"/>
      <c r="AW66" s="61"/>
      <c r="AX66" s="55"/>
      <c r="AY66" s="55"/>
      <c r="BA66" s="61"/>
      <c r="BB66" s="61"/>
      <c r="BD66" s="61"/>
      <c r="BE66" s="61"/>
      <c r="BF66" s="18"/>
      <c r="BG66" s="18"/>
      <c r="BH66" s="18"/>
      <c r="BJ66" s="103"/>
      <c r="BK66" s="103"/>
      <c r="BM66" s="61"/>
      <c r="BN66" s="61"/>
      <c r="BP66" s="104"/>
      <c r="BQ66" s="104"/>
      <c r="BR66" s="18"/>
      <c r="BS66" s="104"/>
      <c r="BT66" s="104"/>
      <c r="BU66" s="104"/>
      <c r="BV66" s="104"/>
      <c r="BW66" s="18" t="s">
        <v>120</v>
      </c>
      <c r="BX66" s="103">
        <v>7616</v>
      </c>
      <c r="BY66" s="103">
        <v>33693</v>
      </c>
      <c r="BZ66" s="18">
        <v>5197</v>
      </c>
      <c r="CA66" s="18">
        <v>26733</v>
      </c>
      <c r="CB66" s="103">
        <v>2444</v>
      </c>
      <c r="CC66" s="103">
        <v>13727</v>
      </c>
      <c r="CD66" s="103">
        <v>8838</v>
      </c>
      <c r="CE66" s="103">
        <v>27452</v>
      </c>
      <c r="CF66" s="103">
        <v>6110</v>
      </c>
      <c r="CG66" s="103">
        <v>26516</v>
      </c>
      <c r="CI66" s="103"/>
      <c r="CK66" s="61"/>
      <c r="CL66" s="103"/>
      <c r="CN66" s="103"/>
      <c r="CP66" s="103"/>
      <c r="CQ66" s="103"/>
      <c r="CR66" s="20" t="s">
        <v>135</v>
      </c>
      <c r="CS66" s="66">
        <v>42800</v>
      </c>
      <c r="CT66" s="20" t="s">
        <v>120</v>
      </c>
      <c r="CU66" s="106">
        <v>4456</v>
      </c>
      <c r="CV66" s="106">
        <v>33787</v>
      </c>
      <c r="CW66" s="20" t="s">
        <v>135</v>
      </c>
      <c r="CX66" s="66">
        <v>24876</v>
      </c>
      <c r="CY66" s="20" t="s">
        <v>120</v>
      </c>
      <c r="CZ66" s="106">
        <v>2637</v>
      </c>
      <c r="DA66" s="106">
        <v>24504</v>
      </c>
      <c r="DB66" s="107"/>
      <c r="DC66" s="66"/>
      <c r="DD66" s="66"/>
    </row>
    <row r="67" spans="1:108" x14ac:dyDescent="0.3">
      <c r="A67" s="68" t="s">
        <v>276</v>
      </c>
      <c r="B67" s="55"/>
      <c r="C67" s="61"/>
      <c r="D67" s="61"/>
      <c r="E67" s="55"/>
      <c r="F67" s="61"/>
      <c r="G67" s="61"/>
      <c r="I67" s="61"/>
      <c r="J67" s="61"/>
      <c r="K67" s="18"/>
      <c r="L67" s="18"/>
      <c r="M67" s="18"/>
      <c r="N67" s="55"/>
      <c r="O67" s="61"/>
      <c r="P67" s="61"/>
      <c r="R67" s="61"/>
      <c r="S67" s="61"/>
      <c r="U67" s="61"/>
      <c r="V67" s="61"/>
      <c r="X67" s="61"/>
      <c r="Y67" s="61"/>
      <c r="AA67" s="61"/>
      <c r="AB67" s="61"/>
      <c r="AD67" s="55"/>
      <c r="AE67" s="61"/>
      <c r="AF67" s="55"/>
      <c r="AG67" s="55"/>
      <c r="AH67" s="55"/>
      <c r="AI67" s="55"/>
      <c r="AJ67" s="55"/>
      <c r="AK67" s="55"/>
      <c r="AL67" s="55"/>
      <c r="AM67" s="55"/>
      <c r="AO67" s="104"/>
      <c r="AP67" s="104"/>
      <c r="AQ67" s="104"/>
      <c r="AR67" s="104"/>
      <c r="AS67" s="104"/>
      <c r="AT67" s="104"/>
      <c r="AV67" s="55"/>
      <c r="AW67" s="61"/>
      <c r="AX67" s="55"/>
      <c r="AY67" s="55"/>
      <c r="BA67" s="61"/>
      <c r="BB67" s="61"/>
      <c r="BC67" s="20" t="s">
        <v>122</v>
      </c>
      <c r="BD67" s="61">
        <v>285</v>
      </c>
      <c r="BE67" s="103">
        <v>2280</v>
      </c>
      <c r="BF67" s="18" t="s">
        <v>122</v>
      </c>
      <c r="BG67" s="61">
        <v>205</v>
      </c>
      <c r="BH67" s="61">
        <v>1640</v>
      </c>
      <c r="BI67" s="20" t="s">
        <v>122</v>
      </c>
      <c r="BJ67" s="61">
        <v>156</v>
      </c>
      <c r="BK67" s="103">
        <v>1248</v>
      </c>
      <c r="BL67" s="20" t="s">
        <v>122</v>
      </c>
      <c r="BM67" s="53">
        <v>100</v>
      </c>
      <c r="BN67" s="53">
        <v>856</v>
      </c>
      <c r="BO67" s="20" t="s">
        <v>122</v>
      </c>
      <c r="BP67" s="104">
        <v>136</v>
      </c>
      <c r="BQ67" s="104">
        <v>1088</v>
      </c>
      <c r="BR67" s="18"/>
      <c r="BS67" s="104"/>
      <c r="BT67" s="104"/>
      <c r="BU67" s="104"/>
      <c r="BV67" s="104"/>
      <c r="BW67" s="61" t="s">
        <v>120</v>
      </c>
      <c r="BX67" s="61"/>
      <c r="BY67" s="61"/>
      <c r="BZ67" s="61">
        <v>74</v>
      </c>
      <c r="CA67" s="103">
        <v>4883</v>
      </c>
      <c r="CG67" s="18"/>
      <c r="CI67" s="103"/>
      <c r="CK67" s="61"/>
      <c r="CL67" s="103"/>
      <c r="CN67" s="103"/>
      <c r="CP67" s="103"/>
      <c r="CQ67" s="103"/>
      <c r="CR67" s="20" t="s">
        <v>122</v>
      </c>
      <c r="CS67" s="106">
        <v>254</v>
      </c>
      <c r="CT67" s="20" t="s">
        <v>120</v>
      </c>
      <c r="CU67" s="106">
        <v>28</v>
      </c>
      <c r="CV67" s="106">
        <v>911</v>
      </c>
      <c r="CW67" s="20" t="s">
        <v>122</v>
      </c>
      <c r="CX67" s="106">
        <v>125</v>
      </c>
      <c r="CY67" s="20" t="s">
        <v>120</v>
      </c>
      <c r="CZ67" s="106">
        <v>19</v>
      </c>
      <c r="DA67" s="66">
        <v>1035</v>
      </c>
      <c r="DB67" s="73"/>
      <c r="DC67" s="66"/>
      <c r="DD67" s="66"/>
    </row>
    <row r="68" spans="1:108" x14ac:dyDescent="0.3">
      <c r="A68" s="68" t="s">
        <v>473</v>
      </c>
      <c r="B68" s="55"/>
      <c r="C68" s="61"/>
      <c r="D68" s="61"/>
      <c r="E68" s="55"/>
      <c r="F68" s="61"/>
      <c r="G68" s="61"/>
      <c r="I68" s="61"/>
      <c r="J68" s="61"/>
      <c r="K68" s="18"/>
      <c r="L68" s="18"/>
      <c r="M68" s="18"/>
      <c r="N68" s="55"/>
      <c r="O68" s="61"/>
      <c r="P68" s="61"/>
      <c r="R68" s="61"/>
      <c r="S68" s="61"/>
      <c r="U68" s="61"/>
      <c r="V68" s="61"/>
      <c r="X68" s="61"/>
      <c r="Y68" s="61"/>
      <c r="AA68" s="61"/>
      <c r="AB68" s="61"/>
      <c r="AD68" s="55"/>
      <c r="AE68" s="61"/>
      <c r="AF68" s="55"/>
      <c r="AG68" s="55"/>
      <c r="AH68" s="55"/>
      <c r="AI68" s="55"/>
      <c r="AJ68" s="55"/>
      <c r="AK68" s="55"/>
      <c r="AL68" s="55"/>
      <c r="AM68" s="55"/>
      <c r="AO68" s="104"/>
      <c r="AP68" s="104"/>
      <c r="AQ68" s="104"/>
      <c r="AR68" s="104"/>
      <c r="AS68" s="104"/>
      <c r="AT68" s="104"/>
      <c r="AV68" s="55"/>
      <c r="AW68" s="61"/>
      <c r="AX68" s="55"/>
      <c r="AY68" s="55"/>
      <c r="BA68" s="61"/>
      <c r="BB68" s="61"/>
      <c r="BC68" s="20" t="s">
        <v>57</v>
      </c>
      <c r="BD68" s="61">
        <v>458</v>
      </c>
      <c r="BE68" s="103">
        <v>550</v>
      </c>
      <c r="BF68" s="18" t="s">
        <v>57</v>
      </c>
      <c r="BG68" s="61">
        <v>2910</v>
      </c>
      <c r="BH68" s="61">
        <v>3492</v>
      </c>
      <c r="BI68" s="20" t="s">
        <v>57</v>
      </c>
      <c r="BJ68" s="61">
        <v>2925</v>
      </c>
      <c r="BK68" s="103">
        <v>3510</v>
      </c>
      <c r="BL68" s="20" t="s">
        <v>57</v>
      </c>
      <c r="BM68" s="53">
        <v>2774</v>
      </c>
      <c r="BN68" s="53">
        <v>3329</v>
      </c>
      <c r="BP68" s="104"/>
      <c r="BQ68" s="104"/>
      <c r="BR68" s="18"/>
      <c r="BS68" s="104"/>
      <c r="BT68" s="104"/>
      <c r="BU68" s="104"/>
      <c r="BV68" s="104"/>
      <c r="BW68" s="61"/>
      <c r="BX68" s="61"/>
      <c r="BY68" s="61"/>
      <c r="BZ68" s="61"/>
      <c r="CA68" s="103"/>
      <c r="CG68" s="18"/>
      <c r="CI68" s="103"/>
      <c r="CK68" s="61"/>
      <c r="CL68" s="103"/>
      <c r="CN68" s="103"/>
      <c r="CP68" s="103"/>
      <c r="CQ68" s="103"/>
      <c r="CS68" s="106"/>
      <c r="CU68" s="106"/>
      <c r="CV68" s="106"/>
      <c r="CX68" s="106"/>
      <c r="CZ68" s="106"/>
      <c r="DA68" s="66"/>
      <c r="DB68" s="73"/>
      <c r="DC68" s="66"/>
      <c r="DD68" s="66"/>
    </row>
    <row r="69" spans="1:108" x14ac:dyDescent="0.3">
      <c r="A69" s="68" t="s">
        <v>474</v>
      </c>
      <c r="B69" s="55"/>
      <c r="C69" s="61"/>
      <c r="D69" s="61"/>
      <c r="E69" s="55"/>
      <c r="F69" s="61"/>
      <c r="G69" s="61"/>
      <c r="I69" s="61"/>
      <c r="J69" s="61"/>
      <c r="K69" s="18"/>
      <c r="L69" s="18"/>
      <c r="M69" s="18"/>
      <c r="N69" s="55"/>
      <c r="O69" s="61"/>
      <c r="P69" s="61"/>
      <c r="R69" s="61"/>
      <c r="S69" s="61"/>
      <c r="U69" s="61"/>
      <c r="V69" s="61"/>
      <c r="X69" s="61"/>
      <c r="Y69" s="61"/>
      <c r="AA69" s="61"/>
      <c r="AB69" s="61"/>
      <c r="AD69" s="55"/>
      <c r="AE69" s="61"/>
      <c r="AF69" s="55"/>
      <c r="AG69" s="55"/>
      <c r="AH69" s="55"/>
      <c r="AI69" s="55"/>
      <c r="AJ69" s="55"/>
      <c r="AK69" s="55"/>
      <c r="AL69" s="55"/>
      <c r="AM69" s="55"/>
      <c r="AO69" s="104"/>
      <c r="AP69" s="104"/>
      <c r="AQ69" s="104"/>
      <c r="AR69" s="104"/>
      <c r="AS69" s="104"/>
      <c r="AT69" s="104"/>
      <c r="AV69" s="55"/>
      <c r="AW69" s="61"/>
      <c r="AX69" s="55"/>
      <c r="AY69" s="55"/>
      <c r="BA69" s="61"/>
      <c r="BB69" s="61"/>
      <c r="BD69" s="61"/>
      <c r="BE69" s="103"/>
      <c r="BF69" s="18"/>
      <c r="BG69" s="61"/>
      <c r="BH69" s="61"/>
      <c r="BJ69" s="61"/>
      <c r="BK69" s="103"/>
      <c r="BM69" s="53"/>
      <c r="BN69" s="53"/>
      <c r="BO69" s="20" t="s">
        <v>135</v>
      </c>
      <c r="BP69" s="104">
        <v>3113</v>
      </c>
      <c r="BQ69" s="104">
        <v>3736</v>
      </c>
      <c r="BR69" s="18"/>
      <c r="BS69" s="104"/>
      <c r="BT69" s="104"/>
      <c r="BU69" s="104"/>
      <c r="BV69" s="104"/>
      <c r="BW69" s="61"/>
      <c r="BX69" s="61"/>
      <c r="BY69" s="61"/>
      <c r="BZ69" s="61"/>
      <c r="CA69" s="103"/>
      <c r="CG69" s="18"/>
      <c r="CI69" s="103"/>
      <c r="CK69" s="61"/>
      <c r="CL69" s="103"/>
      <c r="CN69" s="103"/>
      <c r="CP69" s="103"/>
      <c r="CQ69" s="103"/>
      <c r="CS69" s="106"/>
      <c r="CU69" s="106"/>
      <c r="CV69" s="106"/>
      <c r="CX69" s="106"/>
      <c r="CZ69" s="106"/>
      <c r="DA69" s="66"/>
      <c r="DB69" s="73"/>
      <c r="DC69" s="66"/>
      <c r="DD69" s="66"/>
    </row>
    <row r="70" spans="1:108" x14ac:dyDescent="0.3">
      <c r="A70" s="68" t="s">
        <v>277</v>
      </c>
      <c r="B70" s="55"/>
      <c r="C70" s="61"/>
      <c r="D70" s="61"/>
      <c r="E70" s="55"/>
      <c r="F70" s="61"/>
      <c r="G70" s="61"/>
      <c r="I70" s="61"/>
      <c r="J70" s="61"/>
      <c r="K70" s="18"/>
      <c r="L70" s="18"/>
      <c r="M70" s="18"/>
      <c r="N70" s="55"/>
      <c r="O70" s="61"/>
      <c r="P70" s="61"/>
      <c r="R70" s="61"/>
      <c r="S70" s="61"/>
      <c r="U70" s="61"/>
      <c r="V70" s="61"/>
      <c r="X70" s="61"/>
      <c r="Y70" s="61"/>
      <c r="AA70" s="61"/>
      <c r="AB70" s="61"/>
      <c r="AD70" s="55"/>
      <c r="AE70" s="61"/>
      <c r="AF70" s="55"/>
      <c r="AG70" s="55"/>
      <c r="AH70" s="55"/>
      <c r="AI70" s="55"/>
      <c r="AJ70" s="55"/>
      <c r="AK70" s="55"/>
      <c r="AL70" s="55"/>
      <c r="AM70" s="55"/>
      <c r="AO70" s="104"/>
      <c r="AP70" s="104"/>
      <c r="AQ70" s="104"/>
      <c r="AR70" s="104"/>
      <c r="AS70" s="104"/>
      <c r="AT70" s="104"/>
      <c r="AV70" s="55"/>
      <c r="AW70" s="61"/>
      <c r="AX70" s="55"/>
      <c r="AY70" s="55"/>
      <c r="BA70" s="61"/>
      <c r="BB70" s="61"/>
      <c r="BC70" s="20" t="s">
        <v>57</v>
      </c>
      <c r="BD70" s="61">
        <v>738</v>
      </c>
      <c r="BE70" s="61">
        <v>295</v>
      </c>
      <c r="BF70" s="18" t="s">
        <v>57</v>
      </c>
      <c r="BG70" s="61">
        <v>438</v>
      </c>
      <c r="BH70" s="61">
        <v>175</v>
      </c>
      <c r="BI70" s="20" t="s">
        <v>57</v>
      </c>
      <c r="BJ70" s="61">
        <v>457</v>
      </c>
      <c r="BK70" s="61">
        <v>183</v>
      </c>
      <c r="BL70" s="20" t="s">
        <v>57</v>
      </c>
      <c r="BM70" s="53">
        <v>321</v>
      </c>
      <c r="BN70" s="53">
        <v>128</v>
      </c>
      <c r="BO70" s="20" t="s">
        <v>135</v>
      </c>
      <c r="BP70" s="104">
        <v>444</v>
      </c>
      <c r="BQ70" s="104">
        <v>178</v>
      </c>
      <c r="BR70" s="18"/>
      <c r="BS70" s="104"/>
      <c r="BT70" s="104"/>
      <c r="BU70" s="104"/>
      <c r="BV70" s="104"/>
      <c r="BW70" s="18"/>
      <c r="BX70" s="61"/>
      <c r="BY70" s="61"/>
      <c r="BZ70" s="18"/>
      <c r="CA70" s="18"/>
      <c r="CG70" s="18"/>
      <c r="CI70" s="61"/>
      <c r="CK70" s="61"/>
      <c r="CL70" s="103"/>
      <c r="CN70" s="103"/>
      <c r="CP70" s="103"/>
      <c r="CQ70" s="103"/>
      <c r="CR70" s="20" t="s">
        <v>135</v>
      </c>
      <c r="CS70" s="66">
        <v>5435</v>
      </c>
      <c r="CT70" s="20" t="s">
        <v>120</v>
      </c>
      <c r="CU70" s="106">
        <v>399</v>
      </c>
      <c r="CV70" s="117">
        <v>4037</v>
      </c>
      <c r="CW70" s="20" t="s">
        <v>135</v>
      </c>
      <c r="CX70" s="66">
        <v>56068</v>
      </c>
      <c r="CY70" s="20" t="s">
        <v>120</v>
      </c>
      <c r="CZ70" s="66">
        <v>4426</v>
      </c>
      <c r="DA70" s="117">
        <v>29805</v>
      </c>
      <c r="DB70" s="107" t="s">
        <v>120</v>
      </c>
      <c r="DC70" s="66">
        <v>2648</v>
      </c>
      <c r="DD70" s="66">
        <v>23684</v>
      </c>
    </row>
    <row r="71" spans="1:108" x14ac:dyDescent="0.3">
      <c r="A71" s="68" t="s">
        <v>365</v>
      </c>
      <c r="B71" s="55"/>
      <c r="C71" s="61"/>
      <c r="D71" s="61"/>
      <c r="E71" s="55"/>
      <c r="F71" s="61"/>
      <c r="G71" s="61"/>
      <c r="I71" s="61"/>
      <c r="J71" s="61"/>
      <c r="K71" s="18"/>
      <c r="L71" s="18"/>
      <c r="M71" s="18"/>
      <c r="N71" s="55"/>
      <c r="O71" s="61"/>
      <c r="P71" s="61"/>
      <c r="R71" s="61"/>
      <c r="S71" s="61"/>
      <c r="U71" s="61"/>
      <c r="V71" s="61"/>
      <c r="X71" s="61"/>
      <c r="Y71" s="61"/>
      <c r="AA71" s="61"/>
      <c r="AB71" s="61"/>
      <c r="AD71" s="55"/>
      <c r="AE71" s="61"/>
      <c r="AF71" s="55"/>
      <c r="AG71" s="55"/>
      <c r="AH71" s="55"/>
      <c r="AI71" s="55"/>
      <c r="AJ71" s="55"/>
      <c r="AK71" s="55"/>
      <c r="AL71" s="55"/>
      <c r="AM71" s="55"/>
      <c r="AO71" s="104"/>
      <c r="AP71" s="104"/>
      <c r="AQ71" s="104"/>
      <c r="AR71" s="104"/>
      <c r="AS71" s="104"/>
      <c r="AT71" s="104"/>
      <c r="AV71" s="55"/>
      <c r="AW71" s="61"/>
      <c r="AX71" s="55"/>
      <c r="AY71" s="55"/>
      <c r="BA71" s="61"/>
      <c r="BB71" s="61"/>
      <c r="BC71" s="20" t="s">
        <v>125</v>
      </c>
      <c r="BD71" s="61">
        <v>343</v>
      </c>
      <c r="BE71" s="61">
        <v>549</v>
      </c>
      <c r="BF71" s="18"/>
      <c r="BG71" s="61"/>
      <c r="BH71" s="61"/>
      <c r="BJ71" s="61"/>
      <c r="BK71" s="61"/>
      <c r="BM71" s="53"/>
      <c r="BN71" s="53"/>
      <c r="BP71" s="104"/>
      <c r="BQ71" s="104"/>
      <c r="BR71" s="18"/>
      <c r="BS71" s="104"/>
      <c r="BT71" s="104"/>
      <c r="BU71" s="104"/>
      <c r="BV71" s="104"/>
      <c r="BW71" s="18"/>
      <c r="BX71" s="61"/>
      <c r="BY71" s="61"/>
      <c r="BZ71" s="18"/>
      <c r="CA71" s="18"/>
      <c r="CG71" s="18"/>
      <c r="CI71" s="61"/>
      <c r="CK71" s="61"/>
      <c r="CL71" s="103"/>
      <c r="CN71" s="103"/>
      <c r="CP71" s="103"/>
      <c r="CQ71" s="103"/>
      <c r="CS71" s="66"/>
      <c r="CU71" s="106"/>
      <c r="CV71" s="117"/>
      <c r="CX71" s="66"/>
      <c r="CZ71" s="66"/>
      <c r="DA71" s="117"/>
      <c r="DB71" s="107"/>
      <c r="DC71" s="66"/>
      <c r="DD71" s="66"/>
    </row>
    <row r="72" spans="1:108" x14ac:dyDescent="0.3">
      <c r="A72" s="68" t="s">
        <v>475</v>
      </c>
      <c r="B72" s="55"/>
      <c r="C72" s="61"/>
      <c r="D72" s="61"/>
      <c r="E72" s="55"/>
      <c r="F72" s="61"/>
      <c r="G72" s="61"/>
      <c r="I72" s="61"/>
      <c r="J72" s="61"/>
      <c r="K72" s="18"/>
      <c r="L72" s="18"/>
      <c r="M72" s="18"/>
      <c r="N72" s="55"/>
      <c r="O72" s="61"/>
      <c r="P72" s="61"/>
      <c r="R72" s="61"/>
      <c r="S72" s="61"/>
      <c r="U72" s="61"/>
      <c r="V72" s="61"/>
      <c r="X72" s="61"/>
      <c r="Y72" s="61"/>
      <c r="AA72" s="61"/>
      <c r="AB72" s="61"/>
      <c r="AD72" s="55"/>
      <c r="AE72" s="61"/>
      <c r="AF72" s="55"/>
      <c r="AG72" s="55"/>
      <c r="AH72" s="55"/>
      <c r="AI72" s="55"/>
      <c r="AJ72" s="55"/>
      <c r="AK72" s="55"/>
      <c r="AL72" s="55"/>
      <c r="AM72" s="55"/>
      <c r="AO72" s="104"/>
      <c r="AP72" s="104"/>
      <c r="AQ72" s="104"/>
      <c r="AR72" s="104"/>
      <c r="AS72" s="104"/>
      <c r="AT72" s="104"/>
      <c r="AV72" s="55"/>
      <c r="AW72" s="61"/>
      <c r="AX72" s="55"/>
      <c r="AY72" s="55"/>
      <c r="BA72" s="61"/>
      <c r="BB72" s="61"/>
      <c r="BC72" s="20" t="s">
        <v>278</v>
      </c>
      <c r="BD72" s="61">
        <v>374</v>
      </c>
      <c r="BE72" s="61">
        <v>598</v>
      </c>
      <c r="BF72" s="18"/>
      <c r="BG72" s="61"/>
      <c r="BH72" s="61"/>
      <c r="BJ72" s="61"/>
      <c r="BK72" s="61"/>
      <c r="BM72" s="53"/>
      <c r="BN72" s="53"/>
      <c r="BP72" s="104"/>
      <c r="BQ72" s="104"/>
      <c r="BR72" s="18"/>
      <c r="BS72" s="104"/>
      <c r="BT72" s="104"/>
      <c r="BU72" s="104"/>
      <c r="BV72" s="104"/>
      <c r="BW72" s="18"/>
      <c r="BX72" s="61"/>
      <c r="BY72" s="61"/>
      <c r="BZ72" s="18"/>
      <c r="CA72" s="18"/>
      <c r="CG72" s="18"/>
      <c r="CI72" s="61"/>
      <c r="CK72" s="61"/>
      <c r="CL72" s="103"/>
      <c r="CN72" s="103"/>
      <c r="CP72" s="103"/>
      <c r="CQ72" s="103"/>
      <c r="CS72" s="66"/>
      <c r="CU72" s="106"/>
      <c r="CV72" s="117"/>
      <c r="CX72" s="66"/>
      <c r="CZ72" s="66"/>
      <c r="DA72" s="117"/>
      <c r="DB72" s="107"/>
      <c r="DC72" s="66"/>
      <c r="DD72" s="66"/>
    </row>
    <row r="73" spans="1:108" x14ac:dyDescent="0.3">
      <c r="A73" s="68" t="s">
        <v>476</v>
      </c>
      <c r="B73" s="55"/>
      <c r="C73" s="61"/>
      <c r="D73" s="61"/>
      <c r="E73" s="55"/>
      <c r="F73" s="61"/>
      <c r="G73" s="61"/>
      <c r="I73" s="61"/>
      <c r="J73" s="61"/>
      <c r="K73" s="18"/>
      <c r="L73" s="18"/>
      <c r="M73" s="18"/>
      <c r="N73" s="55"/>
      <c r="O73" s="61"/>
      <c r="P73" s="61"/>
      <c r="R73" s="61"/>
      <c r="S73" s="61"/>
      <c r="U73" s="61"/>
      <c r="V73" s="61"/>
      <c r="X73" s="61"/>
      <c r="Y73" s="61"/>
      <c r="AA73" s="61"/>
      <c r="AB73" s="61"/>
      <c r="AD73" s="55"/>
      <c r="AE73" s="61"/>
      <c r="AF73" s="55"/>
      <c r="AG73" s="55"/>
      <c r="AH73" s="55"/>
      <c r="AI73" s="55"/>
      <c r="AJ73" s="55"/>
      <c r="AK73" s="55"/>
      <c r="AL73" s="55"/>
      <c r="AM73" s="55"/>
      <c r="AO73" s="104"/>
      <c r="AP73" s="104"/>
      <c r="AQ73" s="104"/>
      <c r="AR73" s="104"/>
      <c r="AS73" s="104"/>
      <c r="AT73" s="104"/>
      <c r="AV73" s="55"/>
      <c r="AW73" s="61"/>
      <c r="AX73" s="55"/>
      <c r="AY73" s="55"/>
      <c r="BA73" s="61"/>
      <c r="BB73" s="61"/>
      <c r="BD73" s="61"/>
      <c r="BE73" s="61"/>
      <c r="BF73" s="18" t="s">
        <v>125</v>
      </c>
      <c r="BG73" s="61">
        <v>953</v>
      </c>
      <c r="BH73" s="61">
        <v>1525</v>
      </c>
      <c r="BI73" s="20" t="s">
        <v>125</v>
      </c>
      <c r="BJ73" s="61">
        <v>855</v>
      </c>
      <c r="BK73" s="61">
        <v>1368</v>
      </c>
      <c r="BL73" s="20" t="s">
        <v>125</v>
      </c>
      <c r="BM73" s="53">
        <v>1005</v>
      </c>
      <c r="BN73" s="53">
        <v>1608</v>
      </c>
      <c r="BO73" s="20" t="s">
        <v>125</v>
      </c>
      <c r="BP73" s="104">
        <v>910</v>
      </c>
      <c r="BQ73" s="104">
        <v>1455</v>
      </c>
      <c r="BR73" s="18"/>
      <c r="BS73" s="104"/>
      <c r="BT73" s="104"/>
      <c r="BU73" s="104"/>
      <c r="BV73" s="104"/>
      <c r="BW73" s="18"/>
      <c r="BX73" s="61"/>
      <c r="BY73" s="61"/>
      <c r="BZ73" s="18"/>
      <c r="CA73" s="18"/>
      <c r="CG73" s="18"/>
      <c r="CI73" s="61"/>
      <c r="CK73" s="61"/>
      <c r="CL73" s="103"/>
      <c r="CN73" s="103"/>
      <c r="CP73" s="103"/>
      <c r="CQ73" s="103"/>
      <c r="CS73" s="66"/>
      <c r="CU73" s="106"/>
      <c r="CV73" s="117"/>
      <c r="CX73" s="66"/>
      <c r="CZ73" s="66"/>
      <c r="DA73" s="117"/>
      <c r="DB73" s="107"/>
      <c r="DC73" s="66"/>
      <c r="DD73" s="66"/>
    </row>
    <row r="74" spans="1:108" x14ac:dyDescent="0.3">
      <c r="A74" s="68" t="s">
        <v>620</v>
      </c>
      <c r="B74" s="55"/>
      <c r="C74" s="61"/>
      <c r="D74" s="61"/>
      <c r="E74" s="55"/>
      <c r="F74" s="61"/>
      <c r="G74" s="61"/>
      <c r="I74" s="61"/>
      <c r="J74" s="61"/>
      <c r="K74" s="18"/>
      <c r="L74" s="18"/>
      <c r="M74" s="18"/>
      <c r="N74" s="55"/>
      <c r="O74" s="61"/>
      <c r="P74" s="55"/>
      <c r="R74" s="55"/>
      <c r="S74" s="55"/>
      <c r="U74" s="55"/>
      <c r="V74" s="55"/>
      <c r="X74" s="55"/>
      <c r="Y74" s="55"/>
      <c r="AA74" s="55"/>
      <c r="AB74" s="55"/>
      <c r="AC74" s="20" t="s">
        <v>120</v>
      </c>
      <c r="AD74" s="104">
        <v>4730</v>
      </c>
      <c r="AE74" s="104">
        <v>4258000</v>
      </c>
      <c r="AF74" s="104">
        <v>4776</v>
      </c>
      <c r="AG74" s="104">
        <v>4051200</v>
      </c>
      <c r="AH74" s="104">
        <v>6550</v>
      </c>
      <c r="AI74" s="104">
        <v>6536000</v>
      </c>
      <c r="AJ74" s="53">
        <v>310</v>
      </c>
      <c r="AK74" s="104">
        <v>279600</v>
      </c>
      <c r="AL74" s="104">
        <v>4200</v>
      </c>
      <c r="AM74" s="104">
        <v>3383400</v>
      </c>
      <c r="AN74" s="20" t="s">
        <v>125</v>
      </c>
      <c r="AO74" s="104">
        <v>7250</v>
      </c>
      <c r="AP74" s="104">
        <v>96425</v>
      </c>
      <c r="AQ74" s="104">
        <v>66</v>
      </c>
      <c r="AR74" s="104">
        <v>792</v>
      </c>
      <c r="AS74" s="104">
        <v>7900</v>
      </c>
      <c r="AT74" s="104">
        <v>109020</v>
      </c>
      <c r="AU74" s="20" t="s">
        <v>125</v>
      </c>
      <c r="AV74" s="103">
        <v>7200</v>
      </c>
      <c r="AW74" s="103">
        <v>76700</v>
      </c>
      <c r="AX74" s="103">
        <v>5537</v>
      </c>
      <c r="AY74" s="103">
        <v>44296</v>
      </c>
      <c r="AZ74" s="20" t="s">
        <v>125</v>
      </c>
      <c r="BA74" s="104">
        <v>3086</v>
      </c>
      <c r="BB74" s="104">
        <v>24688</v>
      </c>
      <c r="BC74" s="20" t="s">
        <v>125</v>
      </c>
      <c r="BD74" s="103">
        <v>11012</v>
      </c>
      <c r="BE74" s="103">
        <v>88096</v>
      </c>
      <c r="BF74" s="18" t="s">
        <v>125</v>
      </c>
      <c r="BG74" s="61">
        <v>7578</v>
      </c>
      <c r="BH74" s="61">
        <v>68202</v>
      </c>
      <c r="BI74" s="20" t="s">
        <v>125</v>
      </c>
      <c r="BJ74" s="103">
        <v>7130</v>
      </c>
      <c r="BK74" s="103">
        <v>57010</v>
      </c>
      <c r="BL74" s="20" t="s">
        <v>125</v>
      </c>
      <c r="BM74" s="104">
        <v>7240</v>
      </c>
      <c r="BN74" s="104">
        <v>57920</v>
      </c>
      <c r="BO74" s="20" t="s">
        <v>125</v>
      </c>
      <c r="BP74" s="104">
        <v>17743</v>
      </c>
      <c r="BQ74" s="104">
        <v>141944</v>
      </c>
      <c r="BR74" s="18" t="s">
        <v>279</v>
      </c>
      <c r="BS74" s="104">
        <v>170688</v>
      </c>
      <c r="BT74" s="104">
        <v>16000</v>
      </c>
      <c r="BU74" s="104">
        <v>478690</v>
      </c>
      <c r="BV74" s="104">
        <v>45608</v>
      </c>
      <c r="BW74" s="61" t="s">
        <v>120</v>
      </c>
      <c r="BX74" s="61">
        <v>241</v>
      </c>
      <c r="BY74" s="103">
        <v>8116</v>
      </c>
      <c r="BZ74" s="103">
        <v>3811</v>
      </c>
      <c r="CA74" s="103">
        <v>124909</v>
      </c>
      <c r="CB74" s="75">
        <v>344</v>
      </c>
      <c r="CC74" s="103">
        <v>10829</v>
      </c>
      <c r="CD74" s="75">
        <v>415</v>
      </c>
      <c r="CE74" s="103">
        <v>13267</v>
      </c>
      <c r="CF74" s="75">
        <v>296</v>
      </c>
      <c r="CG74" s="103">
        <v>7813</v>
      </c>
      <c r="CI74" s="103"/>
      <c r="CJ74" s="20" t="s">
        <v>120</v>
      </c>
      <c r="CK74" s="103">
        <v>3992</v>
      </c>
      <c r="CL74" s="103">
        <v>99123</v>
      </c>
      <c r="CN74" s="103"/>
      <c r="CO74" s="20" t="s">
        <v>120</v>
      </c>
      <c r="CP74" s="103">
        <v>1155</v>
      </c>
      <c r="CQ74" s="103">
        <v>69751</v>
      </c>
      <c r="CS74" s="66"/>
      <c r="CT74" s="20" t="s">
        <v>120</v>
      </c>
      <c r="CU74" s="66">
        <v>8174</v>
      </c>
      <c r="CV74" s="66">
        <v>143309</v>
      </c>
      <c r="CX74" s="66"/>
      <c r="CY74" s="20" t="s">
        <v>120</v>
      </c>
      <c r="CZ74" s="66">
        <v>2526</v>
      </c>
      <c r="DA74" s="66">
        <v>83451</v>
      </c>
      <c r="DB74" s="107" t="s">
        <v>120</v>
      </c>
      <c r="DC74" s="66">
        <v>2562</v>
      </c>
      <c r="DD74" s="66">
        <v>74166</v>
      </c>
    </row>
    <row r="75" spans="1:108" x14ac:dyDescent="0.3">
      <c r="A75" s="68" t="s">
        <v>280</v>
      </c>
      <c r="B75" s="55"/>
      <c r="C75" s="61"/>
      <c r="D75" s="61"/>
      <c r="E75" s="55"/>
      <c r="F75" s="61"/>
      <c r="G75" s="61"/>
      <c r="I75" s="61"/>
      <c r="J75" s="61"/>
      <c r="K75" s="18"/>
      <c r="L75" s="18"/>
      <c r="M75" s="18"/>
      <c r="N75" s="55"/>
      <c r="O75" s="61"/>
      <c r="P75" s="61"/>
      <c r="R75" s="61"/>
      <c r="S75" s="61"/>
      <c r="U75" s="61"/>
      <c r="V75" s="61"/>
      <c r="X75" s="61"/>
      <c r="Y75" s="61"/>
      <c r="AA75" s="61"/>
      <c r="AB75" s="61"/>
      <c r="AD75" s="55"/>
      <c r="AE75" s="61"/>
      <c r="AF75" s="55"/>
      <c r="AG75" s="55"/>
      <c r="AH75" s="55"/>
      <c r="AI75" s="55"/>
      <c r="AJ75" s="55"/>
      <c r="AK75" s="55"/>
      <c r="AL75" s="55"/>
      <c r="AM75" s="55"/>
      <c r="AO75" s="104"/>
      <c r="AP75" s="104"/>
      <c r="AQ75" s="104"/>
      <c r="AR75" s="104"/>
      <c r="AS75" s="104"/>
      <c r="AT75" s="104"/>
      <c r="AV75" s="55"/>
      <c r="AW75" s="61"/>
      <c r="AX75" s="55"/>
      <c r="AY75" s="55"/>
      <c r="BA75" s="61"/>
      <c r="BB75" s="61"/>
      <c r="BD75" s="61"/>
      <c r="BE75" s="61"/>
      <c r="BF75" s="18"/>
      <c r="BG75" s="18"/>
      <c r="BH75" s="18"/>
      <c r="BJ75" s="61"/>
      <c r="BK75" s="61"/>
      <c r="BM75" s="61"/>
      <c r="BN75" s="61"/>
      <c r="BP75" s="104"/>
      <c r="BQ75" s="104"/>
      <c r="BR75" s="18"/>
      <c r="BS75" s="104"/>
      <c r="BT75" s="104"/>
      <c r="BU75" s="104"/>
      <c r="BV75" s="104"/>
      <c r="BW75" s="72" t="s">
        <v>120</v>
      </c>
      <c r="BX75" s="61"/>
      <c r="BY75" s="61"/>
      <c r="BZ75" s="103">
        <v>4649</v>
      </c>
      <c r="CA75" s="103">
        <v>2553</v>
      </c>
      <c r="CB75" s="75">
        <v>500</v>
      </c>
      <c r="CC75" s="75">
        <v>288</v>
      </c>
      <c r="CD75" s="103">
        <v>6708</v>
      </c>
      <c r="CE75" s="103">
        <v>5675</v>
      </c>
      <c r="CF75" s="103">
        <v>3064</v>
      </c>
      <c r="CG75" s="103">
        <v>2400</v>
      </c>
      <c r="CI75" s="61"/>
      <c r="CJ75" s="20" t="s">
        <v>120</v>
      </c>
      <c r="CK75" s="103">
        <v>6035</v>
      </c>
      <c r="CL75" s="103">
        <v>5441</v>
      </c>
      <c r="CN75" s="103"/>
      <c r="CP75" s="103"/>
      <c r="CQ75" s="103"/>
      <c r="CR75" s="20" t="s">
        <v>135</v>
      </c>
      <c r="CS75" s="66">
        <v>115030</v>
      </c>
      <c r="CT75" s="20" t="s">
        <v>120</v>
      </c>
      <c r="CU75" s="66">
        <v>10370</v>
      </c>
      <c r="CV75" s="66">
        <v>13796</v>
      </c>
      <c r="CW75" s="20" t="s">
        <v>135</v>
      </c>
      <c r="CX75" s="66">
        <v>21362</v>
      </c>
      <c r="CY75" s="20" t="s">
        <v>120</v>
      </c>
      <c r="CZ75" s="66">
        <v>1971</v>
      </c>
      <c r="DA75" s="106">
        <v>477</v>
      </c>
      <c r="DB75" s="107"/>
      <c r="DC75" s="66"/>
      <c r="DD75" s="66"/>
    </row>
    <row r="76" spans="1:108" x14ac:dyDescent="0.3">
      <c r="A76" s="68" t="s">
        <v>621</v>
      </c>
      <c r="B76" s="55"/>
      <c r="C76" s="61"/>
      <c r="D76" s="61"/>
      <c r="E76" s="55"/>
      <c r="F76" s="61"/>
      <c r="G76" s="61"/>
      <c r="I76" s="61"/>
      <c r="J76" s="61"/>
      <c r="K76" s="18"/>
      <c r="L76" s="18"/>
      <c r="M76" s="18"/>
      <c r="N76" s="55" t="s">
        <v>120</v>
      </c>
      <c r="O76" s="61">
        <v>6210</v>
      </c>
      <c r="P76" s="66">
        <v>250600</v>
      </c>
      <c r="Q76" s="20" t="s">
        <v>120</v>
      </c>
      <c r="R76" s="66">
        <v>2550</v>
      </c>
      <c r="S76" s="66">
        <v>102000</v>
      </c>
      <c r="T76" s="20" t="s">
        <v>120</v>
      </c>
      <c r="U76" s="106">
        <v>45</v>
      </c>
      <c r="V76" s="66">
        <v>1800</v>
      </c>
      <c r="W76" s="20" t="s">
        <v>120</v>
      </c>
      <c r="X76" s="106">
        <v>415</v>
      </c>
      <c r="Y76" s="66">
        <v>16600</v>
      </c>
      <c r="Z76" s="20" t="s">
        <v>120</v>
      </c>
      <c r="AA76" s="61">
        <v>350</v>
      </c>
      <c r="AB76" s="103">
        <v>12600</v>
      </c>
      <c r="AD76" s="61"/>
      <c r="AE76" s="104"/>
      <c r="AF76" s="61"/>
      <c r="AG76" s="104"/>
      <c r="AH76" s="61"/>
      <c r="AI76" s="104"/>
      <c r="AJ76" s="61"/>
      <c r="AK76" s="104"/>
      <c r="AL76" s="61"/>
      <c r="AM76" s="104"/>
      <c r="AO76" s="104"/>
      <c r="AP76" s="104"/>
      <c r="AQ76" s="104"/>
      <c r="AR76" s="104"/>
      <c r="AS76" s="104"/>
      <c r="AT76" s="104"/>
      <c r="AV76" s="103"/>
      <c r="AW76" s="103"/>
      <c r="AX76" s="103"/>
      <c r="AY76" s="103"/>
      <c r="BA76" s="104"/>
      <c r="BB76" s="104"/>
      <c r="BD76" s="103"/>
      <c r="BE76" s="103"/>
      <c r="BF76" s="18"/>
      <c r="BG76" s="61"/>
      <c r="BH76" s="61"/>
      <c r="BJ76" s="103"/>
      <c r="BK76" s="103"/>
      <c r="BM76" s="104"/>
      <c r="BN76" s="104"/>
      <c r="BP76" s="104"/>
      <c r="BQ76" s="104"/>
      <c r="BR76" s="18"/>
      <c r="BS76" s="104"/>
      <c r="BT76" s="104"/>
      <c r="BU76" s="104"/>
      <c r="BV76" s="104"/>
      <c r="BW76" s="61"/>
      <c r="BX76" s="61"/>
      <c r="BY76" s="103"/>
      <c r="BZ76" s="103"/>
      <c r="CA76" s="103"/>
      <c r="CB76" s="75"/>
      <c r="CC76" s="103"/>
      <c r="CD76" s="75"/>
      <c r="CE76" s="103"/>
      <c r="CF76" s="75"/>
      <c r="CG76" s="103"/>
      <c r="CI76" s="103"/>
      <c r="CK76" s="103"/>
      <c r="CL76" s="103"/>
      <c r="CN76" s="103"/>
      <c r="CP76" s="103"/>
      <c r="CQ76" s="103"/>
      <c r="CS76" s="66"/>
      <c r="CU76" s="66"/>
      <c r="CV76" s="66"/>
      <c r="CX76" s="66"/>
      <c r="CZ76" s="66"/>
      <c r="DA76" s="66"/>
      <c r="DB76" s="107"/>
      <c r="DC76" s="66"/>
      <c r="DD76" s="66"/>
    </row>
    <row r="77" spans="1:108" x14ac:dyDescent="0.3">
      <c r="A77" s="68" t="s">
        <v>282</v>
      </c>
      <c r="B77" s="55"/>
      <c r="C77" s="61"/>
      <c r="D77" s="61"/>
      <c r="E77" s="55"/>
      <c r="F77" s="61"/>
      <c r="G77" s="61"/>
      <c r="I77" s="61"/>
      <c r="J77" s="61"/>
      <c r="K77" s="18"/>
      <c r="L77" s="18"/>
      <c r="M77" s="18"/>
      <c r="N77" s="55"/>
      <c r="O77" s="61"/>
      <c r="P77" s="61"/>
      <c r="R77" s="61"/>
      <c r="S77" s="61"/>
      <c r="U77" s="61"/>
      <c r="V77" s="61"/>
      <c r="X77" s="61"/>
      <c r="Y77" s="61"/>
      <c r="AA77" s="61"/>
      <c r="AB77" s="61"/>
      <c r="AD77" s="55"/>
      <c r="AE77" s="61"/>
      <c r="AF77" s="55"/>
      <c r="AG77" s="55"/>
      <c r="AH77" s="55"/>
      <c r="AI77" s="55"/>
      <c r="AJ77" s="55"/>
      <c r="AK77" s="55"/>
      <c r="AL77" s="55"/>
      <c r="AM77" s="55"/>
      <c r="AO77" s="104"/>
      <c r="AP77" s="104"/>
      <c r="AQ77" s="104"/>
      <c r="AR77" s="104"/>
      <c r="AS77" s="104"/>
      <c r="AT77" s="104"/>
      <c r="AV77" s="55"/>
      <c r="AW77" s="61"/>
      <c r="AX77" s="55"/>
      <c r="AY77" s="55"/>
      <c r="BA77" s="61"/>
      <c r="BB77" s="61"/>
      <c r="BC77" s="20" t="s">
        <v>57</v>
      </c>
      <c r="BD77" s="61">
        <v>1109</v>
      </c>
      <c r="BE77" s="103">
        <v>443</v>
      </c>
      <c r="BF77" s="18" t="s">
        <v>57</v>
      </c>
      <c r="BG77" s="61">
        <v>4291</v>
      </c>
      <c r="BH77" s="61">
        <v>1716</v>
      </c>
      <c r="BI77" s="20" t="s">
        <v>57</v>
      </c>
      <c r="BJ77" s="103">
        <v>3198</v>
      </c>
      <c r="BK77" s="103">
        <v>1279</v>
      </c>
      <c r="BL77" s="20" t="s">
        <v>57</v>
      </c>
      <c r="BM77" s="104">
        <v>3187</v>
      </c>
      <c r="BN77" s="104">
        <v>1275</v>
      </c>
      <c r="BO77" s="20" t="s">
        <v>135</v>
      </c>
      <c r="BP77" s="104">
        <v>3969</v>
      </c>
      <c r="BQ77" s="104">
        <v>1587</v>
      </c>
      <c r="BR77" s="18"/>
      <c r="BS77" s="104"/>
      <c r="BT77" s="104"/>
      <c r="BU77" s="104"/>
      <c r="BV77" s="104"/>
      <c r="BW77" s="18"/>
      <c r="BX77" s="61"/>
      <c r="BY77" s="61"/>
      <c r="BZ77" s="18"/>
      <c r="CA77" s="18"/>
      <c r="CG77" s="18"/>
      <c r="CI77" s="61"/>
      <c r="CK77" s="61"/>
      <c r="CL77" s="103"/>
      <c r="CN77" s="103"/>
      <c r="CP77" s="103"/>
      <c r="CQ77" s="103"/>
      <c r="CS77" s="66"/>
      <c r="CU77" s="66"/>
      <c r="CV77" s="106"/>
      <c r="CX77" s="66"/>
      <c r="CZ77" s="66"/>
      <c r="DA77" s="106"/>
      <c r="DB77" s="107"/>
      <c r="DC77" s="66"/>
      <c r="DD77" s="66"/>
    </row>
    <row r="78" spans="1:108" x14ac:dyDescent="0.3">
      <c r="A78" s="68" t="s">
        <v>477</v>
      </c>
      <c r="D78" s="55"/>
      <c r="E78" s="55" t="s">
        <v>119</v>
      </c>
      <c r="F78" s="104">
        <v>15980</v>
      </c>
      <c r="G78" s="104">
        <v>587910</v>
      </c>
      <c r="H78" s="55" t="s">
        <v>119</v>
      </c>
      <c r="I78" s="110">
        <v>17983</v>
      </c>
      <c r="J78" s="110">
        <v>536270</v>
      </c>
      <c r="K78" s="18"/>
      <c r="L78" s="18"/>
      <c r="M78" s="18"/>
      <c r="AO78" s="104"/>
      <c r="AP78" s="104"/>
      <c r="AQ78" s="104"/>
      <c r="AR78" s="104"/>
      <c r="AS78" s="104"/>
      <c r="AT78" s="104"/>
      <c r="BA78" s="55"/>
      <c r="BB78" s="55"/>
      <c r="BF78" s="18"/>
      <c r="BG78" s="61"/>
      <c r="BH78" s="61"/>
      <c r="BJ78" s="55"/>
      <c r="BK78" s="55"/>
      <c r="BP78" s="104"/>
      <c r="BQ78" s="104"/>
      <c r="BR78" s="18"/>
      <c r="BS78" s="104"/>
      <c r="BT78" s="104"/>
      <c r="BU78" s="104"/>
      <c r="BV78" s="104"/>
      <c r="BX78" s="55"/>
      <c r="BY78" s="55"/>
      <c r="CL78" s="103"/>
      <c r="CQ78" s="103"/>
      <c r="CS78" s="66"/>
      <c r="CU78" s="106"/>
      <c r="CV78" s="66"/>
      <c r="DB78" s="107"/>
    </row>
    <row r="79" spans="1:108" x14ac:dyDescent="0.3">
      <c r="A79" s="55" t="s">
        <v>213</v>
      </c>
      <c r="K79" s="18" t="s">
        <v>132</v>
      </c>
      <c r="L79" s="18">
        <v>2980</v>
      </c>
      <c r="M79" s="18">
        <v>675800</v>
      </c>
      <c r="N79" s="55" t="s">
        <v>132</v>
      </c>
      <c r="O79" s="66">
        <v>5650</v>
      </c>
      <c r="P79" s="66">
        <v>784500</v>
      </c>
      <c r="Q79" s="20" t="s">
        <v>132</v>
      </c>
      <c r="R79" s="66">
        <v>5250</v>
      </c>
      <c r="S79" s="66">
        <v>837500</v>
      </c>
      <c r="Z79" s="20" t="s">
        <v>132</v>
      </c>
      <c r="AA79" s="103">
        <v>2063</v>
      </c>
      <c r="AB79" s="103">
        <v>309450</v>
      </c>
    </row>
    <row r="80" spans="1:108" x14ac:dyDescent="0.3">
      <c r="A80" s="68" t="s">
        <v>213</v>
      </c>
      <c r="B80" s="55"/>
      <c r="C80" s="61"/>
      <c r="D80" s="61"/>
      <c r="E80" s="55"/>
      <c r="F80" s="61"/>
      <c r="G80" s="61"/>
      <c r="I80" s="61"/>
      <c r="J80" s="61"/>
      <c r="T80" s="20" t="s">
        <v>132</v>
      </c>
      <c r="U80" s="66">
        <v>3084</v>
      </c>
      <c r="V80" s="66">
        <v>513400</v>
      </c>
      <c r="W80" s="20" t="s">
        <v>132</v>
      </c>
      <c r="X80" s="66">
        <v>4250</v>
      </c>
      <c r="Y80" s="66">
        <v>552500</v>
      </c>
      <c r="AC80" s="20" t="s">
        <v>121</v>
      </c>
      <c r="AD80" s="104">
        <v>4528</v>
      </c>
      <c r="AE80" s="104">
        <v>15879500</v>
      </c>
      <c r="AF80" s="104">
        <v>3195</v>
      </c>
      <c r="AG80" s="104">
        <v>9585000</v>
      </c>
      <c r="AH80" s="104">
        <v>4376</v>
      </c>
      <c r="AI80" s="104">
        <v>13783150</v>
      </c>
      <c r="AJ80" s="104">
        <v>2849</v>
      </c>
      <c r="AK80" s="104">
        <v>11801680</v>
      </c>
      <c r="AL80" s="104">
        <v>5442</v>
      </c>
      <c r="AM80" s="104">
        <v>13605000</v>
      </c>
      <c r="AN80" s="20" t="s">
        <v>132</v>
      </c>
      <c r="AO80" s="104">
        <v>2212</v>
      </c>
      <c r="AP80" s="104">
        <v>221200</v>
      </c>
      <c r="AQ80" s="104">
        <v>3788</v>
      </c>
      <c r="AR80" s="104">
        <v>340920</v>
      </c>
      <c r="AS80" s="104">
        <v>2087</v>
      </c>
      <c r="AT80" s="104">
        <v>208700</v>
      </c>
      <c r="AU80" s="20" t="s">
        <v>132</v>
      </c>
      <c r="AV80" s="103">
        <v>4078</v>
      </c>
      <c r="AW80" s="103">
        <v>358864</v>
      </c>
      <c r="AX80" s="103">
        <v>3887</v>
      </c>
      <c r="AY80" s="103">
        <v>395502</v>
      </c>
      <c r="AZ80" s="20" t="s">
        <v>132</v>
      </c>
      <c r="BA80" s="104">
        <v>3028</v>
      </c>
      <c r="BB80" s="104">
        <v>242240</v>
      </c>
      <c r="BC80" s="20" t="s">
        <v>121</v>
      </c>
      <c r="BD80" s="103">
        <v>2384</v>
      </c>
      <c r="BE80" s="103">
        <v>185760</v>
      </c>
      <c r="BF80" s="18" t="s">
        <v>121</v>
      </c>
      <c r="BG80" s="61">
        <v>2346</v>
      </c>
      <c r="BH80" s="61">
        <v>159528</v>
      </c>
      <c r="BI80" s="20" t="s">
        <v>121</v>
      </c>
      <c r="BJ80" s="103">
        <v>2416</v>
      </c>
      <c r="BK80" s="103">
        <v>154624</v>
      </c>
      <c r="BL80" s="20" t="s">
        <v>121</v>
      </c>
      <c r="BM80" s="104">
        <v>3272</v>
      </c>
      <c r="BN80" s="104">
        <v>209408</v>
      </c>
      <c r="BO80" s="20" t="s">
        <v>132</v>
      </c>
      <c r="BP80" s="104">
        <v>3826</v>
      </c>
      <c r="BQ80" s="104">
        <v>286350</v>
      </c>
      <c r="BR80" s="18" t="s">
        <v>283</v>
      </c>
      <c r="BS80" s="104">
        <v>456288</v>
      </c>
      <c r="BT80" s="104">
        <v>277144</v>
      </c>
      <c r="BU80" s="104">
        <v>357609</v>
      </c>
      <c r="BV80" s="104">
        <v>332662</v>
      </c>
      <c r="BW80" s="61" t="s">
        <v>120</v>
      </c>
      <c r="BX80" s="61">
        <v>216</v>
      </c>
      <c r="BY80" s="103">
        <v>285568</v>
      </c>
      <c r="BZ80" s="61">
        <v>225</v>
      </c>
      <c r="CA80" s="103">
        <v>300428</v>
      </c>
      <c r="CB80" s="75">
        <v>225</v>
      </c>
      <c r="CC80" s="103">
        <v>301035</v>
      </c>
      <c r="CD80" s="75">
        <v>194</v>
      </c>
      <c r="CE80" s="103">
        <v>206906</v>
      </c>
      <c r="CF80" s="75">
        <v>291</v>
      </c>
      <c r="CG80" s="103">
        <v>346530</v>
      </c>
      <c r="CH80" s="20" t="s">
        <v>132</v>
      </c>
      <c r="CI80" s="103">
        <v>3372</v>
      </c>
      <c r="CJ80" s="20" t="s">
        <v>120</v>
      </c>
      <c r="CK80" s="61">
        <v>207</v>
      </c>
      <c r="CL80" s="103">
        <v>225686</v>
      </c>
      <c r="CM80" s="20" t="s">
        <v>132</v>
      </c>
      <c r="CN80" s="103">
        <v>3665</v>
      </c>
      <c r="CO80" s="20" t="s">
        <v>120</v>
      </c>
      <c r="CP80" s="103">
        <v>253</v>
      </c>
      <c r="CQ80" s="103">
        <v>277864</v>
      </c>
      <c r="CR80" s="20" t="s">
        <v>132</v>
      </c>
      <c r="CS80" s="66">
        <v>1504</v>
      </c>
      <c r="CT80" s="20" t="s">
        <v>120</v>
      </c>
      <c r="CU80" s="106">
        <v>100</v>
      </c>
      <c r="CV80" s="66">
        <v>111194</v>
      </c>
      <c r="CW80" s="20" t="s">
        <v>132</v>
      </c>
      <c r="CX80" s="66">
        <v>1207</v>
      </c>
      <c r="CY80" s="20" t="s">
        <v>120</v>
      </c>
      <c r="CZ80" s="106">
        <v>82</v>
      </c>
      <c r="DA80" s="66">
        <v>72769</v>
      </c>
      <c r="DB80" s="107" t="s">
        <v>120</v>
      </c>
      <c r="DC80" s="66">
        <v>240</v>
      </c>
      <c r="DD80" s="66">
        <v>415208</v>
      </c>
    </row>
    <row r="81" spans="1:108" x14ac:dyDescent="0.3">
      <c r="A81" s="68" t="s">
        <v>284</v>
      </c>
      <c r="D81" s="55"/>
      <c r="E81" s="55"/>
      <c r="F81" s="104"/>
      <c r="G81" s="104"/>
      <c r="H81" s="55"/>
      <c r="I81" s="110"/>
      <c r="J81" s="110"/>
      <c r="K81" s="18"/>
      <c r="L81" s="18"/>
      <c r="M81" s="18"/>
      <c r="AO81" s="104"/>
      <c r="AP81" s="104"/>
      <c r="AQ81" s="104"/>
      <c r="AR81" s="104"/>
      <c r="AS81" s="104"/>
      <c r="AT81" s="104"/>
      <c r="BA81" s="55"/>
      <c r="BB81" s="55"/>
      <c r="BC81" s="20" t="s">
        <v>121</v>
      </c>
      <c r="BD81" s="61">
        <v>5274</v>
      </c>
      <c r="BE81" s="103">
        <v>2109</v>
      </c>
      <c r="BF81" s="18" t="s">
        <v>121</v>
      </c>
      <c r="BG81" s="61">
        <v>18413</v>
      </c>
      <c r="BH81" s="61">
        <v>14730</v>
      </c>
      <c r="BI81" s="20" t="s">
        <v>121</v>
      </c>
      <c r="BJ81" s="103">
        <v>17007</v>
      </c>
      <c r="BK81" s="103">
        <v>6803</v>
      </c>
      <c r="BL81" s="20" t="s">
        <v>121</v>
      </c>
      <c r="BM81" s="104">
        <v>4746</v>
      </c>
      <c r="BN81" s="104">
        <v>1898</v>
      </c>
      <c r="BO81" s="20" t="s">
        <v>132</v>
      </c>
      <c r="BP81" s="104">
        <v>17693</v>
      </c>
      <c r="BQ81" s="104">
        <v>14154</v>
      </c>
      <c r="BR81" s="18"/>
      <c r="BS81" s="104"/>
      <c r="BT81" s="104"/>
      <c r="BU81" s="104"/>
      <c r="BV81" s="104"/>
      <c r="BW81" s="61"/>
      <c r="BX81" s="61"/>
      <c r="BY81" s="103"/>
      <c r="BZ81" s="61"/>
      <c r="CA81" s="103"/>
      <c r="CB81" s="75"/>
      <c r="CC81" s="103"/>
      <c r="CD81" s="75"/>
      <c r="CE81" s="103"/>
      <c r="CF81" s="75"/>
      <c r="CG81" s="103"/>
      <c r="CI81" s="103"/>
      <c r="CK81" s="61"/>
      <c r="CL81" s="103"/>
      <c r="CN81" s="103"/>
      <c r="CP81" s="103"/>
      <c r="CQ81" s="103"/>
      <c r="CX81" s="66"/>
      <c r="CZ81" s="106"/>
      <c r="DA81" s="66"/>
      <c r="DB81" s="107"/>
      <c r="DC81" s="66"/>
      <c r="DD81" s="66"/>
    </row>
    <row r="82" spans="1:108" x14ac:dyDescent="0.3">
      <c r="A82" s="68" t="s">
        <v>285</v>
      </c>
      <c r="B82" s="55"/>
      <c r="C82" s="61"/>
      <c r="D82" s="61"/>
      <c r="E82" s="55"/>
      <c r="F82" s="61"/>
      <c r="G82" s="61"/>
      <c r="I82" s="61"/>
      <c r="J82" s="61"/>
      <c r="K82" s="18"/>
      <c r="L82" s="18"/>
      <c r="M82" s="18"/>
      <c r="O82" s="61"/>
      <c r="P82" s="61"/>
      <c r="R82" s="61"/>
      <c r="S82" s="61"/>
      <c r="U82" s="61"/>
      <c r="V82" s="61"/>
      <c r="X82" s="61"/>
      <c r="Y82" s="61"/>
      <c r="AA82" s="61"/>
      <c r="AB82" s="61"/>
      <c r="AD82" s="55"/>
      <c r="AE82" s="61"/>
      <c r="AF82" s="55"/>
      <c r="AG82" s="55"/>
      <c r="AH82" s="55"/>
      <c r="AI82" s="55"/>
      <c r="AJ82" s="55"/>
      <c r="AK82" s="55"/>
      <c r="AL82" s="55"/>
      <c r="AM82" s="55"/>
      <c r="AN82" s="20" t="s">
        <v>246</v>
      </c>
      <c r="AO82" s="104">
        <v>3424</v>
      </c>
      <c r="AP82" s="104">
        <v>6344</v>
      </c>
      <c r="AQ82" s="104">
        <v>30000</v>
      </c>
      <c r="AR82" s="104">
        <v>34285</v>
      </c>
      <c r="AS82" s="104">
        <v>126338</v>
      </c>
      <c r="AT82" s="104">
        <v>145284</v>
      </c>
      <c r="AU82" s="20" t="s">
        <v>246</v>
      </c>
      <c r="AV82" s="103">
        <v>22549</v>
      </c>
      <c r="AW82" s="103">
        <v>34628</v>
      </c>
      <c r="AX82" s="103">
        <v>27340</v>
      </c>
      <c r="AY82" s="103">
        <v>30314</v>
      </c>
      <c r="AZ82" s="20" t="s">
        <v>135</v>
      </c>
      <c r="BA82" s="61">
        <v>2372</v>
      </c>
      <c r="BB82" s="61">
        <v>2247</v>
      </c>
      <c r="BD82" s="61"/>
      <c r="BE82" s="103"/>
      <c r="BF82" s="18"/>
      <c r="BG82" s="61"/>
      <c r="BH82" s="61"/>
      <c r="BJ82" s="103"/>
      <c r="BK82" s="103"/>
      <c r="BM82" s="104"/>
      <c r="BN82" s="104"/>
      <c r="BP82" s="104"/>
      <c r="BQ82" s="104"/>
      <c r="BR82" s="18"/>
      <c r="BS82" s="104"/>
      <c r="BT82" s="104"/>
      <c r="BU82" s="104"/>
      <c r="BV82" s="104"/>
      <c r="BW82" s="18"/>
      <c r="BX82" s="61"/>
      <c r="BY82" s="61"/>
      <c r="BZ82" s="18"/>
      <c r="CA82" s="18"/>
      <c r="CG82" s="18"/>
      <c r="CI82" s="61"/>
      <c r="CK82" s="61"/>
      <c r="CL82" s="103"/>
      <c r="CN82" s="103"/>
      <c r="CP82" s="103"/>
      <c r="CQ82" s="103"/>
      <c r="CS82" s="66"/>
      <c r="CU82" s="106"/>
      <c r="CV82" s="106"/>
      <c r="CX82" s="66"/>
      <c r="CZ82" s="106"/>
      <c r="DA82" s="106"/>
      <c r="DB82" s="107"/>
      <c r="DC82" s="66"/>
      <c r="DD82" s="66"/>
    </row>
    <row r="83" spans="1:108" x14ac:dyDescent="0.3">
      <c r="A83" s="72" t="s">
        <v>216</v>
      </c>
      <c r="B83" s="55" t="s">
        <v>121</v>
      </c>
      <c r="C83" s="103">
        <v>26</v>
      </c>
      <c r="D83" s="103">
        <v>2440</v>
      </c>
      <c r="E83" s="55" t="s">
        <v>121</v>
      </c>
      <c r="F83" s="104">
        <v>135</v>
      </c>
      <c r="G83" s="104">
        <v>3150</v>
      </c>
      <c r="H83" s="55" t="s">
        <v>121</v>
      </c>
      <c r="I83" s="108">
        <v>1270</v>
      </c>
      <c r="J83" s="108">
        <v>7180</v>
      </c>
      <c r="K83" s="61" t="s">
        <v>121</v>
      </c>
      <c r="L83" s="61">
        <v>917</v>
      </c>
      <c r="M83" s="61">
        <v>30620</v>
      </c>
      <c r="N83" s="55" t="s">
        <v>121</v>
      </c>
      <c r="O83" s="118">
        <v>210</v>
      </c>
      <c r="P83" s="109">
        <v>9200</v>
      </c>
      <c r="Q83" s="55" t="s">
        <v>121</v>
      </c>
      <c r="R83" s="118">
        <v>155</v>
      </c>
      <c r="S83" s="110">
        <v>7200</v>
      </c>
      <c r="T83" s="55" t="s">
        <v>121</v>
      </c>
      <c r="U83" s="118">
        <v>70</v>
      </c>
      <c r="V83" s="109">
        <v>3500</v>
      </c>
      <c r="W83" s="55" t="s">
        <v>121</v>
      </c>
      <c r="X83" s="118">
        <v>32</v>
      </c>
      <c r="Y83" s="118">
        <v>960</v>
      </c>
      <c r="Z83" s="55" t="s">
        <v>121</v>
      </c>
      <c r="AA83" s="61">
        <v>60</v>
      </c>
      <c r="AB83" s="103">
        <v>1850</v>
      </c>
      <c r="AD83" s="61"/>
      <c r="AE83" s="61"/>
      <c r="AF83" s="61"/>
      <c r="AG83" s="61"/>
      <c r="AH83" s="61"/>
      <c r="AI83" s="61"/>
      <c r="AJ83" s="61"/>
      <c r="AK83" s="61"/>
      <c r="AL83" s="55"/>
      <c r="AM83" s="61"/>
      <c r="AO83" s="104"/>
      <c r="AP83" s="104"/>
      <c r="AQ83" s="104"/>
      <c r="AR83" s="104"/>
      <c r="AS83" s="104"/>
      <c r="AT83" s="104"/>
      <c r="AV83" s="18"/>
      <c r="AW83" s="18"/>
      <c r="AX83" s="18"/>
      <c r="AY83" s="18"/>
      <c r="AZ83" s="18"/>
      <c r="BA83" s="18"/>
      <c r="BB83" s="18"/>
      <c r="BD83" s="61"/>
      <c r="BE83" s="61"/>
      <c r="BF83" s="18"/>
      <c r="BG83" s="18"/>
      <c r="BH83" s="18"/>
      <c r="BI83" s="18"/>
      <c r="BJ83" s="18"/>
      <c r="BK83" s="18"/>
      <c r="BL83" s="18"/>
      <c r="BM83" s="18"/>
      <c r="BN83" s="18"/>
      <c r="BP83" s="104"/>
      <c r="BQ83" s="104"/>
      <c r="BS83" s="104"/>
      <c r="BT83" s="104"/>
      <c r="BU83" s="104"/>
      <c r="BV83" s="104"/>
      <c r="CL83" s="103"/>
      <c r="CN83" s="103"/>
      <c r="CP83" s="103"/>
      <c r="CQ83" s="103"/>
    </row>
    <row r="84" spans="1:108" x14ac:dyDescent="0.3">
      <c r="A84" s="68" t="s">
        <v>286</v>
      </c>
      <c r="B84" s="55"/>
      <c r="C84" s="61"/>
      <c r="D84" s="61"/>
      <c r="E84" s="55"/>
      <c r="F84" s="61"/>
      <c r="G84" s="61"/>
      <c r="I84" s="61"/>
      <c r="J84" s="61"/>
      <c r="K84" s="18"/>
      <c r="L84" s="18"/>
      <c r="M84" s="18"/>
      <c r="O84" s="61"/>
      <c r="P84" s="61"/>
      <c r="R84" s="61"/>
      <c r="S84" s="61"/>
      <c r="U84" s="61"/>
      <c r="V84" s="61"/>
      <c r="X84" s="61"/>
      <c r="Y84" s="61"/>
      <c r="AA84" s="61"/>
      <c r="AB84" s="61"/>
      <c r="AD84" s="55"/>
      <c r="AE84" s="61"/>
      <c r="AF84" s="55"/>
      <c r="AG84" s="55"/>
      <c r="AH84" s="55"/>
      <c r="AI84" s="55"/>
      <c r="AJ84" s="55"/>
      <c r="AK84" s="55"/>
      <c r="AL84" s="55"/>
      <c r="AM84" s="55"/>
      <c r="AO84" s="104"/>
      <c r="AP84" s="104"/>
      <c r="AQ84" s="104"/>
      <c r="AR84" s="104"/>
      <c r="AS84" s="104"/>
      <c r="AT84" s="104"/>
      <c r="AV84" s="55"/>
      <c r="AW84" s="61"/>
      <c r="AX84" s="55"/>
      <c r="AY84" s="55"/>
      <c r="BA84" s="61"/>
      <c r="BB84" s="61"/>
      <c r="BD84" s="61"/>
      <c r="BE84" s="61"/>
      <c r="BF84" s="18"/>
      <c r="BG84" s="18"/>
      <c r="BH84" s="18"/>
      <c r="BJ84" s="61"/>
      <c r="BK84" s="72"/>
      <c r="BM84" s="61"/>
      <c r="BN84" s="61"/>
      <c r="BP84" s="104"/>
      <c r="BQ84" s="104"/>
      <c r="BR84" s="18"/>
      <c r="BS84" s="104"/>
      <c r="BT84" s="104"/>
      <c r="BU84" s="104"/>
      <c r="BV84" s="104"/>
      <c r="BW84" s="18"/>
      <c r="BX84" s="61"/>
      <c r="BY84" s="61"/>
      <c r="BZ84" s="18"/>
      <c r="CA84" s="18"/>
      <c r="CG84" s="18"/>
      <c r="CI84" s="61"/>
      <c r="CK84" s="61"/>
      <c r="CL84" s="103"/>
      <c r="CN84" s="103"/>
      <c r="CP84" s="103"/>
      <c r="CQ84" s="103"/>
      <c r="CR84" s="20" t="s">
        <v>287</v>
      </c>
      <c r="CS84" s="66">
        <v>7046</v>
      </c>
      <c r="CT84" s="20" t="s">
        <v>120</v>
      </c>
      <c r="CU84" s="106">
        <v>476</v>
      </c>
      <c r="CV84" s="106">
        <v>407</v>
      </c>
      <c r="CX84" s="106"/>
      <c r="CY84" s="20" t="s">
        <v>120</v>
      </c>
      <c r="CZ84" s="106">
        <v>551</v>
      </c>
      <c r="DA84" s="106">
        <v>348</v>
      </c>
      <c r="DB84" s="107"/>
      <c r="DC84" s="66"/>
      <c r="DD84" s="66"/>
    </row>
    <row r="85" spans="1:108" x14ac:dyDescent="0.3">
      <c r="A85" s="68" t="s">
        <v>222</v>
      </c>
      <c r="B85" s="55"/>
      <c r="C85" s="61"/>
      <c r="D85" s="61"/>
      <c r="E85" s="55"/>
      <c r="F85" s="61"/>
      <c r="G85" s="61"/>
      <c r="I85" s="61"/>
      <c r="J85" s="61"/>
      <c r="K85" s="18"/>
      <c r="L85" s="18"/>
      <c r="M85" s="18"/>
      <c r="O85" s="61"/>
      <c r="P85" s="61"/>
      <c r="R85" s="61"/>
      <c r="S85" s="61"/>
      <c r="U85" s="61"/>
      <c r="V85" s="61"/>
      <c r="X85" s="61"/>
      <c r="Y85" s="61"/>
      <c r="AA85" s="61"/>
      <c r="AB85" s="61"/>
      <c r="AC85" s="55" t="s">
        <v>122</v>
      </c>
      <c r="AD85" s="103">
        <v>6417</v>
      </c>
      <c r="AE85" s="104">
        <v>320850</v>
      </c>
      <c r="AF85" s="103">
        <v>4381</v>
      </c>
      <c r="AG85" s="104">
        <v>219050</v>
      </c>
      <c r="AH85" s="103">
        <v>4276</v>
      </c>
      <c r="AI85" s="104">
        <v>213800</v>
      </c>
      <c r="AJ85" s="103">
        <v>8337</v>
      </c>
      <c r="AK85" s="104">
        <v>416850</v>
      </c>
      <c r="AL85" s="103">
        <v>5423</v>
      </c>
      <c r="AM85" s="104">
        <v>298265</v>
      </c>
      <c r="AO85" s="104"/>
      <c r="AP85" s="104"/>
      <c r="AQ85" s="104"/>
      <c r="AR85" s="104"/>
      <c r="AS85" s="104"/>
      <c r="AT85" s="104"/>
      <c r="AV85" s="55"/>
      <c r="AW85" s="61"/>
      <c r="AX85" s="55"/>
      <c r="AY85" s="55"/>
      <c r="BA85" s="61"/>
      <c r="BB85" s="61"/>
      <c r="BC85" s="20" t="s">
        <v>122</v>
      </c>
      <c r="BD85" s="103">
        <v>4182</v>
      </c>
      <c r="BE85" s="103">
        <v>8344</v>
      </c>
      <c r="BF85" s="18" t="s">
        <v>122</v>
      </c>
      <c r="BG85" s="61">
        <v>5544</v>
      </c>
      <c r="BH85" s="61">
        <v>7540</v>
      </c>
      <c r="BI85" s="20" t="s">
        <v>122</v>
      </c>
      <c r="BJ85" s="103">
        <v>5214</v>
      </c>
      <c r="BK85" s="103">
        <v>10428</v>
      </c>
      <c r="BL85" s="20" t="s">
        <v>122</v>
      </c>
      <c r="BM85" s="104">
        <v>4778</v>
      </c>
      <c r="BN85" s="104">
        <v>9556</v>
      </c>
      <c r="BO85" s="20" t="s">
        <v>122</v>
      </c>
      <c r="BP85" s="104">
        <v>5039</v>
      </c>
      <c r="BQ85" s="104">
        <v>6852</v>
      </c>
      <c r="BR85" s="18"/>
      <c r="BS85" s="104"/>
      <c r="BT85" s="104"/>
      <c r="BU85" s="104"/>
      <c r="BV85" s="104"/>
      <c r="BW85" s="18"/>
      <c r="BX85" s="61"/>
      <c r="BY85" s="61"/>
      <c r="BZ85" s="18"/>
      <c r="CA85" s="18"/>
      <c r="CG85" s="18"/>
      <c r="CI85" s="61"/>
      <c r="CK85" s="61"/>
      <c r="CL85" s="103"/>
      <c r="CN85" s="103"/>
      <c r="CP85" s="103"/>
      <c r="CQ85" s="103"/>
      <c r="CS85" s="66"/>
      <c r="CU85" s="106"/>
      <c r="CX85" s="117"/>
      <c r="CZ85" s="106"/>
      <c r="DB85" s="107"/>
      <c r="DC85" s="66"/>
      <c r="DD85" s="66"/>
    </row>
    <row r="86" spans="1:108" x14ac:dyDescent="0.3">
      <c r="A86" s="68" t="s">
        <v>288</v>
      </c>
      <c r="B86" s="55"/>
      <c r="C86" s="61"/>
      <c r="D86" s="61"/>
      <c r="E86" s="55"/>
      <c r="F86" s="61"/>
      <c r="G86" s="61"/>
      <c r="I86" s="61"/>
      <c r="J86" s="61"/>
      <c r="K86" s="18"/>
      <c r="L86" s="18"/>
      <c r="M86" s="18"/>
      <c r="O86" s="61"/>
      <c r="P86" s="61"/>
      <c r="R86" s="61"/>
      <c r="S86" s="61"/>
      <c r="U86" s="61"/>
      <c r="V86" s="61"/>
      <c r="X86" s="61"/>
      <c r="Y86" s="61"/>
      <c r="AA86" s="61"/>
      <c r="AB86" s="61"/>
      <c r="AC86" s="55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20" t="s">
        <v>252</v>
      </c>
      <c r="AO86" s="104">
        <v>841600</v>
      </c>
      <c r="AP86" s="104">
        <v>987900</v>
      </c>
      <c r="AQ86" s="104">
        <v>933183</v>
      </c>
      <c r="AR86" s="104">
        <v>1104574</v>
      </c>
      <c r="AS86" s="104">
        <v>942484</v>
      </c>
      <c r="AT86" s="104">
        <v>1090702</v>
      </c>
      <c r="AU86" s="20" t="s">
        <v>252</v>
      </c>
      <c r="AV86" s="103">
        <v>1446171</v>
      </c>
      <c r="AW86" s="103">
        <v>1282137</v>
      </c>
      <c r="AX86" s="103">
        <v>1648158</v>
      </c>
      <c r="AY86" s="103">
        <v>1540340</v>
      </c>
      <c r="AZ86" s="20" t="s">
        <v>252</v>
      </c>
      <c r="BA86" s="61">
        <v>1108546</v>
      </c>
      <c r="BB86" s="61">
        <v>1237634</v>
      </c>
      <c r="BD86" s="103"/>
      <c r="BE86" s="103"/>
      <c r="BF86" s="18"/>
      <c r="BG86" s="61"/>
      <c r="BH86" s="61"/>
      <c r="BP86" s="104"/>
      <c r="BQ86" s="104"/>
      <c r="BR86" s="18"/>
      <c r="BS86" s="104"/>
      <c r="BT86" s="104"/>
      <c r="BU86" s="104"/>
      <c r="BV86" s="104"/>
      <c r="BW86" s="18"/>
      <c r="BX86" s="61"/>
      <c r="BY86" s="61"/>
      <c r="BZ86" s="18"/>
      <c r="CA86" s="18"/>
      <c r="CG86" s="18"/>
      <c r="CI86" s="61"/>
      <c r="CK86" s="61"/>
      <c r="CL86" s="103"/>
      <c r="CN86" s="103"/>
      <c r="CP86" s="103"/>
      <c r="CQ86" s="103"/>
      <c r="CX86" s="116"/>
      <c r="CZ86" s="106"/>
      <c r="DB86" s="105"/>
      <c r="DC86" s="66"/>
      <c r="DD86" s="66"/>
    </row>
    <row r="87" spans="1:108" x14ac:dyDescent="0.3">
      <c r="A87" s="68" t="s">
        <v>220</v>
      </c>
      <c r="B87" s="55"/>
      <c r="C87" s="61"/>
      <c r="D87" s="61"/>
      <c r="E87" s="55"/>
      <c r="F87" s="61"/>
      <c r="G87" s="61"/>
      <c r="I87" s="61"/>
      <c r="J87" s="61"/>
      <c r="K87" s="18"/>
      <c r="L87" s="18"/>
      <c r="M87" s="18"/>
      <c r="O87" s="61"/>
      <c r="P87" s="61"/>
      <c r="R87" s="61"/>
      <c r="S87" s="61"/>
      <c r="U87" s="61"/>
      <c r="V87" s="61"/>
      <c r="X87" s="61"/>
      <c r="Y87" s="61"/>
      <c r="AA87" s="61"/>
      <c r="AB87" s="61"/>
      <c r="AC87" s="55" t="s">
        <v>245</v>
      </c>
      <c r="AD87" s="104">
        <v>165382</v>
      </c>
      <c r="AE87" s="104">
        <v>1674670</v>
      </c>
      <c r="AF87" s="104">
        <v>192241</v>
      </c>
      <c r="AG87" s="104">
        <v>2290800</v>
      </c>
      <c r="AH87" s="104">
        <v>367429</v>
      </c>
      <c r="AI87" s="104">
        <v>10952470</v>
      </c>
      <c r="AJ87" s="104">
        <v>528278</v>
      </c>
      <c r="AK87" s="104">
        <v>13069260</v>
      </c>
      <c r="AL87" s="104">
        <v>441059</v>
      </c>
      <c r="AM87" s="104">
        <v>8955230</v>
      </c>
      <c r="AO87" s="104"/>
      <c r="AP87" s="104"/>
      <c r="AQ87" s="104"/>
      <c r="AR87" s="104"/>
      <c r="AS87" s="104"/>
      <c r="AT87" s="104"/>
      <c r="AV87" s="55"/>
      <c r="AW87" s="61"/>
      <c r="AX87" s="55"/>
      <c r="AY87" s="55"/>
      <c r="BA87" s="61"/>
      <c r="BB87" s="61"/>
      <c r="BC87" s="20" t="s">
        <v>120</v>
      </c>
      <c r="BD87" s="103">
        <v>20512</v>
      </c>
      <c r="BE87" s="103">
        <v>184631</v>
      </c>
      <c r="BF87" s="18" t="s">
        <v>120</v>
      </c>
      <c r="BG87" s="61">
        <v>222360</v>
      </c>
      <c r="BH87" s="61">
        <v>160099</v>
      </c>
      <c r="BI87" s="20" t="s">
        <v>120</v>
      </c>
      <c r="BJ87" s="103">
        <v>14246</v>
      </c>
      <c r="BK87" s="103">
        <v>112825</v>
      </c>
      <c r="BL87" s="20" t="s">
        <v>120</v>
      </c>
      <c r="BM87" s="104">
        <v>18927</v>
      </c>
      <c r="BN87" s="104">
        <v>136280</v>
      </c>
      <c r="BO87" s="20" t="s">
        <v>245</v>
      </c>
      <c r="BP87" s="104">
        <v>278300</v>
      </c>
      <c r="BQ87" s="104">
        <v>66945</v>
      </c>
      <c r="BR87" s="18" t="s">
        <v>120</v>
      </c>
      <c r="BS87" s="104">
        <v>12865</v>
      </c>
      <c r="BT87" s="104">
        <v>92708</v>
      </c>
      <c r="BU87" s="104">
        <v>11038</v>
      </c>
      <c r="BV87" s="104">
        <v>71117</v>
      </c>
      <c r="BW87" s="72" t="s">
        <v>120</v>
      </c>
      <c r="BX87" s="103">
        <v>7442</v>
      </c>
      <c r="BY87" s="103">
        <v>49636</v>
      </c>
      <c r="BZ87" s="103">
        <v>7464</v>
      </c>
      <c r="CA87" s="103">
        <v>53197</v>
      </c>
      <c r="CB87" s="103">
        <v>6910</v>
      </c>
      <c r="CC87" s="103">
        <v>51874</v>
      </c>
      <c r="CD87" s="103">
        <v>7880</v>
      </c>
      <c r="CE87" s="103">
        <v>57976</v>
      </c>
      <c r="CF87" s="103">
        <v>9185</v>
      </c>
      <c r="CG87" s="103">
        <v>52300</v>
      </c>
      <c r="CI87" s="61"/>
      <c r="CJ87" s="20" t="s">
        <v>120</v>
      </c>
      <c r="CK87" s="103">
        <v>9675</v>
      </c>
      <c r="CL87" s="103">
        <v>32181</v>
      </c>
      <c r="CN87" s="103"/>
      <c r="CO87" s="20" t="s">
        <v>120</v>
      </c>
      <c r="CP87" s="103">
        <v>6463</v>
      </c>
      <c r="CQ87" s="103">
        <v>36000</v>
      </c>
      <c r="CR87" s="20" t="s">
        <v>57</v>
      </c>
      <c r="CS87" s="66">
        <v>80929</v>
      </c>
      <c r="CT87" s="20" t="s">
        <v>120</v>
      </c>
      <c r="CU87" s="66">
        <v>3259</v>
      </c>
      <c r="CV87" s="66">
        <v>23708</v>
      </c>
      <c r="CW87" s="20" t="s">
        <v>57</v>
      </c>
      <c r="CX87" s="66">
        <v>71186</v>
      </c>
      <c r="CY87" s="20" t="s">
        <v>120</v>
      </c>
      <c r="CZ87" s="66">
        <v>3164</v>
      </c>
      <c r="DA87" s="66">
        <v>17840</v>
      </c>
      <c r="DB87" s="107"/>
      <c r="DC87" s="66"/>
      <c r="DD87" s="66"/>
    </row>
    <row r="88" spans="1:108" x14ac:dyDescent="0.3">
      <c r="A88" s="68" t="s">
        <v>478</v>
      </c>
      <c r="B88" s="55"/>
      <c r="C88" s="61"/>
      <c r="D88" s="61"/>
      <c r="E88" s="55"/>
      <c r="F88" s="61"/>
      <c r="G88" s="61"/>
      <c r="I88" s="61"/>
      <c r="J88" s="61"/>
      <c r="K88" s="18"/>
      <c r="L88" s="18"/>
      <c r="M88" s="18"/>
      <c r="O88" s="61"/>
      <c r="P88" s="61"/>
      <c r="R88" s="61"/>
      <c r="S88" s="61"/>
      <c r="U88" s="61"/>
      <c r="V88" s="61"/>
      <c r="X88" s="61"/>
      <c r="Y88" s="61"/>
      <c r="AA88" s="61"/>
      <c r="AB88" s="61"/>
      <c r="AC88" s="55" t="s">
        <v>245</v>
      </c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O88" s="104"/>
      <c r="AP88" s="104"/>
      <c r="AQ88" s="104"/>
      <c r="AR88" s="104"/>
      <c r="AS88" s="104"/>
      <c r="AT88" s="104"/>
      <c r="AV88" s="55"/>
      <c r="AW88" s="61"/>
      <c r="AX88" s="55"/>
      <c r="AY88" s="55"/>
      <c r="BA88" s="61"/>
      <c r="BB88" s="61"/>
      <c r="BD88" s="103"/>
      <c r="BE88" s="103"/>
      <c r="BF88" s="18"/>
      <c r="BG88" s="18"/>
      <c r="BH88" s="18"/>
      <c r="BJ88" s="61"/>
      <c r="BK88" s="61"/>
      <c r="BM88" s="61"/>
      <c r="BN88" s="61"/>
      <c r="BP88" s="104"/>
      <c r="BQ88" s="104"/>
      <c r="BR88" s="18"/>
      <c r="BS88" s="104"/>
      <c r="BT88" s="104"/>
      <c r="BU88" s="104"/>
      <c r="BV88" s="104"/>
      <c r="BW88" s="72" t="s">
        <v>120</v>
      </c>
      <c r="BX88" s="103">
        <v>1434</v>
      </c>
      <c r="BY88" s="103">
        <v>14441</v>
      </c>
      <c r="BZ88" s="103">
        <v>1232</v>
      </c>
      <c r="CA88" s="103">
        <v>12235</v>
      </c>
      <c r="CB88" s="103">
        <v>1263</v>
      </c>
      <c r="CC88" s="103">
        <v>15449</v>
      </c>
      <c r="CD88" s="103">
        <v>1399</v>
      </c>
      <c r="CE88" s="103">
        <v>16849</v>
      </c>
      <c r="CF88" s="75">
        <v>361</v>
      </c>
      <c r="CG88" s="103">
        <v>4816</v>
      </c>
      <c r="CI88" s="61"/>
      <c r="CK88" s="103"/>
      <c r="CL88" s="103"/>
      <c r="CN88" s="103"/>
      <c r="CP88" s="103"/>
      <c r="CQ88" s="103"/>
      <c r="CR88" s="20" t="s">
        <v>135</v>
      </c>
      <c r="CS88" s="66">
        <v>1631</v>
      </c>
      <c r="CT88" s="20" t="s">
        <v>120</v>
      </c>
      <c r="CU88" s="106">
        <v>69</v>
      </c>
      <c r="CV88" s="106">
        <v>796</v>
      </c>
      <c r="CW88" s="20" t="s">
        <v>135</v>
      </c>
      <c r="CX88" s="66">
        <v>1654</v>
      </c>
      <c r="CY88" s="20" t="s">
        <v>120</v>
      </c>
      <c r="CZ88" s="106">
        <v>70</v>
      </c>
      <c r="DA88" s="106">
        <v>778</v>
      </c>
      <c r="DB88" s="107"/>
      <c r="DC88" s="66"/>
      <c r="DD88" s="66"/>
    </row>
    <row r="89" spans="1:108" x14ac:dyDescent="0.3">
      <c r="A89" s="68" t="s">
        <v>479</v>
      </c>
      <c r="B89" s="55"/>
      <c r="C89" s="61"/>
      <c r="D89" s="61"/>
      <c r="E89" s="55"/>
      <c r="F89" s="61"/>
      <c r="G89" s="61"/>
      <c r="I89" s="61"/>
      <c r="J89" s="61"/>
      <c r="K89" s="18"/>
      <c r="L89" s="18"/>
      <c r="M89" s="18"/>
      <c r="O89" s="61"/>
      <c r="P89" s="61"/>
      <c r="R89" s="61"/>
      <c r="S89" s="61"/>
      <c r="U89" s="61"/>
      <c r="V89" s="61"/>
      <c r="X89" s="61"/>
      <c r="Y89" s="61"/>
      <c r="AA89" s="61"/>
      <c r="AB89" s="61"/>
      <c r="AC89" s="55" t="s">
        <v>245</v>
      </c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O89" s="104"/>
      <c r="AP89" s="104"/>
      <c r="AQ89" s="104"/>
      <c r="AR89" s="104"/>
      <c r="AS89" s="104"/>
      <c r="AT89" s="104"/>
      <c r="AV89" s="55"/>
      <c r="AW89" s="61"/>
      <c r="AX89" s="55"/>
      <c r="AY89" s="55"/>
      <c r="BA89" s="61"/>
      <c r="BB89" s="61"/>
      <c r="BC89" s="20" t="s">
        <v>120</v>
      </c>
      <c r="BD89" s="103">
        <v>1392</v>
      </c>
      <c r="BE89" s="103">
        <v>30121</v>
      </c>
      <c r="BF89" s="18"/>
      <c r="BG89" s="61"/>
      <c r="BH89" s="61"/>
      <c r="BJ89" s="61"/>
      <c r="BK89" s="61"/>
      <c r="BM89" s="61"/>
      <c r="BN89" s="61"/>
      <c r="BP89" s="104"/>
      <c r="BQ89" s="104"/>
      <c r="BR89" s="18"/>
      <c r="BS89" s="104"/>
      <c r="BT89" s="104"/>
      <c r="BU89" s="104"/>
      <c r="BV89" s="104"/>
      <c r="BW89" s="72" t="s">
        <v>120</v>
      </c>
      <c r="BX89" s="103">
        <v>4628</v>
      </c>
      <c r="BY89" s="103">
        <v>117976</v>
      </c>
      <c r="BZ89" s="103">
        <v>6614</v>
      </c>
      <c r="CA89" s="103">
        <v>97743</v>
      </c>
      <c r="CB89" s="103">
        <v>3455</v>
      </c>
      <c r="CC89" s="103">
        <v>77699</v>
      </c>
      <c r="CD89" s="103">
        <v>4227</v>
      </c>
      <c r="CE89" s="103">
        <v>87937</v>
      </c>
      <c r="CF89" s="103">
        <v>2925</v>
      </c>
      <c r="CG89" s="103">
        <v>61100</v>
      </c>
      <c r="CI89" s="61"/>
      <c r="CJ89" s="20" t="s">
        <v>120</v>
      </c>
      <c r="CK89" s="103">
        <v>2796</v>
      </c>
      <c r="CL89" s="103">
        <v>48760</v>
      </c>
      <c r="CN89" s="103"/>
      <c r="CO89" s="20" t="s">
        <v>120</v>
      </c>
      <c r="CP89" s="103">
        <v>2344</v>
      </c>
      <c r="CQ89" s="103">
        <v>57879</v>
      </c>
      <c r="CR89" s="20" t="s">
        <v>289</v>
      </c>
      <c r="CS89" s="66">
        <v>66091</v>
      </c>
      <c r="CT89" s="20" t="s">
        <v>120</v>
      </c>
      <c r="CU89" s="66">
        <v>1375</v>
      </c>
      <c r="CV89" s="66">
        <v>31154</v>
      </c>
      <c r="CW89" s="20" t="s">
        <v>289</v>
      </c>
      <c r="CX89" s="66">
        <v>254366</v>
      </c>
      <c r="CY89" s="20" t="s">
        <v>120</v>
      </c>
      <c r="CZ89" s="66">
        <v>2112</v>
      </c>
      <c r="DA89" s="66">
        <v>26539</v>
      </c>
      <c r="DB89" s="107"/>
      <c r="DC89" s="66"/>
      <c r="DD89" s="66"/>
    </row>
    <row r="90" spans="1:108" x14ac:dyDescent="0.3">
      <c r="A90" s="68" t="s">
        <v>221</v>
      </c>
      <c r="B90" s="55"/>
      <c r="C90" s="61"/>
      <c r="D90" s="61"/>
      <c r="E90" s="55"/>
      <c r="F90" s="61"/>
      <c r="G90" s="61"/>
      <c r="I90" s="61"/>
      <c r="J90" s="61"/>
      <c r="K90" s="18"/>
      <c r="L90" s="18"/>
      <c r="M90" s="18"/>
      <c r="O90" s="61"/>
      <c r="P90" s="61"/>
      <c r="R90" s="61"/>
      <c r="S90" s="61"/>
      <c r="U90" s="61"/>
      <c r="V90" s="61"/>
      <c r="X90" s="61"/>
      <c r="Y90" s="61"/>
      <c r="AA90" s="61"/>
      <c r="AB90" s="61"/>
      <c r="AC90" s="55" t="s">
        <v>245</v>
      </c>
      <c r="AD90" s="104">
        <v>140829</v>
      </c>
      <c r="AE90" s="104">
        <v>4224870</v>
      </c>
      <c r="AF90" s="104">
        <v>100671</v>
      </c>
      <c r="AG90" s="104">
        <v>3020130</v>
      </c>
      <c r="AH90" s="104">
        <v>201365</v>
      </c>
      <c r="AI90" s="104">
        <v>5940950</v>
      </c>
      <c r="AJ90" s="104">
        <v>173237</v>
      </c>
      <c r="AK90" s="104">
        <v>5196410</v>
      </c>
      <c r="AL90" s="104">
        <v>244303</v>
      </c>
      <c r="AM90" s="104">
        <v>7801120</v>
      </c>
      <c r="AO90" s="104"/>
      <c r="AP90" s="104"/>
      <c r="AQ90" s="104"/>
      <c r="AR90" s="104"/>
      <c r="AS90" s="104"/>
      <c r="AT90" s="104"/>
      <c r="AV90" s="55"/>
      <c r="AW90" s="61"/>
      <c r="AX90" s="55"/>
      <c r="AY90" s="55"/>
      <c r="BA90" s="61"/>
      <c r="BB90" s="61"/>
      <c r="BC90" s="20" t="s">
        <v>120</v>
      </c>
      <c r="BD90" s="103">
        <v>21710</v>
      </c>
      <c r="BE90" s="103">
        <v>781618</v>
      </c>
      <c r="BF90" s="18" t="s">
        <v>120</v>
      </c>
      <c r="BG90" s="61">
        <v>254340</v>
      </c>
      <c r="BH90" s="61">
        <v>559548</v>
      </c>
      <c r="BI90" s="20" t="s">
        <v>120</v>
      </c>
      <c r="BJ90" s="103">
        <v>18772</v>
      </c>
      <c r="BK90" s="103">
        <v>473056</v>
      </c>
      <c r="BM90" s="104">
        <v>23553</v>
      </c>
      <c r="BN90" s="104">
        <v>508747</v>
      </c>
      <c r="BP90" s="104"/>
      <c r="BQ90" s="104"/>
      <c r="BR90" s="18" t="s">
        <v>120</v>
      </c>
      <c r="BS90" s="104">
        <v>21495</v>
      </c>
      <c r="BT90" s="104">
        <v>660620</v>
      </c>
      <c r="BU90" s="104">
        <v>31887</v>
      </c>
      <c r="BV90" s="104">
        <v>842980</v>
      </c>
      <c r="BW90" s="61" t="s">
        <v>120</v>
      </c>
      <c r="BX90" s="103">
        <v>16422</v>
      </c>
      <c r="BY90" s="103">
        <v>516468</v>
      </c>
      <c r="BZ90" s="103">
        <v>24651</v>
      </c>
      <c r="CA90" s="103">
        <v>761906</v>
      </c>
      <c r="CB90" s="103">
        <v>31615</v>
      </c>
      <c r="CC90" s="103">
        <v>1003197</v>
      </c>
      <c r="CD90" s="103">
        <v>47816</v>
      </c>
      <c r="CE90" s="103">
        <v>1160776</v>
      </c>
      <c r="CF90" s="103">
        <v>37273</v>
      </c>
      <c r="CG90" s="103">
        <v>1147003</v>
      </c>
      <c r="CI90" s="103"/>
      <c r="CJ90" s="20" t="s">
        <v>120</v>
      </c>
      <c r="CK90" s="103">
        <v>51497</v>
      </c>
      <c r="CL90" s="103">
        <v>1742504</v>
      </c>
      <c r="CN90" s="103"/>
      <c r="CO90" s="20" t="s">
        <v>120</v>
      </c>
      <c r="CP90" s="103">
        <v>36085</v>
      </c>
      <c r="CQ90" s="103">
        <v>1330684</v>
      </c>
      <c r="CS90" s="66"/>
      <c r="CT90" s="20" t="s">
        <v>120</v>
      </c>
      <c r="CU90" s="66">
        <v>37706</v>
      </c>
      <c r="CV90" s="66">
        <v>1208035</v>
      </c>
      <c r="CX90" s="66"/>
      <c r="CY90" s="20" t="s">
        <v>120</v>
      </c>
      <c r="CZ90" s="66">
        <v>41154</v>
      </c>
      <c r="DA90" s="117">
        <v>1302894</v>
      </c>
      <c r="DB90" s="107"/>
      <c r="DC90" s="66"/>
      <c r="DD90" s="66"/>
    </row>
    <row r="91" spans="1:108" x14ac:dyDescent="0.3">
      <c r="A91" s="68" t="s">
        <v>218</v>
      </c>
      <c r="B91" s="55"/>
      <c r="C91" s="61"/>
      <c r="D91" s="61"/>
      <c r="E91" s="55"/>
      <c r="F91" s="61"/>
      <c r="G91" s="61"/>
      <c r="I91" s="61"/>
      <c r="J91" s="61"/>
      <c r="K91" s="18"/>
      <c r="L91" s="18"/>
      <c r="M91" s="18"/>
      <c r="O91" s="61"/>
      <c r="P91" s="61"/>
      <c r="R91" s="61"/>
      <c r="S91" s="61"/>
      <c r="U91" s="61"/>
      <c r="V91" s="61"/>
      <c r="X91" s="61"/>
      <c r="Y91" s="61"/>
      <c r="AA91" s="61"/>
      <c r="AB91" s="61"/>
      <c r="AC91" s="55" t="s">
        <v>245</v>
      </c>
      <c r="AD91" s="104">
        <v>203717</v>
      </c>
      <c r="AE91" s="104">
        <v>7180220</v>
      </c>
      <c r="AF91" s="104">
        <v>216562</v>
      </c>
      <c r="AG91" s="104">
        <v>2987290</v>
      </c>
      <c r="AH91" s="104">
        <v>273974</v>
      </c>
      <c r="AI91" s="104">
        <v>8219120</v>
      </c>
      <c r="AJ91" s="104">
        <v>185754</v>
      </c>
      <c r="AK91" s="104">
        <v>5571420</v>
      </c>
      <c r="AL91" s="104">
        <v>205594</v>
      </c>
      <c r="AM91" s="104">
        <v>8195790</v>
      </c>
      <c r="AO91" s="104"/>
      <c r="AP91" s="104"/>
      <c r="AQ91" s="104"/>
      <c r="AR91" s="104"/>
      <c r="AS91" s="104"/>
      <c r="AT91" s="104"/>
      <c r="AV91" s="55"/>
      <c r="AW91" s="61"/>
      <c r="AX91" s="55"/>
      <c r="AY91" s="55"/>
      <c r="BA91" s="61"/>
      <c r="BB91" s="61"/>
      <c r="BC91" s="20" t="s">
        <v>120</v>
      </c>
      <c r="BD91" s="103">
        <v>8194</v>
      </c>
      <c r="BE91" s="103">
        <v>118028</v>
      </c>
      <c r="BF91" s="18" t="s">
        <v>120</v>
      </c>
      <c r="BG91" s="61">
        <v>112388</v>
      </c>
      <c r="BH91" s="61">
        <v>117624</v>
      </c>
      <c r="BI91" s="20" t="s">
        <v>120</v>
      </c>
      <c r="BJ91" s="103">
        <v>7661</v>
      </c>
      <c r="BK91" s="103">
        <v>110254</v>
      </c>
      <c r="BL91" s="20" t="s">
        <v>120</v>
      </c>
      <c r="BM91" s="104">
        <v>9033</v>
      </c>
      <c r="BN91" s="104">
        <v>117070</v>
      </c>
      <c r="BP91" s="104"/>
      <c r="BQ91" s="104"/>
      <c r="BR91" s="18" t="s">
        <v>120</v>
      </c>
      <c r="BS91" s="104">
        <v>3142</v>
      </c>
      <c r="BT91" s="104">
        <v>67401</v>
      </c>
      <c r="BU91" s="104">
        <v>6701</v>
      </c>
      <c r="BV91" s="104">
        <v>134329</v>
      </c>
      <c r="BW91" s="61"/>
      <c r="BX91" s="103"/>
      <c r="BY91" s="103"/>
      <c r="BZ91" s="103"/>
      <c r="CA91" s="103"/>
      <c r="CB91" s="103"/>
      <c r="CC91" s="103"/>
      <c r="CD91" s="103"/>
      <c r="CE91" s="103"/>
      <c r="CF91" s="103"/>
      <c r="CG91" s="103"/>
      <c r="CI91" s="103"/>
      <c r="CK91" s="103"/>
      <c r="CL91" s="103"/>
      <c r="CN91" s="103"/>
      <c r="CP91" s="103"/>
      <c r="CQ91" s="103"/>
      <c r="CS91" s="66"/>
      <c r="CU91" s="66"/>
      <c r="CV91" s="66"/>
      <c r="CX91" s="66"/>
      <c r="CZ91" s="66"/>
      <c r="DA91" s="117"/>
      <c r="DB91" s="107"/>
      <c r="DC91" s="66"/>
      <c r="DD91" s="66"/>
    </row>
    <row r="92" spans="1:108" x14ac:dyDescent="0.3">
      <c r="A92" s="68" t="s">
        <v>480</v>
      </c>
      <c r="B92" s="55"/>
      <c r="C92" s="61"/>
      <c r="D92" s="61"/>
      <c r="E92" s="55"/>
      <c r="F92" s="61"/>
      <c r="G92" s="61"/>
      <c r="I92" s="61"/>
      <c r="J92" s="61"/>
      <c r="K92" s="18"/>
      <c r="L92" s="18"/>
      <c r="M92" s="18"/>
      <c r="O92" s="61"/>
      <c r="P92" s="61"/>
      <c r="R92" s="61"/>
      <c r="S92" s="61"/>
      <c r="U92" s="61"/>
      <c r="V92" s="61"/>
      <c r="X92" s="61"/>
      <c r="Y92" s="61"/>
      <c r="AA92" s="61"/>
      <c r="AB92" s="61"/>
      <c r="AC92" s="55" t="s">
        <v>245</v>
      </c>
      <c r="AD92" s="104">
        <v>3805</v>
      </c>
      <c r="AE92" s="104">
        <v>76100</v>
      </c>
      <c r="AF92" s="104">
        <v>1701</v>
      </c>
      <c r="AG92" s="104">
        <v>34020</v>
      </c>
      <c r="AH92" s="104">
        <v>3139</v>
      </c>
      <c r="AI92" s="104">
        <v>94170</v>
      </c>
      <c r="AJ92" s="104">
        <v>203</v>
      </c>
      <c r="AK92" s="104">
        <v>6090</v>
      </c>
      <c r="AL92" s="104">
        <v>836</v>
      </c>
      <c r="AM92" s="104">
        <v>26752</v>
      </c>
      <c r="AO92" s="104"/>
      <c r="AP92" s="104"/>
      <c r="AQ92" s="104"/>
      <c r="AR92" s="104"/>
      <c r="AS92" s="104"/>
      <c r="AT92" s="104"/>
      <c r="AV92" s="55"/>
      <c r="AW92" s="61"/>
      <c r="AX92" s="55"/>
      <c r="AY92" s="55"/>
      <c r="BA92" s="61"/>
      <c r="BB92" s="61"/>
      <c r="BC92" s="20" t="s">
        <v>57</v>
      </c>
      <c r="BD92" s="103">
        <v>2226</v>
      </c>
      <c r="BE92" s="103">
        <v>8014</v>
      </c>
      <c r="BF92" s="18" t="s">
        <v>57</v>
      </c>
      <c r="BG92" s="61">
        <v>314</v>
      </c>
      <c r="BH92" s="61">
        <v>1130</v>
      </c>
      <c r="BI92" s="20" t="s">
        <v>57</v>
      </c>
      <c r="BJ92" s="61">
        <v>1246</v>
      </c>
      <c r="BK92" s="103">
        <v>4485</v>
      </c>
      <c r="BL92" s="20" t="s">
        <v>57</v>
      </c>
      <c r="BM92" s="61">
        <v>2113</v>
      </c>
      <c r="BN92" s="104">
        <v>7607</v>
      </c>
      <c r="BO92" s="20" t="s">
        <v>135</v>
      </c>
      <c r="BP92" s="104">
        <v>1838</v>
      </c>
      <c r="BQ92" s="104">
        <v>4044</v>
      </c>
      <c r="BR92" s="18"/>
      <c r="BS92" s="104"/>
      <c r="BT92" s="104"/>
      <c r="BU92" s="104"/>
      <c r="BV92" s="104"/>
      <c r="BW92" s="61"/>
      <c r="BX92" s="103"/>
      <c r="BY92" s="103"/>
      <c r="BZ92" s="103"/>
      <c r="CA92" s="103"/>
      <c r="CB92" s="103"/>
      <c r="CC92" s="103"/>
      <c r="CD92" s="103"/>
      <c r="CE92" s="103"/>
      <c r="CF92" s="103"/>
      <c r="CG92" s="103"/>
      <c r="CI92" s="103"/>
      <c r="CK92" s="103"/>
      <c r="CL92" s="103"/>
      <c r="CN92" s="103"/>
      <c r="CP92" s="103"/>
      <c r="CQ92" s="103"/>
      <c r="CS92" s="66"/>
      <c r="CU92" s="66"/>
      <c r="CV92" s="66"/>
      <c r="CX92" s="66"/>
      <c r="CZ92" s="66"/>
      <c r="DA92" s="117"/>
      <c r="DB92" s="107"/>
      <c r="DC92" s="66"/>
      <c r="DD92" s="66"/>
    </row>
    <row r="93" spans="1:108" x14ac:dyDescent="0.3">
      <c r="A93" s="68" t="s">
        <v>481</v>
      </c>
      <c r="B93" s="55"/>
      <c r="C93" s="61"/>
      <c r="D93" s="61"/>
      <c r="E93" s="55"/>
      <c r="F93" s="61"/>
      <c r="G93" s="61"/>
      <c r="I93" s="61"/>
      <c r="J93" s="61"/>
      <c r="K93" s="18"/>
      <c r="L93" s="18"/>
      <c r="M93" s="18"/>
      <c r="O93" s="61"/>
      <c r="P93" s="61"/>
      <c r="R93" s="61"/>
      <c r="S93" s="61"/>
      <c r="U93" s="61"/>
      <c r="V93" s="61"/>
      <c r="X93" s="61"/>
      <c r="Y93" s="61"/>
      <c r="AA93" s="61"/>
      <c r="AB93" s="61"/>
      <c r="AC93" s="55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O93" s="104"/>
      <c r="AP93" s="104"/>
      <c r="AQ93" s="104"/>
      <c r="AR93" s="104"/>
      <c r="AS93" s="104"/>
      <c r="AT93" s="104"/>
      <c r="AV93" s="55"/>
      <c r="AW93" s="61"/>
      <c r="AX93" s="55"/>
      <c r="AY93" s="55"/>
      <c r="BA93" s="61"/>
      <c r="BB93" s="61"/>
      <c r="BC93" s="20" t="s">
        <v>120</v>
      </c>
      <c r="BD93" s="103">
        <v>566</v>
      </c>
      <c r="BE93" s="103">
        <v>15304</v>
      </c>
      <c r="BF93" s="18" t="s">
        <v>120</v>
      </c>
      <c r="BG93" s="61">
        <v>11202</v>
      </c>
      <c r="BH93" s="61">
        <v>20612</v>
      </c>
      <c r="BI93" s="20" t="s">
        <v>120</v>
      </c>
      <c r="BJ93" s="61">
        <v>676</v>
      </c>
      <c r="BK93" s="103">
        <v>12174</v>
      </c>
      <c r="BL93" s="55" t="s">
        <v>120</v>
      </c>
      <c r="BM93" s="104">
        <v>1089</v>
      </c>
      <c r="BN93" s="104">
        <v>15684</v>
      </c>
      <c r="BO93" s="20" t="s">
        <v>245</v>
      </c>
      <c r="BP93" s="104">
        <v>15215</v>
      </c>
      <c r="BQ93" s="104">
        <v>15215</v>
      </c>
      <c r="BR93" s="18"/>
      <c r="BS93" s="104"/>
      <c r="BT93" s="104"/>
      <c r="BU93" s="104"/>
      <c r="BV93" s="104"/>
      <c r="BW93" s="61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I93" s="103"/>
      <c r="CK93" s="103"/>
      <c r="CL93" s="103"/>
      <c r="CN93" s="103"/>
      <c r="CP93" s="103"/>
      <c r="CQ93" s="103"/>
      <c r="CS93" s="66"/>
      <c r="CU93" s="66"/>
      <c r="CV93" s="66"/>
      <c r="CX93" s="66"/>
      <c r="CZ93" s="66"/>
      <c r="DA93" s="117"/>
      <c r="DB93" s="107"/>
      <c r="DC93" s="66"/>
      <c r="DD93" s="66"/>
    </row>
    <row r="94" spans="1:108" x14ac:dyDescent="0.3">
      <c r="A94" s="68" t="s">
        <v>290</v>
      </c>
      <c r="B94" s="55"/>
      <c r="C94" s="61"/>
      <c r="D94" s="61"/>
      <c r="E94" s="55"/>
      <c r="F94" s="61"/>
      <c r="G94" s="61"/>
      <c r="I94" s="61"/>
      <c r="J94" s="61"/>
      <c r="K94" s="18" t="s">
        <v>120</v>
      </c>
      <c r="L94" s="18">
        <v>9650</v>
      </c>
      <c r="M94" s="18">
        <v>298320</v>
      </c>
      <c r="N94" s="55" t="s">
        <v>120</v>
      </c>
      <c r="O94" s="61">
        <v>27320</v>
      </c>
      <c r="P94" s="109">
        <v>760000</v>
      </c>
      <c r="Q94" s="20" t="s">
        <v>120</v>
      </c>
      <c r="R94" s="119">
        <v>39350</v>
      </c>
      <c r="S94" s="119">
        <v>1115000</v>
      </c>
      <c r="T94" s="20" t="s">
        <v>120</v>
      </c>
      <c r="U94" s="109">
        <v>31000</v>
      </c>
      <c r="V94" s="109">
        <v>1008000</v>
      </c>
      <c r="W94" s="20" t="s">
        <v>120</v>
      </c>
      <c r="X94" s="109">
        <v>39800</v>
      </c>
      <c r="Y94" s="109">
        <v>597000</v>
      </c>
      <c r="Z94" s="55" t="s">
        <v>120</v>
      </c>
      <c r="AA94" s="103">
        <v>45200</v>
      </c>
      <c r="AB94" s="103">
        <v>612000</v>
      </c>
      <c r="AD94" s="55"/>
      <c r="AE94" s="61"/>
      <c r="AF94" s="104"/>
      <c r="AG94" s="104"/>
      <c r="AH94" s="104"/>
      <c r="AI94" s="104"/>
      <c r="AJ94" s="104"/>
      <c r="AK94" s="104"/>
      <c r="AL94" s="104"/>
      <c r="AM94" s="104"/>
      <c r="AO94" s="104"/>
      <c r="AP94" s="104"/>
      <c r="AQ94" s="104"/>
      <c r="AR94" s="104"/>
      <c r="AS94" s="104"/>
      <c r="AT94" s="104"/>
      <c r="AV94" s="55"/>
      <c r="AW94" s="61"/>
      <c r="AX94" s="55"/>
      <c r="AY94" s="55"/>
      <c r="BA94" s="61"/>
      <c r="BB94" s="61"/>
      <c r="BD94" s="103"/>
      <c r="BE94" s="103"/>
      <c r="BF94" s="18"/>
      <c r="BG94" s="61"/>
      <c r="BH94" s="61"/>
      <c r="BJ94" s="61"/>
      <c r="BK94" s="103"/>
      <c r="BM94" s="61"/>
      <c r="BN94" s="104"/>
      <c r="BP94" s="104"/>
      <c r="BQ94" s="104"/>
      <c r="BR94" s="18"/>
      <c r="BS94" s="104"/>
      <c r="BT94" s="104"/>
      <c r="BU94" s="104"/>
      <c r="BV94" s="104"/>
      <c r="BW94" s="61"/>
      <c r="BX94" s="103"/>
      <c r="BY94" s="103"/>
      <c r="BZ94" s="103"/>
      <c r="CA94" s="103"/>
      <c r="CB94" s="103"/>
      <c r="CC94" s="103"/>
      <c r="CD94" s="103"/>
      <c r="CE94" s="103"/>
      <c r="CF94" s="103"/>
      <c r="CG94" s="103"/>
      <c r="CI94" s="103"/>
      <c r="CK94" s="103"/>
      <c r="CL94" s="103"/>
      <c r="CN94" s="103"/>
      <c r="CP94" s="103"/>
      <c r="CQ94" s="103"/>
      <c r="CS94" s="66"/>
      <c r="CU94" s="66"/>
      <c r="CV94" s="66"/>
      <c r="CX94" s="66"/>
      <c r="CZ94" s="66"/>
      <c r="DA94" s="117"/>
      <c r="DB94" s="107"/>
      <c r="DC94" s="66"/>
      <c r="DD94" s="66"/>
    </row>
    <row r="95" spans="1:108" x14ac:dyDescent="0.3">
      <c r="A95" s="68" t="s">
        <v>291</v>
      </c>
      <c r="B95" s="55"/>
      <c r="C95" s="61"/>
      <c r="D95" s="61"/>
      <c r="E95" s="55"/>
      <c r="F95" s="61"/>
      <c r="G95" s="61"/>
      <c r="I95" s="61"/>
      <c r="J95" s="61"/>
      <c r="K95" s="18"/>
      <c r="L95" s="18"/>
      <c r="M95" s="18"/>
      <c r="O95" s="61"/>
      <c r="P95" s="61"/>
      <c r="R95" s="61"/>
      <c r="S95" s="61"/>
      <c r="U95" s="61"/>
      <c r="V95" s="61"/>
      <c r="X95" s="61"/>
      <c r="Y95" s="61"/>
      <c r="AA95" s="61"/>
      <c r="AB95" s="61"/>
      <c r="AD95" s="55"/>
      <c r="AE95" s="61"/>
      <c r="AF95" s="104"/>
      <c r="AG95" s="104"/>
      <c r="AH95" s="104"/>
      <c r="AI95" s="104"/>
      <c r="AJ95" s="104"/>
      <c r="AK95" s="104"/>
      <c r="AL95" s="104"/>
      <c r="AM95" s="104"/>
      <c r="AO95" s="104"/>
      <c r="AP95" s="104"/>
      <c r="AQ95" s="104"/>
      <c r="AR95" s="104"/>
      <c r="AS95" s="104"/>
      <c r="AT95" s="104"/>
      <c r="AV95" s="55"/>
      <c r="AW95" s="61"/>
      <c r="AX95" s="55"/>
      <c r="AY95" s="55"/>
      <c r="BA95" s="61"/>
      <c r="BB95" s="61"/>
      <c r="BC95" s="20" t="s">
        <v>57</v>
      </c>
      <c r="BD95" s="103">
        <v>498</v>
      </c>
      <c r="BE95" s="103">
        <v>398</v>
      </c>
      <c r="BF95" s="18" t="s">
        <v>57</v>
      </c>
      <c r="BG95" s="61">
        <v>396</v>
      </c>
      <c r="BH95" s="61">
        <v>348</v>
      </c>
      <c r="BI95" s="20" t="s">
        <v>57</v>
      </c>
      <c r="BJ95" s="61">
        <v>414</v>
      </c>
      <c r="BK95" s="103">
        <v>331</v>
      </c>
      <c r="BL95" s="20" t="s">
        <v>57</v>
      </c>
      <c r="BM95" s="61">
        <v>393</v>
      </c>
      <c r="BN95" s="104">
        <v>314</v>
      </c>
      <c r="BO95" s="20" t="s">
        <v>135</v>
      </c>
      <c r="BP95" s="104">
        <v>412</v>
      </c>
      <c r="BQ95" s="104">
        <v>330</v>
      </c>
      <c r="BR95" s="18"/>
      <c r="BS95" s="104"/>
      <c r="BT95" s="104"/>
      <c r="BU95" s="104"/>
      <c r="BV95" s="104"/>
      <c r="BW95" s="61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I95" s="103"/>
      <c r="CK95" s="103"/>
      <c r="CL95" s="103"/>
      <c r="CN95" s="103"/>
      <c r="CP95" s="103"/>
      <c r="CQ95" s="103"/>
      <c r="CS95" s="66"/>
      <c r="CU95" s="66"/>
      <c r="CV95" s="66"/>
      <c r="CX95" s="66"/>
      <c r="CZ95" s="66"/>
      <c r="DA95" s="117"/>
      <c r="DB95" s="107"/>
      <c r="DC95" s="66"/>
      <c r="DD95" s="66"/>
    </row>
    <row r="96" spans="1:108" x14ac:dyDescent="0.3">
      <c r="A96" s="68" t="s">
        <v>292</v>
      </c>
      <c r="B96" s="55"/>
      <c r="C96" s="61"/>
      <c r="D96" s="61"/>
      <c r="E96" s="55"/>
      <c r="F96" s="61"/>
      <c r="G96" s="61"/>
      <c r="I96" s="61"/>
      <c r="J96" s="61"/>
      <c r="K96" s="18"/>
      <c r="L96" s="18"/>
      <c r="M96" s="18"/>
      <c r="O96" s="61"/>
      <c r="P96" s="61"/>
      <c r="R96" s="61"/>
      <c r="S96" s="61"/>
      <c r="U96" s="61"/>
      <c r="V96" s="61"/>
      <c r="X96" s="61"/>
      <c r="Y96" s="61"/>
      <c r="AA96" s="61"/>
      <c r="AB96" s="61"/>
      <c r="AD96" s="55"/>
      <c r="AE96" s="61"/>
      <c r="AF96" s="104"/>
      <c r="AG96" s="104"/>
      <c r="AH96" s="104"/>
      <c r="AI96" s="104"/>
      <c r="AJ96" s="104"/>
      <c r="AK96" s="104"/>
      <c r="AL96" s="104"/>
      <c r="AM96" s="104"/>
      <c r="AO96" s="104"/>
      <c r="AP96" s="104"/>
      <c r="AQ96" s="104"/>
      <c r="AR96" s="104"/>
      <c r="AS96" s="104"/>
      <c r="AT96" s="104"/>
      <c r="AV96" s="55"/>
      <c r="AW96" s="61"/>
      <c r="AX96" s="55"/>
      <c r="AY96" s="55"/>
      <c r="BA96" s="61"/>
      <c r="BB96" s="61"/>
      <c r="BD96" s="103"/>
      <c r="BE96" s="103"/>
      <c r="BF96" s="18"/>
      <c r="BG96" s="61"/>
      <c r="BH96" s="61"/>
      <c r="BJ96" s="61"/>
      <c r="BK96" s="103"/>
      <c r="BM96" s="61"/>
      <c r="BN96" s="104"/>
      <c r="BP96" s="104"/>
      <c r="BQ96" s="104"/>
      <c r="BR96" s="18"/>
      <c r="BS96" s="104"/>
      <c r="BT96" s="104"/>
      <c r="BU96" s="104"/>
      <c r="BV96" s="104"/>
      <c r="BW96" s="61" t="s">
        <v>120</v>
      </c>
      <c r="BX96" s="103">
        <v>7571</v>
      </c>
      <c r="BY96" s="103">
        <v>24789</v>
      </c>
      <c r="BZ96" s="103">
        <v>12595</v>
      </c>
      <c r="CA96" s="103">
        <v>41229</v>
      </c>
      <c r="CB96" s="103">
        <v>13100</v>
      </c>
      <c r="CC96" s="103">
        <v>42607</v>
      </c>
      <c r="CD96" s="103">
        <v>3013</v>
      </c>
      <c r="CE96" s="103">
        <v>9910</v>
      </c>
      <c r="CF96" s="103">
        <v>12516</v>
      </c>
      <c r="CG96" s="103">
        <v>40750</v>
      </c>
      <c r="CI96" s="103"/>
      <c r="CK96" s="103"/>
      <c r="CL96" s="103"/>
      <c r="CN96" s="103"/>
      <c r="CP96" s="103"/>
      <c r="CQ96" s="103"/>
      <c r="CS96" s="66"/>
      <c r="CU96" s="66"/>
      <c r="CV96" s="66"/>
      <c r="CX96" s="66"/>
      <c r="CZ96" s="66"/>
      <c r="DA96" s="117"/>
      <c r="DB96" s="107"/>
      <c r="DC96" s="66"/>
      <c r="DD96" s="66"/>
    </row>
    <row r="97" spans="1:108" x14ac:dyDescent="0.3">
      <c r="A97" s="68" t="s">
        <v>225</v>
      </c>
      <c r="B97" s="55"/>
      <c r="C97" s="61"/>
      <c r="D97" s="61"/>
      <c r="E97" s="55"/>
      <c r="F97" s="61"/>
      <c r="G97" s="61"/>
      <c r="I97" s="61"/>
      <c r="J97" s="61"/>
      <c r="K97" s="18" t="s">
        <v>132</v>
      </c>
      <c r="L97" s="18">
        <v>452</v>
      </c>
      <c r="M97" s="18">
        <v>9500</v>
      </c>
      <c r="N97" s="20" t="s">
        <v>132</v>
      </c>
      <c r="O97" s="106">
        <v>278</v>
      </c>
      <c r="P97" s="66">
        <v>8320</v>
      </c>
      <c r="Q97" s="20" t="s">
        <v>132</v>
      </c>
      <c r="R97" s="106">
        <v>185</v>
      </c>
      <c r="S97" s="66">
        <v>6100</v>
      </c>
      <c r="T97" s="20" t="s">
        <v>132</v>
      </c>
      <c r="U97" s="106">
        <v>75</v>
      </c>
      <c r="V97" s="66">
        <v>3850</v>
      </c>
      <c r="W97" s="20" t="s">
        <v>132</v>
      </c>
      <c r="X97" s="106">
        <v>125</v>
      </c>
      <c r="Y97" s="66">
        <v>5920</v>
      </c>
      <c r="Z97" s="20" t="s">
        <v>132</v>
      </c>
      <c r="AA97" s="61">
        <v>520</v>
      </c>
      <c r="AB97" s="103">
        <v>10150</v>
      </c>
      <c r="AC97" s="20" t="s">
        <v>121</v>
      </c>
      <c r="AD97" s="61">
        <v>124</v>
      </c>
      <c r="AE97" s="104">
        <v>164770</v>
      </c>
      <c r="AF97" s="61">
        <v>111</v>
      </c>
      <c r="AG97" s="104">
        <v>147540</v>
      </c>
      <c r="AH97" s="61">
        <v>88</v>
      </c>
      <c r="AI97" s="104">
        <v>117040</v>
      </c>
      <c r="AJ97" s="61">
        <v>61</v>
      </c>
      <c r="AK97" s="104">
        <v>84880</v>
      </c>
      <c r="AL97" s="61">
        <v>97</v>
      </c>
      <c r="AM97" s="104">
        <v>126100</v>
      </c>
      <c r="AO97" s="104"/>
      <c r="AP97" s="104"/>
      <c r="AQ97" s="104"/>
      <c r="AR97" s="104"/>
      <c r="AS97" s="104"/>
      <c r="AT97" s="104"/>
      <c r="AV97" s="55"/>
      <c r="AW97" s="61"/>
      <c r="AX97" s="55"/>
      <c r="AY97" s="55"/>
      <c r="BA97" s="61"/>
      <c r="BB97" s="61"/>
      <c r="BC97" s="20" t="s">
        <v>132</v>
      </c>
      <c r="BD97" s="61">
        <v>64</v>
      </c>
      <c r="BE97" s="103">
        <v>1725</v>
      </c>
      <c r="BF97" s="18" t="s">
        <v>121</v>
      </c>
      <c r="BG97" s="61">
        <v>61</v>
      </c>
      <c r="BH97" s="61">
        <v>3904</v>
      </c>
      <c r="BI97" s="20" t="s">
        <v>121</v>
      </c>
      <c r="BJ97" s="61">
        <v>43</v>
      </c>
      <c r="BK97" s="103">
        <v>3440</v>
      </c>
      <c r="BL97" s="20" t="s">
        <v>121</v>
      </c>
      <c r="BM97" s="53">
        <v>34</v>
      </c>
      <c r="BN97" s="104">
        <v>2720</v>
      </c>
      <c r="BO97" s="20" t="s">
        <v>132</v>
      </c>
      <c r="BP97" s="104">
        <v>53</v>
      </c>
      <c r="BQ97" s="104">
        <v>3816</v>
      </c>
      <c r="BR97" s="18"/>
      <c r="BS97" s="104"/>
      <c r="BT97" s="104"/>
      <c r="BU97" s="104"/>
      <c r="BV97" s="104"/>
      <c r="BW97" s="61"/>
      <c r="BX97" s="61"/>
      <c r="BY97" s="61"/>
      <c r="BZ97" s="18"/>
      <c r="CA97" s="18"/>
      <c r="CG97" s="18"/>
      <c r="CI97" s="61"/>
      <c r="CK97" s="61"/>
      <c r="CL97" s="103"/>
      <c r="CN97" s="103"/>
      <c r="CP97" s="103"/>
      <c r="CQ97" s="103"/>
      <c r="CS97" s="66"/>
      <c r="CU97" s="66"/>
      <c r="CV97" s="66"/>
      <c r="CX97" s="66"/>
      <c r="CZ97" s="66"/>
      <c r="DA97" s="106"/>
      <c r="DB97" s="107"/>
      <c r="DC97" s="66"/>
      <c r="DD97" s="66"/>
    </row>
    <row r="98" spans="1:108" x14ac:dyDescent="0.3">
      <c r="A98" s="68" t="s">
        <v>482</v>
      </c>
      <c r="B98" s="55"/>
      <c r="C98" s="61"/>
      <c r="D98" s="61"/>
      <c r="E98" s="55"/>
      <c r="F98" s="61"/>
      <c r="G98" s="61"/>
      <c r="I98" s="61"/>
      <c r="J98" s="61"/>
      <c r="K98" s="18"/>
      <c r="L98" s="18"/>
      <c r="M98" s="18"/>
      <c r="N98" s="55"/>
      <c r="O98" s="61"/>
      <c r="P98" s="61"/>
      <c r="R98" s="61"/>
      <c r="S98" s="61"/>
      <c r="U98" s="61"/>
      <c r="V98" s="61"/>
      <c r="X98" s="61"/>
      <c r="Y98" s="61"/>
      <c r="AA98" s="61"/>
      <c r="AB98" s="61"/>
      <c r="AD98" s="55"/>
      <c r="AE98" s="61"/>
      <c r="AF98" s="55"/>
      <c r="AG98" s="55"/>
      <c r="AH98" s="55"/>
      <c r="AI98" s="55"/>
      <c r="AJ98" s="55"/>
      <c r="AK98" s="55"/>
      <c r="AL98" s="55"/>
      <c r="AM98" s="55"/>
      <c r="AO98" s="104"/>
      <c r="AP98" s="104"/>
      <c r="AQ98" s="104"/>
      <c r="AR98" s="104"/>
      <c r="AS98" s="104"/>
      <c r="AT98" s="104"/>
      <c r="AV98" s="55"/>
      <c r="AW98" s="61"/>
      <c r="AX98" s="55"/>
      <c r="AY98" s="55"/>
      <c r="BA98" s="61"/>
      <c r="BB98" s="61"/>
      <c r="BD98" s="61"/>
      <c r="BE98" s="61"/>
      <c r="BF98" s="18"/>
      <c r="BG98" s="61"/>
      <c r="BH98" s="61"/>
      <c r="BJ98" s="61"/>
      <c r="BK98" s="61"/>
      <c r="BM98" s="53"/>
      <c r="BN98" s="53"/>
      <c r="BP98" s="104"/>
      <c r="BQ98" s="104"/>
      <c r="BR98" s="18"/>
      <c r="BS98" s="104"/>
      <c r="BT98" s="104"/>
      <c r="BU98" s="104"/>
      <c r="BV98" s="104"/>
      <c r="BW98" s="18"/>
      <c r="BX98" s="61"/>
      <c r="BY98" s="61"/>
      <c r="BZ98" s="18"/>
      <c r="CA98" s="18"/>
      <c r="CG98" s="18"/>
      <c r="CI98" s="61"/>
      <c r="CK98" s="61"/>
      <c r="CL98" s="103"/>
      <c r="CN98" s="103"/>
      <c r="CP98" s="103"/>
      <c r="CQ98" s="103"/>
      <c r="CS98" s="66"/>
      <c r="CU98" s="66"/>
      <c r="CX98" s="66"/>
      <c r="CZ98" s="106"/>
      <c r="DB98" s="107"/>
      <c r="DC98" s="66"/>
      <c r="DD98" s="66"/>
    </row>
    <row r="99" spans="1:108" x14ac:dyDescent="0.3">
      <c r="A99" s="68" t="s">
        <v>483</v>
      </c>
      <c r="B99" s="55"/>
      <c r="C99" s="61"/>
      <c r="D99" s="61"/>
      <c r="E99" s="55"/>
      <c r="F99" s="61"/>
      <c r="G99" s="61"/>
      <c r="I99" s="61"/>
      <c r="J99" s="61"/>
      <c r="K99" s="18"/>
      <c r="L99" s="18"/>
      <c r="M99" s="18"/>
      <c r="N99" s="55"/>
      <c r="O99" s="61"/>
      <c r="P99" s="61"/>
      <c r="R99" s="61"/>
      <c r="S99" s="61"/>
      <c r="U99" s="61"/>
      <c r="V99" s="61"/>
      <c r="X99" s="61"/>
      <c r="Y99" s="61"/>
      <c r="AA99" s="61"/>
      <c r="AB99" s="61"/>
      <c r="AD99" s="55"/>
      <c r="AE99" s="61"/>
      <c r="AF99" s="55"/>
      <c r="AG99" s="55"/>
      <c r="AH99" s="55"/>
      <c r="AI99" s="55"/>
      <c r="AJ99" s="55"/>
      <c r="AK99" s="55"/>
      <c r="AL99" s="55"/>
      <c r="AM99" s="55"/>
      <c r="AO99" s="104"/>
      <c r="AP99" s="104"/>
      <c r="AQ99" s="104"/>
      <c r="AR99" s="104"/>
      <c r="AS99" s="104"/>
      <c r="AT99" s="104"/>
      <c r="AV99" s="55"/>
      <c r="AW99" s="61"/>
      <c r="AX99" s="55"/>
      <c r="AY99" s="55"/>
      <c r="BA99" s="61"/>
      <c r="BB99" s="61"/>
      <c r="BD99" s="61"/>
      <c r="BE99" s="61"/>
      <c r="BF99" s="18"/>
      <c r="BG99" s="18"/>
      <c r="BH99" s="18"/>
      <c r="BI99" s="55"/>
      <c r="BJ99" s="61"/>
      <c r="BK99" s="61"/>
      <c r="BM99" s="61"/>
      <c r="BN99" s="61"/>
      <c r="BP99" s="104"/>
      <c r="BQ99" s="104"/>
      <c r="BR99" s="18"/>
      <c r="BS99" s="104"/>
      <c r="BT99" s="104"/>
      <c r="BU99" s="104"/>
      <c r="BV99" s="104"/>
      <c r="BW99" s="18" t="s">
        <v>120</v>
      </c>
      <c r="BX99" s="103">
        <v>13000</v>
      </c>
      <c r="BY99" s="103">
        <v>60038</v>
      </c>
      <c r="BZ99" s="103">
        <v>10529</v>
      </c>
      <c r="CA99" s="103">
        <v>55677</v>
      </c>
      <c r="CB99" s="103">
        <v>16973</v>
      </c>
      <c r="CC99" s="103">
        <v>49756</v>
      </c>
      <c r="CD99" s="103">
        <v>15605</v>
      </c>
      <c r="CE99" s="103">
        <v>64199</v>
      </c>
      <c r="CF99" s="103">
        <v>11055</v>
      </c>
      <c r="CG99" s="103">
        <v>97697</v>
      </c>
      <c r="CI99" s="103"/>
      <c r="CK99" s="61"/>
      <c r="CL99" s="103"/>
      <c r="CN99" s="103"/>
      <c r="CP99" s="103"/>
      <c r="CQ99" s="103"/>
      <c r="CS99" s="66"/>
      <c r="CU99" s="66"/>
      <c r="CV99" s="106"/>
      <c r="CX99" s="66"/>
      <c r="CZ99" s="106"/>
      <c r="DA99" s="106"/>
      <c r="DB99" s="107"/>
      <c r="DC99" s="66"/>
      <c r="DD99" s="66"/>
    </row>
    <row r="100" spans="1:108" x14ac:dyDescent="0.3">
      <c r="A100" s="68" t="s">
        <v>484</v>
      </c>
      <c r="B100" s="55"/>
      <c r="C100" s="61"/>
      <c r="D100" s="61"/>
      <c r="E100" s="55"/>
      <c r="F100" s="61"/>
      <c r="G100" s="61"/>
      <c r="I100" s="61"/>
      <c r="J100" s="61"/>
      <c r="K100" s="18"/>
      <c r="L100" s="18"/>
      <c r="M100" s="18"/>
      <c r="N100" s="55"/>
      <c r="O100" s="61"/>
      <c r="P100" s="61"/>
      <c r="R100" s="61"/>
      <c r="S100" s="61"/>
      <c r="U100" s="61"/>
      <c r="V100" s="61"/>
      <c r="X100" s="61"/>
      <c r="Y100" s="61"/>
      <c r="AA100" s="61"/>
      <c r="AB100" s="61"/>
      <c r="AD100" s="55"/>
      <c r="AE100" s="61"/>
      <c r="AF100" s="55"/>
      <c r="AG100" s="55"/>
      <c r="AH100" s="55"/>
      <c r="AI100" s="55"/>
      <c r="AJ100" s="55"/>
      <c r="AK100" s="55"/>
      <c r="AL100" s="55"/>
      <c r="AM100" s="55"/>
      <c r="AO100" s="104"/>
      <c r="AP100" s="104"/>
      <c r="AQ100" s="104"/>
      <c r="AR100" s="104"/>
      <c r="AS100" s="104"/>
      <c r="AT100" s="104"/>
      <c r="BD100" s="55"/>
      <c r="BE100" s="55"/>
      <c r="BF100" s="18"/>
      <c r="BG100" s="61"/>
      <c r="BH100" s="61"/>
      <c r="BI100" s="55"/>
      <c r="BJ100" s="55"/>
      <c r="BK100" s="55"/>
      <c r="BM100" s="55"/>
      <c r="BN100" s="55"/>
      <c r="BP100" s="104"/>
      <c r="BQ100" s="104"/>
      <c r="BR100" s="18"/>
      <c r="BS100" s="104"/>
      <c r="BT100" s="104"/>
      <c r="BU100" s="104"/>
      <c r="BV100" s="104"/>
      <c r="BW100" s="61"/>
      <c r="CI100" s="61"/>
      <c r="CK100" s="61"/>
      <c r="CL100" s="103"/>
      <c r="CN100" s="103"/>
      <c r="CP100" s="103"/>
      <c r="CQ100" s="103"/>
      <c r="CS100" s="106"/>
      <c r="CU100" s="106"/>
      <c r="CX100" s="106"/>
      <c r="CZ100" s="106"/>
      <c r="DB100" s="73"/>
      <c r="DC100" s="66"/>
      <c r="DD100" s="66"/>
    </row>
    <row r="101" spans="1:108" x14ac:dyDescent="0.3">
      <c r="A101" s="68" t="s">
        <v>616</v>
      </c>
      <c r="B101" s="55"/>
      <c r="C101" s="61"/>
      <c r="D101" s="61"/>
      <c r="E101" s="55"/>
      <c r="F101" s="61"/>
      <c r="G101" s="61"/>
      <c r="I101" s="61"/>
      <c r="J101" s="61"/>
      <c r="K101" s="18"/>
      <c r="L101" s="18"/>
      <c r="M101" s="18"/>
      <c r="N101" s="55"/>
      <c r="O101" s="61"/>
      <c r="P101" s="61"/>
      <c r="R101" s="61"/>
      <c r="S101" s="61"/>
      <c r="U101" s="61"/>
      <c r="V101" s="61"/>
      <c r="X101" s="61"/>
      <c r="Y101" s="61"/>
      <c r="AA101" s="61"/>
      <c r="AB101" s="61"/>
      <c r="AD101" s="61"/>
      <c r="AE101" s="104"/>
      <c r="AF101" s="55"/>
      <c r="AG101" s="55"/>
      <c r="AH101" s="55"/>
      <c r="AI101" s="55"/>
      <c r="AJ101" s="55"/>
      <c r="AK101" s="55"/>
      <c r="AL101" s="55"/>
      <c r="AM101" s="55"/>
      <c r="AO101" s="104"/>
      <c r="AP101" s="104"/>
      <c r="AQ101" s="104"/>
      <c r="AR101" s="104"/>
      <c r="AS101" s="104"/>
      <c r="AT101" s="104"/>
      <c r="AV101" s="55"/>
      <c r="AW101" s="61"/>
      <c r="AX101" s="55"/>
      <c r="AY101" s="55"/>
      <c r="BA101" s="61"/>
      <c r="BB101" s="61"/>
      <c r="BC101" s="20" t="s">
        <v>57</v>
      </c>
      <c r="BD101" s="20">
        <v>62</v>
      </c>
      <c r="BE101" s="20">
        <v>161</v>
      </c>
      <c r="BF101" s="18"/>
      <c r="BG101" s="61"/>
      <c r="BH101" s="61"/>
      <c r="BI101" s="55"/>
      <c r="BJ101" s="61"/>
      <c r="BK101" s="103"/>
      <c r="BM101" s="53"/>
      <c r="BN101" s="104"/>
      <c r="BP101" s="104"/>
      <c r="BQ101" s="104"/>
      <c r="BR101" s="18"/>
      <c r="BS101" s="104"/>
      <c r="BT101" s="104"/>
      <c r="BU101" s="104"/>
      <c r="BV101" s="104"/>
      <c r="BW101" s="18"/>
      <c r="BX101" s="61"/>
      <c r="BY101" s="61"/>
      <c r="BZ101" s="18"/>
      <c r="CA101" s="18"/>
      <c r="CG101" s="18"/>
      <c r="CI101" s="61"/>
      <c r="CK101" s="61"/>
      <c r="CL101" s="103"/>
      <c r="CN101" s="103"/>
      <c r="CP101" s="103"/>
      <c r="CQ101" s="103"/>
      <c r="CR101" s="20" t="s">
        <v>135</v>
      </c>
      <c r="CS101" s="66">
        <v>2036</v>
      </c>
      <c r="CT101" s="20" t="s">
        <v>120</v>
      </c>
      <c r="CU101" s="106">
        <v>176</v>
      </c>
      <c r="CV101" s="66">
        <v>2964</v>
      </c>
      <c r="CW101" s="20" t="s">
        <v>135</v>
      </c>
      <c r="CX101" s="66">
        <v>2931</v>
      </c>
      <c r="CY101" s="20" t="s">
        <v>120</v>
      </c>
      <c r="CZ101" s="106">
        <v>240</v>
      </c>
      <c r="DA101" s="66">
        <v>4115</v>
      </c>
      <c r="DB101" s="107"/>
      <c r="DC101" s="66"/>
      <c r="DD101" s="66"/>
    </row>
    <row r="102" spans="1:108" x14ac:dyDescent="0.3">
      <c r="A102" s="68" t="s">
        <v>485</v>
      </c>
      <c r="B102" s="55"/>
      <c r="C102" s="61"/>
      <c r="D102" s="61"/>
      <c r="E102" s="55"/>
      <c r="F102" s="61"/>
      <c r="G102" s="61"/>
      <c r="I102" s="61"/>
      <c r="J102" s="61"/>
      <c r="K102" s="18" t="s">
        <v>120</v>
      </c>
      <c r="L102" s="18">
        <v>3600</v>
      </c>
      <c r="M102" s="18">
        <v>28600</v>
      </c>
      <c r="N102" s="55" t="s">
        <v>120</v>
      </c>
      <c r="O102" s="66">
        <v>5610</v>
      </c>
      <c r="P102" s="66">
        <v>22400</v>
      </c>
      <c r="Q102" s="20" t="s">
        <v>120</v>
      </c>
      <c r="R102" s="66">
        <v>5950</v>
      </c>
      <c r="S102" s="66">
        <v>23800</v>
      </c>
      <c r="T102" s="20" t="s">
        <v>120</v>
      </c>
      <c r="U102" s="66">
        <v>7822</v>
      </c>
      <c r="V102" s="66">
        <v>31200</v>
      </c>
      <c r="W102" s="20" t="s">
        <v>120</v>
      </c>
      <c r="X102" s="66">
        <v>8420</v>
      </c>
      <c r="Y102" s="66">
        <v>42100</v>
      </c>
      <c r="Z102" s="20" t="s">
        <v>122</v>
      </c>
      <c r="AA102" s="103">
        <v>7888</v>
      </c>
      <c r="AB102" s="103">
        <v>31550</v>
      </c>
      <c r="AC102" s="55" t="s">
        <v>120</v>
      </c>
      <c r="AD102" s="104">
        <v>13214</v>
      </c>
      <c r="AE102" s="104">
        <v>1189260</v>
      </c>
      <c r="AF102" s="104">
        <v>6375</v>
      </c>
      <c r="AG102" s="104">
        <v>573750</v>
      </c>
      <c r="AH102" s="104">
        <v>2713</v>
      </c>
      <c r="AI102" s="104">
        <v>244170</v>
      </c>
      <c r="AJ102" s="104">
        <v>1795</v>
      </c>
      <c r="AK102" s="104">
        <v>161550</v>
      </c>
      <c r="AL102" s="104">
        <v>1966</v>
      </c>
      <c r="AM102" s="104">
        <v>176940</v>
      </c>
      <c r="AN102" s="20" t="s">
        <v>120</v>
      </c>
      <c r="AO102" s="104">
        <v>8000</v>
      </c>
      <c r="AP102" s="104">
        <v>30000</v>
      </c>
      <c r="AQ102" s="104">
        <v>11000</v>
      </c>
      <c r="AR102" s="104">
        <v>41250</v>
      </c>
      <c r="AS102" s="104">
        <v>15000</v>
      </c>
      <c r="AT102" s="104">
        <v>56250</v>
      </c>
      <c r="AU102" s="20" t="s">
        <v>120</v>
      </c>
      <c r="AV102" s="103">
        <v>10000</v>
      </c>
      <c r="AW102" s="103">
        <v>37500</v>
      </c>
      <c r="AX102" s="103">
        <v>6900</v>
      </c>
      <c r="AY102" s="103">
        <v>24150</v>
      </c>
      <c r="AZ102" s="20" t="s">
        <v>120</v>
      </c>
      <c r="BA102" s="104">
        <v>3001</v>
      </c>
      <c r="BB102" s="104">
        <v>96032</v>
      </c>
      <c r="BC102" s="20" t="s">
        <v>120</v>
      </c>
      <c r="BD102" s="103">
        <v>4018</v>
      </c>
      <c r="BE102" s="103">
        <v>13661</v>
      </c>
      <c r="BF102" s="18" t="s">
        <v>120</v>
      </c>
      <c r="BG102" s="61">
        <v>4655</v>
      </c>
      <c r="BH102" s="61">
        <v>18620</v>
      </c>
      <c r="BI102" s="20" t="s">
        <v>120</v>
      </c>
      <c r="BJ102" s="103">
        <v>3800</v>
      </c>
      <c r="BK102" s="103">
        <v>12920</v>
      </c>
      <c r="BL102" s="20" t="s">
        <v>120</v>
      </c>
      <c r="BM102" s="61">
        <v>4100</v>
      </c>
      <c r="BN102" s="61">
        <v>13940</v>
      </c>
      <c r="BO102" s="20" t="s">
        <v>120</v>
      </c>
      <c r="BP102" s="104">
        <v>4740</v>
      </c>
      <c r="BQ102" s="104">
        <v>18012</v>
      </c>
      <c r="BR102" s="18" t="s">
        <v>120</v>
      </c>
      <c r="BS102" s="104">
        <v>4307</v>
      </c>
      <c r="BT102" s="104">
        <v>15600</v>
      </c>
      <c r="BU102" s="104">
        <v>6221</v>
      </c>
      <c r="BV102" s="104">
        <v>21138</v>
      </c>
      <c r="BW102" s="18" t="s">
        <v>120</v>
      </c>
      <c r="BX102" s="61">
        <v>4547</v>
      </c>
      <c r="BY102" s="61">
        <v>16286</v>
      </c>
      <c r="BZ102" s="18">
        <v>6866</v>
      </c>
      <c r="CA102" s="18">
        <v>23805</v>
      </c>
      <c r="CB102" s="103">
        <v>7817</v>
      </c>
      <c r="CC102" s="103">
        <v>27636</v>
      </c>
      <c r="CD102" s="103">
        <v>4722</v>
      </c>
      <c r="CE102" s="103">
        <v>16808</v>
      </c>
      <c r="CF102" s="103">
        <v>7165</v>
      </c>
      <c r="CG102" s="103">
        <v>25824</v>
      </c>
      <c r="CH102" s="20" t="s">
        <v>135</v>
      </c>
      <c r="CI102" s="103">
        <v>113467</v>
      </c>
      <c r="CJ102" s="20" t="s">
        <v>120</v>
      </c>
      <c r="CK102" s="103">
        <v>8616</v>
      </c>
      <c r="CL102" s="103">
        <v>27393</v>
      </c>
      <c r="CM102" s="20" t="s">
        <v>135</v>
      </c>
      <c r="CN102" s="103">
        <v>163120</v>
      </c>
      <c r="CO102" s="20" t="s">
        <v>120</v>
      </c>
      <c r="CP102" s="103">
        <v>12043</v>
      </c>
      <c r="CQ102" s="103">
        <v>29916</v>
      </c>
      <c r="CR102" s="20" t="s">
        <v>135</v>
      </c>
      <c r="CS102" s="66">
        <v>127225</v>
      </c>
      <c r="CT102" s="20" t="s">
        <v>120</v>
      </c>
      <c r="CU102" s="66">
        <v>9302</v>
      </c>
      <c r="CV102" s="66">
        <v>49982</v>
      </c>
      <c r="CW102" s="20" t="s">
        <v>135</v>
      </c>
      <c r="CX102" s="66">
        <v>154161</v>
      </c>
      <c r="CY102" s="20" t="s">
        <v>120</v>
      </c>
      <c r="CZ102" s="66">
        <v>11166</v>
      </c>
      <c r="DA102" s="66">
        <v>35513</v>
      </c>
      <c r="DB102" s="107" t="s">
        <v>120</v>
      </c>
      <c r="DC102" s="66">
        <v>8276</v>
      </c>
      <c r="DD102" s="66">
        <v>53816</v>
      </c>
    </row>
    <row r="103" spans="1:108" x14ac:dyDescent="0.3">
      <c r="A103" s="68" t="s">
        <v>622</v>
      </c>
      <c r="B103" s="55"/>
      <c r="C103" s="61"/>
      <c r="D103" s="61"/>
      <c r="E103" s="55"/>
      <c r="F103" s="61"/>
      <c r="G103" s="61"/>
      <c r="I103" s="61"/>
      <c r="J103" s="61"/>
      <c r="K103" s="18"/>
      <c r="L103" s="18"/>
      <c r="M103" s="18"/>
      <c r="N103" s="55"/>
      <c r="O103" s="66"/>
      <c r="P103" s="66"/>
      <c r="R103" s="66"/>
      <c r="S103" s="66"/>
      <c r="U103" s="66"/>
      <c r="V103" s="66"/>
      <c r="X103" s="66"/>
      <c r="Y103" s="66"/>
      <c r="AA103" s="103"/>
      <c r="AB103" s="103"/>
      <c r="AC103" s="55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O103" s="104"/>
      <c r="AP103" s="104"/>
      <c r="AQ103" s="104"/>
      <c r="AR103" s="104"/>
      <c r="AS103" s="104"/>
      <c r="AT103" s="104"/>
      <c r="AV103" s="103"/>
      <c r="AW103" s="103"/>
      <c r="AX103" s="103"/>
      <c r="AY103" s="103"/>
      <c r="BA103" s="104"/>
      <c r="BB103" s="104"/>
      <c r="BC103" s="20" t="s">
        <v>57</v>
      </c>
      <c r="BD103" s="103">
        <v>460</v>
      </c>
      <c r="BE103" s="103">
        <v>552</v>
      </c>
      <c r="BF103" s="18" t="s">
        <v>57</v>
      </c>
      <c r="BG103" s="61">
        <v>223</v>
      </c>
      <c r="BH103" s="61">
        <v>268</v>
      </c>
      <c r="BI103" s="55" t="s">
        <v>57</v>
      </c>
      <c r="BJ103" s="61">
        <v>279</v>
      </c>
      <c r="BK103" s="61">
        <v>335</v>
      </c>
      <c r="BL103" s="20" t="s">
        <v>57</v>
      </c>
      <c r="BM103" s="61">
        <v>283</v>
      </c>
      <c r="BN103" s="61">
        <v>340</v>
      </c>
      <c r="BO103" s="20" t="s">
        <v>135</v>
      </c>
      <c r="BP103" s="104">
        <v>229</v>
      </c>
      <c r="BQ103" s="104">
        <v>274</v>
      </c>
      <c r="BR103" s="18"/>
      <c r="BS103" s="104"/>
      <c r="BT103" s="104"/>
      <c r="BU103" s="104"/>
      <c r="BV103" s="104"/>
      <c r="BW103" s="18"/>
      <c r="BX103" s="61"/>
      <c r="BY103" s="61"/>
      <c r="BZ103" s="18"/>
      <c r="CA103" s="18"/>
      <c r="CB103" s="103"/>
      <c r="CC103" s="103"/>
      <c r="CD103" s="103"/>
      <c r="CE103" s="103"/>
      <c r="CF103" s="103"/>
      <c r="CG103" s="103"/>
      <c r="CI103" s="103"/>
      <c r="CK103" s="103"/>
      <c r="CL103" s="103"/>
      <c r="CN103" s="103"/>
      <c r="CP103" s="103"/>
      <c r="CQ103" s="103"/>
      <c r="CS103" s="66"/>
      <c r="CU103" s="66"/>
      <c r="CV103" s="66"/>
      <c r="CX103" s="66"/>
      <c r="CZ103" s="66"/>
      <c r="DA103" s="66"/>
      <c r="DB103" s="107"/>
      <c r="DC103" s="66"/>
      <c r="DD103" s="66"/>
    </row>
    <row r="104" spans="1:108" x14ac:dyDescent="0.3">
      <c r="A104" s="68" t="s">
        <v>623</v>
      </c>
      <c r="B104" s="55"/>
      <c r="C104" s="61"/>
      <c r="D104" s="61"/>
      <c r="E104" s="55"/>
      <c r="F104" s="61"/>
      <c r="G104" s="61"/>
      <c r="I104" s="61"/>
      <c r="J104" s="61"/>
      <c r="K104" s="18"/>
      <c r="L104" s="18"/>
      <c r="M104" s="18"/>
      <c r="N104" s="55"/>
      <c r="O104" s="61"/>
      <c r="P104" s="61"/>
      <c r="R104" s="61"/>
      <c r="S104" s="61"/>
      <c r="U104" s="61"/>
      <c r="V104" s="61"/>
      <c r="X104" s="61"/>
      <c r="Y104" s="61"/>
      <c r="AA104" s="61"/>
      <c r="AB104" s="61"/>
      <c r="AC104" s="55" t="s">
        <v>120</v>
      </c>
      <c r="AD104" s="103">
        <v>4220</v>
      </c>
      <c r="AE104" s="104">
        <v>1772380</v>
      </c>
      <c r="AF104" s="103">
        <v>3390</v>
      </c>
      <c r="AG104" s="104">
        <v>1423800</v>
      </c>
      <c r="AH104" s="103">
        <v>1493</v>
      </c>
      <c r="AI104" s="104">
        <v>625660</v>
      </c>
      <c r="AJ104" s="61">
        <v>836</v>
      </c>
      <c r="AK104" s="104">
        <v>349260</v>
      </c>
      <c r="AL104" s="103">
        <v>2838</v>
      </c>
      <c r="AM104" s="104">
        <v>517810</v>
      </c>
      <c r="AO104" s="104"/>
      <c r="AP104" s="104"/>
      <c r="AQ104" s="104"/>
      <c r="AR104" s="104"/>
      <c r="AS104" s="104"/>
      <c r="AT104" s="104"/>
      <c r="AV104" s="55"/>
      <c r="AW104" s="61"/>
      <c r="AX104" s="55"/>
      <c r="AY104" s="55"/>
      <c r="BA104" s="61"/>
      <c r="BB104" s="61"/>
      <c r="BC104" s="20" t="s">
        <v>57</v>
      </c>
      <c r="BD104" s="103">
        <v>19417</v>
      </c>
      <c r="BE104" s="103">
        <v>23300</v>
      </c>
      <c r="BF104" s="18" t="s">
        <v>57</v>
      </c>
      <c r="BG104" s="61">
        <v>14095</v>
      </c>
      <c r="BH104" s="61">
        <v>19733</v>
      </c>
      <c r="BI104" s="20" t="s">
        <v>57</v>
      </c>
      <c r="BJ104" s="103">
        <v>14590</v>
      </c>
      <c r="BK104" s="103">
        <v>17508</v>
      </c>
      <c r="BL104" s="20" t="s">
        <v>57</v>
      </c>
      <c r="BM104" s="104">
        <v>15756</v>
      </c>
      <c r="BN104" s="104">
        <v>18907</v>
      </c>
      <c r="BO104" s="20" t="s">
        <v>135</v>
      </c>
      <c r="BP104" s="104">
        <v>15548</v>
      </c>
      <c r="BQ104" s="104">
        <v>21767</v>
      </c>
      <c r="BR104" s="18"/>
      <c r="BS104" s="104"/>
      <c r="BT104" s="104"/>
      <c r="BU104" s="104"/>
      <c r="BV104" s="104"/>
      <c r="BW104" s="61" t="s">
        <v>120</v>
      </c>
      <c r="BX104" s="103">
        <v>1601</v>
      </c>
      <c r="BY104" s="103">
        <v>16978</v>
      </c>
      <c r="BZ104" s="103">
        <v>1407</v>
      </c>
      <c r="CA104" s="103">
        <v>15531</v>
      </c>
      <c r="CB104" s="103">
        <v>1866</v>
      </c>
      <c r="CC104" s="103">
        <v>21182</v>
      </c>
      <c r="CD104" s="75">
        <v>90</v>
      </c>
      <c r="CE104" s="103">
        <v>1010</v>
      </c>
      <c r="CF104" s="75">
        <v>143</v>
      </c>
      <c r="CG104" s="103">
        <v>1693</v>
      </c>
      <c r="CI104" s="61"/>
      <c r="CK104" s="61"/>
      <c r="CL104" s="103"/>
      <c r="CN104" s="103"/>
      <c r="CP104" s="103"/>
      <c r="CQ104" s="103"/>
      <c r="CR104" s="20" t="s">
        <v>135</v>
      </c>
      <c r="CS104" s="66">
        <v>2020</v>
      </c>
      <c r="CT104" s="20" t="s">
        <v>120</v>
      </c>
      <c r="CU104" s="106">
        <v>166</v>
      </c>
      <c r="CV104" s="66">
        <v>2044</v>
      </c>
      <c r="CW104" s="20" t="s">
        <v>135</v>
      </c>
      <c r="CX104" s="66">
        <v>1945</v>
      </c>
      <c r="CY104" s="20" t="s">
        <v>120</v>
      </c>
      <c r="CZ104" s="106">
        <v>174</v>
      </c>
      <c r="DA104" s="66">
        <v>5221</v>
      </c>
      <c r="DB104" s="107" t="s">
        <v>120</v>
      </c>
      <c r="DC104" s="66">
        <v>2490</v>
      </c>
      <c r="DD104" s="66">
        <v>52871</v>
      </c>
    </row>
    <row r="105" spans="1:108" x14ac:dyDescent="0.3">
      <c r="A105" s="73" t="s">
        <v>624</v>
      </c>
      <c r="B105" s="55"/>
      <c r="C105" s="61"/>
      <c r="D105" s="61"/>
      <c r="E105" s="55"/>
      <c r="F105" s="61"/>
      <c r="G105" s="61"/>
      <c r="I105" s="61"/>
      <c r="J105" s="61"/>
      <c r="K105" s="18"/>
      <c r="L105" s="18"/>
      <c r="M105" s="18"/>
      <c r="N105" s="55"/>
      <c r="O105" s="61"/>
      <c r="P105" s="61"/>
      <c r="R105" s="61"/>
      <c r="S105" s="61"/>
      <c r="U105" s="61"/>
      <c r="V105" s="61"/>
      <c r="X105" s="61"/>
      <c r="Y105" s="61"/>
      <c r="AA105" s="61"/>
      <c r="AB105" s="61"/>
      <c r="AC105" s="20" t="s">
        <v>135</v>
      </c>
      <c r="AD105" s="104">
        <v>42161</v>
      </c>
      <c r="AE105" s="104">
        <v>1478630</v>
      </c>
      <c r="AF105" s="104">
        <v>65355</v>
      </c>
      <c r="AG105" s="104">
        <v>2277430</v>
      </c>
      <c r="AH105" s="104">
        <v>33436</v>
      </c>
      <c r="AI105" s="104">
        <v>1170260</v>
      </c>
      <c r="AJ105" s="104">
        <v>29625</v>
      </c>
      <c r="AK105" s="104">
        <v>1183210</v>
      </c>
      <c r="AL105" s="104">
        <v>39096</v>
      </c>
      <c r="AM105" s="104">
        <v>1563840</v>
      </c>
      <c r="AN105" s="20" t="s">
        <v>135</v>
      </c>
      <c r="AO105" s="104">
        <v>5183</v>
      </c>
      <c r="AP105" s="104">
        <v>8293</v>
      </c>
      <c r="AQ105" s="104">
        <v>35525</v>
      </c>
      <c r="AR105" s="104">
        <v>56840</v>
      </c>
      <c r="AS105" s="104">
        <v>46942</v>
      </c>
      <c r="AT105" s="104">
        <v>93884</v>
      </c>
      <c r="AU105" s="20" t="s">
        <v>135</v>
      </c>
      <c r="AV105" s="103">
        <v>27013</v>
      </c>
      <c r="AW105" s="103">
        <v>54026</v>
      </c>
      <c r="AX105" s="103">
        <v>55000</v>
      </c>
      <c r="AY105" s="103">
        <v>93500</v>
      </c>
      <c r="AZ105" s="20" t="s">
        <v>135</v>
      </c>
      <c r="BA105" s="104">
        <v>29371</v>
      </c>
      <c r="BB105" s="104">
        <v>46993</v>
      </c>
      <c r="BC105" s="20" t="s">
        <v>57</v>
      </c>
      <c r="BD105" s="103">
        <v>34979</v>
      </c>
      <c r="BE105" s="103">
        <v>55965</v>
      </c>
      <c r="BF105" s="18" t="s">
        <v>57</v>
      </c>
      <c r="BG105" s="61">
        <v>22441</v>
      </c>
      <c r="BH105" s="61">
        <v>43087</v>
      </c>
      <c r="BI105" s="20" t="s">
        <v>57</v>
      </c>
      <c r="BJ105" s="103">
        <v>22064</v>
      </c>
      <c r="BK105" s="103">
        <v>35302</v>
      </c>
      <c r="BL105" s="20" t="s">
        <v>57</v>
      </c>
      <c r="BM105" s="104">
        <v>23758</v>
      </c>
      <c r="BN105" s="104">
        <v>38013</v>
      </c>
      <c r="BO105" s="20" t="s">
        <v>135</v>
      </c>
      <c r="BP105" s="104">
        <v>23430</v>
      </c>
      <c r="BQ105" s="104">
        <v>32787</v>
      </c>
      <c r="BR105" s="18" t="s">
        <v>252</v>
      </c>
      <c r="BS105" s="104">
        <v>60120</v>
      </c>
      <c r="BT105" s="104">
        <v>30349</v>
      </c>
      <c r="BU105" s="104">
        <v>54360</v>
      </c>
      <c r="BV105" s="104">
        <v>41726</v>
      </c>
      <c r="BW105" s="61" t="s">
        <v>120</v>
      </c>
      <c r="BX105" s="103">
        <v>2548</v>
      </c>
      <c r="BY105" s="103">
        <v>38550</v>
      </c>
      <c r="BZ105" s="103">
        <v>3295</v>
      </c>
      <c r="CA105" s="103">
        <v>51503</v>
      </c>
      <c r="CB105" s="103">
        <v>7758</v>
      </c>
      <c r="CC105" s="103">
        <v>27987</v>
      </c>
      <c r="CD105" s="103">
        <v>2058</v>
      </c>
      <c r="CE105" s="103">
        <v>23963</v>
      </c>
      <c r="CF105" s="103">
        <v>1883</v>
      </c>
      <c r="CG105" s="103">
        <v>28300</v>
      </c>
      <c r="CH105" s="20" t="s">
        <v>135</v>
      </c>
      <c r="CI105" s="103">
        <v>12227</v>
      </c>
      <c r="CJ105" s="20" t="s">
        <v>120</v>
      </c>
      <c r="CK105" s="103">
        <v>1181</v>
      </c>
      <c r="CL105" s="103">
        <v>29131</v>
      </c>
      <c r="CM105" s="20" t="s">
        <v>135</v>
      </c>
      <c r="CN105" s="103">
        <v>25494</v>
      </c>
      <c r="CO105" s="20" t="s">
        <v>120</v>
      </c>
      <c r="CP105" s="103">
        <v>2452</v>
      </c>
      <c r="CQ105" s="103">
        <v>53178</v>
      </c>
      <c r="CR105" s="20" t="s">
        <v>135</v>
      </c>
      <c r="CS105" s="66">
        <v>19220</v>
      </c>
      <c r="CT105" s="20" t="s">
        <v>120</v>
      </c>
      <c r="CU105" s="66">
        <v>1836</v>
      </c>
      <c r="CV105" s="66">
        <v>43026</v>
      </c>
      <c r="CW105" s="20" t="s">
        <v>135</v>
      </c>
      <c r="CX105" s="66">
        <v>8417</v>
      </c>
      <c r="CY105" s="20" t="s">
        <v>120</v>
      </c>
      <c r="CZ105" s="106">
        <v>798</v>
      </c>
      <c r="DA105" s="66">
        <v>9601</v>
      </c>
      <c r="DB105" s="107" t="s">
        <v>120</v>
      </c>
      <c r="DC105" s="66">
        <v>1413</v>
      </c>
      <c r="DD105" s="66">
        <v>33908</v>
      </c>
    </row>
    <row r="106" spans="1:108" x14ac:dyDescent="0.3">
      <c r="A106" s="73" t="s">
        <v>625</v>
      </c>
      <c r="B106" s="55"/>
      <c r="C106" s="61"/>
      <c r="D106" s="61"/>
      <c r="E106" s="55"/>
      <c r="F106" s="61"/>
      <c r="G106" s="61"/>
      <c r="I106" s="61"/>
      <c r="J106" s="61"/>
      <c r="K106" s="18"/>
      <c r="L106" s="18"/>
      <c r="M106" s="18"/>
      <c r="N106" s="55"/>
      <c r="O106" s="61"/>
      <c r="P106" s="61"/>
      <c r="R106" s="61"/>
      <c r="S106" s="61"/>
      <c r="U106" s="61"/>
      <c r="V106" s="61"/>
      <c r="X106" s="61"/>
      <c r="Y106" s="61"/>
      <c r="AA106" s="61"/>
      <c r="AB106" s="61"/>
      <c r="AC106" s="20" t="s">
        <v>135</v>
      </c>
      <c r="AD106" s="104">
        <v>8262</v>
      </c>
      <c r="AE106" s="104">
        <v>165260</v>
      </c>
      <c r="AF106" s="104">
        <v>4661</v>
      </c>
      <c r="AG106" s="104">
        <v>93220</v>
      </c>
      <c r="AH106" s="104">
        <v>2974</v>
      </c>
      <c r="AI106" s="104">
        <v>59480</v>
      </c>
      <c r="AJ106" s="104">
        <v>1903</v>
      </c>
      <c r="AK106" s="104">
        <v>38060</v>
      </c>
      <c r="AL106" s="53">
        <v>189</v>
      </c>
      <c r="AM106" s="104">
        <v>3780</v>
      </c>
      <c r="AO106" s="104"/>
      <c r="AP106" s="104"/>
      <c r="AQ106" s="104"/>
      <c r="AR106" s="104"/>
      <c r="AS106" s="104"/>
      <c r="AT106" s="104"/>
      <c r="AV106" s="55"/>
      <c r="AW106" s="61"/>
      <c r="AX106" s="55"/>
      <c r="AY106" s="55"/>
      <c r="BA106" s="61"/>
      <c r="BB106" s="61"/>
      <c r="BC106" s="20" t="s">
        <v>57</v>
      </c>
      <c r="BD106" s="103">
        <v>20702</v>
      </c>
      <c r="BE106" s="103">
        <v>18619</v>
      </c>
      <c r="BF106" s="18" t="s">
        <v>57</v>
      </c>
      <c r="BG106" s="61">
        <v>14265</v>
      </c>
      <c r="BH106" s="61">
        <v>12553</v>
      </c>
      <c r="BI106" s="20" t="s">
        <v>57</v>
      </c>
      <c r="BJ106" s="103">
        <v>18638</v>
      </c>
      <c r="BK106" s="103">
        <v>16401</v>
      </c>
      <c r="BL106" s="20" t="s">
        <v>57</v>
      </c>
      <c r="BM106" s="104">
        <v>18624</v>
      </c>
      <c r="BN106" s="104">
        <v>16389</v>
      </c>
      <c r="BO106" s="20" t="s">
        <v>135</v>
      </c>
      <c r="BP106" s="104">
        <v>12941</v>
      </c>
      <c r="BQ106" s="104">
        <v>11387</v>
      </c>
      <c r="BR106" s="18"/>
      <c r="BS106" s="104"/>
      <c r="BT106" s="104"/>
      <c r="BU106" s="104"/>
      <c r="BV106" s="104"/>
      <c r="BW106" s="18"/>
      <c r="BX106" s="61"/>
      <c r="BY106" s="61"/>
      <c r="BZ106" s="18"/>
      <c r="CA106" s="18"/>
      <c r="CG106" s="18"/>
      <c r="CI106" s="61"/>
      <c r="CK106" s="61"/>
      <c r="CL106" s="103"/>
      <c r="CN106" s="103"/>
      <c r="CP106" s="103"/>
      <c r="CQ106" s="103"/>
      <c r="CS106" s="66"/>
      <c r="CU106" s="66"/>
      <c r="CV106" s="66"/>
      <c r="CX106" s="66"/>
      <c r="CZ106" s="106"/>
      <c r="DA106" s="66"/>
      <c r="DB106" s="107"/>
      <c r="DC106" s="66"/>
      <c r="DD106" s="66"/>
    </row>
    <row r="107" spans="1:108" x14ac:dyDescent="0.3">
      <c r="A107" s="73" t="s">
        <v>486</v>
      </c>
      <c r="B107" s="55"/>
      <c r="C107" s="61"/>
      <c r="D107" s="61"/>
      <c r="E107" s="55"/>
      <c r="F107" s="61"/>
      <c r="G107" s="61"/>
      <c r="I107" s="61"/>
      <c r="J107" s="61"/>
      <c r="K107" s="18"/>
      <c r="L107" s="18"/>
      <c r="M107" s="18"/>
      <c r="N107" s="55"/>
      <c r="O107" s="61"/>
      <c r="P107" s="61"/>
      <c r="R107" s="61"/>
      <c r="S107" s="61"/>
      <c r="U107" s="61"/>
      <c r="V107" s="61"/>
      <c r="X107" s="61"/>
      <c r="Y107" s="61"/>
      <c r="AA107" s="61"/>
      <c r="AB107" s="61"/>
      <c r="AD107" s="55"/>
      <c r="AE107" s="61"/>
      <c r="AF107" s="55"/>
      <c r="AG107" s="15"/>
      <c r="AH107" s="55"/>
      <c r="AI107" s="55"/>
      <c r="AJ107" s="55"/>
      <c r="AK107" s="55"/>
      <c r="AL107" s="55"/>
      <c r="AM107" s="55"/>
      <c r="AN107" s="20" t="s">
        <v>135</v>
      </c>
      <c r="AO107" s="104">
        <v>44790</v>
      </c>
      <c r="AP107" s="104">
        <v>54254</v>
      </c>
      <c r="AQ107" s="104">
        <v>43565</v>
      </c>
      <c r="AR107" s="104">
        <v>54180</v>
      </c>
      <c r="AS107" s="104">
        <v>23755</v>
      </c>
      <c r="AT107" s="104">
        <v>36821</v>
      </c>
      <c r="AU107" s="20" t="s">
        <v>135</v>
      </c>
      <c r="AV107" s="103">
        <v>45679</v>
      </c>
      <c r="AW107" s="103">
        <v>74932</v>
      </c>
      <c r="AX107" s="103">
        <v>53317</v>
      </c>
      <c r="AY107" s="103">
        <v>55867</v>
      </c>
      <c r="AZ107" s="20" t="s">
        <v>135</v>
      </c>
      <c r="BA107" s="104">
        <v>15239</v>
      </c>
      <c r="BB107" s="104">
        <v>71622</v>
      </c>
      <c r="BC107" s="20" t="s">
        <v>57</v>
      </c>
      <c r="BD107" s="103">
        <v>4318</v>
      </c>
      <c r="BE107" s="103">
        <v>5180</v>
      </c>
      <c r="BF107" s="18" t="s">
        <v>57</v>
      </c>
      <c r="BG107" s="61">
        <v>3116</v>
      </c>
      <c r="BH107" s="61">
        <v>3739</v>
      </c>
      <c r="BI107" s="20" t="s">
        <v>57</v>
      </c>
      <c r="BJ107" s="103">
        <v>4139</v>
      </c>
      <c r="BK107" s="103">
        <v>4967</v>
      </c>
      <c r="BL107" s="20" t="s">
        <v>57</v>
      </c>
      <c r="BM107" s="104">
        <v>3928</v>
      </c>
      <c r="BN107" s="104">
        <v>4714</v>
      </c>
      <c r="BO107" s="20" t="s">
        <v>135</v>
      </c>
      <c r="BP107" s="104">
        <v>3473</v>
      </c>
      <c r="BQ107" s="104">
        <v>4168</v>
      </c>
      <c r="BR107" s="18"/>
      <c r="BS107" s="104"/>
      <c r="BT107" s="104"/>
      <c r="BU107" s="104"/>
      <c r="BV107" s="104"/>
      <c r="BW107" s="18"/>
      <c r="BX107" s="61"/>
      <c r="BY107" s="61"/>
      <c r="BZ107" s="18"/>
      <c r="CA107" s="18"/>
      <c r="CB107" s="103"/>
      <c r="CC107" s="103"/>
      <c r="CD107" s="103"/>
      <c r="CE107" s="103"/>
      <c r="CF107" s="103"/>
      <c r="CG107" s="103"/>
      <c r="CI107" s="18"/>
      <c r="CK107" s="18"/>
      <c r="CL107" s="103"/>
      <c r="CN107" s="103"/>
      <c r="CP107" s="103"/>
      <c r="CQ107" s="103"/>
      <c r="CS107" s="66"/>
      <c r="CU107" s="66"/>
      <c r="CV107" s="66"/>
      <c r="CX107" s="66"/>
      <c r="CZ107" s="106"/>
      <c r="DA107" s="66"/>
      <c r="DB107" s="107"/>
      <c r="DC107" s="66"/>
      <c r="DD107" s="66"/>
    </row>
    <row r="108" spans="1:108" x14ac:dyDescent="0.3">
      <c r="A108" s="73" t="s">
        <v>457</v>
      </c>
      <c r="B108" s="55"/>
      <c r="C108" s="61"/>
      <c r="D108" s="61"/>
      <c r="E108" s="55"/>
      <c r="F108" s="61"/>
      <c r="G108" s="61"/>
      <c r="I108" s="61"/>
      <c r="J108" s="61"/>
      <c r="K108" s="18"/>
      <c r="L108" s="18"/>
      <c r="M108" s="18"/>
      <c r="N108" s="55"/>
      <c r="O108" s="61"/>
      <c r="P108" s="61"/>
      <c r="R108" s="61"/>
      <c r="S108" s="61"/>
      <c r="U108" s="61"/>
      <c r="V108" s="61"/>
      <c r="X108" s="61"/>
      <c r="Y108" s="61"/>
      <c r="AA108" s="61"/>
      <c r="AB108" s="61"/>
      <c r="AC108" s="20" t="s">
        <v>121</v>
      </c>
      <c r="AD108" s="55">
        <v>364</v>
      </c>
      <c r="AE108" s="61">
        <v>160020</v>
      </c>
      <c r="AF108" s="61">
        <v>405</v>
      </c>
      <c r="AG108" s="104">
        <v>179100</v>
      </c>
      <c r="AH108" s="61">
        <v>345</v>
      </c>
      <c r="AI108" s="104">
        <v>151800</v>
      </c>
      <c r="AJ108" s="61">
        <v>340</v>
      </c>
      <c r="AK108" s="104">
        <v>149600</v>
      </c>
      <c r="AL108" s="61">
        <v>549</v>
      </c>
      <c r="AM108" s="104">
        <v>247050</v>
      </c>
      <c r="AO108" s="104"/>
      <c r="AP108" s="104"/>
      <c r="AQ108" s="104"/>
      <c r="AR108" s="104"/>
      <c r="AS108" s="104"/>
      <c r="AT108" s="104"/>
      <c r="AV108" s="55"/>
      <c r="AW108" s="61"/>
      <c r="AX108" s="55"/>
      <c r="AY108" s="55"/>
      <c r="AZ108" s="20" t="s">
        <v>122</v>
      </c>
      <c r="BA108" s="53">
        <v>163</v>
      </c>
      <c r="BB108" s="104">
        <v>2608</v>
      </c>
      <c r="BD108" s="61"/>
      <c r="BE108" s="61"/>
      <c r="BF108" s="18"/>
      <c r="BG108" s="18"/>
      <c r="BH108" s="18"/>
      <c r="BJ108" s="61"/>
      <c r="BK108" s="61"/>
      <c r="BM108" s="61"/>
      <c r="BN108" s="61"/>
      <c r="BP108" s="104"/>
      <c r="BQ108" s="104"/>
      <c r="BR108" s="18"/>
      <c r="BS108" s="104"/>
      <c r="BT108" s="104"/>
      <c r="BU108" s="104"/>
      <c r="BV108" s="104"/>
      <c r="BW108" s="18"/>
      <c r="BX108" s="61"/>
      <c r="BY108" s="61"/>
      <c r="BZ108" s="18"/>
      <c r="CA108" s="18"/>
      <c r="CG108" s="18"/>
      <c r="CI108" s="18"/>
      <c r="CK108" s="18"/>
      <c r="CL108" s="103"/>
      <c r="CN108" s="103"/>
      <c r="CP108" s="103"/>
      <c r="CQ108" s="103"/>
      <c r="CX108" s="66"/>
      <c r="CZ108" s="106"/>
      <c r="DB108" s="107"/>
      <c r="DC108" s="66"/>
      <c r="DD108" s="66"/>
    </row>
    <row r="109" spans="1:108" x14ac:dyDescent="0.3">
      <c r="A109" s="73" t="s">
        <v>626</v>
      </c>
      <c r="B109" s="55" t="s">
        <v>122</v>
      </c>
      <c r="C109" s="103">
        <v>2039</v>
      </c>
      <c r="D109" s="103">
        <v>20400</v>
      </c>
      <c r="E109" s="55" t="s">
        <v>122</v>
      </c>
      <c r="F109" s="104">
        <v>3070</v>
      </c>
      <c r="G109" s="104">
        <v>75890</v>
      </c>
      <c r="H109" s="20" t="s">
        <v>119</v>
      </c>
      <c r="I109" s="66">
        <v>17861</v>
      </c>
      <c r="J109" s="66">
        <v>99830</v>
      </c>
      <c r="K109" s="18"/>
      <c r="L109" s="18"/>
      <c r="M109" s="18"/>
      <c r="N109" s="55"/>
      <c r="O109" s="61"/>
      <c r="P109" s="61"/>
      <c r="R109" s="61"/>
      <c r="S109" s="61"/>
      <c r="U109" s="61"/>
      <c r="V109" s="61"/>
      <c r="X109" s="61"/>
      <c r="Y109" s="61"/>
      <c r="AA109" s="61"/>
      <c r="AB109" s="61"/>
      <c r="AD109" s="55"/>
      <c r="AE109" s="61"/>
      <c r="AF109" s="55"/>
      <c r="AG109" s="55"/>
      <c r="AH109" s="55"/>
      <c r="AI109" s="55"/>
      <c r="AJ109" s="55"/>
      <c r="AK109" s="55"/>
      <c r="AL109" s="55"/>
      <c r="AM109" s="55"/>
      <c r="AO109" s="104"/>
      <c r="AP109" s="104"/>
      <c r="AQ109" s="104"/>
      <c r="AR109" s="104"/>
      <c r="AS109" s="104"/>
      <c r="AT109" s="104"/>
      <c r="AV109" s="55"/>
      <c r="AW109" s="61"/>
      <c r="AX109" s="55"/>
      <c r="AY109" s="55"/>
      <c r="BA109" s="61"/>
      <c r="BB109" s="61"/>
      <c r="BD109" s="61"/>
      <c r="BE109" s="61"/>
      <c r="BF109" s="18"/>
      <c r="BG109" s="18"/>
      <c r="BH109" s="18"/>
      <c r="BJ109" s="61"/>
      <c r="BK109" s="61"/>
      <c r="BM109" s="61"/>
      <c r="BN109" s="61"/>
      <c r="BP109" s="104"/>
      <c r="BQ109" s="104"/>
      <c r="BR109" s="18"/>
      <c r="BS109" s="104"/>
      <c r="BT109" s="104"/>
      <c r="BU109" s="104"/>
      <c r="BV109" s="104"/>
      <c r="BW109" s="18"/>
      <c r="BX109" s="61"/>
      <c r="BY109" s="61"/>
      <c r="BZ109" s="18"/>
      <c r="CA109" s="18"/>
      <c r="CI109" s="18"/>
      <c r="CK109" s="18"/>
      <c r="CL109" s="103"/>
      <c r="CN109" s="103"/>
      <c r="CP109" s="103"/>
      <c r="CQ109" s="103"/>
      <c r="CV109" s="66"/>
      <c r="CX109" s="66"/>
      <c r="CZ109" s="106"/>
      <c r="DA109" s="66"/>
      <c r="DB109" s="107"/>
      <c r="DC109" s="66"/>
      <c r="DD109" s="66"/>
    </row>
    <row r="110" spans="1:108" x14ac:dyDescent="0.3">
      <c r="A110" s="73" t="s">
        <v>33</v>
      </c>
      <c r="B110" s="55"/>
      <c r="C110" s="61"/>
      <c r="D110" s="61"/>
      <c r="E110" s="55"/>
      <c r="F110" s="61"/>
      <c r="G110" s="61"/>
      <c r="I110" s="61"/>
      <c r="J110" s="61"/>
      <c r="K110" s="18"/>
      <c r="L110" s="18"/>
      <c r="M110" s="18"/>
      <c r="N110" s="55"/>
      <c r="O110" s="61"/>
      <c r="P110" s="61"/>
      <c r="R110" s="61"/>
      <c r="S110" s="61"/>
      <c r="U110" s="61"/>
      <c r="V110" s="61"/>
      <c r="X110" s="61"/>
      <c r="Y110" s="61"/>
      <c r="AA110" s="61"/>
      <c r="AB110" s="61"/>
      <c r="AD110" s="55"/>
      <c r="AE110" s="61"/>
      <c r="AF110" s="55"/>
      <c r="AG110" s="55"/>
      <c r="AH110" s="55"/>
      <c r="AI110" s="55"/>
      <c r="AJ110" s="55"/>
      <c r="AK110" s="55"/>
      <c r="AL110" s="55"/>
      <c r="AM110" s="55"/>
      <c r="AO110" s="104"/>
      <c r="AP110" s="104"/>
      <c r="AQ110" s="104"/>
      <c r="AR110" s="104"/>
      <c r="AS110" s="104"/>
      <c r="AT110" s="104"/>
      <c r="AV110" s="55"/>
      <c r="AW110" s="61"/>
      <c r="AX110" s="55"/>
      <c r="AY110" s="55"/>
      <c r="BA110" s="61"/>
      <c r="BB110" s="61"/>
      <c r="BC110" s="20" t="s">
        <v>132</v>
      </c>
      <c r="BD110" s="61">
        <v>17</v>
      </c>
      <c r="BE110" s="103">
        <v>68</v>
      </c>
      <c r="BF110" s="18" t="s">
        <v>57</v>
      </c>
      <c r="BG110" s="61">
        <v>70</v>
      </c>
      <c r="BH110" s="61">
        <v>280</v>
      </c>
      <c r="BI110" s="20" t="s">
        <v>57</v>
      </c>
      <c r="BJ110" s="61">
        <v>93</v>
      </c>
      <c r="BK110" s="61">
        <v>372</v>
      </c>
      <c r="BL110" s="20" t="s">
        <v>57</v>
      </c>
      <c r="BM110" s="53">
        <v>103</v>
      </c>
      <c r="BN110" s="53">
        <v>412</v>
      </c>
      <c r="BO110" s="20" t="s">
        <v>135</v>
      </c>
      <c r="BP110" s="104">
        <v>111</v>
      </c>
      <c r="BQ110" s="104">
        <v>2220</v>
      </c>
      <c r="BR110" s="18"/>
      <c r="BS110" s="104"/>
      <c r="BT110" s="104"/>
      <c r="BU110" s="104"/>
      <c r="BV110" s="104"/>
      <c r="BW110" s="18"/>
      <c r="BX110" s="61"/>
      <c r="BY110" s="61"/>
      <c r="BZ110" s="103"/>
      <c r="CA110" s="103"/>
      <c r="CG110" s="18"/>
      <c r="CI110" s="120"/>
      <c r="CK110" s="18"/>
      <c r="CL110" s="103"/>
      <c r="CN110" s="103"/>
      <c r="CP110" s="103"/>
      <c r="CQ110" s="103"/>
      <c r="CS110" s="66"/>
      <c r="CT110" s="20" t="s">
        <v>120</v>
      </c>
      <c r="CU110" s="106">
        <v>668</v>
      </c>
      <c r="CV110" s="66">
        <v>7893</v>
      </c>
      <c r="CX110" s="66"/>
      <c r="CY110" s="20" t="s">
        <v>120</v>
      </c>
      <c r="CZ110" s="106">
        <v>918</v>
      </c>
      <c r="DA110" s="66">
        <v>4451</v>
      </c>
      <c r="DB110" s="107"/>
      <c r="DC110" s="66"/>
      <c r="DD110" s="66"/>
    </row>
    <row r="111" spans="1:108" x14ac:dyDescent="0.3">
      <c r="A111" s="73" t="s">
        <v>487</v>
      </c>
      <c r="B111" s="55"/>
      <c r="C111" s="61"/>
      <c r="D111" s="61"/>
      <c r="E111" s="55"/>
      <c r="F111" s="61"/>
      <c r="G111" s="61"/>
      <c r="I111" s="61"/>
      <c r="J111" s="61"/>
      <c r="K111" s="18"/>
      <c r="L111" s="18"/>
      <c r="M111" s="18"/>
      <c r="N111" s="55"/>
      <c r="O111" s="61"/>
      <c r="P111" s="61"/>
      <c r="R111" s="61"/>
      <c r="S111" s="61"/>
      <c r="U111" s="61"/>
      <c r="V111" s="61"/>
      <c r="X111" s="61"/>
      <c r="Y111" s="61"/>
      <c r="AA111" s="61"/>
      <c r="AB111" s="61"/>
      <c r="AD111" s="55"/>
      <c r="AE111" s="61"/>
      <c r="AF111" s="55"/>
      <c r="AG111" s="55"/>
      <c r="AH111" s="55"/>
      <c r="AI111" s="55"/>
      <c r="AJ111" s="55"/>
      <c r="AK111" s="55"/>
      <c r="AL111" s="55"/>
      <c r="AM111" s="55"/>
      <c r="AO111" s="104"/>
      <c r="AP111" s="104"/>
      <c r="AQ111" s="104"/>
      <c r="AR111" s="104"/>
      <c r="AS111" s="104"/>
      <c r="AT111" s="104"/>
      <c r="AV111" s="55"/>
      <c r="AW111" s="61"/>
      <c r="AX111" s="55"/>
      <c r="AY111" s="55"/>
      <c r="BA111" s="61"/>
      <c r="BB111" s="61"/>
      <c r="BC111" s="20" t="s">
        <v>57</v>
      </c>
      <c r="BD111" s="61">
        <v>24</v>
      </c>
      <c r="BE111" s="103">
        <v>14</v>
      </c>
      <c r="BF111" s="18" t="s">
        <v>57</v>
      </c>
      <c r="BG111" s="61">
        <v>340</v>
      </c>
      <c r="BH111" s="61">
        <v>204</v>
      </c>
      <c r="BI111" s="20" t="s">
        <v>57</v>
      </c>
      <c r="BJ111" s="103">
        <v>394</v>
      </c>
      <c r="BK111" s="103">
        <v>394</v>
      </c>
      <c r="BL111" s="20" t="s">
        <v>57</v>
      </c>
      <c r="BM111" s="53">
        <v>441</v>
      </c>
      <c r="BN111" s="53">
        <v>441</v>
      </c>
      <c r="BO111" s="20" t="s">
        <v>135</v>
      </c>
      <c r="BP111" s="104">
        <v>487</v>
      </c>
      <c r="BQ111" s="104">
        <v>292</v>
      </c>
      <c r="BR111" s="18"/>
      <c r="BS111" s="104"/>
      <c r="BT111" s="104"/>
      <c r="BU111" s="104"/>
      <c r="BV111" s="104"/>
      <c r="BW111" s="18"/>
      <c r="BX111" s="61"/>
      <c r="BY111" s="61"/>
      <c r="BZ111" s="103"/>
      <c r="CA111" s="103"/>
      <c r="CG111" s="18"/>
      <c r="CI111" s="120"/>
      <c r="CK111" s="18"/>
      <c r="CL111" s="103"/>
      <c r="CN111" s="103"/>
      <c r="CP111" s="103"/>
      <c r="CQ111" s="103"/>
      <c r="CS111" s="66"/>
      <c r="CU111" s="106"/>
      <c r="CV111" s="66"/>
      <c r="CX111" s="66"/>
      <c r="CZ111" s="106"/>
      <c r="DA111" s="66"/>
      <c r="DB111" s="107"/>
      <c r="DC111" s="66"/>
      <c r="DD111" s="66"/>
    </row>
    <row r="112" spans="1:108" x14ac:dyDescent="0.3">
      <c r="A112" s="73" t="s">
        <v>229</v>
      </c>
      <c r="B112" s="55" t="s">
        <v>119</v>
      </c>
      <c r="C112" s="103">
        <v>3081</v>
      </c>
      <c r="D112" s="103">
        <v>93668</v>
      </c>
      <c r="E112" s="55" t="s">
        <v>119</v>
      </c>
      <c r="F112" s="104">
        <v>9070</v>
      </c>
      <c r="G112" s="104">
        <v>237785</v>
      </c>
      <c r="H112" s="55" t="s">
        <v>119</v>
      </c>
      <c r="I112" s="110">
        <v>10360</v>
      </c>
      <c r="J112" s="110">
        <v>237690</v>
      </c>
      <c r="K112" s="18" t="s">
        <v>132</v>
      </c>
      <c r="L112" s="18">
        <v>9600</v>
      </c>
      <c r="M112" s="18">
        <v>104280</v>
      </c>
      <c r="N112" s="55" t="s">
        <v>132</v>
      </c>
      <c r="O112" s="66">
        <v>5550</v>
      </c>
      <c r="P112" s="66">
        <v>61000</v>
      </c>
      <c r="Q112" s="55" t="s">
        <v>132</v>
      </c>
      <c r="R112" s="66">
        <v>4210</v>
      </c>
      <c r="S112" s="66">
        <v>42100</v>
      </c>
      <c r="T112" s="55" t="s">
        <v>132</v>
      </c>
      <c r="U112" s="66">
        <v>11298</v>
      </c>
      <c r="V112" s="66">
        <v>115200</v>
      </c>
      <c r="W112" s="20" t="s">
        <v>132</v>
      </c>
      <c r="X112" s="66">
        <v>14300</v>
      </c>
      <c r="Y112" s="66">
        <v>165400</v>
      </c>
      <c r="Z112" s="20" t="s">
        <v>132</v>
      </c>
      <c r="AA112" s="103">
        <v>13119</v>
      </c>
      <c r="AB112" s="103">
        <v>204433</v>
      </c>
      <c r="AD112" s="55"/>
      <c r="AE112" s="61"/>
      <c r="AF112" s="55"/>
      <c r="AG112" s="55"/>
      <c r="AH112" s="55"/>
      <c r="AI112" s="55"/>
      <c r="AJ112" s="55"/>
      <c r="AK112" s="55"/>
      <c r="AL112" s="55"/>
      <c r="AM112" s="55"/>
      <c r="AO112" s="104"/>
      <c r="AP112" s="104"/>
      <c r="AQ112" s="104"/>
      <c r="AR112" s="104"/>
      <c r="AS112" s="104"/>
      <c r="AT112" s="104"/>
      <c r="AV112" s="55"/>
      <c r="AW112" s="61"/>
      <c r="AX112" s="55"/>
      <c r="AY112" s="55"/>
      <c r="BA112" s="61"/>
      <c r="BB112" s="61"/>
      <c r="BF112" s="18"/>
      <c r="BG112" s="61"/>
      <c r="BH112" s="61"/>
      <c r="BJ112" s="55"/>
      <c r="BK112" s="55"/>
      <c r="BM112" s="55"/>
      <c r="BN112" s="55"/>
      <c r="BP112" s="104"/>
      <c r="BQ112" s="104"/>
      <c r="BR112" s="18" t="s">
        <v>283</v>
      </c>
      <c r="BS112" s="104">
        <v>447440</v>
      </c>
      <c r="BT112" s="104">
        <v>33825</v>
      </c>
      <c r="BU112" s="104">
        <v>470473</v>
      </c>
      <c r="BV112" s="104">
        <v>36627</v>
      </c>
      <c r="BW112" s="18" t="s">
        <v>120</v>
      </c>
      <c r="BX112" s="61"/>
      <c r="BY112" s="61"/>
      <c r="BZ112" s="103">
        <v>158</v>
      </c>
      <c r="CA112" s="103">
        <v>51884</v>
      </c>
      <c r="CB112" s="75">
        <v>196</v>
      </c>
      <c r="CC112" s="103">
        <v>61813</v>
      </c>
      <c r="CD112" s="75">
        <v>126</v>
      </c>
      <c r="CE112" s="103">
        <v>42688</v>
      </c>
      <c r="CG112" s="18"/>
      <c r="CI112" s="18"/>
      <c r="CK112" s="18"/>
      <c r="CL112" s="103"/>
      <c r="CN112" s="103"/>
      <c r="CP112" s="103"/>
      <c r="CQ112" s="103"/>
      <c r="CS112" s="66"/>
      <c r="CU112" s="106"/>
      <c r="CX112" s="66"/>
      <c r="CZ112" s="106"/>
      <c r="DB112" s="107"/>
      <c r="DC112" s="66"/>
      <c r="DD112" s="66"/>
    </row>
    <row r="113" spans="1:108" x14ac:dyDescent="0.3">
      <c r="A113" s="73" t="s">
        <v>293</v>
      </c>
      <c r="B113" s="55"/>
      <c r="C113" s="61"/>
      <c r="D113" s="61"/>
      <c r="E113" s="55"/>
      <c r="F113" s="61"/>
      <c r="G113" s="61"/>
      <c r="I113" s="61"/>
      <c r="J113" s="61"/>
      <c r="K113" s="18"/>
      <c r="L113" s="18"/>
      <c r="M113" s="18"/>
      <c r="N113" s="55"/>
      <c r="O113" s="61"/>
      <c r="P113" s="61"/>
      <c r="R113" s="61"/>
      <c r="S113" s="61"/>
      <c r="U113" s="61"/>
      <c r="V113" s="61"/>
      <c r="X113" s="61"/>
      <c r="Y113" s="61"/>
      <c r="AA113" s="61"/>
      <c r="AB113" s="61"/>
      <c r="AD113" s="55"/>
      <c r="AE113" s="61"/>
      <c r="AF113" s="55"/>
      <c r="AG113" s="55"/>
      <c r="AH113" s="55"/>
      <c r="AI113" s="55"/>
      <c r="AJ113" s="55"/>
      <c r="AK113" s="55"/>
      <c r="AL113" s="55"/>
      <c r="AM113" s="55"/>
      <c r="AO113" s="104"/>
      <c r="AP113" s="104"/>
      <c r="AQ113" s="104"/>
      <c r="AR113" s="104"/>
      <c r="AS113" s="104"/>
      <c r="AT113" s="104"/>
      <c r="AV113" s="55"/>
      <c r="AW113" s="61"/>
      <c r="AX113" s="55"/>
      <c r="AY113" s="55"/>
      <c r="AZ113" s="20" t="s">
        <v>120</v>
      </c>
      <c r="BA113" s="61">
        <v>16</v>
      </c>
      <c r="BB113" s="61">
        <v>32</v>
      </c>
      <c r="BC113" s="20" t="s">
        <v>120</v>
      </c>
      <c r="BD113" s="61">
        <v>17</v>
      </c>
      <c r="BE113" s="103">
        <v>34</v>
      </c>
      <c r="BF113" s="18"/>
      <c r="BG113" s="61"/>
      <c r="BH113" s="61"/>
      <c r="BJ113" s="103"/>
      <c r="BK113" s="61"/>
      <c r="BM113" s="53"/>
      <c r="BN113" s="53"/>
      <c r="BP113" s="104"/>
      <c r="BQ113" s="104"/>
      <c r="BR113" s="18"/>
      <c r="BS113" s="104"/>
      <c r="BT113" s="104"/>
      <c r="BU113" s="104"/>
      <c r="BV113" s="104"/>
      <c r="BW113" s="18"/>
      <c r="BX113" s="61"/>
      <c r="BY113" s="61"/>
      <c r="BZ113" s="103"/>
      <c r="CA113" s="103"/>
      <c r="CG113" s="18"/>
      <c r="CI113" s="18"/>
      <c r="CK113" s="18"/>
      <c r="CL113" s="103"/>
      <c r="CN113" s="103"/>
      <c r="CP113" s="103"/>
      <c r="CQ113" s="103"/>
      <c r="CS113" s="66"/>
      <c r="CU113" s="106"/>
      <c r="CX113" s="66"/>
      <c r="CZ113" s="106"/>
      <c r="DB113" s="107"/>
      <c r="DC113" s="66"/>
      <c r="DD113" s="66"/>
    </row>
    <row r="114" spans="1:108" x14ac:dyDescent="0.3">
      <c r="A114" s="73" t="s">
        <v>294</v>
      </c>
      <c r="B114" s="55"/>
      <c r="C114" s="61"/>
      <c r="D114" s="61"/>
      <c r="E114" s="55"/>
      <c r="F114" s="61"/>
      <c r="G114" s="61"/>
      <c r="I114" s="61"/>
      <c r="J114" s="61"/>
      <c r="K114" s="18"/>
      <c r="L114" s="18"/>
      <c r="M114" s="18"/>
      <c r="N114" s="55"/>
      <c r="O114" s="61"/>
      <c r="P114" s="61"/>
      <c r="R114" s="61"/>
      <c r="S114" s="61"/>
      <c r="U114" s="61"/>
      <c r="V114" s="61"/>
      <c r="X114" s="61"/>
      <c r="Y114" s="61"/>
      <c r="AA114" s="61"/>
      <c r="AB114" s="61"/>
      <c r="AD114" s="55"/>
      <c r="AE114" s="61"/>
      <c r="AF114" s="55"/>
      <c r="AG114" s="55"/>
      <c r="AH114" s="55"/>
      <c r="AI114" s="55"/>
      <c r="AJ114" s="55"/>
      <c r="AK114" s="55"/>
      <c r="AL114" s="55"/>
      <c r="AM114" s="55"/>
      <c r="AO114" s="104"/>
      <c r="AP114" s="104"/>
      <c r="AQ114" s="104"/>
      <c r="AR114" s="104"/>
      <c r="AS114" s="104"/>
      <c r="AT114" s="104"/>
      <c r="AV114" s="55"/>
      <c r="AW114" s="61"/>
      <c r="AX114" s="55"/>
      <c r="AY114" s="55"/>
      <c r="BA114" s="61"/>
      <c r="BB114" s="61"/>
      <c r="BC114" s="20" t="s">
        <v>57</v>
      </c>
      <c r="BD114" s="61">
        <v>20</v>
      </c>
      <c r="BE114" s="103">
        <v>22</v>
      </c>
      <c r="BF114" s="18" t="s">
        <v>57</v>
      </c>
      <c r="BG114" s="61">
        <v>10</v>
      </c>
      <c r="BH114" s="61">
        <v>40</v>
      </c>
      <c r="BI114" s="20" t="s">
        <v>57</v>
      </c>
      <c r="BJ114" s="103">
        <v>16</v>
      </c>
      <c r="BK114" s="61">
        <v>128</v>
      </c>
      <c r="BL114" s="20" t="s">
        <v>57</v>
      </c>
      <c r="BM114" s="53">
        <v>11</v>
      </c>
      <c r="BN114" s="53">
        <v>88</v>
      </c>
      <c r="BO114" s="20" t="s">
        <v>135</v>
      </c>
      <c r="BP114" s="104">
        <v>22</v>
      </c>
      <c r="BQ114" s="104">
        <v>88</v>
      </c>
      <c r="BR114" s="18"/>
      <c r="BS114" s="104"/>
      <c r="BT114" s="104"/>
      <c r="BU114" s="104"/>
      <c r="BV114" s="104"/>
      <c r="BW114" s="18"/>
      <c r="BX114" s="61"/>
      <c r="BY114" s="61"/>
      <c r="BZ114" s="103"/>
      <c r="CA114" s="103"/>
      <c r="CG114" s="18"/>
      <c r="CI114" s="18"/>
      <c r="CK114" s="18"/>
      <c r="CL114" s="103"/>
      <c r="CN114" s="103"/>
      <c r="CP114" s="103"/>
      <c r="CQ114" s="103"/>
      <c r="CS114" s="66"/>
      <c r="CU114" s="106"/>
      <c r="CX114" s="66"/>
      <c r="CZ114" s="106"/>
      <c r="DB114" s="107"/>
      <c r="DC114" s="66"/>
      <c r="DD114" s="66"/>
    </row>
    <row r="115" spans="1:108" x14ac:dyDescent="0.3">
      <c r="A115" s="73" t="s">
        <v>295</v>
      </c>
      <c r="B115" s="55"/>
      <c r="C115" s="61"/>
      <c r="D115" s="61"/>
      <c r="E115" s="55"/>
      <c r="F115" s="61"/>
      <c r="G115" s="61"/>
      <c r="I115" s="61"/>
      <c r="J115" s="61"/>
      <c r="K115" s="18"/>
      <c r="L115" s="18"/>
      <c r="M115" s="18"/>
      <c r="N115" s="55"/>
      <c r="O115" s="61"/>
      <c r="P115" s="61"/>
      <c r="R115" s="61"/>
      <c r="S115" s="61"/>
      <c r="U115" s="61"/>
      <c r="V115" s="61"/>
      <c r="X115" s="61"/>
      <c r="Y115" s="61"/>
      <c r="AA115" s="61"/>
      <c r="AB115" s="61"/>
      <c r="AD115" s="55"/>
      <c r="AE115" s="61"/>
      <c r="AF115" s="55"/>
      <c r="AG115" s="55"/>
      <c r="AH115" s="55"/>
      <c r="AI115" s="55"/>
      <c r="AJ115" s="55"/>
      <c r="AK115" s="55"/>
      <c r="AL115" s="55"/>
      <c r="AM115" s="55"/>
      <c r="AO115" s="104"/>
      <c r="AP115" s="104"/>
      <c r="AQ115" s="104"/>
      <c r="AR115" s="104"/>
      <c r="AS115" s="104"/>
      <c r="AT115" s="104"/>
      <c r="AV115" s="55"/>
      <c r="AW115" s="61"/>
      <c r="AX115" s="55"/>
      <c r="AY115" s="55"/>
      <c r="BA115" s="61"/>
      <c r="BB115" s="61"/>
      <c r="BC115" s="20" t="s">
        <v>125</v>
      </c>
      <c r="BD115" s="61">
        <v>284</v>
      </c>
      <c r="BE115" s="103">
        <v>284</v>
      </c>
      <c r="BF115" s="18" t="s">
        <v>125</v>
      </c>
      <c r="BG115" s="61">
        <v>42</v>
      </c>
      <c r="BH115" s="61">
        <v>42</v>
      </c>
      <c r="BI115" s="20" t="s">
        <v>125</v>
      </c>
      <c r="BJ115" s="103">
        <v>28</v>
      </c>
      <c r="BK115" s="61">
        <v>28</v>
      </c>
      <c r="BL115" s="20" t="s">
        <v>125</v>
      </c>
      <c r="BM115" s="53">
        <v>32</v>
      </c>
      <c r="BN115" s="53">
        <v>32</v>
      </c>
      <c r="BO115" s="20" t="s">
        <v>125</v>
      </c>
      <c r="BP115" s="104">
        <v>55</v>
      </c>
      <c r="BQ115" s="104">
        <v>55</v>
      </c>
      <c r="BR115" s="18"/>
      <c r="BS115" s="104"/>
      <c r="BT115" s="104"/>
      <c r="BU115" s="104"/>
      <c r="BV115" s="104"/>
      <c r="BW115" s="18"/>
      <c r="BX115" s="61"/>
      <c r="BY115" s="61"/>
      <c r="BZ115" s="18"/>
      <c r="CA115" s="18"/>
      <c r="CG115" s="18"/>
      <c r="CI115" s="18"/>
      <c r="CK115" s="18"/>
      <c r="CL115" s="103"/>
      <c r="CN115" s="103"/>
      <c r="CP115" s="103"/>
      <c r="CQ115" s="103"/>
      <c r="CS115" s="66"/>
      <c r="CU115" s="106"/>
      <c r="CX115" s="66"/>
      <c r="CZ115" s="106"/>
      <c r="DB115" s="107"/>
      <c r="DC115" s="66"/>
      <c r="DD115" s="66"/>
    </row>
    <row r="116" spans="1:108" x14ac:dyDescent="0.3">
      <c r="A116" s="55" t="s">
        <v>296</v>
      </c>
      <c r="C116" s="61"/>
      <c r="D116" s="61"/>
      <c r="E116" s="55"/>
      <c r="F116" s="61"/>
      <c r="G116" s="61"/>
      <c r="I116" s="108"/>
      <c r="J116" s="108"/>
      <c r="K116" s="18"/>
      <c r="L116" s="18"/>
      <c r="M116" s="18"/>
      <c r="O116" s="61"/>
      <c r="P116" s="61"/>
      <c r="R116" s="61"/>
      <c r="S116" s="61"/>
      <c r="U116" s="61"/>
      <c r="V116" s="61"/>
      <c r="X116" s="61"/>
      <c r="Y116" s="61"/>
      <c r="Z116" s="55"/>
      <c r="AA116" s="61"/>
      <c r="AB116" s="61"/>
      <c r="AC116" s="20" t="s">
        <v>122</v>
      </c>
      <c r="AD116" s="61">
        <v>508</v>
      </c>
      <c r="AE116" s="104">
        <v>167640</v>
      </c>
      <c r="AF116" s="61">
        <v>397</v>
      </c>
      <c r="AG116" s="104">
        <v>129960</v>
      </c>
      <c r="AH116" s="61">
        <v>728</v>
      </c>
      <c r="AI116" s="104">
        <v>240240</v>
      </c>
      <c r="AJ116" s="61">
        <v>778</v>
      </c>
      <c r="AK116" s="104">
        <v>250590</v>
      </c>
      <c r="AL116" s="61">
        <v>410</v>
      </c>
      <c r="AM116" s="104">
        <v>135300</v>
      </c>
      <c r="AO116" s="104"/>
      <c r="AP116" s="104"/>
      <c r="AQ116" s="104"/>
      <c r="AR116" s="104"/>
      <c r="AS116" s="104"/>
      <c r="AT116" s="104"/>
      <c r="AV116" s="18"/>
      <c r="AW116" s="18"/>
      <c r="AX116" s="18"/>
      <c r="AY116" s="18"/>
      <c r="BA116" s="18"/>
      <c r="BB116" s="18"/>
      <c r="BD116" s="61"/>
      <c r="BE116" s="61"/>
      <c r="BF116" s="18"/>
      <c r="BG116" s="18"/>
      <c r="BH116" s="18"/>
      <c r="BI116" s="18"/>
      <c r="BJ116" s="18"/>
      <c r="BK116" s="18"/>
      <c r="BL116" s="18"/>
      <c r="BM116" s="18"/>
      <c r="BN116" s="18"/>
      <c r="BP116" s="104"/>
      <c r="BQ116" s="104"/>
      <c r="BS116" s="104"/>
      <c r="BT116" s="104"/>
      <c r="BU116" s="104"/>
      <c r="BV116" s="104"/>
      <c r="CL116" s="103"/>
      <c r="CN116" s="103"/>
      <c r="CP116" s="103"/>
      <c r="CQ116" s="103"/>
    </row>
    <row r="117" spans="1:108" x14ac:dyDescent="0.3">
      <c r="A117" s="73" t="s">
        <v>234</v>
      </c>
      <c r="B117" s="55"/>
      <c r="C117" s="61"/>
      <c r="D117" s="61"/>
      <c r="E117" s="55"/>
      <c r="F117" s="61"/>
      <c r="G117" s="61"/>
      <c r="I117" s="61"/>
      <c r="J117" s="61"/>
      <c r="K117" s="18" t="s">
        <v>120</v>
      </c>
      <c r="L117" s="18">
        <v>1050</v>
      </c>
      <c r="M117" s="18">
        <v>147300</v>
      </c>
      <c r="N117" s="55" t="s">
        <v>120</v>
      </c>
      <c r="O117" s="66">
        <v>14300</v>
      </c>
      <c r="P117" s="66">
        <v>112000</v>
      </c>
      <c r="Q117" s="20" t="s">
        <v>120</v>
      </c>
      <c r="R117" s="66">
        <v>19150</v>
      </c>
      <c r="S117" s="66">
        <v>188400</v>
      </c>
      <c r="T117" s="20" t="s">
        <v>122</v>
      </c>
      <c r="U117" s="66">
        <v>2924</v>
      </c>
      <c r="V117" s="66">
        <v>34000</v>
      </c>
      <c r="W117" s="20" t="s">
        <v>122</v>
      </c>
      <c r="X117" s="106">
        <v>580</v>
      </c>
      <c r="Y117" s="66">
        <v>5800</v>
      </c>
      <c r="Z117" s="20" t="s">
        <v>122</v>
      </c>
      <c r="AA117" s="103">
        <v>4895</v>
      </c>
      <c r="AB117" s="103">
        <v>152167</v>
      </c>
      <c r="AF117" s="55"/>
      <c r="AG117" s="55"/>
      <c r="AH117" s="55"/>
      <c r="AI117" s="55"/>
      <c r="AJ117" s="55"/>
      <c r="AK117" s="55"/>
      <c r="AL117" s="55"/>
      <c r="AM117" s="55"/>
      <c r="AN117" s="20" t="s">
        <v>252</v>
      </c>
      <c r="AO117" s="104">
        <v>8844</v>
      </c>
      <c r="AP117" s="104">
        <v>27028</v>
      </c>
      <c r="AQ117" s="104">
        <v>7328</v>
      </c>
      <c r="AR117" s="104">
        <v>28212</v>
      </c>
      <c r="AS117" s="104">
        <v>10486</v>
      </c>
      <c r="AT117" s="104">
        <v>37952</v>
      </c>
      <c r="AU117" s="20" t="s">
        <v>252</v>
      </c>
      <c r="AV117" s="103">
        <v>9984</v>
      </c>
      <c r="AW117" s="103">
        <v>46207</v>
      </c>
      <c r="AX117" s="103">
        <v>10260</v>
      </c>
      <c r="AY117" s="103">
        <v>34476</v>
      </c>
      <c r="AZ117" s="20" t="s">
        <v>122</v>
      </c>
      <c r="BA117" s="104">
        <v>18347</v>
      </c>
      <c r="BB117" s="104">
        <v>73388</v>
      </c>
      <c r="BC117" s="20" t="s">
        <v>122</v>
      </c>
      <c r="BD117" s="103">
        <v>11157</v>
      </c>
      <c r="BE117" s="103">
        <v>46680</v>
      </c>
      <c r="BF117" s="18" t="s">
        <v>122</v>
      </c>
      <c r="BG117" s="61">
        <v>14654</v>
      </c>
      <c r="BH117" s="61">
        <v>60374</v>
      </c>
      <c r="BI117" s="20" t="s">
        <v>122</v>
      </c>
      <c r="BJ117" s="103">
        <v>13932</v>
      </c>
      <c r="BK117" s="103">
        <v>55728</v>
      </c>
      <c r="BL117" s="20" t="s">
        <v>122</v>
      </c>
      <c r="BM117" s="104">
        <v>13358</v>
      </c>
      <c r="BN117" s="104">
        <v>53432</v>
      </c>
      <c r="BO117" s="20" t="s">
        <v>122</v>
      </c>
      <c r="BP117" s="104">
        <v>19729</v>
      </c>
      <c r="BQ117" s="104">
        <v>78916</v>
      </c>
      <c r="BR117" s="18" t="s">
        <v>252</v>
      </c>
      <c r="BS117" s="104">
        <v>19520</v>
      </c>
      <c r="BT117" s="104">
        <v>74063</v>
      </c>
      <c r="BU117" s="104">
        <v>19940</v>
      </c>
      <c r="BV117" s="104">
        <v>140294</v>
      </c>
      <c r="BW117" s="61" t="s">
        <v>120</v>
      </c>
      <c r="BX117" s="103">
        <v>1153</v>
      </c>
      <c r="BY117" s="103">
        <v>168911</v>
      </c>
      <c r="BZ117" s="103">
        <v>1334</v>
      </c>
      <c r="CA117" s="103">
        <v>205885</v>
      </c>
      <c r="CB117" s="103">
        <v>1200</v>
      </c>
      <c r="CC117" s="103">
        <v>182661</v>
      </c>
      <c r="CD117" s="75">
        <v>1785</v>
      </c>
      <c r="CE117" s="103">
        <v>222756</v>
      </c>
      <c r="CF117" s="103">
        <v>1986</v>
      </c>
      <c r="CG117" s="103">
        <v>233788</v>
      </c>
      <c r="CI117" s="120"/>
      <c r="CJ117" s="20" t="s">
        <v>120</v>
      </c>
      <c r="CK117" s="120">
        <v>3248</v>
      </c>
      <c r="CL117" s="103">
        <v>175824</v>
      </c>
      <c r="CN117" s="103"/>
      <c r="CO117" s="20" t="s">
        <v>120</v>
      </c>
      <c r="CP117" s="103">
        <v>2781</v>
      </c>
      <c r="CQ117" s="103">
        <v>204365</v>
      </c>
      <c r="CS117" s="66"/>
      <c r="CT117" s="20" t="s">
        <v>120</v>
      </c>
      <c r="CU117" s="66">
        <v>2549</v>
      </c>
      <c r="CV117" s="66">
        <v>186318</v>
      </c>
      <c r="CX117" s="66"/>
      <c r="CY117" s="20" t="s">
        <v>120</v>
      </c>
      <c r="CZ117" s="66">
        <v>2318</v>
      </c>
      <c r="DA117" s="66">
        <v>241363</v>
      </c>
      <c r="DB117" s="107" t="s">
        <v>120</v>
      </c>
      <c r="DC117" s="66">
        <v>2872</v>
      </c>
      <c r="DD117" s="66">
        <v>210000</v>
      </c>
    </row>
    <row r="118" spans="1:108" x14ac:dyDescent="0.3">
      <c r="A118" s="73" t="s">
        <v>628</v>
      </c>
      <c r="B118" s="55"/>
      <c r="C118" s="61"/>
      <c r="D118" s="61"/>
      <c r="E118" s="55"/>
      <c r="F118" s="61"/>
      <c r="G118" s="61"/>
      <c r="I118" s="61"/>
      <c r="J118" s="61"/>
      <c r="K118" s="18"/>
      <c r="L118" s="18"/>
      <c r="M118" s="18"/>
      <c r="N118" s="55"/>
      <c r="O118" s="66"/>
      <c r="P118" s="66"/>
      <c r="R118" s="66"/>
      <c r="S118" s="66"/>
      <c r="U118" s="66"/>
      <c r="V118" s="66"/>
      <c r="X118" s="106"/>
      <c r="Y118" s="66"/>
      <c r="AA118" s="103"/>
      <c r="AB118" s="103"/>
      <c r="AC118" s="20" t="s">
        <v>122</v>
      </c>
      <c r="AD118" s="104">
        <v>8274</v>
      </c>
      <c r="AE118" s="104">
        <v>7396800</v>
      </c>
      <c r="AF118" s="104">
        <v>6041</v>
      </c>
      <c r="AG118" s="104">
        <v>4988500</v>
      </c>
      <c r="AH118" s="104">
        <v>6235</v>
      </c>
      <c r="AI118" s="104">
        <v>5604200</v>
      </c>
      <c r="AJ118" s="104">
        <v>9140</v>
      </c>
      <c r="AK118" s="104">
        <v>7760500</v>
      </c>
      <c r="AL118" s="53">
        <v>761</v>
      </c>
      <c r="AM118" s="104">
        <v>761020</v>
      </c>
      <c r="AO118" s="104"/>
      <c r="AP118" s="104"/>
      <c r="AQ118" s="104"/>
      <c r="AR118" s="104"/>
      <c r="AS118" s="104"/>
      <c r="AT118" s="104"/>
      <c r="AV118" s="103"/>
      <c r="AW118" s="103"/>
      <c r="AX118" s="103"/>
      <c r="AY118" s="103"/>
      <c r="BA118" s="104"/>
      <c r="BB118" s="104"/>
      <c r="BD118" s="103"/>
      <c r="BE118" s="103"/>
      <c r="BF118" s="18"/>
      <c r="BG118" s="61"/>
      <c r="BH118" s="61"/>
      <c r="BJ118" s="103"/>
      <c r="BK118" s="103"/>
      <c r="BM118" s="104"/>
      <c r="BN118" s="104"/>
      <c r="BP118" s="104"/>
      <c r="BQ118" s="104"/>
      <c r="BR118" s="18"/>
      <c r="BS118" s="104"/>
      <c r="BT118" s="104"/>
      <c r="BU118" s="104"/>
      <c r="BV118" s="104"/>
      <c r="BW118" s="61"/>
      <c r="BX118" s="103"/>
      <c r="BY118" s="103"/>
      <c r="BZ118" s="103"/>
      <c r="CA118" s="103"/>
      <c r="CB118" s="103"/>
      <c r="CC118" s="103"/>
      <c r="CD118" s="75"/>
      <c r="CE118" s="103"/>
      <c r="CF118" s="103"/>
      <c r="CG118" s="103"/>
      <c r="CI118" s="120"/>
      <c r="CK118" s="120"/>
      <c r="CL118" s="103"/>
      <c r="CN118" s="103"/>
      <c r="CP118" s="103"/>
      <c r="CQ118" s="103"/>
      <c r="CS118" s="66"/>
      <c r="CU118" s="66"/>
      <c r="CV118" s="66"/>
      <c r="CX118" s="66"/>
      <c r="CZ118" s="66"/>
      <c r="DA118" s="66"/>
      <c r="DB118" s="107"/>
      <c r="DC118" s="66"/>
      <c r="DD118" s="66"/>
    </row>
    <row r="119" spans="1:108" x14ac:dyDescent="0.3">
      <c r="A119" s="73" t="s">
        <v>235</v>
      </c>
      <c r="B119" s="55" t="s">
        <v>120</v>
      </c>
      <c r="C119" s="61">
        <v>21289</v>
      </c>
      <c r="D119" s="103">
        <v>313361</v>
      </c>
      <c r="E119" s="55" t="s">
        <v>120</v>
      </c>
      <c r="F119" s="61">
        <v>28980</v>
      </c>
      <c r="G119" s="184">
        <v>242000</v>
      </c>
      <c r="H119" s="55" t="s">
        <v>120</v>
      </c>
      <c r="I119" s="61">
        <v>37880</v>
      </c>
      <c r="J119" s="110">
        <v>260250</v>
      </c>
      <c r="K119" s="18" t="s">
        <v>120</v>
      </c>
      <c r="L119" s="18">
        <v>35340</v>
      </c>
      <c r="M119" s="18">
        <v>560000</v>
      </c>
      <c r="N119" s="20" t="s">
        <v>120</v>
      </c>
      <c r="O119" s="61">
        <v>21320</v>
      </c>
      <c r="P119" s="66">
        <v>277160</v>
      </c>
      <c r="Q119" s="20" t="s">
        <v>120</v>
      </c>
      <c r="R119" s="66">
        <v>18600</v>
      </c>
      <c r="S119" s="66">
        <v>232800</v>
      </c>
      <c r="T119" s="20" t="s">
        <v>120</v>
      </c>
      <c r="U119" s="66">
        <v>31600</v>
      </c>
      <c r="V119" s="66">
        <v>620000</v>
      </c>
      <c r="W119" s="20" t="s">
        <v>120</v>
      </c>
      <c r="X119" s="66">
        <v>34807</v>
      </c>
      <c r="Y119" s="66">
        <v>764140</v>
      </c>
      <c r="Z119" s="20" t="s">
        <v>120</v>
      </c>
      <c r="AA119" s="103">
        <v>46611</v>
      </c>
      <c r="AB119" s="103">
        <v>879230</v>
      </c>
      <c r="AC119" s="20" t="s">
        <v>245</v>
      </c>
      <c r="AD119" s="104">
        <v>669238</v>
      </c>
      <c r="AE119" s="104">
        <v>16151880</v>
      </c>
      <c r="AF119" s="104">
        <v>735694</v>
      </c>
      <c r="AG119" s="104">
        <v>17944080</v>
      </c>
      <c r="AH119" s="104">
        <v>986056</v>
      </c>
      <c r="AI119" s="104">
        <v>23928330</v>
      </c>
      <c r="AJ119" s="104">
        <v>671236</v>
      </c>
      <c r="AK119" s="104">
        <v>14329310</v>
      </c>
      <c r="AL119" s="104">
        <v>679240</v>
      </c>
      <c r="AM119" s="104">
        <v>13208357</v>
      </c>
      <c r="AN119" s="20" t="s">
        <v>252</v>
      </c>
      <c r="AO119" s="104">
        <v>878100</v>
      </c>
      <c r="AP119" s="104">
        <v>526500</v>
      </c>
      <c r="AQ119" s="104">
        <v>882000</v>
      </c>
      <c r="AR119" s="104">
        <v>548000</v>
      </c>
      <c r="AS119" s="104">
        <v>932700</v>
      </c>
      <c r="AT119" s="104">
        <v>699500</v>
      </c>
      <c r="AU119" s="20" t="s">
        <v>252</v>
      </c>
      <c r="AV119" s="103">
        <v>824000</v>
      </c>
      <c r="AW119" s="103">
        <v>537000</v>
      </c>
      <c r="AX119" s="103">
        <v>935536</v>
      </c>
      <c r="AY119" s="103">
        <v>524272</v>
      </c>
      <c r="AZ119" s="20" t="s">
        <v>252</v>
      </c>
      <c r="BA119" s="104">
        <v>949534</v>
      </c>
      <c r="BB119" s="104">
        <v>618751</v>
      </c>
      <c r="BC119" s="20" t="s">
        <v>120</v>
      </c>
      <c r="BD119" s="103">
        <v>54569</v>
      </c>
      <c r="BE119" s="103">
        <v>801529</v>
      </c>
      <c r="BF119" s="18" t="s">
        <v>120</v>
      </c>
      <c r="BG119" s="61">
        <v>33700</v>
      </c>
      <c r="BH119" s="61">
        <v>676997</v>
      </c>
      <c r="BI119" s="20" t="s">
        <v>120</v>
      </c>
      <c r="BJ119" s="103">
        <v>41924</v>
      </c>
      <c r="BK119" s="103">
        <v>718680</v>
      </c>
      <c r="BL119" s="20" t="s">
        <v>120</v>
      </c>
      <c r="BM119" s="104">
        <v>53000</v>
      </c>
      <c r="BN119" s="104">
        <v>670000</v>
      </c>
      <c r="BO119" s="20" t="s">
        <v>245</v>
      </c>
      <c r="BP119" s="104">
        <v>964996</v>
      </c>
      <c r="BQ119" s="104">
        <v>530745</v>
      </c>
      <c r="BR119" s="18" t="s">
        <v>120</v>
      </c>
      <c r="BS119" s="104">
        <v>49247</v>
      </c>
      <c r="BT119" s="104">
        <v>453900</v>
      </c>
      <c r="BU119" s="104">
        <v>62914</v>
      </c>
      <c r="BV119" s="104">
        <v>441131</v>
      </c>
      <c r="BW119" s="61" t="s">
        <v>120</v>
      </c>
      <c r="BX119" s="103">
        <v>60363</v>
      </c>
      <c r="BY119" s="103">
        <v>427473</v>
      </c>
      <c r="BZ119" s="103">
        <v>55462</v>
      </c>
      <c r="CA119" s="103">
        <v>379825</v>
      </c>
      <c r="CB119" s="103">
        <v>62082</v>
      </c>
      <c r="CC119" s="103">
        <v>443072</v>
      </c>
      <c r="CD119" s="103">
        <v>48539</v>
      </c>
      <c r="CE119" s="103">
        <v>353104</v>
      </c>
      <c r="CF119" s="103">
        <v>66898</v>
      </c>
      <c r="CG119" s="103">
        <v>471402</v>
      </c>
      <c r="CH119" s="20" t="s">
        <v>135</v>
      </c>
      <c r="CI119" s="120">
        <v>915583</v>
      </c>
      <c r="CJ119" s="20" t="s">
        <v>120</v>
      </c>
      <c r="CK119" s="120">
        <v>64830</v>
      </c>
      <c r="CL119" s="103">
        <v>531264</v>
      </c>
      <c r="CM119" s="20" t="s">
        <v>135</v>
      </c>
      <c r="CN119" s="103">
        <v>695572</v>
      </c>
      <c r="CO119" s="20" t="s">
        <v>120</v>
      </c>
      <c r="CP119" s="103">
        <v>49755</v>
      </c>
      <c r="CQ119" s="103">
        <v>460115</v>
      </c>
      <c r="CR119" s="20" t="s">
        <v>135</v>
      </c>
      <c r="CS119" s="66">
        <v>747576</v>
      </c>
      <c r="CT119" s="20" t="s">
        <v>120</v>
      </c>
      <c r="CU119" s="66">
        <v>52263</v>
      </c>
      <c r="CV119" s="66">
        <v>353548</v>
      </c>
      <c r="CW119" s="20" t="s">
        <v>135</v>
      </c>
      <c r="CX119" s="66">
        <v>721374</v>
      </c>
      <c r="CY119" s="20" t="s">
        <v>120</v>
      </c>
      <c r="CZ119" s="117">
        <v>48966</v>
      </c>
      <c r="DA119" s="66">
        <v>376805</v>
      </c>
      <c r="DB119" s="107" t="s">
        <v>120</v>
      </c>
      <c r="DC119" s="66">
        <v>73370</v>
      </c>
      <c r="DD119" s="66">
        <v>476314</v>
      </c>
    </row>
    <row r="120" spans="1:108" x14ac:dyDescent="0.3">
      <c r="A120" s="73" t="s">
        <v>488</v>
      </c>
      <c r="B120" s="55"/>
      <c r="C120" s="61"/>
      <c r="D120" s="61"/>
      <c r="E120" s="55"/>
      <c r="F120" s="61"/>
      <c r="G120" s="61"/>
      <c r="I120" s="61"/>
      <c r="J120" s="61"/>
      <c r="K120" s="18"/>
      <c r="L120" s="18"/>
      <c r="M120" s="18"/>
      <c r="N120" s="55"/>
      <c r="O120" s="61"/>
      <c r="P120" s="61"/>
      <c r="R120" s="61"/>
      <c r="S120" s="61"/>
      <c r="U120" s="61"/>
      <c r="V120" s="61"/>
      <c r="X120" s="61"/>
      <c r="Y120" s="61"/>
      <c r="AA120" s="61"/>
      <c r="AB120" s="61"/>
      <c r="AD120" s="55"/>
      <c r="AE120" s="61"/>
      <c r="AF120" s="55"/>
      <c r="AG120" s="55"/>
      <c r="AH120" s="55"/>
      <c r="AI120" s="55"/>
      <c r="AJ120" s="55"/>
      <c r="AK120" s="55"/>
      <c r="AL120" s="55"/>
      <c r="AM120" s="55"/>
      <c r="AO120" s="104"/>
      <c r="AP120" s="104"/>
      <c r="AQ120" s="104"/>
      <c r="AR120" s="104"/>
      <c r="AS120" s="104"/>
      <c r="AT120" s="104"/>
      <c r="AV120" s="55"/>
      <c r="AW120" s="61"/>
      <c r="AX120" s="55"/>
      <c r="AY120" s="55"/>
      <c r="BA120" s="61"/>
      <c r="BB120" s="61"/>
      <c r="BC120" s="20" t="s">
        <v>57</v>
      </c>
      <c r="BD120" s="61">
        <v>29</v>
      </c>
      <c r="BE120" s="61">
        <v>174</v>
      </c>
      <c r="BF120" s="18"/>
      <c r="BG120" s="18"/>
      <c r="BH120" s="18"/>
      <c r="BJ120" s="61"/>
      <c r="BK120" s="61"/>
      <c r="BM120" s="61"/>
      <c r="BN120" s="61"/>
      <c r="BP120" s="104"/>
      <c r="BQ120" s="104"/>
      <c r="BR120" s="18"/>
      <c r="BS120" s="104"/>
      <c r="BT120" s="104"/>
      <c r="BU120" s="104"/>
      <c r="BV120" s="104"/>
      <c r="BW120" s="18"/>
      <c r="BX120" s="61"/>
      <c r="BY120" s="61"/>
      <c r="BZ120" s="18"/>
      <c r="CA120" s="18"/>
      <c r="CG120" s="18"/>
      <c r="CI120" s="18"/>
      <c r="CK120" s="18"/>
      <c r="CL120" s="103"/>
      <c r="CN120" s="103"/>
      <c r="CP120" s="103"/>
      <c r="CQ120" s="103"/>
      <c r="CX120" s="106"/>
      <c r="CZ120" s="116"/>
      <c r="DB120" s="121"/>
      <c r="DC120" s="66"/>
      <c r="DD120" s="66"/>
    </row>
    <row r="121" spans="1:108" x14ac:dyDescent="0.3">
      <c r="A121" s="68" t="s">
        <v>489</v>
      </c>
      <c r="B121" s="55"/>
      <c r="C121" s="61"/>
      <c r="D121" s="61"/>
      <c r="E121" s="55"/>
      <c r="F121" s="61"/>
      <c r="G121" s="61"/>
      <c r="I121" s="61"/>
      <c r="J121" s="61"/>
      <c r="K121" s="18"/>
      <c r="L121" s="18"/>
      <c r="M121" s="18"/>
      <c r="N121" s="55"/>
      <c r="O121" s="61"/>
      <c r="P121" s="61"/>
      <c r="R121" s="61"/>
      <c r="S121" s="61"/>
      <c r="U121" s="61"/>
      <c r="V121" s="61"/>
      <c r="X121" s="61"/>
      <c r="Y121" s="61"/>
      <c r="AA121" s="61"/>
      <c r="AB121" s="61"/>
      <c r="AD121" s="55"/>
      <c r="AE121" s="61"/>
      <c r="AF121" s="55"/>
      <c r="AG121" s="55"/>
      <c r="AH121" s="55"/>
      <c r="AI121" s="55"/>
      <c r="AJ121" s="55"/>
      <c r="AK121" s="55"/>
      <c r="AL121" s="55"/>
      <c r="AM121" s="55"/>
      <c r="AO121" s="104"/>
      <c r="AP121" s="104"/>
      <c r="AQ121" s="104"/>
      <c r="AR121" s="104"/>
      <c r="AS121" s="104"/>
      <c r="AT121" s="104"/>
      <c r="AV121" s="55"/>
      <c r="AW121" s="61"/>
      <c r="AX121" s="55"/>
      <c r="AY121" s="55"/>
      <c r="BA121" s="61"/>
      <c r="BB121" s="61"/>
      <c r="BC121" s="20" t="s">
        <v>120</v>
      </c>
      <c r="BD121" s="61">
        <v>46</v>
      </c>
      <c r="BE121" s="61">
        <v>4232</v>
      </c>
      <c r="BF121" s="18"/>
      <c r="BG121" s="18"/>
      <c r="BH121" s="18"/>
      <c r="BI121" s="20" t="s">
        <v>120</v>
      </c>
      <c r="BJ121" s="61">
        <v>345</v>
      </c>
      <c r="BK121" s="61">
        <v>25005</v>
      </c>
      <c r="BL121" s="20" t="s">
        <v>120</v>
      </c>
      <c r="BM121" s="61">
        <v>290</v>
      </c>
      <c r="BN121" s="61">
        <v>23624</v>
      </c>
      <c r="BO121" s="20" t="s">
        <v>120</v>
      </c>
      <c r="BP121" s="104">
        <v>54</v>
      </c>
      <c r="BQ121" s="104">
        <v>2640</v>
      </c>
      <c r="BR121" s="18"/>
      <c r="BS121" s="104"/>
      <c r="BT121" s="104"/>
      <c r="BU121" s="104"/>
      <c r="BV121" s="104"/>
      <c r="BW121" s="18"/>
      <c r="BX121" s="61"/>
      <c r="BY121" s="61"/>
      <c r="BZ121" s="18"/>
      <c r="CA121" s="18"/>
      <c r="CG121" s="18"/>
      <c r="CI121" s="18"/>
      <c r="CK121" s="120"/>
      <c r="CL121" s="103"/>
      <c r="CN121" s="103"/>
      <c r="CP121" s="103"/>
      <c r="CQ121" s="103"/>
      <c r="CS121" s="106"/>
      <c r="CU121" s="106"/>
      <c r="CX121" s="117"/>
      <c r="CZ121" s="106"/>
      <c r="DB121" s="73"/>
      <c r="DC121" s="66"/>
      <c r="DD121" s="66"/>
    </row>
    <row r="122" spans="1:108" x14ac:dyDescent="0.3">
      <c r="A122" s="68" t="s">
        <v>490</v>
      </c>
      <c r="B122" s="55"/>
      <c r="C122" s="61"/>
      <c r="D122" s="61"/>
      <c r="E122" s="55"/>
      <c r="F122" s="61"/>
      <c r="G122" s="61"/>
      <c r="I122" s="61"/>
      <c r="J122" s="61"/>
      <c r="K122" s="18"/>
      <c r="L122" s="18"/>
      <c r="M122" s="18"/>
      <c r="N122" s="55"/>
      <c r="O122" s="61"/>
      <c r="P122" s="61"/>
      <c r="R122" s="61"/>
      <c r="S122" s="61"/>
      <c r="U122" s="61"/>
      <c r="V122" s="61"/>
      <c r="X122" s="61"/>
      <c r="Y122" s="61"/>
      <c r="AA122" s="61"/>
      <c r="AB122" s="61"/>
      <c r="AD122" s="55"/>
      <c r="AE122" s="61"/>
      <c r="AF122" s="55"/>
      <c r="AG122" s="55"/>
      <c r="AH122" s="55"/>
      <c r="AI122" s="55"/>
      <c r="AJ122" s="55"/>
      <c r="AK122" s="55"/>
      <c r="AL122" s="55"/>
      <c r="AM122" s="55"/>
      <c r="AO122" s="104"/>
      <c r="AP122" s="104"/>
      <c r="AQ122" s="104"/>
      <c r="AR122" s="104"/>
      <c r="AS122" s="104"/>
      <c r="AT122" s="104"/>
      <c r="AV122" s="55"/>
      <c r="AW122" s="61"/>
      <c r="AX122" s="55"/>
      <c r="AY122" s="55"/>
      <c r="BA122" s="61"/>
      <c r="BB122" s="61"/>
      <c r="BD122" s="61"/>
      <c r="BE122" s="61"/>
      <c r="BF122" s="18"/>
      <c r="BG122" s="18"/>
      <c r="BH122" s="18"/>
      <c r="BJ122" s="61"/>
      <c r="BK122" s="61"/>
      <c r="BM122" s="61"/>
      <c r="BN122" s="61"/>
      <c r="BP122" s="104"/>
      <c r="BQ122" s="104"/>
      <c r="BR122" s="18"/>
      <c r="BS122" s="104"/>
      <c r="BT122" s="104"/>
      <c r="BU122" s="104"/>
      <c r="BV122" s="104"/>
      <c r="BW122" s="18" t="s">
        <v>120</v>
      </c>
      <c r="BX122" s="61"/>
      <c r="BY122" s="61"/>
      <c r="BZ122" s="18">
        <v>211</v>
      </c>
      <c r="CA122" s="18">
        <v>4481</v>
      </c>
      <c r="CB122" s="75">
        <v>398</v>
      </c>
      <c r="CC122" s="103">
        <v>4912</v>
      </c>
      <c r="CD122" s="75">
        <v>597</v>
      </c>
      <c r="CE122" s="103">
        <v>7971</v>
      </c>
      <c r="CF122" s="75">
        <v>340</v>
      </c>
      <c r="CG122" s="103">
        <v>6335</v>
      </c>
      <c r="CI122" s="18"/>
      <c r="CK122" s="120"/>
      <c r="CL122" s="103"/>
      <c r="CN122" s="103"/>
      <c r="CP122" s="103"/>
      <c r="CQ122" s="103"/>
      <c r="CS122" s="106"/>
      <c r="CU122" s="106"/>
      <c r="CX122" s="117"/>
      <c r="CZ122" s="106"/>
      <c r="DB122" s="73"/>
      <c r="DC122" s="66"/>
      <c r="DD122" s="66"/>
    </row>
    <row r="123" spans="1:108" x14ac:dyDescent="0.3">
      <c r="A123" s="68" t="s">
        <v>114</v>
      </c>
      <c r="B123" s="55"/>
      <c r="C123" s="61"/>
      <c r="D123" s="61"/>
      <c r="E123" s="55"/>
      <c r="F123" s="61"/>
      <c r="G123" s="61"/>
      <c r="I123" s="61"/>
      <c r="J123" s="61"/>
      <c r="K123" s="18"/>
      <c r="L123" s="18"/>
      <c r="M123" s="18"/>
      <c r="Q123" s="20" t="s">
        <v>132</v>
      </c>
      <c r="R123" s="106">
        <v>410</v>
      </c>
      <c r="S123" s="66">
        <v>8200</v>
      </c>
      <c r="T123" s="55" t="s">
        <v>135</v>
      </c>
      <c r="U123" s="106">
        <v>705</v>
      </c>
      <c r="V123" s="66">
        <v>5850</v>
      </c>
      <c r="W123" s="20" t="s">
        <v>135</v>
      </c>
      <c r="X123" s="106">
        <v>863</v>
      </c>
      <c r="Y123" s="66">
        <v>6800</v>
      </c>
      <c r="Z123" s="20" t="s">
        <v>135</v>
      </c>
      <c r="AA123" s="103">
        <v>1479</v>
      </c>
      <c r="AB123" s="103">
        <v>26622</v>
      </c>
      <c r="AC123" s="55"/>
      <c r="AD123" s="55"/>
      <c r="AE123" s="61"/>
      <c r="AF123" s="55"/>
      <c r="AG123" s="55"/>
      <c r="AH123" s="55"/>
      <c r="AI123" s="55"/>
      <c r="AJ123" s="55"/>
      <c r="AK123" s="55"/>
      <c r="AL123" s="55"/>
      <c r="AM123" s="55"/>
      <c r="AN123" s="20" t="s">
        <v>135</v>
      </c>
      <c r="AO123" s="104">
        <v>1246</v>
      </c>
      <c r="AP123" s="104">
        <v>17755</v>
      </c>
      <c r="AQ123" s="104">
        <v>1302</v>
      </c>
      <c r="AR123" s="104">
        <v>18814</v>
      </c>
      <c r="AS123" s="104">
        <v>1527</v>
      </c>
      <c r="AT123" s="104">
        <v>22600</v>
      </c>
      <c r="AU123" s="20" t="s">
        <v>135</v>
      </c>
      <c r="AV123" s="103">
        <v>1459</v>
      </c>
      <c r="AW123" s="103">
        <v>20426</v>
      </c>
      <c r="AX123" s="103">
        <v>1250</v>
      </c>
      <c r="AY123" s="103">
        <v>14250</v>
      </c>
      <c r="BA123" s="61"/>
      <c r="BB123" s="61"/>
      <c r="BC123" s="20" t="s">
        <v>57</v>
      </c>
      <c r="BD123" s="61">
        <v>579</v>
      </c>
      <c r="BE123" s="103">
        <v>6948</v>
      </c>
      <c r="BF123" s="18" t="s">
        <v>57</v>
      </c>
      <c r="BG123" s="61">
        <v>578</v>
      </c>
      <c r="BH123" s="61">
        <v>8901</v>
      </c>
      <c r="BI123" s="20" t="s">
        <v>57</v>
      </c>
      <c r="BJ123" s="61">
        <v>639</v>
      </c>
      <c r="BK123" s="103">
        <v>7668</v>
      </c>
      <c r="BL123" s="20" t="s">
        <v>57</v>
      </c>
      <c r="BM123" s="53">
        <v>614</v>
      </c>
      <c r="BN123" s="104">
        <v>7368</v>
      </c>
      <c r="BO123" s="20" t="s">
        <v>135</v>
      </c>
      <c r="BP123" s="104">
        <v>797</v>
      </c>
      <c r="BQ123" s="104">
        <v>12752</v>
      </c>
      <c r="BR123" s="18"/>
      <c r="BS123" s="104"/>
      <c r="BT123" s="104"/>
      <c r="BU123" s="104"/>
      <c r="BV123" s="104"/>
      <c r="BW123" s="18"/>
      <c r="BX123" s="61"/>
      <c r="BY123" s="61"/>
      <c r="BZ123" s="18"/>
      <c r="CA123" s="18"/>
      <c r="CG123" s="18"/>
      <c r="CI123" s="18"/>
      <c r="CK123" s="18"/>
      <c r="CL123" s="103"/>
      <c r="CN123" s="103"/>
      <c r="CP123" s="103"/>
      <c r="CQ123" s="103"/>
      <c r="CX123" s="117"/>
      <c r="CZ123" s="106"/>
      <c r="DB123" s="73"/>
      <c r="DC123" s="66"/>
      <c r="DD123" s="66"/>
    </row>
    <row r="124" spans="1:108" x14ac:dyDescent="0.3">
      <c r="A124" s="72" t="s">
        <v>491</v>
      </c>
      <c r="B124" s="55"/>
      <c r="C124" s="103"/>
      <c r="D124" s="103"/>
      <c r="E124" s="55"/>
      <c r="F124" s="104"/>
      <c r="G124" s="104"/>
      <c r="H124" s="55"/>
      <c r="I124" s="108"/>
      <c r="J124" s="108"/>
      <c r="K124" s="61" t="s">
        <v>132</v>
      </c>
      <c r="L124" s="61">
        <v>450</v>
      </c>
      <c r="M124" s="61">
        <v>14930</v>
      </c>
      <c r="N124" s="20" t="s">
        <v>132</v>
      </c>
      <c r="O124" s="106">
        <v>685</v>
      </c>
      <c r="P124" s="66">
        <v>16200</v>
      </c>
      <c r="AD124" s="61"/>
      <c r="AE124" s="61"/>
      <c r="AF124" s="61"/>
      <c r="AG124" s="61"/>
      <c r="AH124" s="61"/>
      <c r="AI124" s="61"/>
      <c r="AJ124" s="61"/>
      <c r="AK124" s="61"/>
      <c r="AL124" s="55"/>
      <c r="AM124" s="61"/>
      <c r="AO124" s="104"/>
      <c r="AP124" s="104"/>
      <c r="AQ124" s="104"/>
      <c r="AR124" s="104"/>
      <c r="AS124" s="104"/>
      <c r="AT124" s="104"/>
      <c r="AV124" s="18"/>
      <c r="AW124" s="18"/>
      <c r="AX124" s="18"/>
      <c r="AY124" s="18"/>
      <c r="AZ124" s="18"/>
      <c r="BA124" s="18"/>
      <c r="BB124" s="18"/>
      <c r="BD124" s="61"/>
      <c r="BE124" s="61"/>
      <c r="BF124" s="18"/>
      <c r="BG124" s="18"/>
      <c r="BH124" s="18"/>
      <c r="BI124" s="18"/>
      <c r="BJ124" s="18"/>
      <c r="BK124" s="18"/>
      <c r="BL124" s="18"/>
      <c r="BM124" s="18"/>
      <c r="BN124" s="18"/>
      <c r="BP124" s="104"/>
      <c r="BQ124" s="104"/>
      <c r="BS124" s="104"/>
      <c r="BT124" s="104"/>
      <c r="BU124" s="104"/>
      <c r="BV124" s="104"/>
      <c r="CL124" s="103"/>
      <c r="CN124" s="103"/>
      <c r="CP124" s="103"/>
      <c r="CQ124" s="103"/>
    </row>
    <row r="125" spans="1:108" x14ac:dyDescent="0.3">
      <c r="A125" s="68" t="s">
        <v>492</v>
      </c>
      <c r="B125" s="55" t="s">
        <v>119</v>
      </c>
      <c r="C125" s="103">
        <v>4027</v>
      </c>
      <c r="D125" s="103">
        <v>61218</v>
      </c>
      <c r="E125" s="55" t="s">
        <v>119</v>
      </c>
      <c r="F125" s="104">
        <v>8060</v>
      </c>
      <c r="G125" s="104">
        <v>122327</v>
      </c>
      <c r="H125" s="55" t="s">
        <v>119</v>
      </c>
      <c r="I125" s="108">
        <v>11470</v>
      </c>
      <c r="J125" s="108">
        <v>171355</v>
      </c>
      <c r="K125" s="18"/>
      <c r="L125" s="18"/>
      <c r="M125" s="18"/>
      <c r="N125" s="55"/>
      <c r="O125" s="61"/>
      <c r="P125" s="61"/>
      <c r="Q125" s="18"/>
      <c r="R125" s="61"/>
      <c r="S125" s="61"/>
      <c r="T125" s="18"/>
      <c r="U125" s="61"/>
      <c r="V125" s="61"/>
      <c r="X125" s="61"/>
      <c r="Y125" s="61"/>
      <c r="Z125" s="61"/>
      <c r="AA125" s="61"/>
      <c r="AB125" s="61"/>
      <c r="AD125" s="55"/>
      <c r="AE125" s="61"/>
      <c r="AF125" s="55"/>
      <c r="AG125" s="15"/>
      <c r="AH125" s="55"/>
      <c r="AI125" s="55"/>
      <c r="AJ125" s="55"/>
      <c r="AK125" s="55"/>
      <c r="AL125" s="55"/>
      <c r="AM125" s="55"/>
      <c r="AO125" s="104"/>
      <c r="AP125" s="104"/>
      <c r="AQ125" s="104"/>
      <c r="AR125" s="104"/>
      <c r="AS125" s="104"/>
      <c r="AT125" s="104"/>
      <c r="AV125" s="18"/>
      <c r="AW125" s="18"/>
      <c r="AX125" s="18"/>
      <c r="AY125" s="18"/>
      <c r="BD125" s="55"/>
      <c r="BE125" s="55"/>
      <c r="BP125" s="104"/>
      <c r="BQ125" s="104"/>
      <c r="BS125" s="104"/>
      <c r="BT125" s="104"/>
      <c r="BU125" s="104"/>
      <c r="BV125" s="104"/>
      <c r="CL125" s="103"/>
      <c r="CN125" s="103"/>
      <c r="CP125" s="103"/>
      <c r="CQ125" s="103"/>
    </row>
    <row r="126" spans="1:108" x14ac:dyDescent="0.3">
      <c r="A126" s="68" t="s">
        <v>297</v>
      </c>
      <c r="B126" s="55"/>
      <c r="C126" s="61"/>
      <c r="D126" s="61"/>
      <c r="E126" s="55"/>
      <c r="F126" s="61"/>
      <c r="G126" s="61"/>
      <c r="I126" s="61"/>
      <c r="J126" s="61"/>
      <c r="K126" s="18"/>
      <c r="L126" s="18"/>
      <c r="M126" s="18"/>
      <c r="N126" s="55"/>
      <c r="O126" s="61"/>
      <c r="P126" s="61"/>
      <c r="R126" s="61"/>
      <c r="S126" s="61"/>
      <c r="U126" s="61"/>
      <c r="V126" s="61"/>
      <c r="X126" s="61"/>
      <c r="Y126" s="61"/>
      <c r="AA126" s="61"/>
      <c r="AB126" s="61"/>
      <c r="AC126" s="55"/>
      <c r="AD126" s="55"/>
      <c r="AE126" s="61"/>
      <c r="AF126" s="55"/>
      <c r="AG126" s="55"/>
      <c r="AH126" s="55"/>
      <c r="AI126" s="55"/>
      <c r="AJ126" s="55"/>
      <c r="AK126" s="55"/>
      <c r="AL126" s="55"/>
      <c r="AM126" s="55"/>
      <c r="AO126" s="104"/>
      <c r="AP126" s="104"/>
      <c r="AQ126" s="104"/>
      <c r="AR126" s="104"/>
      <c r="AS126" s="104"/>
      <c r="AT126" s="104"/>
      <c r="AV126" s="55"/>
      <c r="AW126" s="61"/>
      <c r="AX126" s="55"/>
      <c r="AY126" s="55"/>
      <c r="BA126" s="61"/>
      <c r="BB126" s="61"/>
      <c r="BC126" s="20" t="s">
        <v>57</v>
      </c>
      <c r="BD126" s="103">
        <v>3906</v>
      </c>
      <c r="BE126" s="103">
        <v>3906</v>
      </c>
      <c r="BF126" s="18" t="s">
        <v>57</v>
      </c>
      <c r="BG126" s="61">
        <v>9172</v>
      </c>
      <c r="BH126" s="61">
        <v>11373</v>
      </c>
      <c r="BI126" s="20" t="s">
        <v>57</v>
      </c>
      <c r="BJ126" s="103">
        <v>9566</v>
      </c>
      <c r="BK126" s="103">
        <v>9566</v>
      </c>
      <c r="BL126" s="20" t="s">
        <v>57</v>
      </c>
      <c r="BM126" s="104">
        <v>9174</v>
      </c>
      <c r="BN126" s="104">
        <v>9174</v>
      </c>
      <c r="BO126" s="20" t="s">
        <v>135</v>
      </c>
      <c r="BP126" s="104">
        <v>9903</v>
      </c>
      <c r="BQ126" s="104">
        <v>9903</v>
      </c>
      <c r="BR126" s="18"/>
      <c r="BS126" s="104"/>
      <c r="BT126" s="104"/>
      <c r="BU126" s="104"/>
      <c r="BV126" s="104"/>
      <c r="BW126" s="61" t="s">
        <v>120</v>
      </c>
      <c r="BX126" s="61"/>
      <c r="BY126" s="61"/>
      <c r="BZ126" s="103">
        <v>1402</v>
      </c>
      <c r="CA126" s="61">
        <v>4946</v>
      </c>
      <c r="CG126" s="18"/>
      <c r="CI126" s="18"/>
      <c r="CK126" s="120"/>
      <c r="CL126" s="103"/>
      <c r="CN126" s="103"/>
      <c r="CP126" s="103"/>
      <c r="CQ126" s="103"/>
      <c r="CR126" s="20" t="s">
        <v>135</v>
      </c>
      <c r="CS126" s="66">
        <v>16858</v>
      </c>
      <c r="CT126" s="20" t="s">
        <v>120</v>
      </c>
      <c r="CU126" s="66">
        <v>1842</v>
      </c>
      <c r="CV126" s="66">
        <v>21590</v>
      </c>
      <c r="CX126" s="116"/>
      <c r="CZ126" s="106"/>
      <c r="DB126" s="107"/>
      <c r="DC126" s="66"/>
      <c r="DD126" s="66"/>
    </row>
    <row r="127" spans="1:108" x14ac:dyDescent="0.3">
      <c r="A127" s="68" t="s">
        <v>367</v>
      </c>
      <c r="B127" s="55"/>
      <c r="C127" s="61"/>
      <c r="D127" s="61"/>
      <c r="E127" s="55"/>
      <c r="F127" s="61"/>
      <c r="G127" s="61"/>
      <c r="I127" s="61"/>
      <c r="J127" s="61"/>
      <c r="K127" s="18" t="s">
        <v>192</v>
      </c>
      <c r="L127" s="18">
        <v>168077</v>
      </c>
      <c r="M127" s="18">
        <v>276870</v>
      </c>
      <c r="N127" s="55" t="s">
        <v>273</v>
      </c>
      <c r="O127" s="66">
        <v>80100</v>
      </c>
      <c r="P127" s="66">
        <v>115000</v>
      </c>
      <c r="Q127" s="20" t="s">
        <v>298</v>
      </c>
      <c r="R127" s="66">
        <v>55100</v>
      </c>
      <c r="S127" s="66">
        <v>72510</v>
      </c>
      <c r="T127" s="20" t="s">
        <v>273</v>
      </c>
      <c r="U127" s="66">
        <v>75000</v>
      </c>
      <c r="V127" s="66">
        <v>82800</v>
      </c>
      <c r="X127" s="61"/>
      <c r="Y127" s="61"/>
      <c r="Z127" s="20" t="s">
        <v>273</v>
      </c>
      <c r="AA127" s="103">
        <v>172093</v>
      </c>
      <c r="AB127" s="103">
        <v>206000</v>
      </c>
      <c r="AC127" s="55"/>
      <c r="AD127" s="55"/>
      <c r="AE127" s="61"/>
      <c r="AF127" s="55"/>
      <c r="AG127" s="55"/>
      <c r="AH127" s="55"/>
      <c r="AI127" s="15"/>
      <c r="AJ127" s="55"/>
      <c r="AK127" s="55"/>
      <c r="AL127" s="55"/>
      <c r="AM127" s="55"/>
      <c r="AO127" s="104"/>
      <c r="AP127" s="104"/>
      <c r="AQ127" s="104"/>
      <c r="AR127" s="104"/>
      <c r="AS127" s="104"/>
      <c r="AT127" s="104"/>
      <c r="AV127" s="55"/>
      <c r="AW127" s="61"/>
      <c r="AX127" s="55"/>
      <c r="AY127" s="55"/>
      <c r="BA127" s="61"/>
      <c r="BB127" s="61"/>
      <c r="BD127" s="61"/>
      <c r="BE127" s="61"/>
      <c r="BF127" s="18"/>
      <c r="BG127" s="18"/>
      <c r="BH127" s="18"/>
      <c r="BJ127" s="61"/>
      <c r="BK127" s="61"/>
      <c r="BM127" s="61"/>
      <c r="BN127" s="61"/>
      <c r="BP127" s="104"/>
      <c r="BQ127" s="104"/>
      <c r="BR127" s="18"/>
      <c r="BS127" s="104"/>
      <c r="BT127" s="104"/>
      <c r="BU127" s="104"/>
      <c r="BV127" s="104"/>
      <c r="BW127" s="18"/>
      <c r="BX127" s="61"/>
      <c r="BY127" s="61"/>
      <c r="BZ127" s="18"/>
      <c r="CA127" s="18"/>
      <c r="CG127" s="18"/>
      <c r="CI127" s="18"/>
      <c r="CK127" s="18"/>
      <c r="CL127" s="103"/>
      <c r="CN127" s="103"/>
      <c r="CP127" s="103"/>
      <c r="CQ127" s="103"/>
      <c r="CX127" s="116"/>
      <c r="CZ127" s="106"/>
      <c r="DB127" s="107"/>
      <c r="DC127" s="66"/>
      <c r="DD127" s="66"/>
    </row>
    <row r="128" spans="1:108" x14ac:dyDescent="0.3">
      <c r="A128" s="68" t="s">
        <v>493</v>
      </c>
      <c r="B128" s="55" t="s">
        <v>120</v>
      </c>
      <c r="C128" s="61">
        <v>1708</v>
      </c>
      <c r="D128" s="103">
        <v>9824</v>
      </c>
      <c r="E128" s="55" t="s">
        <v>120</v>
      </c>
      <c r="F128" s="61">
        <v>2608</v>
      </c>
      <c r="G128" s="104">
        <v>15703</v>
      </c>
      <c r="H128" s="20" t="s">
        <v>120</v>
      </c>
      <c r="I128" s="108">
        <v>11370</v>
      </c>
      <c r="J128" s="108">
        <v>59780</v>
      </c>
      <c r="K128" s="18"/>
      <c r="L128" s="18"/>
      <c r="M128" s="18"/>
      <c r="N128" s="55"/>
      <c r="O128" s="61"/>
      <c r="P128" s="61"/>
      <c r="R128" s="61"/>
      <c r="S128" s="61"/>
      <c r="U128" s="61"/>
      <c r="V128" s="61"/>
      <c r="X128" s="61"/>
      <c r="Y128" s="61"/>
      <c r="AA128" s="61"/>
      <c r="AB128" s="61"/>
      <c r="AD128" s="55"/>
      <c r="AE128" s="61"/>
      <c r="AF128" s="55"/>
      <c r="AG128" s="55"/>
      <c r="AH128" s="55"/>
      <c r="AI128" s="15"/>
      <c r="AJ128" s="55"/>
      <c r="AK128" s="55"/>
      <c r="AL128" s="55"/>
      <c r="AM128" s="55"/>
      <c r="AO128" s="104"/>
      <c r="AP128" s="104"/>
      <c r="AQ128" s="104"/>
      <c r="AR128" s="104"/>
      <c r="AS128" s="104"/>
      <c r="AT128" s="104"/>
      <c r="AV128" s="55"/>
      <c r="AW128" s="61"/>
      <c r="AX128" s="55"/>
      <c r="AY128" s="55"/>
      <c r="BA128" s="61"/>
      <c r="BB128" s="61"/>
      <c r="BD128" s="61"/>
      <c r="BE128" s="61"/>
      <c r="BF128" s="18"/>
      <c r="BG128" s="18"/>
      <c r="BH128" s="18"/>
      <c r="BJ128" s="61"/>
      <c r="BK128" s="61"/>
      <c r="BP128" s="104"/>
      <c r="BQ128" s="104"/>
      <c r="BR128" s="18"/>
      <c r="BS128" s="104"/>
      <c r="BT128" s="104"/>
      <c r="BU128" s="104"/>
      <c r="BV128" s="104"/>
      <c r="BW128" s="18"/>
      <c r="BX128" s="61"/>
      <c r="BY128" s="61"/>
      <c r="BZ128" s="18"/>
      <c r="CA128" s="18"/>
      <c r="CG128" s="18"/>
      <c r="CI128" s="18"/>
      <c r="CK128" s="18"/>
      <c r="CL128" s="103"/>
      <c r="CN128" s="103"/>
      <c r="CP128" s="103"/>
      <c r="CQ128" s="103"/>
      <c r="CX128" s="116"/>
      <c r="CZ128" s="106"/>
      <c r="DB128" s="107"/>
      <c r="DC128" s="66"/>
      <c r="DD128" s="66"/>
    </row>
    <row r="129" spans="1:108" x14ac:dyDescent="0.3">
      <c r="A129" s="68" t="s">
        <v>238</v>
      </c>
      <c r="B129" s="55"/>
      <c r="C129" s="61"/>
      <c r="D129" s="61"/>
      <c r="E129" s="55"/>
      <c r="F129" s="61"/>
      <c r="G129" s="61"/>
      <c r="I129" s="61"/>
      <c r="J129" s="61"/>
      <c r="K129" s="18"/>
      <c r="L129" s="18"/>
      <c r="M129" s="18"/>
      <c r="N129" s="55"/>
      <c r="O129" s="61"/>
      <c r="P129" s="61"/>
      <c r="R129" s="61"/>
      <c r="S129" s="61"/>
      <c r="U129" s="61"/>
      <c r="V129" s="61"/>
      <c r="X129" s="61"/>
      <c r="Y129" s="61"/>
      <c r="AA129" s="61"/>
      <c r="AB129" s="61"/>
      <c r="AC129" s="20" t="s">
        <v>125</v>
      </c>
      <c r="AD129" s="104">
        <v>1662</v>
      </c>
      <c r="AE129" s="104">
        <v>116340</v>
      </c>
      <c r="AF129" s="104">
        <v>4027</v>
      </c>
      <c r="AG129" s="104">
        <v>263660</v>
      </c>
      <c r="AH129" s="104">
        <v>3156</v>
      </c>
      <c r="AI129" s="104">
        <v>247030</v>
      </c>
      <c r="AJ129" s="104">
        <v>2667</v>
      </c>
      <c r="AK129" s="104">
        <v>230200</v>
      </c>
      <c r="AL129" s="104">
        <v>1922</v>
      </c>
      <c r="AM129" s="104">
        <v>192200</v>
      </c>
      <c r="AO129" s="104"/>
      <c r="AP129" s="104"/>
      <c r="AQ129" s="104"/>
      <c r="AR129" s="104"/>
      <c r="AS129" s="104"/>
      <c r="AT129" s="104"/>
      <c r="AV129" s="55"/>
      <c r="AW129" s="61"/>
      <c r="AX129" s="55"/>
      <c r="AY129" s="55"/>
      <c r="BA129" s="61"/>
      <c r="BB129" s="61"/>
      <c r="BD129" s="61"/>
      <c r="BE129" s="61"/>
      <c r="BF129" s="18"/>
      <c r="BG129" s="18"/>
      <c r="BH129" s="18"/>
      <c r="BJ129" s="61"/>
      <c r="BK129" s="61"/>
      <c r="BP129" s="104"/>
      <c r="BQ129" s="104"/>
      <c r="BR129" s="18" t="s">
        <v>279</v>
      </c>
      <c r="BS129" s="104">
        <v>359968</v>
      </c>
      <c r="BT129" s="104">
        <v>14215</v>
      </c>
      <c r="BU129" s="104">
        <v>864296</v>
      </c>
      <c r="BV129" s="104">
        <v>32000</v>
      </c>
      <c r="BW129" s="61" t="s">
        <v>120</v>
      </c>
      <c r="BX129" s="103">
        <v>5217</v>
      </c>
      <c r="BY129" s="103">
        <v>46146</v>
      </c>
      <c r="BZ129" s="103">
        <v>6376</v>
      </c>
      <c r="CA129" s="103">
        <v>54430</v>
      </c>
      <c r="CB129" s="103">
        <v>5607</v>
      </c>
      <c r="CC129" s="103">
        <v>49648</v>
      </c>
      <c r="CD129" s="103">
        <v>9017</v>
      </c>
      <c r="CE129" s="103">
        <v>63199</v>
      </c>
      <c r="CF129" s="103">
        <v>1927</v>
      </c>
      <c r="CG129" s="103">
        <v>17125</v>
      </c>
      <c r="CH129" s="20" t="s">
        <v>125</v>
      </c>
      <c r="CI129" s="120">
        <v>2323</v>
      </c>
      <c r="CJ129" s="20" t="s">
        <v>120</v>
      </c>
      <c r="CK129" s="120">
        <v>1364</v>
      </c>
      <c r="CL129" s="103">
        <v>5860</v>
      </c>
      <c r="CM129" s="20" t="s">
        <v>125</v>
      </c>
      <c r="CN129" s="103">
        <v>2796</v>
      </c>
      <c r="CO129" s="20" t="s">
        <v>120</v>
      </c>
      <c r="CP129" s="103">
        <v>1690</v>
      </c>
      <c r="CQ129" s="103">
        <v>8316</v>
      </c>
      <c r="CR129" s="20" t="s">
        <v>125</v>
      </c>
      <c r="CS129" s="66">
        <v>2168</v>
      </c>
      <c r="CT129" s="20" t="s">
        <v>120</v>
      </c>
      <c r="CU129" s="66">
        <v>1266</v>
      </c>
      <c r="CV129" s="66">
        <v>9566</v>
      </c>
      <c r="CW129" s="20" t="s">
        <v>125</v>
      </c>
      <c r="CX129" s="66">
        <v>2076</v>
      </c>
      <c r="CY129" s="20" t="s">
        <v>120</v>
      </c>
      <c r="CZ129" s="66">
        <v>1218</v>
      </c>
      <c r="DA129" s="66">
        <v>4761</v>
      </c>
      <c r="DB129" s="107"/>
      <c r="DC129" s="66"/>
      <c r="DD129" s="66"/>
    </row>
    <row r="130" spans="1:108" x14ac:dyDescent="0.3">
      <c r="A130" s="68" t="s">
        <v>450</v>
      </c>
      <c r="B130" s="55"/>
      <c r="C130" s="61"/>
      <c r="D130" s="61"/>
      <c r="E130" s="55"/>
      <c r="F130" s="61"/>
      <c r="G130" s="61"/>
      <c r="I130" s="61"/>
      <c r="J130" s="61"/>
      <c r="K130" s="18"/>
      <c r="L130" s="18"/>
      <c r="M130" s="18"/>
      <c r="N130" s="55"/>
      <c r="O130" s="61"/>
      <c r="P130" s="61"/>
      <c r="R130" s="61"/>
      <c r="S130" s="61"/>
      <c r="U130" s="61"/>
      <c r="V130" s="61"/>
      <c r="X130" s="61"/>
      <c r="Y130" s="61"/>
      <c r="AA130" s="61"/>
      <c r="AB130" s="61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O130" s="104"/>
      <c r="AP130" s="104"/>
      <c r="AQ130" s="104"/>
      <c r="AR130" s="104"/>
      <c r="AS130" s="104"/>
      <c r="AT130" s="104"/>
      <c r="AV130" s="55"/>
      <c r="AW130" s="61"/>
      <c r="AX130" s="55"/>
      <c r="AY130" s="55"/>
      <c r="AZ130" s="20" t="s">
        <v>125</v>
      </c>
      <c r="BA130" s="61">
        <v>3676</v>
      </c>
      <c r="BB130" s="61">
        <v>8822</v>
      </c>
      <c r="BD130" s="103"/>
      <c r="BE130" s="103"/>
      <c r="BF130" s="18"/>
      <c r="BG130" s="18"/>
      <c r="BH130" s="18"/>
      <c r="BJ130" s="61"/>
      <c r="BK130" s="61"/>
      <c r="BM130" s="61"/>
      <c r="BN130" s="61"/>
      <c r="BP130" s="104"/>
      <c r="BQ130" s="104"/>
      <c r="BR130" s="18"/>
      <c r="BS130" s="104"/>
      <c r="BT130" s="104"/>
      <c r="BU130" s="104"/>
      <c r="BV130" s="104"/>
      <c r="BW130" s="61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103"/>
      <c r="CI130" s="120"/>
      <c r="CK130" s="120"/>
      <c r="CL130" s="103"/>
      <c r="CN130" s="103"/>
      <c r="CP130" s="103"/>
      <c r="CQ130" s="103"/>
      <c r="CS130" s="66"/>
      <c r="CU130" s="66"/>
      <c r="CV130" s="66"/>
      <c r="CX130" s="66"/>
      <c r="CZ130" s="66"/>
      <c r="DA130" s="66"/>
      <c r="DB130" s="107"/>
      <c r="DC130" s="66"/>
      <c r="DD130" s="66"/>
    </row>
    <row r="131" spans="1:108" x14ac:dyDescent="0.3">
      <c r="A131" s="68" t="s">
        <v>299</v>
      </c>
      <c r="B131" s="55" t="s">
        <v>125</v>
      </c>
      <c r="C131" s="103">
        <v>590</v>
      </c>
      <c r="D131" s="103">
        <v>2216</v>
      </c>
      <c r="E131" s="55"/>
      <c r="F131" s="61"/>
      <c r="G131" s="61"/>
      <c r="H131" s="55" t="s">
        <v>125</v>
      </c>
      <c r="I131" s="66">
        <v>7890</v>
      </c>
      <c r="J131" s="66">
        <v>27850</v>
      </c>
      <c r="K131" s="18"/>
      <c r="L131" s="18"/>
      <c r="M131" s="18"/>
      <c r="N131" s="55"/>
      <c r="O131" s="61"/>
      <c r="P131" s="61"/>
      <c r="R131" s="61"/>
      <c r="S131" s="61"/>
      <c r="U131" s="61"/>
      <c r="V131" s="61"/>
      <c r="X131" s="61"/>
      <c r="Y131" s="61"/>
      <c r="AA131" s="61"/>
      <c r="AB131" s="61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O131" s="104"/>
      <c r="AP131" s="104"/>
      <c r="AQ131" s="104"/>
      <c r="AR131" s="104"/>
      <c r="AS131" s="104"/>
      <c r="AT131" s="104"/>
      <c r="AV131" s="55"/>
      <c r="AW131" s="61"/>
      <c r="AX131" s="55"/>
      <c r="AY131" s="55"/>
      <c r="BA131" s="61"/>
      <c r="BB131" s="61"/>
      <c r="BC131" s="20" t="s">
        <v>125</v>
      </c>
      <c r="BD131" s="103">
        <v>4859</v>
      </c>
      <c r="BE131" s="103">
        <v>11659</v>
      </c>
      <c r="BF131" s="18" t="s">
        <v>125</v>
      </c>
      <c r="BG131" s="18">
        <v>3624</v>
      </c>
      <c r="BH131" s="18">
        <v>8698</v>
      </c>
      <c r="BI131" s="20" t="s">
        <v>125</v>
      </c>
      <c r="BJ131" s="61">
        <v>3859</v>
      </c>
      <c r="BK131" s="61">
        <v>9261</v>
      </c>
      <c r="BL131" s="20" t="s">
        <v>125</v>
      </c>
      <c r="BM131" s="104">
        <v>3900</v>
      </c>
      <c r="BN131" s="104">
        <v>9360</v>
      </c>
      <c r="BO131" s="20" t="s">
        <v>125</v>
      </c>
      <c r="BP131" s="104">
        <v>7720</v>
      </c>
      <c r="BQ131" s="104">
        <v>18527</v>
      </c>
      <c r="BR131" s="18"/>
      <c r="BS131" s="104"/>
      <c r="BT131" s="104"/>
      <c r="BU131" s="104"/>
      <c r="BV131" s="104"/>
      <c r="BW131" s="61"/>
      <c r="BX131" s="103"/>
      <c r="BY131" s="103"/>
      <c r="BZ131" s="103"/>
      <c r="CA131" s="103"/>
      <c r="CB131" s="103"/>
      <c r="CC131" s="103"/>
      <c r="CD131" s="103"/>
      <c r="CE131" s="103"/>
      <c r="CF131" s="103"/>
      <c r="CG131" s="103"/>
      <c r="CI131" s="120"/>
      <c r="CK131" s="120"/>
      <c r="CL131" s="103"/>
      <c r="CN131" s="103"/>
      <c r="CP131" s="103"/>
      <c r="CQ131" s="103"/>
      <c r="CS131" s="66"/>
      <c r="CU131" s="66"/>
      <c r="CV131" s="66"/>
      <c r="CX131" s="66"/>
      <c r="CZ131" s="66"/>
      <c r="DA131" s="66"/>
      <c r="DB131" s="107"/>
      <c r="DC131" s="66"/>
      <c r="DD131" s="66"/>
    </row>
    <row r="132" spans="1:108" x14ac:dyDescent="0.3">
      <c r="A132" s="68" t="s">
        <v>494</v>
      </c>
      <c r="B132" s="55" t="s">
        <v>122</v>
      </c>
      <c r="C132" s="103">
        <v>6687</v>
      </c>
      <c r="D132" s="103">
        <v>105296</v>
      </c>
      <c r="E132" s="55" t="s">
        <v>122</v>
      </c>
      <c r="F132" s="104">
        <v>8620</v>
      </c>
      <c r="G132" s="104">
        <v>30582</v>
      </c>
      <c r="H132" s="55" t="s">
        <v>122</v>
      </c>
      <c r="I132" s="110">
        <v>8350</v>
      </c>
      <c r="J132" s="110">
        <v>35950</v>
      </c>
      <c r="K132" s="18"/>
      <c r="L132" s="18"/>
      <c r="M132" s="18"/>
      <c r="N132" s="55"/>
      <c r="O132" s="55"/>
      <c r="P132" s="55"/>
      <c r="R132" s="55"/>
      <c r="S132" s="55"/>
      <c r="U132" s="55"/>
      <c r="V132" s="55"/>
      <c r="AA132" s="55"/>
      <c r="AB132" s="55"/>
      <c r="AO132" s="104"/>
      <c r="AP132" s="104"/>
      <c r="AQ132" s="104"/>
      <c r="AR132" s="104"/>
      <c r="AS132" s="104"/>
      <c r="AT132" s="104"/>
      <c r="AV132" s="55"/>
      <c r="AW132" s="55"/>
      <c r="AX132" s="55"/>
      <c r="AY132" s="55"/>
      <c r="BD132" s="103"/>
      <c r="BE132" s="103"/>
      <c r="BF132" s="18"/>
      <c r="BG132" s="61"/>
      <c r="BH132" s="61"/>
      <c r="BJ132" s="55"/>
      <c r="BK132" s="55"/>
      <c r="BM132" s="104"/>
      <c r="BN132" s="104"/>
      <c r="BP132" s="104"/>
      <c r="BQ132" s="104"/>
      <c r="BR132" s="18"/>
      <c r="BS132" s="104"/>
      <c r="BT132" s="104"/>
      <c r="BU132" s="104"/>
      <c r="BV132" s="104"/>
      <c r="BX132" s="55"/>
      <c r="BY132" s="55"/>
      <c r="CI132" s="18"/>
      <c r="CK132" s="18"/>
      <c r="CL132" s="103"/>
      <c r="CQ132" s="103"/>
      <c r="DB132" s="107"/>
      <c r="DC132" s="66"/>
      <c r="DD132" s="66"/>
    </row>
    <row r="133" spans="1:108" x14ac:dyDescent="0.3">
      <c r="A133" s="73" t="s">
        <v>300</v>
      </c>
      <c r="C133" s="61"/>
      <c r="D133" s="61"/>
      <c r="E133" s="55"/>
      <c r="F133" s="61"/>
      <c r="G133" s="61"/>
      <c r="H133" s="55"/>
      <c r="I133" s="61"/>
      <c r="J133" s="61"/>
      <c r="K133" s="18" t="s">
        <v>122</v>
      </c>
      <c r="L133" s="18">
        <v>16300</v>
      </c>
      <c r="M133" s="18">
        <v>290000</v>
      </c>
      <c r="N133" s="55" t="s">
        <v>122</v>
      </c>
      <c r="O133" s="66">
        <v>27250</v>
      </c>
      <c r="P133" s="66">
        <v>340000</v>
      </c>
      <c r="Q133" s="20" t="s">
        <v>122</v>
      </c>
      <c r="R133" s="66">
        <v>17900</v>
      </c>
      <c r="S133" s="66">
        <v>216000</v>
      </c>
      <c r="T133" s="20" t="s">
        <v>122</v>
      </c>
      <c r="U133" s="66">
        <v>7121</v>
      </c>
      <c r="V133" s="66">
        <v>92570</v>
      </c>
      <c r="W133" s="20" t="s">
        <v>122</v>
      </c>
      <c r="X133" s="66">
        <v>3242</v>
      </c>
      <c r="Y133" s="66">
        <v>32900</v>
      </c>
      <c r="Z133" s="20" t="s">
        <v>122</v>
      </c>
      <c r="AA133" s="103">
        <v>6213</v>
      </c>
      <c r="AB133" s="103">
        <v>39762</v>
      </c>
      <c r="AC133" s="20" t="s">
        <v>122</v>
      </c>
      <c r="AD133" s="103">
        <v>2823</v>
      </c>
      <c r="AE133" s="104">
        <v>874720</v>
      </c>
      <c r="AF133" s="103">
        <v>3205</v>
      </c>
      <c r="AG133" s="104">
        <v>1119680</v>
      </c>
      <c r="AH133" s="103">
        <v>5382</v>
      </c>
      <c r="AI133" s="104">
        <v>1931100</v>
      </c>
      <c r="AJ133" s="103">
        <v>6240</v>
      </c>
      <c r="AK133" s="104">
        <v>2222340</v>
      </c>
      <c r="AL133" s="103">
        <v>7045</v>
      </c>
      <c r="AM133" s="104">
        <v>2465750</v>
      </c>
      <c r="AN133" s="20" t="s">
        <v>122</v>
      </c>
      <c r="AO133" s="104">
        <v>8688</v>
      </c>
      <c r="AP133" s="104">
        <v>138976</v>
      </c>
      <c r="AQ133" s="104">
        <v>6021</v>
      </c>
      <c r="AR133" s="104">
        <v>105970</v>
      </c>
      <c r="AS133" s="104">
        <v>6853</v>
      </c>
      <c r="AT133" s="104">
        <v>109648</v>
      </c>
      <c r="AU133" s="20" t="s">
        <v>122</v>
      </c>
      <c r="AV133" s="103">
        <v>7570</v>
      </c>
      <c r="AW133" s="103">
        <v>121120</v>
      </c>
      <c r="AX133" s="103">
        <v>8000</v>
      </c>
      <c r="AY133" s="103">
        <v>112000</v>
      </c>
      <c r="AZ133" s="20" t="s">
        <v>122</v>
      </c>
      <c r="BA133" s="104">
        <v>9171</v>
      </c>
      <c r="BB133" s="104">
        <v>110052</v>
      </c>
      <c r="BC133" s="20" t="s">
        <v>122</v>
      </c>
      <c r="BD133" s="103">
        <v>11817</v>
      </c>
      <c r="BE133" s="103">
        <v>127136</v>
      </c>
      <c r="BF133" s="18" t="s">
        <v>122</v>
      </c>
      <c r="BG133" s="18">
        <v>8211</v>
      </c>
      <c r="BH133" s="18">
        <v>73899</v>
      </c>
      <c r="BI133" s="20" t="s">
        <v>122</v>
      </c>
      <c r="BJ133" s="103">
        <v>7906</v>
      </c>
      <c r="BK133" s="103">
        <v>63248</v>
      </c>
      <c r="BL133" s="20" t="s">
        <v>122</v>
      </c>
      <c r="BM133" s="104">
        <v>7945</v>
      </c>
      <c r="BN133" s="104">
        <v>63560</v>
      </c>
      <c r="BO133" s="20" t="s">
        <v>122</v>
      </c>
      <c r="BP133" s="104">
        <v>7924</v>
      </c>
      <c r="BQ133" s="104">
        <v>47544</v>
      </c>
      <c r="BR133" s="18" t="s">
        <v>252</v>
      </c>
      <c r="BS133" s="104">
        <v>3400</v>
      </c>
      <c r="BT133" s="104">
        <v>5936</v>
      </c>
      <c r="BU133" s="104">
        <v>13060</v>
      </c>
      <c r="BV133" s="104">
        <v>26286</v>
      </c>
      <c r="BW133" s="61" t="s">
        <v>120</v>
      </c>
      <c r="BX133" s="61">
        <v>396</v>
      </c>
      <c r="BY133" s="103">
        <v>16057</v>
      </c>
      <c r="BZ133" s="61">
        <v>192</v>
      </c>
      <c r="CA133" s="103">
        <v>8445</v>
      </c>
      <c r="CB133" s="75">
        <v>41</v>
      </c>
      <c r="CC133" s="103">
        <v>1806</v>
      </c>
      <c r="CD133" s="75">
        <v>255</v>
      </c>
      <c r="CE133" s="103">
        <v>12081</v>
      </c>
      <c r="CF133" s="75">
        <v>466</v>
      </c>
      <c r="CG133" s="103">
        <v>18366</v>
      </c>
      <c r="CH133" s="20" t="s">
        <v>122</v>
      </c>
      <c r="CI133" s="120">
        <v>7257</v>
      </c>
      <c r="CJ133" s="20" t="s">
        <v>120</v>
      </c>
      <c r="CK133" s="120">
        <v>1599</v>
      </c>
      <c r="CL133" s="103">
        <v>52093</v>
      </c>
      <c r="CM133" s="20" t="s">
        <v>122</v>
      </c>
      <c r="CN133" s="103">
        <v>8579</v>
      </c>
      <c r="CO133" s="20" t="s">
        <v>120</v>
      </c>
      <c r="CP133" s="103">
        <v>1535</v>
      </c>
      <c r="CQ133" s="103">
        <v>35724</v>
      </c>
      <c r="CR133" s="20" t="s">
        <v>122</v>
      </c>
      <c r="CS133" s="66">
        <v>3824</v>
      </c>
      <c r="CT133" s="20" t="s">
        <v>120</v>
      </c>
      <c r="CU133" s="106">
        <v>806</v>
      </c>
      <c r="CV133" s="66">
        <v>24274</v>
      </c>
      <c r="CW133" s="20" t="s">
        <v>122</v>
      </c>
      <c r="CX133" s="108">
        <v>5256</v>
      </c>
      <c r="CY133" s="20" t="s">
        <v>120</v>
      </c>
      <c r="CZ133" s="106">
        <v>726</v>
      </c>
      <c r="DA133" s="185">
        <v>49380</v>
      </c>
      <c r="DB133" s="107"/>
      <c r="DC133" s="66"/>
      <c r="DD133" s="66"/>
    </row>
    <row r="134" spans="1:108" x14ac:dyDescent="0.3">
      <c r="A134" s="72" t="s">
        <v>495</v>
      </c>
      <c r="B134" s="55" t="s">
        <v>57</v>
      </c>
      <c r="C134" s="103">
        <v>41575</v>
      </c>
      <c r="D134" s="103">
        <v>107579</v>
      </c>
      <c r="E134" s="55" t="s">
        <v>57</v>
      </c>
      <c r="F134" s="104">
        <v>49875</v>
      </c>
      <c r="G134" s="104">
        <v>128675</v>
      </c>
      <c r="H134" s="55" t="s">
        <v>119</v>
      </c>
      <c r="I134" s="66">
        <v>61371</v>
      </c>
      <c r="J134" s="66">
        <v>252185</v>
      </c>
      <c r="K134" s="18"/>
      <c r="L134" s="18"/>
      <c r="M134" s="18"/>
      <c r="O134" s="61"/>
      <c r="P134" s="61"/>
      <c r="R134" s="61"/>
      <c r="S134" s="61"/>
      <c r="U134" s="61"/>
      <c r="V134" s="61"/>
      <c r="X134" s="61"/>
      <c r="Y134" s="61"/>
      <c r="AA134" s="61"/>
      <c r="AB134" s="61"/>
      <c r="AC134" s="20" t="s">
        <v>135</v>
      </c>
      <c r="AD134" s="103">
        <v>2659</v>
      </c>
      <c r="AE134" s="104">
        <v>275960</v>
      </c>
      <c r="AF134" s="103">
        <v>2346</v>
      </c>
      <c r="AG134" s="104">
        <v>337240</v>
      </c>
      <c r="AH134" s="103">
        <v>3783</v>
      </c>
      <c r="AI134" s="104">
        <v>567160</v>
      </c>
      <c r="AJ134" s="103">
        <v>3070</v>
      </c>
      <c r="AK134" s="104">
        <v>460500</v>
      </c>
      <c r="AL134" s="103">
        <v>10553</v>
      </c>
      <c r="AM134" s="104">
        <v>1752830</v>
      </c>
      <c r="AN134" s="20" t="s">
        <v>135</v>
      </c>
      <c r="AO134" s="104">
        <v>5235</v>
      </c>
      <c r="AP134" s="104">
        <v>40568</v>
      </c>
      <c r="AQ134" s="104">
        <v>2478</v>
      </c>
      <c r="AR134" s="104">
        <v>32525</v>
      </c>
      <c r="AS134" s="104">
        <v>3819</v>
      </c>
      <c r="AT134" s="104">
        <v>44396</v>
      </c>
      <c r="AU134" s="20" t="s">
        <v>135</v>
      </c>
      <c r="AV134" s="103">
        <v>4683</v>
      </c>
      <c r="AW134" s="103">
        <v>35610</v>
      </c>
      <c r="AX134" s="103">
        <v>1779</v>
      </c>
      <c r="AY134" s="103">
        <v>10388</v>
      </c>
      <c r="BA134" s="61"/>
      <c r="BB134" s="61"/>
      <c r="BC134" s="20" t="s">
        <v>57</v>
      </c>
      <c r="BD134" s="103">
        <v>2324</v>
      </c>
      <c r="BE134" s="103">
        <v>15115</v>
      </c>
      <c r="BF134" s="18" t="s">
        <v>57</v>
      </c>
      <c r="BG134" s="18">
        <v>1721</v>
      </c>
      <c r="BH134" s="18">
        <v>10326</v>
      </c>
      <c r="BI134" s="20" t="s">
        <v>57</v>
      </c>
      <c r="BJ134" s="103">
        <v>1974</v>
      </c>
      <c r="BK134" s="103">
        <v>9475</v>
      </c>
      <c r="BL134" s="20" t="s">
        <v>57</v>
      </c>
      <c r="BM134" s="104">
        <v>1930</v>
      </c>
      <c r="BN134" s="104">
        <v>8000</v>
      </c>
      <c r="BO134" s="20" t="s">
        <v>135</v>
      </c>
      <c r="BP134" s="104">
        <v>2072</v>
      </c>
      <c r="BQ134" s="104">
        <v>5179</v>
      </c>
      <c r="BS134" s="104"/>
      <c r="BT134" s="104"/>
      <c r="BU134" s="104"/>
      <c r="BV134" s="104"/>
      <c r="BW134" s="18"/>
      <c r="BX134" s="18"/>
      <c r="BY134" s="18"/>
      <c r="CL134" s="103"/>
      <c r="CN134" s="103"/>
      <c r="CP134" s="103"/>
      <c r="CQ134" s="103"/>
      <c r="DC134" s="66"/>
      <c r="DD134" s="66"/>
    </row>
    <row r="135" spans="1:108" x14ac:dyDescent="0.3">
      <c r="A135" s="73" t="s">
        <v>301</v>
      </c>
      <c r="C135" s="103"/>
      <c r="D135" s="112"/>
      <c r="E135" s="55"/>
      <c r="F135" s="61"/>
      <c r="G135" s="61"/>
      <c r="H135" s="55"/>
      <c r="I135" s="61"/>
      <c r="J135" s="112"/>
      <c r="K135" s="18"/>
      <c r="L135" s="18"/>
      <c r="M135" s="18"/>
      <c r="N135" s="55"/>
      <c r="O135" s="106"/>
      <c r="P135" s="66"/>
      <c r="R135" s="73"/>
      <c r="S135" s="66"/>
      <c r="U135" s="106"/>
      <c r="V135" s="66"/>
      <c r="X135" s="106"/>
      <c r="Y135" s="66"/>
      <c r="AA135" s="61"/>
      <c r="AB135" s="103"/>
      <c r="AD135" s="61"/>
      <c r="AE135" s="104"/>
      <c r="AF135" s="61"/>
      <c r="AG135" s="104"/>
      <c r="AH135" s="61"/>
      <c r="AI135" s="104"/>
      <c r="AJ135" s="61"/>
      <c r="AK135" s="104"/>
      <c r="AL135" s="61"/>
      <c r="AM135" s="113"/>
      <c r="AO135" s="104"/>
      <c r="AP135" s="104"/>
      <c r="AQ135" s="104"/>
      <c r="AR135" s="104"/>
      <c r="AS135" s="104"/>
      <c r="AT135" s="104"/>
      <c r="AV135" s="55"/>
      <c r="AW135" s="55"/>
      <c r="AX135" s="55"/>
      <c r="AY135" s="55"/>
      <c r="BA135" s="61"/>
      <c r="BB135" s="61"/>
      <c r="BC135" s="61" t="s">
        <v>160</v>
      </c>
      <c r="BD135" s="103">
        <v>3136</v>
      </c>
      <c r="BE135" s="103">
        <v>6632</v>
      </c>
      <c r="BF135" s="18" t="s">
        <v>160</v>
      </c>
      <c r="BG135" s="18">
        <v>5018</v>
      </c>
      <c r="BH135" s="18">
        <v>25090</v>
      </c>
      <c r="BI135" s="20" t="s">
        <v>160</v>
      </c>
      <c r="BJ135" s="103">
        <v>5823</v>
      </c>
      <c r="BK135" s="103">
        <v>11646</v>
      </c>
      <c r="BL135" s="55" t="s">
        <v>160</v>
      </c>
      <c r="BM135" s="104">
        <v>5744</v>
      </c>
      <c r="BN135" s="104">
        <v>11488</v>
      </c>
      <c r="BO135" s="20" t="s">
        <v>160</v>
      </c>
      <c r="BP135" s="104">
        <v>52060</v>
      </c>
      <c r="BQ135" s="104">
        <v>275100</v>
      </c>
      <c r="BR135" s="18"/>
      <c r="BS135" s="104"/>
      <c r="BT135" s="104"/>
      <c r="BU135" s="104"/>
      <c r="BV135" s="104"/>
      <c r="BW135" s="61" t="s">
        <v>120</v>
      </c>
      <c r="BX135" s="103">
        <v>1802</v>
      </c>
      <c r="BY135" s="103">
        <v>19121</v>
      </c>
      <c r="BZ135" s="103">
        <v>15651</v>
      </c>
      <c r="CA135" s="103">
        <v>57076</v>
      </c>
      <c r="CB135" s="103">
        <v>6180</v>
      </c>
      <c r="CC135" s="103">
        <v>104512</v>
      </c>
      <c r="CD135" s="103">
        <v>12015</v>
      </c>
      <c r="CE135" s="103">
        <v>80460</v>
      </c>
      <c r="CF135" s="103">
        <v>6524</v>
      </c>
      <c r="CG135" s="103">
        <v>37780</v>
      </c>
      <c r="CI135" s="18"/>
      <c r="CK135" s="120"/>
      <c r="CL135" s="103"/>
      <c r="CN135" s="103"/>
      <c r="CP135" s="103"/>
      <c r="CQ135" s="103"/>
      <c r="CS135" s="106"/>
      <c r="CU135" s="66"/>
      <c r="CX135" s="122"/>
      <c r="CZ135" s="66"/>
      <c r="DC135" s="66"/>
      <c r="DD135" s="66"/>
    </row>
    <row r="136" spans="1:108" x14ac:dyDescent="0.3">
      <c r="B136" s="18"/>
      <c r="C136" s="18"/>
      <c r="D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D136" s="18"/>
      <c r="AE136" s="18"/>
      <c r="AO136" s="104"/>
      <c r="AP136" s="104"/>
      <c r="AQ136" s="104"/>
      <c r="AR136" s="104"/>
      <c r="AS136" s="104"/>
      <c r="AT136" s="104"/>
      <c r="AV136" s="18"/>
      <c r="AW136" s="18"/>
      <c r="AX136" s="18"/>
      <c r="AY136" s="18"/>
      <c r="BP136" s="104"/>
      <c r="BQ136" s="104"/>
      <c r="BS136" s="104"/>
      <c r="BT136" s="104"/>
      <c r="BU136" s="104"/>
      <c r="BV136" s="104"/>
      <c r="CL136" s="103"/>
      <c r="CN136" s="103"/>
      <c r="CP136" s="103"/>
      <c r="CQ136" s="103"/>
    </row>
    <row r="137" spans="1:108" x14ac:dyDescent="0.3">
      <c r="B137" s="18"/>
      <c r="C137" s="18"/>
      <c r="D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D137" s="18"/>
      <c r="AE137" s="18"/>
      <c r="AO137" s="104"/>
      <c r="AP137" s="104"/>
      <c r="AQ137" s="104"/>
      <c r="AR137" s="104"/>
      <c r="AS137" s="104"/>
      <c r="AT137" s="104"/>
      <c r="AV137" s="18"/>
      <c r="AW137" s="18"/>
      <c r="AX137" s="18"/>
      <c r="AY137" s="18"/>
      <c r="BP137" s="104"/>
      <c r="BQ137" s="104"/>
      <c r="BS137" s="104"/>
      <c r="BT137" s="104"/>
      <c r="BU137" s="104"/>
      <c r="BV137" s="104"/>
      <c r="CL137" s="103"/>
      <c r="CN137" s="103"/>
      <c r="CP137" s="103"/>
      <c r="CQ137" s="103"/>
    </row>
    <row r="138" spans="1:108" x14ac:dyDescent="0.3">
      <c r="B138" s="18"/>
      <c r="C138" s="18"/>
      <c r="D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D138" s="18"/>
      <c r="AE138" s="18"/>
      <c r="AO138" s="104"/>
      <c r="AP138" s="104"/>
      <c r="AQ138" s="104"/>
      <c r="AR138" s="104"/>
      <c r="AS138" s="104"/>
      <c r="AT138" s="104"/>
      <c r="AU138" s="18"/>
      <c r="AV138" s="18"/>
      <c r="AW138" s="18"/>
      <c r="AX138" s="18"/>
      <c r="AY138" s="18"/>
      <c r="BP138" s="104"/>
      <c r="BQ138" s="104"/>
      <c r="BS138" s="104"/>
      <c r="BT138" s="104"/>
      <c r="BU138" s="104"/>
      <c r="BV138" s="104"/>
      <c r="CL138" s="103"/>
      <c r="CN138" s="103"/>
      <c r="CP138" s="103"/>
      <c r="CQ138" s="103"/>
    </row>
    <row r="139" spans="1:108" x14ac:dyDescent="0.3">
      <c r="B139" s="18"/>
      <c r="C139" s="18"/>
      <c r="D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D139" s="18"/>
      <c r="AE139" s="18"/>
      <c r="AO139" s="104"/>
      <c r="AP139" s="104"/>
      <c r="AQ139" s="104"/>
      <c r="AR139" s="104"/>
      <c r="AS139" s="104"/>
      <c r="AT139" s="104"/>
      <c r="AU139" s="18"/>
      <c r="AV139" s="18"/>
      <c r="AW139" s="18"/>
      <c r="AX139" s="18"/>
      <c r="AY139" s="18"/>
      <c r="BP139" s="104"/>
      <c r="BQ139" s="104"/>
      <c r="BS139" s="104"/>
      <c r="BT139" s="104"/>
      <c r="BU139" s="104"/>
      <c r="BV139" s="104"/>
      <c r="CL139" s="103"/>
      <c r="CN139" s="103"/>
      <c r="CP139" s="103"/>
      <c r="CQ139" s="103"/>
    </row>
    <row r="140" spans="1:108" x14ac:dyDescent="0.3"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D140" s="18"/>
      <c r="AE140" s="18"/>
      <c r="AO140" s="104"/>
      <c r="AP140" s="104"/>
      <c r="AQ140" s="104"/>
      <c r="AR140" s="104"/>
      <c r="AS140" s="104"/>
      <c r="AT140" s="104"/>
      <c r="AU140" s="18"/>
      <c r="AV140" s="18"/>
      <c r="AW140" s="18"/>
      <c r="AX140" s="18"/>
      <c r="AY140" s="18"/>
      <c r="BP140" s="104"/>
      <c r="BQ140" s="104"/>
      <c r="BS140" s="104"/>
      <c r="BT140" s="104"/>
      <c r="BU140" s="104"/>
      <c r="BV140" s="104"/>
      <c r="CL140" s="103"/>
      <c r="CN140" s="103"/>
      <c r="CP140" s="103"/>
      <c r="CQ140" s="103"/>
    </row>
    <row r="141" spans="1:108" x14ac:dyDescent="0.3"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D141" s="18"/>
      <c r="AE141" s="18"/>
      <c r="AS141" s="18"/>
      <c r="AU141" s="18"/>
      <c r="AV141" s="18"/>
      <c r="AW141" s="18"/>
      <c r="AX141" s="18"/>
      <c r="AY141" s="18"/>
      <c r="BP141" s="104"/>
      <c r="BQ141" s="104"/>
      <c r="BS141" s="104"/>
      <c r="BT141" s="104"/>
      <c r="BU141" s="104"/>
      <c r="BV141" s="104"/>
      <c r="CL141" s="103"/>
      <c r="CN141" s="103"/>
      <c r="CP141" s="103"/>
      <c r="CQ141" s="103"/>
    </row>
    <row r="142" spans="1:108" x14ac:dyDescent="0.3"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D142" s="18"/>
      <c r="AE142" s="18"/>
      <c r="AS142" s="18"/>
      <c r="AU142" s="18"/>
      <c r="AV142" s="18"/>
      <c r="AW142" s="18"/>
      <c r="AX142" s="18"/>
      <c r="AY142" s="18"/>
      <c r="BP142" s="104"/>
      <c r="BQ142" s="104"/>
      <c r="BS142" s="104"/>
      <c r="BT142" s="104"/>
      <c r="BU142" s="104"/>
      <c r="BV142" s="104"/>
      <c r="CL142" s="103"/>
      <c r="CN142" s="103"/>
      <c r="CP142" s="103"/>
      <c r="CQ142" s="103"/>
    </row>
    <row r="143" spans="1:108" x14ac:dyDescent="0.3"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D143" s="18"/>
      <c r="AE143" s="18"/>
      <c r="AS143" s="18"/>
      <c r="AU143" s="18"/>
      <c r="AV143" s="18"/>
      <c r="AW143" s="18"/>
      <c r="AX143" s="18"/>
      <c r="AY143" s="18"/>
      <c r="BP143" s="104"/>
      <c r="BQ143" s="104"/>
      <c r="BS143" s="104"/>
      <c r="BT143" s="104"/>
      <c r="BU143" s="104"/>
      <c r="BV143" s="104"/>
      <c r="CL143" s="103"/>
      <c r="CN143" s="103"/>
      <c r="CP143" s="103"/>
      <c r="CQ143" s="103"/>
      <c r="DB143" s="20"/>
    </row>
    <row r="144" spans="1:108" x14ac:dyDescent="0.3"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D144" s="18"/>
      <c r="AE144" s="18"/>
      <c r="AS144" s="18"/>
      <c r="AU144" s="18"/>
      <c r="AV144" s="18"/>
      <c r="AW144" s="18"/>
      <c r="AX144" s="18"/>
      <c r="AY144" s="18"/>
      <c r="BP144" s="104"/>
      <c r="BQ144" s="104"/>
      <c r="BS144" s="104"/>
      <c r="BT144" s="104"/>
      <c r="BU144" s="104"/>
      <c r="BV144" s="104"/>
      <c r="CL144" s="103"/>
      <c r="CN144" s="103"/>
      <c r="CP144" s="103"/>
      <c r="CQ144" s="103"/>
      <c r="DB144" s="20"/>
    </row>
    <row r="145" spans="2:106" x14ac:dyDescent="0.3"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D145" s="18"/>
      <c r="AE145" s="18"/>
      <c r="AS145" s="18"/>
      <c r="AU145" s="18"/>
      <c r="AV145" s="18"/>
      <c r="AW145" s="18"/>
      <c r="AX145" s="18"/>
      <c r="AY145" s="18"/>
      <c r="BP145" s="104"/>
      <c r="BQ145" s="104"/>
      <c r="BS145" s="104"/>
      <c r="BT145" s="104"/>
      <c r="BU145" s="104"/>
      <c r="BV145" s="104"/>
      <c r="CN145" s="103"/>
      <c r="CP145" s="103"/>
      <c r="CQ145" s="103"/>
      <c r="DB145" s="20"/>
    </row>
    <row r="146" spans="2:106" x14ac:dyDescent="0.3"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D146" s="18"/>
      <c r="AE146" s="18"/>
      <c r="AS146" s="18"/>
      <c r="AU146" s="18"/>
      <c r="AV146" s="18"/>
      <c r="AW146" s="18"/>
      <c r="AX146" s="18"/>
      <c r="AY146" s="18"/>
      <c r="BP146" s="104"/>
      <c r="BQ146" s="104"/>
      <c r="BS146" s="104"/>
      <c r="BT146" s="104"/>
      <c r="BU146" s="104"/>
      <c r="BV146" s="104"/>
      <c r="DB146" s="20"/>
    </row>
    <row r="147" spans="2:106" x14ac:dyDescent="0.3"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D147" s="18"/>
      <c r="AE147" s="18"/>
      <c r="AS147" s="18"/>
      <c r="AU147" s="18"/>
      <c r="AV147" s="18"/>
      <c r="AW147" s="18"/>
      <c r="AX147" s="18"/>
      <c r="AY147" s="18"/>
      <c r="BP147" s="104"/>
      <c r="BQ147" s="104"/>
      <c r="BS147" s="104"/>
      <c r="BT147" s="104"/>
      <c r="BU147" s="104"/>
      <c r="BV147" s="104"/>
      <c r="DB147" s="20"/>
    </row>
    <row r="148" spans="2:106" x14ac:dyDescent="0.3"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D148" s="18"/>
      <c r="AE148" s="18"/>
      <c r="AS148" s="18"/>
      <c r="AU148" s="18"/>
      <c r="AV148" s="18"/>
      <c r="AW148" s="18"/>
      <c r="AX148" s="18"/>
      <c r="AY148" s="18"/>
      <c r="BP148" s="104"/>
      <c r="BQ148" s="104"/>
      <c r="BS148" s="104"/>
      <c r="BT148" s="104"/>
      <c r="BU148" s="104"/>
      <c r="BV148" s="104"/>
      <c r="DB148" s="20"/>
    </row>
    <row r="149" spans="2:106" x14ac:dyDescent="0.3"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D149" s="18"/>
      <c r="AE149" s="18"/>
      <c r="AS149" s="18"/>
      <c r="AU149" s="18"/>
      <c r="AV149" s="18"/>
      <c r="AW149" s="18"/>
      <c r="AX149" s="18"/>
      <c r="AY149" s="18"/>
      <c r="BP149" s="104"/>
      <c r="BQ149" s="104"/>
      <c r="BS149" s="104"/>
      <c r="BT149" s="104"/>
      <c r="BU149" s="104"/>
      <c r="BV149" s="104"/>
      <c r="DB149" s="20"/>
    </row>
    <row r="150" spans="2:106" x14ac:dyDescent="0.3"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D150" s="18"/>
      <c r="AE150" s="18"/>
      <c r="AS150" s="18"/>
      <c r="AU150" s="18"/>
      <c r="AV150" s="18"/>
      <c r="AW150" s="18"/>
      <c r="AX150" s="18"/>
      <c r="AY150" s="18"/>
      <c r="BP150" s="104"/>
      <c r="BQ150" s="104"/>
      <c r="BS150" s="104"/>
      <c r="BT150" s="104"/>
      <c r="BU150" s="104"/>
      <c r="BV150" s="104"/>
      <c r="DB150" s="20"/>
    </row>
    <row r="151" spans="2:106" x14ac:dyDescent="0.3"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D151" s="18"/>
      <c r="AE151" s="18"/>
      <c r="AS151" s="18"/>
      <c r="AU151" s="18"/>
      <c r="AV151" s="18"/>
      <c r="AW151" s="18"/>
      <c r="AX151" s="18"/>
      <c r="AY151" s="18"/>
      <c r="BP151" s="104"/>
      <c r="BQ151" s="104"/>
      <c r="BS151" s="104"/>
      <c r="BT151" s="104"/>
      <c r="BU151" s="104"/>
      <c r="BV151" s="104"/>
      <c r="DB151" s="20"/>
    </row>
    <row r="152" spans="2:106" x14ac:dyDescent="0.3"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D152" s="18"/>
      <c r="AE152" s="18"/>
      <c r="AS152" s="18"/>
      <c r="AU152" s="18"/>
      <c r="AV152" s="18"/>
      <c r="AW152" s="18"/>
      <c r="AX152" s="18"/>
      <c r="AY152" s="18"/>
      <c r="BP152" s="104"/>
      <c r="BQ152" s="104"/>
      <c r="BS152" s="104"/>
      <c r="BT152" s="104"/>
      <c r="BU152" s="104"/>
      <c r="BV152" s="104"/>
      <c r="DB152" s="20"/>
    </row>
    <row r="153" spans="2:106" x14ac:dyDescent="0.3"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D153" s="18"/>
      <c r="AE153" s="18"/>
      <c r="AS153" s="18"/>
      <c r="AU153" s="18"/>
      <c r="AV153" s="18"/>
      <c r="AW153" s="18"/>
      <c r="AX153" s="18"/>
      <c r="AY153" s="18"/>
      <c r="BP153" s="104"/>
      <c r="BQ153" s="104"/>
      <c r="BS153" s="104"/>
      <c r="BT153" s="104"/>
      <c r="BU153" s="104"/>
      <c r="BV153" s="104"/>
      <c r="DB153" s="20"/>
    </row>
    <row r="154" spans="2:106" x14ac:dyDescent="0.3"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D154" s="18"/>
      <c r="AE154" s="18"/>
      <c r="AS154" s="18"/>
      <c r="AU154" s="18"/>
      <c r="AV154" s="18"/>
      <c r="AW154" s="18"/>
      <c r="AX154" s="18"/>
      <c r="AY154" s="18"/>
      <c r="BP154" s="104"/>
      <c r="BQ154" s="104"/>
      <c r="BS154" s="104"/>
      <c r="BT154" s="104"/>
      <c r="BU154" s="104"/>
      <c r="BV154" s="104"/>
      <c r="DB154" s="20"/>
    </row>
    <row r="155" spans="2:106" x14ac:dyDescent="0.3"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D155" s="18"/>
      <c r="AE155" s="18"/>
      <c r="AS155" s="18"/>
      <c r="AU155" s="18"/>
      <c r="AV155" s="18"/>
      <c r="AW155" s="18"/>
      <c r="AX155" s="18"/>
      <c r="AY155" s="18"/>
      <c r="BS155" s="104"/>
      <c r="BT155" s="104"/>
      <c r="BU155" s="104"/>
      <c r="BV155" s="104"/>
      <c r="DB155" s="20"/>
    </row>
    <row r="156" spans="2:106" x14ac:dyDescent="0.3"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D156" s="18"/>
      <c r="AE156" s="18"/>
      <c r="AS156" s="18"/>
      <c r="AU156" s="18"/>
      <c r="AV156" s="18"/>
      <c r="AW156" s="18"/>
      <c r="AX156" s="18"/>
      <c r="AY156" s="18"/>
      <c r="BS156" s="104"/>
      <c r="BT156" s="104"/>
      <c r="BU156" s="104"/>
      <c r="BV156" s="104"/>
      <c r="DB156" s="20"/>
    </row>
    <row r="157" spans="2:106" x14ac:dyDescent="0.3"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D157" s="18"/>
      <c r="AE157" s="18"/>
      <c r="AS157" s="18"/>
      <c r="AU157" s="18"/>
      <c r="AV157" s="18"/>
      <c r="AW157" s="18"/>
      <c r="AX157" s="18"/>
      <c r="AY157" s="18"/>
      <c r="BS157" s="104"/>
      <c r="BT157" s="104"/>
      <c r="BU157" s="104"/>
      <c r="BV157" s="104"/>
      <c r="DB157" s="20"/>
    </row>
    <row r="158" spans="2:106" x14ac:dyDescent="0.3"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D158" s="18"/>
      <c r="AE158" s="18"/>
      <c r="BS158" s="104"/>
      <c r="BT158" s="104"/>
      <c r="BU158" s="104"/>
      <c r="BV158" s="104"/>
      <c r="DB158" s="20"/>
    </row>
    <row r="159" spans="2:106" x14ac:dyDescent="0.3"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D159" s="18"/>
      <c r="AE159" s="18"/>
      <c r="DB159" s="20"/>
    </row>
    <row r="160" spans="2:106" x14ac:dyDescent="0.3"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D160" s="18"/>
      <c r="AE160" s="18"/>
      <c r="DB160" s="20"/>
    </row>
    <row r="161" spans="2:106" x14ac:dyDescent="0.3"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D161" s="18"/>
      <c r="AE161" s="18"/>
      <c r="DB161" s="20"/>
    </row>
    <row r="162" spans="2:106" x14ac:dyDescent="0.3"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D162" s="18"/>
      <c r="AE162" s="18"/>
      <c r="DB162" s="20"/>
    </row>
    <row r="163" spans="2:106" x14ac:dyDescent="0.3"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D163" s="18"/>
      <c r="AE163" s="18"/>
      <c r="DB163" s="20"/>
    </row>
    <row r="164" spans="2:106" x14ac:dyDescent="0.3"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D164" s="18"/>
      <c r="AE164" s="18"/>
      <c r="DB164" s="20"/>
    </row>
    <row r="165" spans="2:106" x14ac:dyDescent="0.3"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D165" s="18"/>
      <c r="AE165" s="18"/>
      <c r="DB165" s="20"/>
    </row>
    <row r="166" spans="2:106" x14ac:dyDescent="0.3"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D166" s="18"/>
      <c r="AE166" s="18"/>
      <c r="DB166" s="20"/>
    </row>
  </sheetData>
  <mergeCells count="75">
    <mergeCell ref="CM2:CQ2"/>
    <mergeCell ref="CR2:CV2"/>
    <mergeCell ref="CW2:DA2"/>
    <mergeCell ref="DB2:DD2"/>
    <mergeCell ref="DD58:DD59"/>
    <mergeCell ref="AZ2:BB2"/>
    <mergeCell ref="BC2:BE2"/>
    <mergeCell ref="BF2:BH2"/>
    <mergeCell ref="CH2:CL2"/>
    <mergeCell ref="BL2:BN2"/>
    <mergeCell ref="BO2:BQ2"/>
    <mergeCell ref="BR2:BT2"/>
    <mergeCell ref="BU2:BV2"/>
    <mergeCell ref="BW2:BY2"/>
    <mergeCell ref="BZ2:CA2"/>
    <mergeCell ref="CB2:CC2"/>
    <mergeCell ref="CD2:CE2"/>
    <mergeCell ref="CF2:CG2"/>
    <mergeCell ref="AN2:AP2"/>
    <mergeCell ref="AQ2:AR2"/>
    <mergeCell ref="AS2:AT2"/>
    <mergeCell ref="AU2:AW2"/>
    <mergeCell ref="AX2:AY2"/>
    <mergeCell ref="CD1:CE1"/>
    <mergeCell ref="AH2:AI2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G2"/>
    <mergeCell ref="BI2:BK2"/>
    <mergeCell ref="AJ2:AK2"/>
    <mergeCell ref="AL2:AM2"/>
    <mergeCell ref="BR1:BT1"/>
    <mergeCell ref="BU1:BV1"/>
    <mergeCell ref="BW1:BY1"/>
    <mergeCell ref="BZ1:CA1"/>
    <mergeCell ref="CB1:CC1"/>
    <mergeCell ref="AF1:AG1"/>
    <mergeCell ref="AH1:AI1"/>
    <mergeCell ref="AJ1:AK1"/>
    <mergeCell ref="AL1:AM1"/>
    <mergeCell ref="BO1:BQ1"/>
    <mergeCell ref="AN1:AP1"/>
    <mergeCell ref="AQ1:AR1"/>
    <mergeCell ref="AS1:AT1"/>
    <mergeCell ref="AU1:AW1"/>
    <mergeCell ref="AX1:AY1"/>
    <mergeCell ref="AZ1:BB1"/>
    <mergeCell ref="BC1:BE1"/>
    <mergeCell ref="BF1:BH1"/>
    <mergeCell ref="BI1:BK1"/>
    <mergeCell ref="BL1:BN1"/>
    <mergeCell ref="Q1:S1"/>
    <mergeCell ref="T1:V1"/>
    <mergeCell ref="W1:Y1"/>
    <mergeCell ref="Z1:AB1"/>
    <mergeCell ref="AC1:AE1"/>
    <mergeCell ref="B1:D1"/>
    <mergeCell ref="E1:G1"/>
    <mergeCell ref="H1:J1"/>
    <mergeCell ref="K1:M1"/>
    <mergeCell ref="N1:P1"/>
    <mergeCell ref="DB1:DD1"/>
    <mergeCell ref="CF1:CG1"/>
    <mergeCell ref="CH1:CL1"/>
    <mergeCell ref="CM1:CQ1"/>
    <mergeCell ref="CR1:CV1"/>
    <mergeCell ref="CW1:DA1"/>
  </mergeCells>
  <pageMargins left="0.75" right="0.75" top="1" bottom="1" header="0.5" footer="0.5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61"/>
  <sheetViews>
    <sheetView topLeftCell="A4" zoomScale="76" zoomScaleNormal="76" workbookViewId="0">
      <pane xSplit="3" ySplit="3" topLeftCell="D230" activePane="bottomRight" state="frozen"/>
      <selection activeCell="A4" sqref="A4"/>
      <selection pane="topRight" activeCell="D4" sqref="D4"/>
      <selection pane="bottomLeft" activeCell="A7" sqref="A7"/>
      <selection pane="bottomRight" activeCell="A143" sqref="A143"/>
    </sheetView>
  </sheetViews>
  <sheetFormatPr defaultColWidth="9.109375" defaultRowHeight="14.4" x14ac:dyDescent="0.3"/>
  <cols>
    <col min="1" max="1" width="29.88671875" style="55" customWidth="1"/>
    <col min="2" max="2" width="12.109375" style="55" customWidth="1"/>
    <col min="3" max="3" width="9.44140625" style="20" customWidth="1"/>
    <col min="4" max="41" width="11.6640625" style="20" customWidth="1"/>
    <col min="42" max="44" width="12.109375" style="20" customWidth="1"/>
    <col min="45" max="45" width="12.109375" style="53" customWidth="1"/>
    <col min="46" max="46" width="12.109375" style="20" customWidth="1"/>
    <col min="47" max="48" width="12.109375" style="53" customWidth="1"/>
    <col min="49" max="59" width="12.109375" style="20" customWidth="1"/>
    <col min="60" max="60" width="12.109375" style="18" customWidth="1"/>
    <col min="61" max="61" width="12.109375" style="20" customWidth="1"/>
    <col min="62" max="62" width="12.109375" style="18" customWidth="1"/>
    <col min="63" max="63" width="12.109375" style="20" customWidth="1"/>
    <col min="64" max="64" width="12.109375" style="18" customWidth="1"/>
    <col min="65" max="70" width="12.109375" style="20" customWidth="1"/>
    <col min="71" max="71" width="12.109375" style="54" customWidth="1"/>
    <col min="72" max="72" width="12.109375" style="18" customWidth="1"/>
    <col min="73" max="73" width="8.88671875" style="20" customWidth="1"/>
    <col min="74" max="16384" width="9.109375" style="20"/>
  </cols>
  <sheetData>
    <row r="1" spans="1:73" x14ac:dyDescent="0.3">
      <c r="A1" s="52"/>
      <c r="B1" s="52"/>
    </row>
    <row r="2" spans="1:73" x14ac:dyDescent="0.3">
      <c r="A2" s="52"/>
      <c r="B2" s="52"/>
    </row>
    <row r="3" spans="1:73" x14ac:dyDescent="0.3">
      <c r="A3" s="52"/>
      <c r="B3" s="52"/>
      <c r="AR3" s="55"/>
    </row>
    <row r="4" spans="1:73" s="57" customFormat="1" x14ac:dyDescent="0.3">
      <c r="A4" s="51" t="s">
        <v>370</v>
      </c>
      <c r="B4" s="51"/>
      <c r="C4" s="219" t="s">
        <v>304</v>
      </c>
      <c r="D4" s="219"/>
      <c r="E4" s="219" t="s">
        <v>305</v>
      </c>
      <c r="F4" s="219"/>
      <c r="G4" s="219" t="s">
        <v>411</v>
      </c>
      <c r="H4" s="219"/>
      <c r="I4" s="219" t="s">
        <v>412</v>
      </c>
      <c r="J4" s="219"/>
      <c r="K4" s="219" t="s">
        <v>308</v>
      </c>
      <c r="L4" s="219"/>
      <c r="M4" s="219" t="s">
        <v>309</v>
      </c>
      <c r="N4" s="219"/>
      <c r="O4" s="219" t="s">
        <v>310</v>
      </c>
      <c r="P4" s="219"/>
      <c r="Q4" s="219" t="s">
        <v>311</v>
      </c>
      <c r="R4" s="219"/>
      <c r="S4" s="219" t="s">
        <v>312</v>
      </c>
      <c r="T4" s="219"/>
      <c r="U4" s="219" t="s">
        <v>313</v>
      </c>
      <c r="V4" s="219"/>
      <c r="W4" s="219"/>
      <c r="X4" s="219"/>
      <c r="Y4" s="219"/>
      <c r="Z4" s="219"/>
      <c r="AA4" s="219" t="s">
        <v>315</v>
      </c>
      <c r="AB4" s="219"/>
      <c r="AC4" s="219"/>
      <c r="AD4" s="219"/>
      <c r="AE4" s="219" t="s">
        <v>314</v>
      </c>
      <c r="AF4" s="219"/>
      <c r="AG4" s="219"/>
      <c r="AH4" s="213" t="s">
        <v>155</v>
      </c>
      <c r="AI4" s="213"/>
      <c r="AJ4" s="213" t="s">
        <v>159</v>
      </c>
      <c r="AK4" s="213"/>
      <c r="AL4" s="213" t="s">
        <v>169</v>
      </c>
      <c r="AM4" s="213"/>
      <c r="AN4" s="213" t="s">
        <v>171</v>
      </c>
      <c r="AO4" s="213"/>
      <c r="AP4" s="213" t="s">
        <v>172</v>
      </c>
      <c r="AQ4" s="213"/>
      <c r="AR4" s="213" t="s">
        <v>173</v>
      </c>
      <c r="AS4" s="213"/>
      <c r="AT4" s="214" t="s">
        <v>239</v>
      </c>
      <c r="AU4" s="214"/>
      <c r="AV4" s="214"/>
      <c r="AW4" s="214" t="s">
        <v>240</v>
      </c>
      <c r="AX4" s="214"/>
      <c r="AY4" s="214"/>
      <c r="AZ4" s="214"/>
      <c r="BA4" s="214"/>
      <c r="BB4" s="214"/>
      <c r="BC4" s="215" t="s">
        <v>175</v>
      </c>
      <c r="BD4" s="215"/>
      <c r="BE4" s="215"/>
      <c r="BF4" s="215"/>
      <c r="BG4" s="215"/>
      <c r="BH4" s="215"/>
      <c r="BI4" s="215"/>
      <c r="BJ4" s="215"/>
      <c r="BK4" s="215" t="s">
        <v>183</v>
      </c>
      <c r="BL4" s="215"/>
      <c r="BM4" s="215"/>
      <c r="BN4" s="215"/>
      <c r="BO4" s="215"/>
      <c r="BP4" s="215"/>
      <c r="BQ4" s="215"/>
      <c r="BR4" s="215"/>
      <c r="BS4" s="213" t="s">
        <v>185</v>
      </c>
      <c r="BT4" s="213"/>
      <c r="BU4" s="56"/>
    </row>
    <row r="5" spans="1:73" s="60" customFormat="1" x14ac:dyDescent="0.3">
      <c r="A5" s="52"/>
      <c r="B5" s="149"/>
      <c r="C5" s="58"/>
      <c r="D5" s="59" t="s">
        <v>371</v>
      </c>
      <c r="E5" s="58"/>
      <c r="F5" s="59" t="s">
        <v>372</v>
      </c>
      <c r="G5" s="58"/>
      <c r="H5" s="59" t="s">
        <v>373</v>
      </c>
      <c r="I5" s="58"/>
      <c r="J5" s="59" t="s">
        <v>374</v>
      </c>
      <c r="K5" s="58"/>
      <c r="L5" s="59" t="s">
        <v>375</v>
      </c>
      <c r="M5" s="58"/>
      <c r="N5" s="59" t="s">
        <v>376</v>
      </c>
      <c r="O5" s="58"/>
      <c r="P5" s="59" t="s">
        <v>377</v>
      </c>
      <c r="Q5" s="58"/>
      <c r="R5" s="59" t="s">
        <v>378</v>
      </c>
      <c r="S5" s="58"/>
      <c r="T5" s="59" t="s">
        <v>379</v>
      </c>
      <c r="U5" s="58"/>
      <c r="V5" s="59" t="s">
        <v>380</v>
      </c>
      <c r="W5" s="59" t="s">
        <v>381</v>
      </c>
      <c r="X5" s="59" t="s">
        <v>382</v>
      </c>
      <c r="Y5" s="59" t="s">
        <v>383</v>
      </c>
      <c r="Z5" s="59" t="s">
        <v>384</v>
      </c>
      <c r="AA5" s="58"/>
      <c r="AB5" s="59" t="s">
        <v>385</v>
      </c>
      <c r="AC5" s="59" t="s">
        <v>386</v>
      </c>
      <c r="AD5" s="59" t="s">
        <v>387</v>
      </c>
      <c r="AE5" s="58"/>
      <c r="AF5" s="59" t="s">
        <v>388</v>
      </c>
      <c r="AG5" s="59" t="s">
        <v>389</v>
      </c>
      <c r="AH5" s="58"/>
      <c r="AI5" s="59" t="s">
        <v>390</v>
      </c>
      <c r="AJ5" s="58"/>
      <c r="AK5" s="59" t="s">
        <v>391</v>
      </c>
      <c r="AL5" s="58"/>
      <c r="AM5" s="59" t="s">
        <v>392</v>
      </c>
      <c r="AN5" s="58"/>
      <c r="AO5" s="59" t="s">
        <v>393</v>
      </c>
      <c r="AP5" s="58"/>
      <c r="AQ5" s="59" t="s">
        <v>394</v>
      </c>
      <c r="AR5" s="58"/>
      <c r="AS5" s="59" t="s">
        <v>395</v>
      </c>
      <c r="AT5" s="58"/>
      <c r="AU5" s="59" t="s">
        <v>396</v>
      </c>
      <c r="AV5" s="59" t="s">
        <v>397</v>
      </c>
      <c r="AW5" s="58"/>
      <c r="AX5" s="59" t="s">
        <v>398</v>
      </c>
      <c r="AY5" s="59" t="s">
        <v>399</v>
      </c>
      <c r="AZ5" s="59" t="s">
        <v>400</v>
      </c>
      <c r="BA5" s="59" t="s">
        <v>401</v>
      </c>
      <c r="BB5" s="59" t="s">
        <v>402</v>
      </c>
      <c r="BC5" s="58"/>
      <c r="BD5" s="59" t="s">
        <v>403</v>
      </c>
      <c r="BE5" s="58"/>
      <c r="BF5" s="59" t="s">
        <v>403</v>
      </c>
      <c r="BG5" s="58"/>
      <c r="BH5" s="59" t="s">
        <v>404</v>
      </c>
      <c r="BI5" s="58"/>
      <c r="BJ5" s="59" t="s">
        <v>404</v>
      </c>
      <c r="BK5" s="58"/>
      <c r="BL5" s="59" t="s">
        <v>405</v>
      </c>
      <c r="BM5" s="58"/>
      <c r="BN5" s="59" t="s">
        <v>405</v>
      </c>
      <c r="BO5" s="58"/>
      <c r="BP5" s="59" t="s">
        <v>406</v>
      </c>
      <c r="BQ5" s="58"/>
      <c r="BR5" s="59" t="s">
        <v>406</v>
      </c>
      <c r="BS5" s="58"/>
      <c r="BT5" s="59" t="s">
        <v>407</v>
      </c>
      <c r="BU5" s="59"/>
    </row>
    <row r="6" spans="1:73" s="60" customFormat="1" ht="32.4" customHeight="1" x14ac:dyDescent="0.3">
      <c r="A6" s="52" t="s">
        <v>1</v>
      </c>
      <c r="B6" s="149" t="s">
        <v>496</v>
      </c>
      <c r="C6" s="58" t="s">
        <v>54</v>
      </c>
      <c r="D6" s="59" t="s">
        <v>409</v>
      </c>
      <c r="E6" s="58" t="s">
        <v>54</v>
      </c>
      <c r="F6" s="59" t="s">
        <v>409</v>
      </c>
      <c r="G6" s="58" t="s">
        <v>54</v>
      </c>
      <c r="H6" s="59" t="s">
        <v>409</v>
      </c>
      <c r="I6" s="58" t="s">
        <v>54</v>
      </c>
      <c r="J6" s="59" t="s">
        <v>409</v>
      </c>
      <c r="K6" s="58" t="s">
        <v>54</v>
      </c>
      <c r="L6" s="59" t="s">
        <v>409</v>
      </c>
      <c r="M6" s="58" t="s">
        <v>54</v>
      </c>
      <c r="N6" s="59" t="s">
        <v>409</v>
      </c>
      <c r="O6" s="58" t="s">
        <v>54</v>
      </c>
      <c r="P6" s="59" t="s">
        <v>409</v>
      </c>
      <c r="Q6" s="58" t="s">
        <v>54</v>
      </c>
      <c r="R6" s="59" t="s">
        <v>409</v>
      </c>
      <c r="S6" s="58" t="s">
        <v>54</v>
      </c>
      <c r="T6" s="59" t="s">
        <v>409</v>
      </c>
      <c r="U6" s="58" t="s">
        <v>54</v>
      </c>
      <c r="V6" s="59" t="s">
        <v>409</v>
      </c>
      <c r="W6" s="59" t="s">
        <v>409</v>
      </c>
      <c r="X6" s="59" t="s">
        <v>409</v>
      </c>
      <c r="Y6" s="59" t="s">
        <v>409</v>
      </c>
      <c r="Z6" s="59" t="s">
        <v>409</v>
      </c>
      <c r="AA6" s="58" t="s">
        <v>54</v>
      </c>
      <c r="AB6" s="59" t="s">
        <v>409</v>
      </c>
      <c r="AC6" s="59" t="s">
        <v>409</v>
      </c>
      <c r="AD6" s="59" t="s">
        <v>409</v>
      </c>
      <c r="AE6" s="58" t="s">
        <v>54</v>
      </c>
      <c r="AF6" s="59" t="s">
        <v>409</v>
      </c>
      <c r="AG6" s="59" t="s">
        <v>409</v>
      </c>
      <c r="AH6" s="58" t="s">
        <v>54</v>
      </c>
      <c r="AI6" s="59" t="s">
        <v>409</v>
      </c>
      <c r="AJ6" s="58" t="s">
        <v>54</v>
      </c>
      <c r="AK6" s="59" t="s">
        <v>409</v>
      </c>
      <c r="AL6" s="58" t="s">
        <v>54</v>
      </c>
      <c r="AM6" s="59" t="s">
        <v>409</v>
      </c>
      <c r="AN6" s="58" t="s">
        <v>54</v>
      </c>
      <c r="AO6" s="59" t="s">
        <v>409</v>
      </c>
      <c r="AP6" s="58" t="s">
        <v>54</v>
      </c>
      <c r="AQ6" s="59" t="s">
        <v>409</v>
      </c>
      <c r="AR6" s="58" t="s">
        <v>54</v>
      </c>
      <c r="AS6" s="59" t="s">
        <v>409</v>
      </c>
      <c r="AT6" s="58" t="s">
        <v>54</v>
      </c>
      <c r="AU6" s="59" t="s">
        <v>409</v>
      </c>
      <c r="AV6" s="59" t="s">
        <v>409</v>
      </c>
      <c r="AW6" s="58" t="s">
        <v>54</v>
      </c>
      <c r="AX6" s="59" t="s">
        <v>409</v>
      </c>
      <c r="AY6" s="59" t="s">
        <v>409</v>
      </c>
      <c r="AZ6" s="59" t="s">
        <v>409</v>
      </c>
      <c r="BA6" s="59" t="s">
        <v>409</v>
      </c>
      <c r="BB6" s="59" t="s">
        <v>409</v>
      </c>
      <c r="BC6" s="58" t="s">
        <v>54</v>
      </c>
      <c r="BD6" s="59" t="s">
        <v>409</v>
      </c>
      <c r="BE6" s="58" t="s">
        <v>408</v>
      </c>
      <c r="BF6" s="59" t="s">
        <v>409</v>
      </c>
      <c r="BG6" s="58" t="s">
        <v>54</v>
      </c>
      <c r="BH6" s="59" t="s">
        <v>409</v>
      </c>
      <c r="BI6" s="58" t="s">
        <v>408</v>
      </c>
      <c r="BJ6" s="59" t="s">
        <v>409</v>
      </c>
      <c r="BK6" s="58" t="s">
        <v>54</v>
      </c>
      <c r="BL6" s="59" t="s">
        <v>409</v>
      </c>
      <c r="BM6" s="58" t="s">
        <v>408</v>
      </c>
      <c r="BN6" s="59" t="s">
        <v>409</v>
      </c>
      <c r="BO6" s="58" t="s">
        <v>54</v>
      </c>
      <c r="BP6" s="59" t="s">
        <v>409</v>
      </c>
      <c r="BQ6" s="58" t="s">
        <v>408</v>
      </c>
      <c r="BR6" s="59" t="s">
        <v>409</v>
      </c>
      <c r="BS6" s="58" t="s">
        <v>54</v>
      </c>
      <c r="BT6" s="59" t="s">
        <v>409</v>
      </c>
      <c r="BU6" s="59"/>
    </row>
    <row r="7" spans="1:73" x14ac:dyDescent="0.3">
      <c r="A7" s="61" t="s">
        <v>243</v>
      </c>
      <c r="B7" s="148" t="s">
        <v>346</v>
      </c>
      <c r="C7" s="61" t="s">
        <v>2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50"/>
      <c r="AF7" s="62"/>
      <c r="AG7" s="62"/>
      <c r="AH7" s="63"/>
      <c r="AI7" s="62"/>
      <c r="AJ7" s="63" t="s">
        <v>2</v>
      </c>
      <c r="AK7" s="62">
        <f>'Exports - Data (Raw)'!BE4/'Exports - Data (Raw)'!BD4/$F$170</f>
        <v>37.930208429309097</v>
      </c>
      <c r="AL7" s="63" t="s">
        <v>2</v>
      </c>
      <c r="AM7" s="63">
        <f>'Exports - Data (Raw)'!BH4/'Exports - Data (Raw)'!BG4/$F$170</f>
        <v>37.966101694915253</v>
      </c>
      <c r="AN7" s="63" t="s">
        <v>2</v>
      </c>
      <c r="AO7" s="62">
        <f>'Exports - Data (Raw)'!BK4/'Exports - Data (Raw)'!BJ4/$F$170</f>
        <v>37.966101694915253</v>
      </c>
      <c r="AP7" s="63" t="s">
        <v>2</v>
      </c>
      <c r="AQ7" s="64">
        <f>'Exports - Data (Raw)'!BN4/'Exports - Data (Raw)'!BM4/$F$170</f>
        <v>37.966101694915253</v>
      </c>
      <c r="AR7" s="63" t="s">
        <v>2</v>
      </c>
      <c r="AS7" s="64">
        <f>'Exports - Data (Raw)'!BQ4/'Exports - Data (Raw)'!BP4/$F$170</f>
        <v>37.966101694915253</v>
      </c>
      <c r="AT7" s="63"/>
      <c r="AU7" s="64"/>
      <c r="AV7" s="64"/>
      <c r="AW7" s="62" t="s">
        <v>120</v>
      </c>
      <c r="AX7" s="62">
        <f>'Exports - Data (Raw)'!BY4/'Exports - Data (Raw)'!BX4</f>
        <v>55.64</v>
      </c>
      <c r="AY7" s="62">
        <f>'Exports - Data (Raw)'!CA4/'Exports - Data (Raw)'!BZ4</f>
        <v>53.764150943396224</v>
      </c>
      <c r="AZ7" s="62">
        <f>'Exports - Data (Raw)'!CC4/'Exports - Data (Raw)'!CB4</f>
        <v>48.484848484848484</v>
      </c>
      <c r="BA7" s="62">
        <f>'Exports - Data (Raw)'!CE4/'Exports - Data (Raw)'!CD4</f>
        <v>49.649586776859508</v>
      </c>
      <c r="BB7" s="62">
        <f>'Exports - Data (Raw)'!CG4/'Exports - Data (Raw)'!CF4</f>
        <v>20.781512605042018</v>
      </c>
      <c r="BC7" s="50"/>
      <c r="BD7" s="63"/>
      <c r="BE7" s="50"/>
      <c r="BF7" s="63"/>
      <c r="BG7" s="50"/>
      <c r="BH7" s="63"/>
      <c r="BI7" s="50"/>
      <c r="BJ7" s="63"/>
      <c r="BK7" s="50"/>
      <c r="BL7" s="63"/>
      <c r="BM7" s="50"/>
      <c r="BN7" s="63"/>
      <c r="BO7" s="50"/>
      <c r="BP7" s="63"/>
      <c r="BQ7" s="50"/>
      <c r="BR7" s="63"/>
      <c r="BS7" s="65"/>
      <c r="BT7" s="63"/>
      <c r="BU7" s="66"/>
    </row>
    <row r="8" spans="1:73" x14ac:dyDescent="0.3">
      <c r="A8" s="61" t="s">
        <v>567</v>
      </c>
      <c r="B8" s="148" t="s">
        <v>352</v>
      </c>
      <c r="C8" s="20" t="s">
        <v>546</v>
      </c>
      <c r="D8" s="62"/>
      <c r="E8" s="67"/>
      <c r="F8" s="62"/>
      <c r="G8" s="50"/>
      <c r="H8" s="62"/>
      <c r="I8" s="50"/>
      <c r="J8" s="62"/>
      <c r="K8" s="50"/>
      <c r="L8" s="62"/>
      <c r="M8" s="50"/>
      <c r="N8" s="62"/>
      <c r="O8" s="50"/>
      <c r="P8" s="62"/>
      <c r="Q8" s="50"/>
      <c r="R8" s="62"/>
      <c r="S8" s="50"/>
      <c r="T8" s="62"/>
      <c r="U8" s="50"/>
      <c r="V8" s="62"/>
      <c r="W8" s="62"/>
      <c r="X8" s="62"/>
      <c r="Y8" s="62"/>
      <c r="Z8" s="62"/>
      <c r="AA8" s="50"/>
      <c r="AB8" s="62"/>
      <c r="AC8" s="62"/>
      <c r="AD8" s="62"/>
      <c r="AE8" s="50"/>
      <c r="AF8" s="62"/>
      <c r="AG8" s="62"/>
      <c r="AH8" s="50"/>
      <c r="AI8" s="62"/>
      <c r="AJ8" s="50" t="s">
        <v>57</v>
      </c>
      <c r="AK8" s="62">
        <f>'Exports - Data (Raw)'!BE5/'Exports - Data (Raw)'!BD5</f>
        <v>0.70833333333333337</v>
      </c>
      <c r="AL8" s="63"/>
      <c r="AM8" s="63"/>
      <c r="AN8" s="50"/>
      <c r="AO8" s="62"/>
      <c r="AP8" s="50"/>
      <c r="AQ8" s="64"/>
      <c r="AR8" s="50"/>
      <c r="AS8" s="64"/>
      <c r="AT8" s="50"/>
      <c r="AU8" s="64"/>
      <c r="AV8" s="64"/>
      <c r="AW8" s="62"/>
      <c r="AX8" s="62"/>
      <c r="AY8" s="62"/>
      <c r="AZ8" s="62"/>
      <c r="BA8" s="62"/>
      <c r="BB8" s="62"/>
      <c r="BC8" s="50"/>
      <c r="BD8" s="63"/>
      <c r="BE8" s="50"/>
      <c r="BF8" s="63"/>
      <c r="BG8" s="50"/>
      <c r="BH8" s="63"/>
      <c r="BI8" s="50"/>
      <c r="BJ8" s="63"/>
      <c r="BK8" s="50"/>
      <c r="BL8" s="63"/>
      <c r="BM8" s="50"/>
      <c r="BN8" s="63"/>
      <c r="BO8" s="50"/>
      <c r="BP8" s="63"/>
      <c r="BQ8" s="50"/>
      <c r="BR8" s="63"/>
      <c r="BS8" s="65"/>
      <c r="BT8" s="63"/>
      <c r="BU8" s="66"/>
    </row>
    <row r="9" spans="1:73" x14ac:dyDescent="0.3">
      <c r="A9" s="61" t="s">
        <v>55</v>
      </c>
      <c r="B9" s="148" t="s">
        <v>346</v>
      </c>
      <c r="C9" s="20" t="s">
        <v>2</v>
      </c>
      <c r="D9" s="62"/>
      <c r="E9" s="67"/>
      <c r="F9" s="62"/>
      <c r="G9" s="50"/>
      <c r="H9" s="62"/>
      <c r="I9" s="50"/>
      <c r="J9" s="62"/>
      <c r="K9" s="50"/>
      <c r="L9" s="62"/>
      <c r="M9" s="50"/>
      <c r="N9" s="62"/>
      <c r="O9" s="50"/>
      <c r="P9" s="62"/>
      <c r="Q9" s="50"/>
      <c r="R9" s="62"/>
      <c r="S9" s="50"/>
      <c r="T9" s="62"/>
      <c r="U9" s="50"/>
      <c r="V9" s="62"/>
      <c r="W9" s="62"/>
      <c r="X9" s="62"/>
      <c r="Y9" s="62"/>
      <c r="Z9" s="62"/>
      <c r="AA9" s="50"/>
      <c r="AB9" s="62"/>
      <c r="AC9" s="62"/>
      <c r="AD9" s="62"/>
      <c r="AE9" s="50"/>
      <c r="AF9" s="62"/>
      <c r="AG9" s="62"/>
      <c r="AH9" s="50"/>
      <c r="AI9" s="62"/>
      <c r="AJ9" s="50" t="s">
        <v>57</v>
      </c>
      <c r="AK9" s="62">
        <f>'Exports - Data (Raw)'!BE6/'Exports - Data (Raw)'!BD6</f>
        <v>3.5977653631284916</v>
      </c>
      <c r="AL9" s="63" t="s">
        <v>57</v>
      </c>
      <c r="AM9" s="63">
        <f>'Exports - Data (Raw)'!BH6/'Exports - Data (Raw)'!BG6</f>
        <v>4.800590841949778</v>
      </c>
      <c r="AN9" s="50" t="s">
        <v>57</v>
      </c>
      <c r="AO9" s="62">
        <f>'Exports - Data (Raw)'!BK6/'Exports - Data (Raw)'!BJ6</f>
        <v>3.6002710027100271</v>
      </c>
      <c r="AP9" s="50" t="s">
        <v>57</v>
      </c>
      <c r="AQ9" s="64">
        <f>'Exports - Data (Raw)'!BN6/'Exports - Data (Raw)'!BM6</f>
        <v>3.6005361930294906</v>
      </c>
      <c r="AR9" s="50" t="s">
        <v>135</v>
      </c>
      <c r="AS9" s="64">
        <f>'Exports - Data (Raw)'!BQ6/'Exports - Data (Raw)'!BP6</f>
        <v>4.8006134969325149</v>
      </c>
      <c r="AT9" s="50"/>
      <c r="AU9" s="64"/>
      <c r="AV9" s="64"/>
      <c r="AW9" s="62" t="s">
        <v>120</v>
      </c>
      <c r="AX9" s="62"/>
      <c r="AY9" s="62"/>
      <c r="AZ9" s="62">
        <f>'Exports - Data (Raw)'!CC6/'Exports - Data (Raw)'!CB6</f>
        <v>26.342696629213481</v>
      </c>
      <c r="BA9" s="62">
        <f>'Exports - Data (Raw)'!CE6/'Exports - Data (Raw)'!CD6</f>
        <v>25.921195652173914</v>
      </c>
      <c r="BB9" s="62">
        <f>'Exports - Data (Raw)'!CG6/'Exports - Data (Raw)'!CF6</f>
        <v>27.524999999999999</v>
      </c>
      <c r="BC9" s="50"/>
      <c r="BD9" s="63"/>
      <c r="BE9" s="50"/>
      <c r="BF9" s="63"/>
      <c r="BG9" s="50"/>
      <c r="BH9" s="63"/>
      <c r="BI9" s="50"/>
      <c r="BJ9" s="63"/>
      <c r="BK9" s="50"/>
      <c r="BL9" s="63"/>
      <c r="BM9" s="50"/>
      <c r="BN9" s="63"/>
      <c r="BO9" s="50"/>
      <c r="BP9" s="63"/>
      <c r="BQ9" s="50"/>
      <c r="BR9" s="63"/>
      <c r="BS9" s="65"/>
      <c r="BT9" s="63"/>
      <c r="BU9" s="66"/>
    </row>
    <row r="10" spans="1:73" x14ac:dyDescent="0.3">
      <c r="A10" s="61" t="s">
        <v>244</v>
      </c>
      <c r="B10" s="148" t="s">
        <v>346</v>
      </c>
      <c r="C10" s="20" t="s">
        <v>2</v>
      </c>
      <c r="D10" s="62"/>
      <c r="E10" s="62"/>
      <c r="F10" s="62"/>
      <c r="G10" s="50"/>
      <c r="H10" s="62"/>
      <c r="I10" s="63"/>
      <c r="J10" s="62"/>
      <c r="K10" s="50"/>
      <c r="L10" s="62"/>
      <c r="M10" s="63"/>
      <c r="N10" s="62"/>
      <c r="O10" s="50"/>
      <c r="P10" s="62"/>
      <c r="Q10" s="63"/>
      <c r="R10" s="62"/>
      <c r="S10" s="63"/>
      <c r="T10" s="62"/>
      <c r="U10" s="50" t="s">
        <v>2</v>
      </c>
      <c r="V10" s="62"/>
      <c r="W10" s="62"/>
      <c r="X10" s="62">
        <f>'Exports - Data (Raw)'!AI7/'Exports - Data (Raw)'!AH7/25/$F$166</f>
        <v>10.160481171358329</v>
      </c>
      <c r="Y10" s="62">
        <f>'Exports - Data (Raw)'!AK7/'Exports - Data (Raw)'!AJ7/25/$F$166</f>
        <v>10.157950540929598</v>
      </c>
      <c r="Z10" s="62">
        <f>'Exports - Data (Raw)'!AM7/'Exports - Data (Raw)'!AL7/25/$F$166</f>
        <v>10.160481171358329</v>
      </c>
      <c r="AA10" s="50"/>
      <c r="AB10" s="62"/>
      <c r="AC10" s="62"/>
      <c r="AD10" s="62"/>
      <c r="AE10" s="50"/>
      <c r="AF10" s="62"/>
      <c r="AG10" s="62"/>
      <c r="AH10" s="50" t="s">
        <v>135</v>
      </c>
      <c r="AI10" s="62">
        <f>'Exports - Data (Raw)'!BB7/'Exports - Data (Raw)'!BA7</f>
        <v>3.5999246325838463</v>
      </c>
      <c r="AJ10" s="50" t="s">
        <v>57</v>
      </c>
      <c r="AK10" s="62">
        <f>'Exports - Data (Raw)'!BE7/'Exports - Data (Raw)'!BD7</f>
        <v>3.5998607403968901</v>
      </c>
      <c r="AL10" s="63" t="s">
        <v>57</v>
      </c>
      <c r="AM10" s="63">
        <f>'Exports - Data (Raw)'!BH7/'Exports - Data (Raw)'!BG7</f>
        <v>2</v>
      </c>
      <c r="AN10" s="50" t="s">
        <v>57</v>
      </c>
      <c r="AO10" s="62">
        <f>'Exports - Data (Raw)'!BK7/'Exports - Data (Raw)'!BJ7</f>
        <v>3.5999746578813987</v>
      </c>
      <c r="AP10" s="50" t="s">
        <v>57</v>
      </c>
      <c r="AQ10" s="64">
        <f>'Exports - Data (Raw)'!BN7/'Exports - Data (Raw)'!BM7</f>
        <v>0.69565217391304346</v>
      </c>
      <c r="AR10" s="50" t="s">
        <v>120</v>
      </c>
      <c r="AS10" s="64">
        <f>'Exports - Data (Raw)'!BQ7/'Exports - Data (Raw)'!BP7</f>
        <v>9</v>
      </c>
      <c r="AT10" s="63" t="s">
        <v>120</v>
      </c>
      <c r="AU10" s="64">
        <f>'Exports - Data (Raw)'!BT7/'Exports - Data (Raw)'!BS7</f>
        <v>10.529054640069385</v>
      </c>
      <c r="AV10" s="64">
        <f>'Exports - Data (Raw)'!BV7/'Exports - Data (Raw)'!BU7</f>
        <v>15.289071680376027</v>
      </c>
      <c r="AW10" s="62" t="s">
        <v>120</v>
      </c>
      <c r="AX10" s="62">
        <f>'Exports - Data (Raw)'!BY7/'Exports - Data (Raw)'!BX7</f>
        <v>12.601408450704225</v>
      </c>
      <c r="AY10" s="62">
        <f>'Exports - Data (Raw)'!CA7/'Exports - Data (Raw)'!BZ7</f>
        <v>15.146616541353383</v>
      </c>
      <c r="AZ10" s="62">
        <f>'Exports - Data (Raw)'!CC7/'Exports - Data (Raw)'!CB7</f>
        <v>14.908523908523909</v>
      </c>
      <c r="BA10" s="62">
        <f>'Exports - Data (Raw)'!CE7/'Exports - Data (Raw)'!CD7</f>
        <v>12.380952380952381</v>
      </c>
      <c r="BB10" s="62">
        <f>'Exports - Data (Raw)'!CG7/'Exports - Data (Raw)'!CF7</f>
        <v>12.030201342281879</v>
      </c>
      <c r="BC10" s="50"/>
      <c r="BD10" s="63"/>
      <c r="BE10" s="50" t="s">
        <v>120</v>
      </c>
      <c r="BF10" s="63">
        <f>'Exports - Data (Raw)'!CL7/'Exports - Data (Raw)'!CK7</f>
        <v>5.8510638297872344</v>
      </c>
      <c r="BG10" s="50"/>
      <c r="BH10" s="63"/>
      <c r="BI10" s="50" t="s">
        <v>120</v>
      </c>
      <c r="BJ10" s="63">
        <f>'Exports - Data (Raw)'!CQ7/'Exports - Data (Raw)'!CP7</f>
        <v>11.278957528957529</v>
      </c>
      <c r="BK10" s="50"/>
      <c r="BL10" s="63"/>
      <c r="BM10" s="50" t="s">
        <v>120</v>
      </c>
      <c r="BN10" s="63">
        <f>'Exports - Data (Raw)'!CV7/'Exports - Data (Raw)'!CU7</f>
        <v>13.414021164021165</v>
      </c>
      <c r="BO10" s="50"/>
      <c r="BP10" s="63"/>
      <c r="BQ10" s="50" t="s">
        <v>120</v>
      </c>
      <c r="BR10" s="63">
        <f>'Exports - Data (Raw)'!DA7/'Exports - Data (Raw)'!CZ7</f>
        <v>12.37037037037037</v>
      </c>
      <c r="BS10" s="65"/>
      <c r="BT10" s="63"/>
      <c r="BU10" s="66"/>
    </row>
    <row r="11" spans="1:73" x14ac:dyDescent="0.3">
      <c r="A11" s="68" t="s">
        <v>191</v>
      </c>
      <c r="B11" s="148" t="s">
        <v>346</v>
      </c>
      <c r="C11" s="20" t="s">
        <v>2</v>
      </c>
      <c r="D11" s="62"/>
      <c r="E11" s="62"/>
      <c r="F11" s="62"/>
      <c r="G11" s="50"/>
      <c r="H11" s="62"/>
      <c r="I11" s="63"/>
      <c r="J11" s="62"/>
      <c r="K11" s="50"/>
      <c r="L11" s="62"/>
      <c r="M11" s="63"/>
      <c r="N11" s="62"/>
      <c r="O11" s="50"/>
      <c r="P11" s="62"/>
      <c r="Q11" s="63"/>
      <c r="R11" s="62"/>
      <c r="S11" s="63"/>
      <c r="T11" s="62"/>
      <c r="U11" s="67"/>
      <c r="V11" s="62"/>
      <c r="W11" s="62"/>
      <c r="X11" s="62"/>
      <c r="Y11" s="62"/>
      <c r="Z11" s="62"/>
      <c r="AA11" s="50" t="s">
        <v>2</v>
      </c>
      <c r="AB11" s="62">
        <f>'Exports - Data (Raw)'!AP8/'Exports - Data (Raw)'!AO8*$L$152</f>
        <v>4.149995750106247</v>
      </c>
      <c r="AC11" s="62">
        <f>'Exports - Data (Raw)'!AR8/'Exports - Data (Raw)'!AQ8*$L$152</f>
        <v>4.1499971666572222</v>
      </c>
      <c r="AD11" s="62">
        <f>'Exports - Data (Raw)'!AT8/'Exports - Data (Raw)'!AS8*$L$152</f>
        <v>4.0033149171270717</v>
      </c>
      <c r="AE11" s="67" t="s">
        <v>2</v>
      </c>
      <c r="AF11" s="62">
        <f>'Exports - Data (Raw)'!AW8/'Exports - Data (Raw)'!AV8*$L$152</f>
        <v>3.6499852579852581</v>
      </c>
      <c r="AG11" s="62">
        <f>'Exports - Data (Raw)'!AY8/'Exports - Data (Raw)'!AX8*$L$152</f>
        <v>3.6</v>
      </c>
      <c r="AH11" s="50" t="s">
        <v>120</v>
      </c>
      <c r="AI11" s="62">
        <f>'Exports - Data (Raw)'!BB8/'Exports - Data (Raw)'!BA8</f>
        <v>5.5999617371341115</v>
      </c>
      <c r="AJ11" s="50" t="s">
        <v>120</v>
      </c>
      <c r="AK11" s="62">
        <f>'Exports - Data (Raw)'!BE8/'Exports - Data (Raw)'!BD8</f>
        <v>5.6010037641154327</v>
      </c>
      <c r="AL11" s="63" t="s">
        <v>120</v>
      </c>
      <c r="AM11" s="63">
        <f>'Exports - Data (Raw)'!BH8/'Exports - Data (Raw)'!BG8</f>
        <v>5</v>
      </c>
      <c r="AN11" s="50" t="s">
        <v>120</v>
      </c>
      <c r="AO11" s="62">
        <f>'Exports - Data (Raw)'!BK8/'Exports - Data (Raw)'!BJ8</f>
        <v>5.713042161834835</v>
      </c>
      <c r="AP11" s="50" t="s">
        <v>120</v>
      </c>
      <c r="AQ11" s="64">
        <f>'Exports - Data (Raw)'!BN8/'Exports - Data (Raw)'!BM8</f>
        <v>5.4086213424198171</v>
      </c>
      <c r="AR11" s="50" t="s">
        <v>120</v>
      </c>
      <c r="AS11" s="64">
        <f>'Exports - Data (Raw)'!BQ8/'Exports - Data (Raw)'!BP8</f>
        <v>4.4091513444481381</v>
      </c>
      <c r="AT11" s="63" t="s">
        <v>120</v>
      </c>
      <c r="AU11" s="64">
        <f>'Exports - Data (Raw)'!BT8/'Exports - Data (Raw)'!BS8</f>
        <v>3.8855482284564657</v>
      </c>
      <c r="AV11" s="64">
        <f>'Exports - Data (Raw)'!BV8/'Exports - Data (Raw)'!BU8</f>
        <v>4.0497609476463454</v>
      </c>
      <c r="AW11" s="62" t="s">
        <v>120</v>
      </c>
      <c r="AX11" s="62">
        <f>'Exports - Data (Raw)'!BY8/'Exports - Data (Raw)'!BX8</f>
        <v>2.6614391845635033</v>
      </c>
      <c r="AY11" s="62">
        <f>'Exports - Data (Raw)'!CA8/'Exports - Data (Raw)'!BZ8</f>
        <v>4.1957367609502239</v>
      </c>
      <c r="AZ11" s="62">
        <f>'Exports - Data (Raw)'!CC8/'Exports - Data (Raw)'!CB8</f>
        <v>4.1962529092319629</v>
      </c>
      <c r="BA11" s="62">
        <f>'Exports - Data (Raw)'!CE8/'Exports - Data (Raw)'!CD8</f>
        <v>4.2147781818181818</v>
      </c>
      <c r="BB11" s="62">
        <f>'Exports - Data (Raw)'!CG8/'Exports - Data (Raw)'!CF8</f>
        <v>5.4148236539652066</v>
      </c>
      <c r="BC11" s="50" t="s">
        <v>135</v>
      </c>
      <c r="BD11" s="63">
        <f>'Exports - Data (Raw)'!CL8/'Exports - Data (Raw)'!CI8</f>
        <v>0.64355760114067218</v>
      </c>
      <c r="BE11" s="50" t="s">
        <v>120</v>
      </c>
      <c r="BF11" s="63">
        <f>'Exports - Data (Raw)'!CL8/'Exports - Data (Raw)'!CK8</f>
        <v>6.463303469926263</v>
      </c>
      <c r="BG11" s="50" t="s">
        <v>135</v>
      </c>
      <c r="BH11" s="63">
        <f>'Exports - Data (Raw)'!CQ8/'Exports - Data (Raw)'!CN8</f>
        <v>0.6701676784943299</v>
      </c>
      <c r="BI11" s="50" t="s">
        <v>120</v>
      </c>
      <c r="BJ11" s="63">
        <f>'Exports - Data (Raw)'!CQ8/'Exports - Data (Raw)'!CP8</f>
        <v>6.9000060480212895</v>
      </c>
      <c r="BK11" s="50" t="s">
        <v>135</v>
      </c>
      <c r="BL11" s="63">
        <f>'Exports - Data (Raw)'!CV8/'Exports - Data (Raw)'!CS8</f>
        <v>0.49137983964030058</v>
      </c>
      <c r="BM11" s="50" t="s">
        <v>120</v>
      </c>
      <c r="BN11" s="63">
        <f>'Exports - Data (Raw)'!CV8/'Exports - Data (Raw)'!CU8</f>
        <v>4.9080573639022553</v>
      </c>
      <c r="BO11" s="50" t="s">
        <v>135</v>
      </c>
      <c r="BP11" s="63">
        <f>'Exports - Data (Raw)'!DA8/'Exports - Data (Raw)'!CX8</f>
        <v>0.52017761635609683</v>
      </c>
      <c r="BQ11" s="50" t="s">
        <v>120</v>
      </c>
      <c r="BR11" s="63">
        <f>'Exports - Data (Raw)'!DA8/'Exports - Data (Raw)'!CZ8</f>
        <v>5.1596551435506823</v>
      </c>
      <c r="BS11" s="69" t="s">
        <v>120</v>
      </c>
      <c r="BT11" s="63">
        <f>'Exports - Data (Raw)'!DD8/'Exports - Data (Raw)'!DC8</f>
        <v>3.5678628061314384</v>
      </c>
      <c r="BU11" s="66"/>
    </row>
    <row r="12" spans="1:73" x14ac:dyDescent="0.3">
      <c r="A12" s="68" t="s">
        <v>247</v>
      </c>
      <c r="B12" s="148" t="s">
        <v>352</v>
      </c>
      <c r="C12" s="20" t="s">
        <v>546</v>
      </c>
      <c r="D12" s="62"/>
      <c r="E12" s="62"/>
      <c r="F12" s="62"/>
      <c r="G12" s="50"/>
      <c r="H12" s="62"/>
      <c r="I12" s="63"/>
      <c r="J12" s="62"/>
      <c r="K12" s="50"/>
      <c r="L12" s="62"/>
      <c r="M12" s="63"/>
      <c r="N12" s="62"/>
      <c r="O12" s="50"/>
      <c r="P12" s="62"/>
      <c r="Q12" s="63"/>
      <c r="R12" s="62"/>
      <c r="S12" s="63"/>
      <c r="T12" s="62"/>
      <c r="U12" s="183" t="s">
        <v>546</v>
      </c>
      <c r="V12" s="62">
        <f>'Exports - Data (Raw)'!AE9/'Exports - Data (Raw)'!AD9/25</f>
        <v>0.93945083803197649</v>
      </c>
      <c r="W12" s="62">
        <f>'Exports - Data (Raw)'!AG9/'Exports - Data (Raw)'!AF9/25</f>
        <v>0.96579787742614021</v>
      </c>
      <c r="X12" s="62">
        <f>'Exports - Data (Raw)'!AI9/'Exports - Data (Raw)'!AH9/25</f>
        <v>0.92611635792417768</v>
      </c>
      <c r="Y12" s="62">
        <f>'Exports - Data (Raw)'!AK9/'Exports - Data (Raw)'!AJ9/25</f>
        <v>0.55347730435953846</v>
      </c>
      <c r="Z12" s="62">
        <f>'Exports - Data (Raw)'!AM9/'Exports - Data (Raw)'!AL9/25</f>
        <v>0.59994035438379412</v>
      </c>
      <c r="AA12" s="50"/>
      <c r="AB12" s="62"/>
      <c r="AC12" s="62"/>
      <c r="AD12" s="62"/>
      <c r="AE12" s="50"/>
      <c r="AF12" s="62"/>
      <c r="AG12" s="62"/>
      <c r="AH12" s="50"/>
      <c r="AI12" s="62"/>
      <c r="AJ12" s="50"/>
      <c r="AK12" s="62"/>
      <c r="AL12" s="63"/>
      <c r="AM12" s="63"/>
      <c r="AN12" s="50"/>
      <c r="AO12" s="62"/>
      <c r="AP12" s="50"/>
      <c r="AQ12" s="64"/>
      <c r="AR12" s="50"/>
      <c r="AS12" s="64"/>
      <c r="AT12" s="63"/>
      <c r="AU12" s="64"/>
      <c r="AV12" s="64"/>
      <c r="AW12" s="62"/>
      <c r="AX12" s="62"/>
      <c r="AY12" s="62"/>
      <c r="AZ12" s="62"/>
      <c r="BA12" s="62"/>
      <c r="BB12" s="62"/>
      <c r="BC12" s="50"/>
      <c r="BD12" s="63"/>
      <c r="BE12" s="50"/>
      <c r="BF12" s="63"/>
      <c r="BG12" s="50"/>
      <c r="BH12" s="63"/>
      <c r="BI12" s="50"/>
      <c r="BJ12" s="63"/>
      <c r="BK12" s="50"/>
      <c r="BL12" s="63"/>
      <c r="BM12" s="50"/>
      <c r="BN12" s="63"/>
      <c r="BO12" s="50"/>
      <c r="BP12" s="63"/>
      <c r="BQ12" s="50"/>
      <c r="BR12" s="63"/>
      <c r="BS12" s="70"/>
      <c r="BT12" s="63"/>
      <c r="BU12" s="66"/>
    </row>
    <row r="13" spans="1:73" x14ac:dyDescent="0.3">
      <c r="A13" s="68" t="s">
        <v>194</v>
      </c>
      <c r="B13" s="148" t="s">
        <v>346</v>
      </c>
      <c r="C13" s="20" t="s">
        <v>2</v>
      </c>
      <c r="D13" s="62"/>
      <c r="E13" s="62"/>
      <c r="F13" s="62"/>
      <c r="G13" s="50"/>
      <c r="H13" s="62"/>
      <c r="I13" s="63"/>
      <c r="J13" s="62"/>
      <c r="K13" s="50"/>
      <c r="L13" s="62"/>
      <c r="M13" s="63"/>
      <c r="N13" s="62"/>
      <c r="O13" s="50"/>
      <c r="P13" s="62"/>
      <c r="Q13" s="63"/>
      <c r="R13" s="62"/>
      <c r="S13" s="63"/>
      <c r="T13" s="62"/>
      <c r="U13" s="67"/>
      <c r="V13" s="62"/>
      <c r="W13" s="62"/>
      <c r="X13" s="62"/>
      <c r="Y13" s="62"/>
      <c r="Z13" s="62"/>
      <c r="AA13" s="50" t="s">
        <v>2</v>
      </c>
      <c r="AB13" s="62">
        <f>'Exports - Data (Raw)'!AP10/'Exports - Data (Raw)'!AO10*$L$152</f>
        <v>6.8499637313216306</v>
      </c>
      <c r="AC13" s="62">
        <f>'Exports - Data (Raw)'!AR10/'Exports - Data (Raw)'!AQ10*$L$152</f>
        <v>5.4999832186608488</v>
      </c>
      <c r="AD13" s="62">
        <f>'Exports - Data (Raw)'!AT10/'Exports - Data (Raw)'!AS10*$L$152</f>
        <v>4.749942857142857</v>
      </c>
      <c r="AE13" s="67" t="s">
        <v>2</v>
      </c>
      <c r="AF13" s="62">
        <f>'Exports - Data (Raw)'!AW10/'Exports - Data (Raw)'!AV10*$L$152</f>
        <v>4.4000000000000004</v>
      </c>
      <c r="AG13" s="62">
        <f>'Exports - Data (Raw)'!AY10/'Exports - Data (Raw)'!AX10*$L$152</f>
        <v>5.666631578947368</v>
      </c>
      <c r="AH13" s="50" t="s">
        <v>120</v>
      </c>
      <c r="AI13" s="62">
        <f>'Exports - Data (Raw)'!BB10/'Exports - Data (Raw)'!BA10</f>
        <v>6</v>
      </c>
      <c r="AJ13" s="50" t="s">
        <v>120</v>
      </c>
      <c r="AK13" s="62">
        <f>'Exports - Data (Raw)'!BE10/'Exports - Data (Raw)'!BD10</f>
        <v>5.6000629822075263</v>
      </c>
      <c r="AL13" s="63" t="s">
        <v>120</v>
      </c>
      <c r="AM13" s="63">
        <f>'Exports - Data (Raw)'!BH10/'Exports - Data (Raw)'!BG10</f>
        <v>5.4918238993710693</v>
      </c>
      <c r="AN13" s="50" t="s">
        <v>120</v>
      </c>
      <c r="AO13" s="62">
        <f>'Exports - Data (Raw)'!BK10/'Exports - Data (Raw)'!BJ10</f>
        <v>5.6</v>
      </c>
      <c r="AP13" s="50" t="s">
        <v>120</v>
      </c>
      <c r="AQ13" s="64">
        <f>'Exports - Data (Raw)'!BN10/'Exports - Data (Raw)'!BM10</f>
        <v>5.6000261420822168</v>
      </c>
      <c r="AR13" s="50" t="s">
        <v>120</v>
      </c>
      <c r="AS13" s="64">
        <f>'Exports - Data (Raw)'!BQ10/'Exports - Data (Raw)'!BP10</f>
        <v>4.4999620205089252</v>
      </c>
      <c r="AT13" s="63" t="s">
        <v>120</v>
      </c>
      <c r="AU13" s="64">
        <f>'Exports - Data (Raw)'!BT10/'Exports - Data (Raw)'!BS10</f>
        <v>10.37037037037037</v>
      </c>
      <c r="AV13" s="64">
        <f>'Exports - Data (Raw)'!BV10/'Exports - Data (Raw)'!BU10</f>
        <v>6.138459778006637</v>
      </c>
      <c r="AW13" s="62" t="s">
        <v>120</v>
      </c>
      <c r="AX13" s="62">
        <f>'Exports - Data (Raw)'!BY10/'Exports - Data (Raw)'!BX10</f>
        <v>6.1707762557077626</v>
      </c>
      <c r="AY13" s="62">
        <f>'Exports - Data (Raw)'!CA10/'Exports - Data (Raw)'!BZ10</f>
        <v>6.9187643020594969</v>
      </c>
      <c r="AZ13" s="62">
        <f>'Exports - Data (Raw)'!CC10/'Exports - Data (Raw)'!CB10</f>
        <v>6.2079558201743028</v>
      </c>
      <c r="BA13" s="62">
        <f>'Exports - Data (Raw)'!CE10/'Exports - Data (Raw)'!CD10</f>
        <v>4.6849717413555245</v>
      </c>
      <c r="BB13" s="62">
        <f>'Exports - Data (Raw)'!CG10/'Exports - Data (Raw)'!CF10</f>
        <v>5.2713120554169306</v>
      </c>
      <c r="BC13" s="50"/>
      <c r="BD13" s="63"/>
      <c r="BE13" s="50"/>
      <c r="BF13" s="63"/>
      <c r="BG13" s="50"/>
      <c r="BH13" s="63"/>
      <c r="BI13" s="50"/>
      <c r="BJ13" s="63"/>
      <c r="BK13" s="50"/>
      <c r="BL13" s="63"/>
      <c r="BM13" s="50"/>
      <c r="BN13" s="63"/>
      <c r="BO13" s="50"/>
      <c r="BP13" s="63"/>
      <c r="BQ13" s="50"/>
      <c r="BR13" s="63"/>
      <c r="BS13" s="70"/>
      <c r="BT13" s="63"/>
      <c r="BU13" s="66"/>
    </row>
    <row r="14" spans="1:73" x14ac:dyDescent="0.3">
      <c r="A14" s="68" t="s">
        <v>248</v>
      </c>
      <c r="B14" s="148" t="s">
        <v>346</v>
      </c>
      <c r="C14" s="20" t="s">
        <v>2</v>
      </c>
      <c r="D14" s="62"/>
      <c r="E14" s="62"/>
      <c r="F14" s="62"/>
      <c r="G14" s="50"/>
      <c r="H14" s="62"/>
      <c r="I14" s="63"/>
      <c r="J14" s="62"/>
      <c r="K14" s="50"/>
      <c r="L14" s="62"/>
      <c r="M14" s="50"/>
      <c r="N14" s="62"/>
      <c r="O14" s="50"/>
      <c r="P14" s="62"/>
      <c r="Q14" s="50"/>
      <c r="R14" s="62"/>
      <c r="S14" s="50"/>
      <c r="T14" s="62"/>
      <c r="U14" s="50"/>
      <c r="V14" s="62"/>
      <c r="W14" s="62"/>
      <c r="X14" s="62"/>
      <c r="Y14" s="62"/>
      <c r="Z14" s="62"/>
      <c r="AA14" s="50"/>
      <c r="AB14" s="62"/>
      <c r="AC14" s="62"/>
      <c r="AD14" s="62"/>
      <c r="AE14" s="50"/>
      <c r="AF14" s="62"/>
      <c r="AG14" s="62"/>
      <c r="AH14" s="50"/>
      <c r="AI14" s="62"/>
      <c r="AJ14" s="50"/>
      <c r="AK14" s="62"/>
      <c r="AL14" s="63"/>
      <c r="AM14" s="63"/>
      <c r="AN14" s="50"/>
      <c r="AO14" s="62"/>
      <c r="AP14" s="50"/>
      <c r="AQ14" s="64"/>
      <c r="AR14" s="50"/>
      <c r="AS14" s="64"/>
      <c r="AT14" s="63"/>
      <c r="AU14" s="64"/>
      <c r="AV14" s="64"/>
      <c r="AW14" s="62" t="s">
        <v>120</v>
      </c>
      <c r="AX14" s="62">
        <f>'Exports - Data (Raw)'!BY11/'Exports - Data (Raw)'!BX11</f>
        <v>124.32</v>
      </c>
      <c r="AY14" s="62">
        <f>'Exports - Data (Raw)'!CA11/'Exports - Data (Raw)'!BZ11</f>
        <v>77.780821917808225</v>
      </c>
      <c r="AZ14" s="62">
        <f>'Exports - Data (Raw)'!CC11/'Exports - Data (Raw)'!CB11</f>
        <v>119.06198347107438</v>
      </c>
      <c r="BA14" s="62">
        <f>'Exports - Data (Raw)'!CE11/'Exports - Data (Raw)'!CD11</f>
        <v>123.10583941605839</v>
      </c>
      <c r="BB14" s="62">
        <f>'Exports - Data (Raw)'!CG11/'Exports - Data (Raw)'!CF11</f>
        <v>136.0503144654088</v>
      </c>
      <c r="BC14" s="50" t="s">
        <v>135</v>
      </c>
      <c r="BD14" s="63">
        <f>'Exports - Data (Raw)'!CL11/'Exports - Data (Raw)'!CI11</f>
        <v>18.74126984126984</v>
      </c>
      <c r="BE14" s="50" t="s">
        <v>120</v>
      </c>
      <c r="BF14" s="63">
        <f>'Exports - Data (Raw)'!CL11/'Exports - Data (Raw)'!CK11</f>
        <v>204.7456647398844</v>
      </c>
      <c r="BG14" s="50" t="s">
        <v>135</v>
      </c>
      <c r="BH14" s="63">
        <f>'Exports - Data (Raw)'!CQ11/'Exports - Data (Raw)'!CN11</f>
        <v>8.1717342342342345</v>
      </c>
      <c r="BI14" s="50" t="s">
        <v>120</v>
      </c>
      <c r="BJ14" s="63">
        <f>'Exports - Data (Raw)'!CQ11/'Exports - Data (Raw)'!CP11</f>
        <v>87.957575757575754</v>
      </c>
      <c r="BK14" s="50" t="s">
        <v>135</v>
      </c>
      <c r="BL14" s="63">
        <f>'Exports - Data (Raw)'!CV11/'Exports - Data (Raw)'!CS11</f>
        <v>13.331768388106417</v>
      </c>
      <c r="BM14" s="50" t="s">
        <v>120</v>
      </c>
      <c r="BN14" s="63">
        <f>'Exports - Data (Raw)'!CV11/'Exports - Data (Raw)'!CU11</f>
        <v>134.51052631578946</v>
      </c>
      <c r="BO14" s="50" t="s">
        <v>135</v>
      </c>
      <c r="BP14" s="63">
        <f>'Exports - Data (Raw)'!DA11/'Exports - Data (Raw)'!CX11</f>
        <v>10.631763527054108</v>
      </c>
      <c r="BQ14" s="50" t="s">
        <v>120</v>
      </c>
      <c r="BR14" s="63">
        <f>'Exports - Data (Raw)'!DA11/'Exports - Data (Raw)'!CZ11</f>
        <v>108.82564102564102</v>
      </c>
      <c r="BS14" s="70"/>
      <c r="BT14" s="63"/>
      <c r="BU14" s="66"/>
    </row>
    <row r="15" spans="1:73" x14ac:dyDescent="0.3">
      <c r="A15" s="68" t="s">
        <v>195</v>
      </c>
      <c r="B15" s="148" t="s">
        <v>346</v>
      </c>
      <c r="C15" s="20" t="s">
        <v>2</v>
      </c>
      <c r="D15" s="62"/>
      <c r="E15" s="67"/>
      <c r="F15" s="62"/>
      <c r="G15" s="50"/>
      <c r="H15" s="62"/>
      <c r="I15" s="63"/>
      <c r="J15" s="62"/>
      <c r="K15" s="50"/>
      <c r="L15" s="62"/>
      <c r="M15" s="50"/>
      <c r="N15" s="62"/>
      <c r="O15" s="50"/>
      <c r="P15" s="62"/>
      <c r="Q15" s="50"/>
      <c r="R15" s="62"/>
      <c r="S15" s="50"/>
      <c r="T15" s="62"/>
      <c r="U15" s="50" t="s">
        <v>120</v>
      </c>
      <c r="V15" s="62"/>
      <c r="W15" s="62">
        <f>'Exports - Data (Raw)'!AG12/'Exports - Data (Raw)'!AF12/25</f>
        <v>7.2</v>
      </c>
      <c r="X15" s="62">
        <f>'Exports - Data (Raw)'!AI12/'Exports - Data (Raw)'!AH12/25</f>
        <v>7.2</v>
      </c>
      <c r="Y15" s="62">
        <f>'Exports - Data (Raw)'!AK12/'Exports - Data (Raw)'!AJ12/25</f>
        <v>7.873504273504274</v>
      </c>
      <c r="Z15" s="62">
        <f>'Exports - Data (Raw)'!AM12/'Exports - Data (Raw)'!AL12/25</f>
        <v>6.2566037735849056</v>
      </c>
      <c r="AA15" s="50"/>
      <c r="AB15" s="62"/>
      <c r="AC15" s="62"/>
      <c r="AD15" s="62"/>
      <c r="AE15" s="50"/>
      <c r="AF15" s="62"/>
      <c r="AG15" s="62"/>
      <c r="AH15" s="50" t="s">
        <v>120</v>
      </c>
      <c r="AI15" s="62">
        <f>'Exports - Data (Raw)'!BB12/'Exports - Data (Raw)'!BA12</f>
        <v>10</v>
      </c>
      <c r="AJ15" s="50" t="s">
        <v>120</v>
      </c>
      <c r="AK15" s="62">
        <f>'Exports - Data (Raw)'!BE12/'Exports - Data (Raw)'!BD12</f>
        <v>10</v>
      </c>
      <c r="AL15" s="63" t="s">
        <v>120</v>
      </c>
      <c r="AM15" s="63">
        <f>'Exports - Data (Raw)'!BH12/'Exports - Data (Raw)'!BG12</f>
        <v>10</v>
      </c>
      <c r="AN15" s="50" t="s">
        <v>120</v>
      </c>
      <c r="AO15" s="62">
        <f>'Exports - Data (Raw)'!BK12/'Exports - Data (Raw)'!BJ12</f>
        <v>10</v>
      </c>
      <c r="AP15" s="50" t="s">
        <v>120</v>
      </c>
      <c r="AQ15" s="64">
        <f>'Exports - Data (Raw)'!BN12/'Exports - Data (Raw)'!BM12</f>
        <v>10</v>
      </c>
      <c r="AR15" s="50" t="s">
        <v>120</v>
      </c>
      <c r="AS15" s="64">
        <f>'Exports - Data (Raw)'!BQ12/'Exports - Data (Raw)'!BP12</f>
        <v>10</v>
      </c>
      <c r="AT15" s="63"/>
      <c r="AU15" s="64"/>
      <c r="AV15" s="64"/>
      <c r="AW15" s="62"/>
      <c r="AX15" s="62"/>
      <c r="AY15" s="62"/>
      <c r="AZ15" s="62"/>
      <c r="BA15" s="62"/>
      <c r="BB15" s="62"/>
      <c r="BC15" s="50"/>
      <c r="BD15" s="63"/>
      <c r="BE15" s="50"/>
      <c r="BF15" s="63"/>
      <c r="BG15" s="50"/>
      <c r="BH15" s="63"/>
      <c r="BI15" s="50"/>
      <c r="BJ15" s="63"/>
      <c r="BK15" s="50" t="s">
        <v>135</v>
      </c>
      <c r="BL15" s="63">
        <f>'Exports - Data (Raw)'!CV12/'Exports - Data (Raw)'!CS12</f>
        <v>0.15602767761426761</v>
      </c>
      <c r="BM15" s="50" t="s">
        <v>120</v>
      </c>
      <c r="BN15" s="63">
        <f>'Exports - Data (Raw)'!CV12/'Exports - Data (Raw)'!CU12</f>
        <v>1.7013815090329436</v>
      </c>
      <c r="BO15" s="50" t="s">
        <v>135</v>
      </c>
      <c r="BP15" s="63">
        <f>'Exports - Data (Raw)'!DA12/'Exports - Data (Raw)'!CX12</f>
        <v>0.22200488997555012</v>
      </c>
      <c r="BQ15" s="50" t="s">
        <v>120</v>
      </c>
      <c r="BR15" s="63">
        <f>'Exports - Data (Raw)'!DA12/'Exports - Data (Raw)'!CZ12</f>
        <v>2.6042065009560229</v>
      </c>
      <c r="BS15" s="70"/>
      <c r="BT15" s="63"/>
      <c r="BU15" s="66"/>
    </row>
    <row r="16" spans="1:73" x14ac:dyDescent="0.3">
      <c r="A16" s="68" t="s">
        <v>196</v>
      </c>
      <c r="B16" s="148" t="s">
        <v>341</v>
      </c>
      <c r="C16" s="20" t="s">
        <v>548</v>
      </c>
      <c r="D16" s="62">
        <f>'Exports - Data (Raw)'!D13/'Exports - Data (Raw)'!C13</f>
        <v>0.8530005042864347</v>
      </c>
      <c r="E16" s="67" t="s">
        <v>116</v>
      </c>
      <c r="F16" s="62">
        <f>'Exports - Data (Raw)'!G13/'Exports - Data (Raw)'!F13</f>
        <v>0.96693699313786652</v>
      </c>
      <c r="G16" s="67" t="s">
        <v>116</v>
      </c>
      <c r="H16" s="62">
        <f>'Exports - Data (Raw)'!J13/'Exports - Data (Raw)'!I13</f>
        <v>0.53579254930606279</v>
      </c>
      <c r="I16" s="63"/>
      <c r="J16" s="62"/>
      <c r="K16" s="67"/>
      <c r="L16" s="62"/>
      <c r="M16" s="63"/>
      <c r="N16" s="62"/>
      <c r="O16" s="63"/>
      <c r="P16" s="62"/>
      <c r="Q16" s="50"/>
      <c r="R16" s="62"/>
      <c r="S16" s="62"/>
      <c r="T16" s="62"/>
      <c r="U16" s="50"/>
      <c r="V16" s="62"/>
      <c r="W16" s="62"/>
      <c r="X16" s="62"/>
      <c r="Y16" s="62"/>
      <c r="Z16" s="62"/>
      <c r="AA16" s="50"/>
      <c r="AB16" s="62"/>
      <c r="AC16" s="62"/>
      <c r="AD16" s="62"/>
      <c r="AE16" s="50"/>
      <c r="AF16" s="62"/>
      <c r="AG16" s="62"/>
      <c r="AH16" s="50"/>
      <c r="AI16" s="62"/>
      <c r="AJ16" s="50"/>
      <c r="AK16" s="62"/>
      <c r="AL16" s="50"/>
      <c r="AM16" s="63"/>
      <c r="AN16" s="50"/>
      <c r="AO16" s="62"/>
      <c r="AP16" s="50"/>
      <c r="AQ16" s="64"/>
      <c r="AR16" s="50"/>
      <c r="AS16" s="64"/>
      <c r="AT16" s="50"/>
      <c r="AU16" s="64"/>
      <c r="AV16" s="64"/>
      <c r="AW16" s="50"/>
      <c r="AX16" s="62"/>
      <c r="AY16" s="62"/>
      <c r="AZ16" s="62"/>
      <c r="BA16" s="62"/>
      <c r="BB16" s="62"/>
      <c r="BC16" s="50"/>
      <c r="BD16" s="63"/>
      <c r="BE16" s="50"/>
      <c r="BF16" s="63"/>
      <c r="BG16" s="50"/>
      <c r="BH16" s="63"/>
      <c r="BI16" s="50"/>
      <c r="BJ16" s="63"/>
      <c r="BK16" s="50"/>
      <c r="BL16" s="63"/>
      <c r="BM16" s="50"/>
      <c r="BN16" s="63"/>
      <c r="BO16" s="50"/>
      <c r="BP16" s="63"/>
      <c r="BQ16" s="50"/>
      <c r="BR16" s="63"/>
      <c r="BS16" s="69"/>
      <c r="BT16" s="63"/>
    </row>
    <row r="17" spans="1:73" x14ac:dyDescent="0.3">
      <c r="A17" s="68" t="s">
        <v>249</v>
      </c>
      <c r="B17" s="148" t="s">
        <v>346</v>
      </c>
      <c r="C17" s="20" t="s">
        <v>2</v>
      </c>
      <c r="D17" s="62"/>
      <c r="E17" s="67"/>
      <c r="F17" s="62"/>
      <c r="G17" s="50"/>
      <c r="H17" s="62"/>
      <c r="I17" s="63"/>
      <c r="J17" s="62"/>
      <c r="K17" s="50"/>
      <c r="L17" s="62"/>
      <c r="M17" s="50"/>
      <c r="N17" s="62"/>
      <c r="O17" s="50"/>
      <c r="P17" s="62"/>
      <c r="Q17" s="50"/>
      <c r="R17" s="62"/>
      <c r="S17" s="50"/>
      <c r="T17" s="62"/>
      <c r="U17" s="50"/>
      <c r="V17" s="62"/>
      <c r="W17" s="62"/>
      <c r="X17" s="62"/>
      <c r="Y17" s="62"/>
      <c r="Z17" s="62"/>
      <c r="AA17" s="50"/>
      <c r="AB17" s="62"/>
      <c r="AC17" s="62"/>
      <c r="AD17" s="62"/>
      <c r="AE17" s="50"/>
      <c r="AF17" s="62"/>
      <c r="AG17" s="62"/>
      <c r="AH17" s="50"/>
      <c r="AI17" s="62"/>
      <c r="AJ17" s="50" t="s">
        <v>2</v>
      </c>
      <c r="AK17" s="62">
        <f>'Exports - Data (Raw)'!BE14/'Exports - Data (Raw)'!BD14/$D$248</f>
        <v>8.6014207967514604</v>
      </c>
      <c r="AL17" s="50" t="s">
        <v>2</v>
      </c>
      <c r="AM17" s="63">
        <f>'Exports - Data (Raw)'!BH14/'Exports - Data (Raw)'!BG14/$D$248</f>
        <v>8.6005740966086464</v>
      </c>
      <c r="AN17" s="50" t="s">
        <v>2</v>
      </c>
      <c r="AO17" s="62">
        <f>'Exports - Data (Raw)'!BK14/'Exports - Data (Raw)'!BJ14/$D$248</f>
        <v>7.1667024405472768</v>
      </c>
      <c r="AP17" s="50" t="s">
        <v>2</v>
      </c>
      <c r="AQ17" s="64">
        <f>'Exports - Data (Raw)'!BN14/'Exports - Data (Raw)'!BM14</f>
        <v>0.40007049700387731</v>
      </c>
      <c r="AR17" s="50" t="s">
        <v>2</v>
      </c>
      <c r="AS17" s="64">
        <f>'Exports - Data (Raw)'!BQ14/'Exports - Data (Raw)'!BP14</f>
        <v>0.40003519887363603</v>
      </c>
      <c r="AT17" s="63"/>
      <c r="AU17" s="64"/>
      <c r="AV17" s="64"/>
      <c r="AW17" s="62"/>
      <c r="AX17" s="62"/>
      <c r="AY17" s="62"/>
      <c r="AZ17" s="62"/>
      <c r="BA17" s="62"/>
      <c r="BB17" s="62"/>
      <c r="BC17" s="50"/>
      <c r="BD17" s="63"/>
      <c r="BE17" s="50"/>
      <c r="BF17" s="63"/>
      <c r="BG17" s="50"/>
      <c r="BH17" s="63"/>
      <c r="BI17" s="50"/>
      <c r="BJ17" s="63"/>
      <c r="BK17" s="50" t="s">
        <v>135</v>
      </c>
      <c r="BL17" s="63">
        <f>'Exports - Data (Raw)'!CV14/'Exports - Data (Raw)'!CS14</f>
        <v>0.14744439718796126</v>
      </c>
      <c r="BM17" s="50" t="s">
        <v>120</v>
      </c>
      <c r="BN17" s="63">
        <f>'Exports - Data (Raw)'!CV14/'Exports - Data (Raw)'!CU14</f>
        <v>2.6422326832548757</v>
      </c>
      <c r="BO17" s="50" t="s">
        <v>135</v>
      </c>
      <c r="BP17" s="63">
        <f>'Exports - Data (Raw)'!DA14/'Exports - Data (Raw)'!CX14</f>
        <v>0.16303924297244643</v>
      </c>
      <c r="BQ17" s="50" t="s">
        <v>120</v>
      </c>
      <c r="BR17" s="63">
        <f>'Exports - Data (Raw)'!DA14/'Exports - Data (Raw)'!CZ14</f>
        <v>2.9212101063829787</v>
      </c>
      <c r="BS17" s="70"/>
      <c r="BT17" s="63"/>
      <c r="BU17" s="66"/>
    </row>
    <row r="18" spans="1:73" x14ac:dyDescent="0.3">
      <c r="A18" s="68" t="s">
        <v>198</v>
      </c>
      <c r="B18" s="148" t="s">
        <v>346</v>
      </c>
      <c r="C18" s="20" t="s">
        <v>2</v>
      </c>
      <c r="D18" s="62"/>
      <c r="E18" s="67"/>
      <c r="F18" s="62"/>
      <c r="G18" s="50"/>
      <c r="H18" s="62"/>
      <c r="I18" s="20" t="s">
        <v>2</v>
      </c>
      <c r="J18" s="62">
        <f>'Exports - Data (Raw)'!M15/'Exports - Data (Raw)'!L15/$F$177</f>
        <v>185.01451830088777</v>
      </c>
      <c r="K18" s="20" t="s">
        <v>2</v>
      </c>
      <c r="L18" s="62">
        <f>'Exports - Data (Raw)'!P15/'Exports - Data (Raw)'!O15/$F$177</f>
        <v>310.22491306196997</v>
      </c>
      <c r="M18" s="20" t="s">
        <v>2</v>
      </c>
      <c r="N18" s="62">
        <f>'Exports - Data (Raw)'!S15/'Exports - Data (Raw)'!R15/$F$177</f>
        <v>509.4602677850533</v>
      </c>
      <c r="O18" s="20" t="s">
        <v>2</v>
      </c>
      <c r="P18" s="62">
        <f>'Exports - Data (Raw)'!V15/'Exports - Data (Raw)'!U15/$F$177</f>
        <v>334.80411902632198</v>
      </c>
      <c r="Q18" s="20" t="s">
        <v>2</v>
      </c>
      <c r="R18" s="62">
        <f>'Exports - Data (Raw)'!Y15/'Exports - Data (Raw)'!X15/$F$177</f>
        <v>518.32044635522811</v>
      </c>
      <c r="S18" s="20" t="s">
        <v>2</v>
      </c>
      <c r="T18" s="62">
        <f>'Exports - Data (Raw)'!AB15/'Exports - Data (Raw)'!AA15/$F$177</f>
        <v>333.35564529013118</v>
      </c>
      <c r="U18" s="20" t="s">
        <v>2</v>
      </c>
      <c r="V18" s="62">
        <f>'Exports - Data (Raw)'!AE15/'Exports - Data (Raw)'!AD15/25/$F$177</f>
        <v>273.71625863485008</v>
      </c>
      <c r="W18" s="62">
        <f>'Exports - Data (Raw)'!AG15/'Exports - Data (Raw)'!AF15/25/$F$177</f>
        <v>254.32722155420808</v>
      </c>
      <c r="X18" s="62">
        <f>'Exports - Data (Raw)'!AI15/'Exports - Data (Raw)'!AH15/25/$F$177</f>
        <v>263.178511450614</v>
      </c>
      <c r="Y18" s="62">
        <f>'Exports - Data (Raw)'!AK15/'Exports - Data (Raw)'!AJ15/25/$F$177</f>
        <v>267.25263476747011</v>
      </c>
      <c r="Z18" s="62">
        <f>'Exports - Data (Raw)'!AM15/'Exports - Data (Raw)'!AL15/25/$F$177</f>
        <v>203.78410711402131</v>
      </c>
      <c r="AA18" s="20" t="s">
        <v>2</v>
      </c>
      <c r="AB18" s="62">
        <f>'Exports - Data (Raw)'!AP15/'Exports - Data (Raw)'!AO15/$F$177</f>
        <v>229.25712050327397</v>
      </c>
      <c r="AC18" s="62">
        <f>'Exports - Data (Raw)'!AR15/'Exports - Data (Raw)'!AQ15/$F$177</f>
        <v>229.25712050327397</v>
      </c>
      <c r="AD18" s="62">
        <f>'Exports - Data (Raw)'!AT15/'Exports - Data (Raw)'!AS15/$F$177</f>
        <v>224.16251782542344</v>
      </c>
      <c r="AE18" s="20" t="s">
        <v>2</v>
      </c>
      <c r="AF18" s="62">
        <f>'Exports - Data (Raw)'!AW15/'Exports - Data (Raw)'!AV15/$F$177</f>
        <v>203.78410711402131</v>
      </c>
      <c r="AG18" s="62">
        <f>'Exports - Data (Raw)'!AY15/'Exports - Data (Raw)'!AX15/$F$177</f>
        <v>229.20896735887086</v>
      </c>
      <c r="AH18" s="20" t="s">
        <v>2</v>
      </c>
      <c r="AI18" s="62">
        <f>'Exports - Data (Raw)'!BB15/'Exports - Data (Raw)'!BA15/$F$177</f>
        <v>305.67616067103199</v>
      </c>
      <c r="AJ18" s="20" t="s">
        <v>2</v>
      </c>
      <c r="AK18" s="62">
        <f>'Exports - Data (Raw)'!BE15/'Exports - Data (Raw)'!BD15/$F$177</f>
        <v>313.55120752221785</v>
      </c>
      <c r="AL18" s="63"/>
      <c r="AM18" s="63"/>
      <c r="AN18" s="20" t="s">
        <v>2</v>
      </c>
      <c r="AO18" s="62">
        <f>'Exports - Data (Raw)'!BK15/'Exports - Data (Raw)'!BJ15/$F$177</f>
        <v>346.39240112328588</v>
      </c>
      <c r="AP18" s="20" t="s">
        <v>2</v>
      </c>
      <c r="AQ18" s="64">
        <f>'Exports - Data (Raw)'!BN15/'Exports - Data (Raw)'!BM15/$F$177</f>
        <v>280.20314728177931</v>
      </c>
      <c r="AR18" s="20" t="s">
        <v>2</v>
      </c>
      <c r="AS18" s="64">
        <f>'Exports - Data (Raw)'!BQ15/'Exports - Data (Raw)'!BP15/$F$177</f>
        <v>305.67616067103199</v>
      </c>
      <c r="AT18" s="20" t="s">
        <v>2</v>
      </c>
      <c r="AU18" s="64">
        <f>'Exports - Data (Raw)'!BT15/'Exports - Data (Raw)'!BS15/$F$177</f>
        <v>308.27797178505739</v>
      </c>
      <c r="AV18" s="64">
        <f>'Exports - Data (Raw)'!BV15/'Exports - Data (Raw)'!BU15/$F$177</f>
        <v>286.57140062909247</v>
      </c>
      <c r="AW18" s="62" t="s">
        <v>120</v>
      </c>
      <c r="AX18" s="62"/>
      <c r="AY18" s="62">
        <f>'Exports - Data (Raw)'!CA15/'Exports - Data (Raw)'!BZ15</f>
        <v>205.3157514450867</v>
      </c>
      <c r="AZ18" s="62">
        <f>'Exports - Data (Raw)'!CC15/'Exports - Data (Raw)'!CB15</f>
        <v>185.46873025900189</v>
      </c>
      <c r="BA18" s="62">
        <f>'Exports - Data (Raw)'!CE15/'Exports - Data (Raw)'!CD15</f>
        <v>219.44963592233009</v>
      </c>
      <c r="BB18" s="62">
        <f>'Exports - Data (Raw)'!CG15/'Exports - Data (Raw)'!CF15</f>
        <v>193.6659779614325</v>
      </c>
      <c r="BC18" s="50" t="s">
        <v>122</v>
      </c>
      <c r="BD18" s="63">
        <f>'Exports - Data (Raw)'!CL15/'Exports - Data (Raw)'!CI15</f>
        <v>43.583978988837821</v>
      </c>
      <c r="BE18" s="50" t="s">
        <v>120</v>
      </c>
      <c r="BF18" s="63">
        <f>'Exports - Data (Raw)'!CL15/'Exports - Data (Raw)'!CK15</f>
        <v>202.49664429530202</v>
      </c>
      <c r="BG18" s="50" t="s">
        <v>122</v>
      </c>
      <c r="BH18" s="63">
        <f>'Exports - Data (Raw)'!CQ15/'Exports - Data (Raw)'!CN15</f>
        <v>42.447223994894706</v>
      </c>
      <c r="BI18" s="50" t="s">
        <v>120</v>
      </c>
      <c r="BJ18" s="63">
        <f>'Exports - Data (Raw)'!CQ15/'Exports - Data (Raw)'!CP15</f>
        <v>194.14711033274955</v>
      </c>
      <c r="BK18" s="50" t="s">
        <v>122</v>
      </c>
      <c r="BL18" s="63">
        <f>'Exports - Data (Raw)'!CV15/'Exports - Data (Raw)'!CS15</f>
        <v>40.659749816041206</v>
      </c>
      <c r="BM18" s="50" t="s">
        <v>120</v>
      </c>
      <c r="BN18" s="63">
        <f>'Exports - Data (Raw)'!CV15/'Exports - Data (Raw)'!CU15</f>
        <v>194.01896067415731</v>
      </c>
      <c r="BO18" s="50" t="s">
        <v>122</v>
      </c>
      <c r="BP18" s="63">
        <f>'Exports - Data (Raw)'!DA15/'Exports - Data (Raw)'!CX15</f>
        <v>50.584006462035539</v>
      </c>
      <c r="BQ18" s="50" t="s">
        <v>120</v>
      </c>
      <c r="BR18" s="63">
        <f>'Exports - Data (Raw)'!DA15/'Exports - Data (Raw)'!CZ15</f>
        <v>255.18744906275469</v>
      </c>
      <c r="BS18" s="69" t="s">
        <v>120</v>
      </c>
      <c r="BT18" s="63">
        <f>'Exports - Data (Raw)'!DD15/'Exports - Data (Raw)'!DC15</f>
        <v>364.58333333333331</v>
      </c>
      <c r="BU18" s="66"/>
    </row>
    <row r="19" spans="1:73" x14ac:dyDescent="0.3">
      <c r="A19" s="68" t="s">
        <v>456</v>
      </c>
      <c r="B19" s="148" t="s">
        <v>349</v>
      </c>
      <c r="C19" s="55" t="s">
        <v>540</v>
      </c>
      <c r="D19" s="62">
        <f>'Exports - Data (Raw)'!D16/'Exports - Data (Raw)'!C16</f>
        <v>75.714285714285708</v>
      </c>
      <c r="E19" s="67" t="s">
        <v>119</v>
      </c>
      <c r="F19" s="62">
        <f>'Exports - Data (Raw)'!G16/'Exports - Data (Raw)'!F16</f>
        <v>212.32011019283746</v>
      </c>
      <c r="G19" s="67" t="s">
        <v>119</v>
      </c>
      <c r="H19" s="62">
        <f>'Exports - Data (Raw)'!J16/'Exports - Data (Raw)'!I16</f>
        <v>21.01499700059988</v>
      </c>
      <c r="I19" s="63"/>
      <c r="J19" s="62"/>
      <c r="K19" s="50"/>
      <c r="L19" s="62"/>
      <c r="M19" s="50"/>
      <c r="N19" s="62"/>
      <c r="O19" s="50"/>
      <c r="P19" s="62"/>
      <c r="Q19" s="50"/>
      <c r="R19" s="62"/>
      <c r="S19" s="50"/>
      <c r="T19" s="62"/>
      <c r="U19" s="50"/>
      <c r="V19" s="62"/>
      <c r="W19" s="62"/>
      <c r="X19" s="62"/>
      <c r="Y19" s="62"/>
      <c r="Z19" s="62"/>
      <c r="AA19" s="50"/>
      <c r="AB19" s="62"/>
      <c r="AC19" s="62"/>
      <c r="AD19" s="62"/>
      <c r="AE19" s="50"/>
      <c r="AF19" s="62"/>
      <c r="AG19" s="62"/>
      <c r="AH19" s="50"/>
      <c r="AI19" s="62"/>
      <c r="AJ19" s="50"/>
      <c r="AK19" s="62"/>
      <c r="AL19" s="63"/>
      <c r="AM19" s="63"/>
      <c r="AN19" s="50"/>
      <c r="AO19" s="62"/>
      <c r="AP19" s="50"/>
      <c r="AQ19" s="64"/>
      <c r="AR19" s="50"/>
      <c r="AS19" s="64"/>
      <c r="AT19" s="63"/>
      <c r="AU19" s="64"/>
      <c r="AV19" s="64"/>
      <c r="AW19" s="62"/>
      <c r="AX19" s="62"/>
      <c r="AY19" s="62"/>
      <c r="AZ19" s="62"/>
      <c r="BA19" s="62"/>
      <c r="BB19" s="62"/>
      <c r="BC19" s="50"/>
      <c r="BD19" s="63"/>
      <c r="BE19" s="50"/>
      <c r="BF19" s="63"/>
      <c r="BG19" s="50"/>
      <c r="BH19" s="63"/>
      <c r="BI19" s="50"/>
      <c r="BJ19" s="63"/>
      <c r="BK19" s="50"/>
      <c r="BL19" s="63"/>
      <c r="BM19" s="50"/>
      <c r="BN19" s="63"/>
      <c r="BO19" s="50"/>
      <c r="BP19" s="63"/>
      <c r="BQ19" s="50"/>
      <c r="BR19" s="63"/>
      <c r="BS19" s="70"/>
      <c r="BT19" s="63"/>
    </row>
    <row r="20" spans="1:73" x14ac:dyDescent="0.3">
      <c r="A20" s="68" t="s">
        <v>83</v>
      </c>
      <c r="B20" s="148" t="s">
        <v>350</v>
      </c>
      <c r="C20" s="55" t="s">
        <v>551</v>
      </c>
      <c r="D20" s="62"/>
      <c r="E20" s="67"/>
      <c r="F20" s="62"/>
      <c r="G20" s="50"/>
      <c r="H20" s="62"/>
      <c r="I20" s="63"/>
      <c r="J20" s="62"/>
      <c r="K20" s="67"/>
      <c r="L20" s="62"/>
      <c r="M20" s="50"/>
      <c r="N20" s="62"/>
      <c r="O20" s="50"/>
      <c r="P20" s="62"/>
      <c r="Q20" s="50"/>
      <c r="R20" s="62"/>
      <c r="S20" s="50"/>
      <c r="T20" s="62"/>
      <c r="U20" s="67" t="s">
        <v>121</v>
      </c>
      <c r="V20" s="62">
        <f>'Exports - Data (Raw)'!AE17/'Exports - Data (Raw)'!AD17/25</f>
        <v>3.6</v>
      </c>
      <c r="W20" s="62">
        <f>'Exports - Data (Raw)'!AG17/'Exports - Data (Raw)'!AF17/25</f>
        <v>3.6</v>
      </c>
      <c r="X20" s="62">
        <f>'Exports - Data (Raw)'!AI17/'Exports - Data (Raw)'!AH17/25</f>
        <v>4</v>
      </c>
      <c r="Y20" s="62">
        <f>'Exports - Data (Raw)'!AK17/'Exports - Data (Raw)'!AJ17/25</f>
        <v>4</v>
      </c>
      <c r="Z20" s="62">
        <f>'Exports - Data (Raw)'!AM17/'Exports - Data (Raw)'!AL17/25</f>
        <v>3.9847672778561356</v>
      </c>
      <c r="AA20" s="50"/>
      <c r="AB20" s="62"/>
      <c r="AC20" s="62"/>
      <c r="AD20" s="62"/>
      <c r="AE20" s="50"/>
      <c r="AF20" s="62"/>
      <c r="AG20" s="62"/>
      <c r="AH20" s="50"/>
      <c r="AI20" s="62"/>
      <c r="AJ20" s="50" t="s">
        <v>121</v>
      </c>
      <c r="AK20" s="62">
        <f>'Exports - Data (Raw)'!BE17/'Exports - Data (Raw)'!BD17</f>
        <v>6.1129943502824862</v>
      </c>
      <c r="AL20" s="63" t="s">
        <v>121</v>
      </c>
      <c r="AM20" s="63">
        <f>'Exports - Data (Raw)'!BH17/'Exports - Data (Raw)'!BG17</f>
        <v>6.1940298507462686</v>
      </c>
      <c r="AN20" s="50" t="s">
        <v>121</v>
      </c>
      <c r="AO20" s="62">
        <f>'Exports - Data (Raw)'!BK17/'Exports - Data (Raw)'!BJ17</f>
        <v>6</v>
      </c>
      <c r="AP20" s="50"/>
      <c r="AQ20" s="64"/>
      <c r="AR20" s="183" t="s">
        <v>121</v>
      </c>
      <c r="AS20" s="64">
        <f>'Exports - Data (Raw)'!BQ17/'Exports - Data (Raw)'!BP17</f>
        <v>6.2009803921568629</v>
      </c>
      <c r="AT20" s="63"/>
      <c r="AU20" s="64"/>
      <c r="AV20" s="64"/>
      <c r="AW20" s="62"/>
      <c r="AX20" s="62"/>
      <c r="AY20" s="62"/>
      <c r="AZ20" s="62"/>
      <c r="BA20" s="62"/>
      <c r="BB20" s="62"/>
      <c r="BC20" s="50"/>
      <c r="BD20" s="63"/>
      <c r="BE20" s="50"/>
      <c r="BF20" s="63"/>
      <c r="BG20" s="50"/>
      <c r="BH20" s="63"/>
      <c r="BI20" s="50"/>
      <c r="BJ20" s="63"/>
      <c r="BK20" s="50"/>
      <c r="BL20" s="63"/>
      <c r="BM20" s="50"/>
      <c r="BN20" s="63"/>
      <c r="BO20" s="50"/>
      <c r="BP20" s="63"/>
      <c r="BQ20" s="50"/>
      <c r="BR20" s="63"/>
      <c r="BS20" s="70"/>
      <c r="BT20" s="63"/>
      <c r="BU20" s="66"/>
    </row>
    <row r="21" spans="1:73" x14ac:dyDescent="0.3">
      <c r="A21" s="68" t="s">
        <v>250</v>
      </c>
      <c r="B21" s="148" t="s">
        <v>352</v>
      </c>
      <c r="C21" s="55" t="s">
        <v>546</v>
      </c>
      <c r="D21" s="62"/>
      <c r="E21" s="67"/>
      <c r="F21" s="62"/>
      <c r="G21" s="50"/>
      <c r="H21" s="62"/>
      <c r="I21" s="63"/>
      <c r="J21" s="62"/>
      <c r="K21" s="67"/>
      <c r="L21" s="62"/>
      <c r="M21" s="50"/>
      <c r="N21" s="62"/>
      <c r="O21" s="50"/>
      <c r="P21" s="62"/>
      <c r="Q21" s="50"/>
      <c r="R21" s="62"/>
      <c r="S21" s="50"/>
      <c r="T21" s="62"/>
      <c r="U21" s="67"/>
      <c r="V21" s="62"/>
      <c r="W21" s="62"/>
      <c r="X21" s="62"/>
      <c r="Y21" s="62"/>
      <c r="Z21" s="62"/>
      <c r="AA21" s="50"/>
      <c r="AB21" s="62"/>
      <c r="AC21" s="62"/>
      <c r="AD21" s="62"/>
      <c r="AE21" s="50"/>
      <c r="AF21" s="62"/>
      <c r="AG21" s="62"/>
      <c r="AH21" s="50"/>
      <c r="AI21" s="62"/>
      <c r="AJ21" s="50" t="s">
        <v>57</v>
      </c>
      <c r="AK21" s="62">
        <f>'Exports - Data (Raw)'!BE18/'Exports - Data (Raw)'!BD18</f>
        <v>5</v>
      </c>
      <c r="AL21" s="63" t="s">
        <v>57</v>
      </c>
      <c r="AM21" s="63">
        <f>'Exports - Data (Raw)'!BH18/'Exports - Data (Raw)'!BG18</f>
        <v>5</v>
      </c>
      <c r="AN21" s="50" t="s">
        <v>57</v>
      </c>
      <c r="AO21" s="62">
        <f>'Exports - Data (Raw)'!BK18/'Exports - Data (Raw)'!BJ18</f>
        <v>5</v>
      </c>
      <c r="AP21" s="50" t="s">
        <v>57</v>
      </c>
      <c r="AQ21" s="64">
        <f>'Exports - Data (Raw)'!BN18/'Exports - Data (Raw)'!BM18</f>
        <v>5</v>
      </c>
      <c r="AR21" s="183" t="s">
        <v>57</v>
      </c>
      <c r="AS21" s="64">
        <f>'Exports - Data (Raw)'!BQ18/'Exports - Data (Raw)'!BP18</f>
        <v>5</v>
      </c>
      <c r="AT21" s="63"/>
      <c r="AU21" s="64"/>
      <c r="AV21" s="64"/>
      <c r="AW21" s="62"/>
      <c r="AX21" s="62"/>
      <c r="AY21" s="62"/>
      <c r="AZ21" s="62"/>
      <c r="BA21" s="62"/>
      <c r="BB21" s="62"/>
      <c r="BC21" s="50"/>
      <c r="BD21" s="63"/>
      <c r="BE21" s="50"/>
      <c r="BF21" s="63"/>
      <c r="BG21" s="50"/>
      <c r="BH21" s="63"/>
      <c r="BI21" s="50"/>
      <c r="BJ21" s="63"/>
      <c r="BK21" s="50"/>
      <c r="BL21" s="63"/>
      <c r="BM21" s="50"/>
      <c r="BN21" s="63"/>
      <c r="BO21" s="50"/>
      <c r="BP21" s="63"/>
      <c r="BQ21" s="50"/>
      <c r="BR21" s="63"/>
      <c r="BS21" s="70"/>
      <c r="BT21" s="63"/>
      <c r="BU21" s="66"/>
    </row>
    <row r="22" spans="1:73" x14ac:dyDescent="0.3">
      <c r="A22" s="68" t="s">
        <v>251</v>
      </c>
      <c r="B22" s="148" t="s">
        <v>346</v>
      </c>
      <c r="C22" s="55" t="s">
        <v>2</v>
      </c>
      <c r="D22" s="62"/>
      <c r="E22" s="67"/>
      <c r="F22" s="62"/>
      <c r="G22" s="50"/>
      <c r="H22" s="62"/>
      <c r="I22" s="63"/>
      <c r="J22" s="62"/>
      <c r="K22" s="67"/>
      <c r="L22" s="62"/>
      <c r="M22" s="50"/>
      <c r="N22" s="62"/>
      <c r="O22" s="50"/>
      <c r="P22" s="62"/>
      <c r="Q22" s="50"/>
      <c r="R22" s="62"/>
      <c r="S22" s="50"/>
      <c r="T22" s="62"/>
      <c r="U22" s="67"/>
      <c r="V22" s="62"/>
      <c r="W22" s="62"/>
      <c r="X22" s="62"/>
      <c r="Y22" s="62"/>
      <c r="Z22" s="62"/>
      <c r="AA22" s="50" t="s">
        <v>120</v>
      </c>
      <c r="AB22" s="62">
        <f>'Exports - Data (Raw)'!AP19/'Exports - Data (Raw)'!AO19</f>
        <v>4.5</v>
      </c>
      <c r="AC22" s="62">
        <f>'Exports - Data (Raw)'!AR19/'Exports - Data (Raw)'!AQ19</f>
        <v>4.7253086419753085</v>
      </c>
      <c r="AD22" s="62">
        <f>'Exports - Data (Raw)'!AT19/'Exports - Data (Raw)'!AS19</f>
        <v>5</v>
      </c>
      <c r="AE22" s="50"/>
      <c r="AF22" s="62"/>
      <c r="AG22" s="62"/>
      <c r="AH22" s="50" t="s">
        <v>120</v>
      </c>
      <c r="AI22" s="62">
        <f>'Exports - Data (Raw)'!BB19/'Exports - Data (Raw)'!BA19</f>
        <v>4</v>
      </c>
      <c r="AJ22" s="50" t="s">
        <v>120</v>
      </c>
      <c r="AK22" s="62">
        <f>'Exports - Data (Raw)'!BE19/'Exports - Data (Raw)'!BD19</f>
        <v>4.8</v>
      </c>
      <c r="AL22" s="63" t="s">
        <v>120</v>
      </c>
      <c r="AM22" s="63">
        <f>'Exports - Data (Raw)'!BH19/'Exports - Data (Raw)'!BG19</f>
        <v>4.8</v>
      </c>
      <c r="AN22" s="50" t="s">
        <v>120</v>
      </c>
      <c r="AO22" s="62">
        <f>'Exports - Data (Raw)'!BK19/'Exports - Data (Raw)'!BJ19</f>
        <v>3.6</v>
      </c>
      <c r="AP22" s="50" t="s">
        <v>120</v>
      </c>
      <c r="AQ22" s="64">
        <f>'Exports - Data (Raw)'!BN19/'Exports - Data (Raw)'!BM19</f>
        <v>5.2</v>
      </c>
      <c r="AR22" s="50" t="s">
        <v>120</v>
      </c>
      <c r="AS22" s="64">
        <f>'Exports - Data (Raw)'!BQ19/'Exports - Data (Raw)'!BP19</f>
        <v>4</v>
      </c>
      <c r="AT22" s="63" t="s">
        <v>120</v>
      </c>
      <c r="AU22" s="64">
        <f>'Exports - Data (Raw)'!BT19/'Exports - Data (Raw)'!BS19</f>
        <v>2.7976878612716765</v>
      </c>
      <c r="AV22" s="64">
        <f>'Exports - Data (Raw)'!BV19/'Exports - Data (Raw)'!BU19</f>
        <v>3.865979381443299</v>
      </c>
      <c r="AW22" s="62" t="s">
        <v>120</v>
      </c>
      <c r="AX22" s="62">
        <f>'Exports - Data (Raw)'!BY19/'Exports - Data (Raw)'!BX19</f>
        <v>3.4438916528468768</v>
      </c>
      <c r="AY22" s="62"/>
      <c r="AZ22" s="62">
        <f>'Exports - Data (Raw)'!CC19/'Exports - Data (Raw)'!CB19</f>
        <v>3.5834136933461909</v>
      </c>
      <c r="BA22" s="62">
        <f>'Exports - Data (Raw)'!CE19/'Exports - Data (Raw)'!CD19</f>
        <v>3.9733990147783249</v>
      </c>
      <c r="BB22" s="62">
        <f>'Exports - Data (Raw)'!CG19/'Exports - Data (Raw)'!CF19</f>
        <v>3.460620525059666</v>
      </c>
      <c r="BC22" s="50"/>
      <c r="BD22" s="63"/>
      <c r="BE22" s="50" t="s">
        <v>120</v>
      </c>
      <c r="BF22" s="63">
        <f>'Exports - Data (Raw)'!CL19/'Exports - Data (Raw)'!CK19</f>
        <v>8.2518248175182478</v>
      </c>
      <c r="BG22" s="50"/>
      <c r="BH22" s="63"/>
      <c r="BI22" s="50" t="s">
        <v>120</v>
      </c>
      <c r="BJ22" s="63">
        <f>'Exports - Data (Raw)'!CQ19/'Exports - Data (Raw)'!CP19</f>
        <v>5.5555555555555554</v>
      </c>
      <c r="BK22" s="50"/>
      <c r="BL22" s="63"/>
      <c r="BM22" s="50"/>
      <c r="BN22" s="63"/>
      <c r="BO22" s="50"/>
      <c r="BP22" s="63"/>
      <c r="BQ22" s="50" t="s">
        <v>120</v>
      </c>
      <c r="BR22" s="63">
        <f>'Exports - Data (Raw)'!DA19/'Exports - Data (Raw)'!CZ19</f>
        <v>2.0970654627539504</v>
      </c>
      <c r="BS22" s="70"/>
      <c r="BT22" s="63"/>
      <c r="BU22" s="66"/>
    </row>
    <row r="23" spans="1:73" x14ac:dyDescent="0.3">
      <c r="A23" s="68" t="s">
        <v>199</v>
      </c>
      <c r="B23" s="148" t="s">
        <v>346</v>
      </c>
      <c r="C23" s="55" t="s">
        <v>2</v>
      </c>
      <c r="D23" s="62"/>
      <c r="E23" s="67"/>
      <c r="F23" s="62"/>
      <c r="G23" s="50"/>
      <c r="H23" s="62"/>
      <c r="I23" s="63"/>
      <c r="J23" s="62"/>
      <c r="K23" s="67"/>
      <c r="L23" s="62"/>
      <c r="M23" s="50"/>
      <c r="N23" s="62"/>
      <c r="O23" s="50"/>
      <c r="P23" s="62"/>
      <c r="Q23" s="50"/>
      <c r="R23" s="62"/>
      <c r="S23" s="50"/>
      <c r="T23" s="62"/>
      <c r="U23" s="50" t="s">
        <v>120</v>
      </c>
      <c r="V23" s="62">
        <f>'Exports - Data (Raw)'!AE20/'Exports - Data (Raw)'!AD20/25</f>
        <v>5.2</v>
      </c>
      <c r="W23" s="62">
        <f>'Exports - Data (Raw)'!AG20/'Exports - Data (Raw)'!AF20/25</f>
        <v>5.2</v>
      </c>
      <c r="X23" s="62">
        <f>'Exports - Data (Raw)'!AI20/'Exports - Data (Raw)'!AH20/25</f>
        <v>5.2</v>
      </c>
      <c r="Y23" s="62">
        <f>'Exports - Data (Raw)'!AK20/'Exports - Data (Raw)'!AJ20/25</f>
        <v>4.8</v>
      </c>
      <c r="Z23" s="62">
        <f>'Exports - Data (Raw)'!AM20/'Exports - Data (Raw)'!AL20/25</f>
        <v>4.8</v>
      </c>
      <c r="AA23" s="50"/>
      <c r="AB23" s="62"/>
      <c r="AC23" s="62"/>
      <c r="AD23" s="62"/>
      <c r="AE23" s="50" t="s">
        <v>120</v>
      </c>
      <c r="AF23" s="62">
        <f>'Exports - Data (Raw)'!AW20/'Exports - Data (Raw)'!AV20</f>
        <v>4.5</v>
      </c>
      <c r="AG23" s="62">
        <f>'Exports - Data (Raw)'!AY20/'Exports - Data (Raw)'!AX20</f>
        <v>4.1999596312991994</v>
      </c>
      <c r="AH23" s="50"/>
      <c r="AI23" s="62"/>
      <c r="AJ23" s="50"/>
      <c r="AK23" s="62"/>
      <c r="AL23" s="63"/>
      <c r="AM23" s="63"/>
      <c r="AN23" s="50"/>
      <c r="AO23" s="62"/>
      <c r="AP23" s="50"/>
      <c r="AQ23" s="64"/>
      <c r="AR23" s="50"/>
      <c r="AS23" s="64"/>
      <c r="AT23" s="63"/>
      <c r="AU23" s="64"/>
      <c r="AV23" s="64"/>
      <c r="AW23" s="62"/>
      <c r="AX23" s="62"/>
      <c r="AY23" s="62"/>
      <c r="AZ23" s="62"/>
      <c r="BA23" s="62"/>
      <c r="BB23" s="62"/>
      <c r="BC23" s="50"/>
      <c r="BD23" s="63"/>
      <c r="BE23" s="50"/>
      <c r="BF23" s="63"/>
      <c r="BG23" s="50"/>
      <c r="BH23" s="63"/>
      <c r="BI23" s="50"/>
      <c r="BJ23" s="63"/>
      <c r="BK23" s="50"/>
      <c r="BL23" s="63"/>
      <c r="BM23" s="50"/>
      <c r="BN23" s="63"/>
      <c r="BO23" s="50"/>
      <c r="BP23" s="63"/>
      <c r="BQ23" s="50"/>
      <c r="BR23" s="63"/>
      <c r="BS23" s="70"/>
      <c r="BT23" s="63"/>
      <c r="BU23" s="66"/>
    </row>
    <row r="24" spans="1:73" x14ac:dyDescent="0.3">
      <c r="A24" s="68" t="s">
        <v>200</v>
      </c>
      <c r="B24" s="148" t="s">
        <v>346</v>
      </c>
      <c r="C24" s="55" t="s">
        <v>2</v>
      </c>
      <c r="D24" s="62"/>
      <c r="E24" s="67"/>
      <c r="F24" s="62"/>
      <c r="G24" s="50"/>
      <c r="H24" s="62"/>
      <c r="I24" s="50" t="s">
        <v>2</v>
      </c>
      <c r="J24" s="62">
        <f>'Exports - Data (Raw)'!M21/'Exports - Data (Raw)'!L21*$D$152</f>
        <v>244.57142857142856</v>
      </c>
      <c r="K24" s="50" t="s">
        <v>2</v>
      </c>
      <c r="L24" s="62">
        <f>'Exports - Data (Raw)'!P21/'Exports - Data (Raw)'!O21*$D$152</f>
        <v>282.64462809917353</v>
      </c>
      <c r="M24" s="50" t="s">
        <v>2</v>
      </c>
      <c r="N24" s="62">
        <f>'Exports - Data (Raw)'!S21/'Exports - Data (Raw)'!R21*$D$152</f>
        <v>300</v>
      </c>
      <c r="O24" s="50" t="s">
        <v>2</v>
      </c>
      <c r="P24" s="62">
        <f>'Exports - Data (Raw)'!V21/'Exports - Data (Raw)'!U21*$D$152</f>
        <v>352.94117647058829</v>
      </c>
      <c r="Q24" s="50" t="s">
        <v>2</v>
      </c>
      <c r="R24" s="62">
        <f>'Exports - Data (Raw)'!Y21/'Exports - Data (Raw)'!X21*$D$152</f>
        <v>57.777777777777779</v>
      </c>
      <c r="S24" s="50" t="s">
        <v>2</v>
      </c>
      <c r="T24" s="62">
        <f>'Exports - Data (Raw)'!AB21/'Exports - Data (Raw)'!AA21*$D$152</f>
        <v>80.874316939890718</v>
      </c>
      <c r="U24" s="67"/>
      <c r="V24" s="62"/>
      <c r="W24" s="62"/>
      <c r="X24" s="62"/>
      <c r="Y24" s="62"/>
      <c r="Z24" s="62"/>
      <c r="AA24" s="50"/>
      <c r="AB24" s="62"/>
      <c r="AC24" s="62"/>
      <c r="AD24" s="62"/>
      <c r="AE24" s="50"/>
      <c r="AF24" s="62"/>
      <c r="AG24" s="62"/>
      <c r="AH24" s="50"/>
      <c r="AI24" s="62"/>
      <c r="AJ24" s="50" t="s">
        <v>2</v>
      </c>
      <c r="AK24" s="62">
        <f>'Exports - Data (Raw)'!BE21/'Exports - Data (Raw)'!BD21/$D$249</f>
        <v>359.57128865258153</v>
      </c>
      <c r="AL24" s="50" t="s">
        <v>2</v>
      </c>
      <c r="AM24" s="63">
        <f>'Exports - Data (Raw)'!BH21/'Exports - Data (Raw)'!BG21/$D$249</f>
        <v>359.57128865258153</v>
      </c>
      <c r="AN24" s="50" t="s">
        <v>2</v>
      </c>
      <c r="AO24" s="62">
        <f>'Exports - Data (Raw)'!BK21/'Exports - Data (Raw)'!BJ21/$D$249</f>
        <v>359.57128865258153</v>
      </c>
      <c r="AP24" s="50" t="s">
        <v>2</v>
      </c>
      <c r="AQ24" s="64">
        <f>'Exports - Data (Raw)'!BN21/'Exports - Data (Raw)'!BM21/$D$249</f>
        <v>359.57128865258153</v>
      </c>
      <c r="AR24" s="50" t="s">
        <v>2</v>
      </c>
      <c r="AS24" s="64">
        <f>'Exports - Data (Raw)'!BQ21/'Exports - Data (Raw)'!BP21/$D$249</f>
        <v>359.57128865258153</v>
      </c>
      <c r="AT24" s="63"/>
      <c r="AU24" s="64"/>
      <c r="AV24" s="64"/>
      <c r="AW24" s="62" t="s">
        <v>120</v>
      </c>
      <c r="AX24" s="62">
        <f>'Exports - Data (Raw)'!BY21/'Exports - Data (Raw)'!BX21</f>
        <v>534.51724137931035</v>
      </c>
      <c r="AY24" s="62">
        <f>'Exports - Data (Raw)'!CA21/'Exports - Data (Raw)'!BZ21</f>
        <v>402.5</v>
      </c>
      <c r="AZ24" s="62">
        <f>'Exports - Data (Raw)'!CC21/'Exports - Data (Raw)'!CB21</f>
        <v>413.63636363636363</v>
      </c>
      <c r="BA24" s="62">
        <f>'Exports - Data (Raw)'!CE21/'Exports - Data (Raw)'!CD21</f>
        <v>317.79310344827587</v>
      </c>
      <c r="BB24" s="62">
        <f>'Exports - Data (Raw)'!CG21/'Exports - Data (Raw)'!CF21</f>
        <v>255.95</v>
      </c>
      <c r="BC24" s="50"/>
      <c r="BD24" s="63"/>
      <c r="BE24" s="50"/>
      <c r="BF24" s="63"/>
      <c r="BG24" s="50" t="s">
        <v>122</v>
      </c>
      <c r="BH24" s="63">
        <f>'Exports - Data (Raw)'!CQ21/'Exports - Data (Raw)'!CN21</f>
        <v>5.3013803680981599</v>
      </c>
      <c r="BI24" s="50" t="s">
        <v>120</v>
      </c>
      <c r="BJ24" s="63">
        <f>'Exports - Data (Raw)'!CQ21/'Exports - Data (Raw)'!CP21</f>
        <v>117.16949152542372</v>
      </c>
      <c r="BK24" s="50" t="s">
        <v>122</v>
      </c>
      <c r="BL24" s="63">
        <f>'Exports - Data (Raw)'!CV21/'Exports - Data (Raw)'!CS21</f>
        <v>5.1701947502116852</v>
      </c>
      <c r="BM24" s="50" t="s">
        <v>120</v>
      </c>
      <c r="BN24" s="63">
        <f>'Exports - Data (Raw)'!CV21/'Exports - Data (Raw)'!CU21</f>
        <v>115.20754716981132</v>
      </c>
      <c r="BO24" s="50" t="s">
        <v>122</v>
      </c>
      <c r="BP24" s="63">
        <f>'Exports - Data (Raw)'!DA21/'Exports - Data (Raw)'!CX21</f>
        <v>8.6806722689075624</v>
      </c>
      <c r="BQ24" s="50" t="s">
        <v>120</v>
      </c>
      <c r="BR24" s="63">
        <f>'Exports - Data (Raw)'!DA21/'Exports - Data (Raw)'!CZ21</f>
        <v>196.76190476190476</v>
      </c>
      <c r="BS24" s="70"/>
      <c r="BT24" s="63"/>
      <c r="BU24" s="66"/>
    </row>
    <row r="25" spans="1:73" x14ac:dyDescent="0.3">
      <c r="A25" s="68" t="s">
        <v>457</v>
      </c>
      <c r="B25" s="148" t="s">
        <v>346</v>
      </c>
      <c r="C25" s="55" t="s">
        <v>2</v>
      </c>
      <c r="D25" s="62">
        <f>'Exports - Data (Raw)'!D22/'Exports - Data (Raw)'!C22/$D$249</f>
        <v>4314.3532692937533</v>
      </c>
      <c r="E25" s="67" t="s">
        <v>122</v>
      </c>
      <c r="F25" s="62">
        <f>'Exports - Data (Raw)'!G22/'Exports - Data (Raw)'!F22/$D$249</f>
        <v>8867.5980302156458</v>
      </c>
      <c r="G25" s="50" t="s">
        <v>122</v>
      </c>
      <c r="H25" s="62">
        <f>'Exports - Data (Raw)'!J22/'Exports - Data (Raw)'!I22/$D$249</f>
        <v>3367.616578791487</v>
      </c>
      <c r="I25" s="63"/>
      <c r="J25" s="62"/>
      <c r="K25" s="67"/>
      <c r="L25" s="62"/>
      <c r="M25" s="50"/>
      <c r="N25" s="62"/>
      <c r="O25" s="50"/>
      <c r="P25" s="62"/>
      <c r="Q25" s="50"/>
      <c r="R25" s="62"/>
      <c r="S25" s="50"/>
      <c r="T25" s="62"/>
      <c r="U25" s="67"/>
      <c r="V25" s="62"/>
      <c r="W25" s="62"/>
      <c r="X25" s="62"/>
      <c r="Y25" s="62"/>
      <c r="Z25" s="62"/>
      <c r="AA25" s="50"/>
      <c r="AB25" s="62"/>
      <c r="AC25" s="62"/>
      <c r="AD25" s="62"/>
      <c r="AE25" s="50"/>
      <c r="AF25" s="62"/>
      <c r="AG25" s="62"/>
      <c r="AH25" s="50"/>
      <c r="AI25" s="62"/>
      <c r="AJ25" s="50"/>
      <c r="AK25" s="62"/>
      <c r="AL25" s="63"/>
      <c r="AM25" s="63"/>
      <c r="AN25" s="50"/>
      <c r="AO25" s="62"/>
      <c r="AP25" s="50"/>
      <c r="AQ25" s="64"/>
      <c r="AR25" s="50"/>
      <c r="AS25" s="64"/>
      <c r="AT25" s="63"/>
      <c r="AU25" s="64"/>
      <c r="AV25" s="64"/>
      <c r="AW25" s="50"/>
      <c r="AX25" s="62"/>
      <c r="AY25" s="62"/>
      <c r="AZ25" s="62"/>
      <c r="BA25" s="62"/>
      <c r="BB25" s="62"/>
      <c r="BC25" s="50"/>
      <c r="BD25" s="63"/>
      <c r="BE25" s="50"/>
      <c r="BF25" s="63"/>
      <c r="BG25" s="50"/>
      <c r="BH25" s="63"/>
      <c r="BI25" s="50"/>
      <c r="BJ25" s="63"/>
      <c r="BK25" s="50"/>
      <c r="BL25" s="63"/>
      <c r="BM25" s="50"/>
      <c r="BN25" s="63"/>
      <c r="BO25" s="50"/>
      <c r="BP25" s="63"/>
      <c r="BQ25" s="50"/>
      <c r="BR25" s="63"/>
      <c r="BS25" s="70"/>
      <c r="BT25" s="63"/>
      <c r="BU25" s="66"/>
    </row>
    <row r="26" spans="1:73" x14ac:dyDescent="0.3">
      <c r="A26" s="68" t="s">
        <v>253</v>
      </c>
      <c r="B26" s="148" t="s">
        <v>346</v>
      </c>
      <c r="C26" s="55" t="s">
        <v>2</v>
      </c>
      <c r="D26" s="62">
        <f>'Exports - Data (Raw)'!D23/'Exports - Data (Raw)'!C23/$D$250</f>
        <v>125.7168656935258</v>
      </c>
      <c r="E26" s="50" t="s">
        <v>2</v>
      </c>
      <c r="F26" s="62">
        <f>'Exports - Data (Raw)'!G23/'Exports - Data (Raw)'!F23/$D$250</f>
        <v>75.817544944145951</v>
      </c>
      <c r="G26" s="50" t="s">
        <v>2</v>
      </c>
      <c r="H26" s="62">
        <f>'Exports - Data (Raw)'!J23/'Exports - Data (Raw)'!I23/$D$250</f>
        <v>34.483322191165612</v>
      </c>
      <c r="I26" s="50" t="s">
        <v>2</v>
      </c>
      <c r="J26" s="62">
        <f>'Exports - Data (Raw)'!M23/'Exports - Data (Raw)'!L23/$D$250</f>
        <v>69.056863004161372</v>
      </c>
      <c r="K26" s="50" t="s">
        <v>2</v>
      </c>
      <c r="L26" s="62">
        <f>'Exports - Data (Raw)'!P23/'Exports - Data (Raw)'!O23/$D$250</f>
        <v>20.262587740057409</v>
      </c>
      <c r="M26" s="50" t="s">
        <v>2</v>
      </c>
      <c r="N26" s="62">
        <f>'Exports - Data (Raw)'!S23/'Exports - Data (Raw)'!R23/$D$250</f>
        <v>70.790347367714176</v>
      </c>
      <c r="O26" s="50" t="s">
        <v>2</v>
      </c>
      <c r="P26" s="62">
        <f>'Exports - Data (Raw)'!V23/'Exports - Data (Raw)'!U23/$D$250</f>
        <v>55.722116285157874</v>
      </c>
      <c r="Q26" s="50" t="s">
        <v>2</v>
      </c>
      <c r="R26" s="62">
        <f>'Exports - Data (Raw)'!Y23/'Exports - Data (Raw)'!X23/$D$250</f>
        <v>42.928511696475994</v>
      </c>
      <c r="S26" s="50" t="s">
        <v>2</v>
      </c>
      <c r="T26" s="62">
        <f>'Exports - Data (Raw)'!AB23/'Exports - Data (Raw)'!AA23/$D$250</f>
        <v>47.260310667626165</v>
      </c>
      <c r="U26" s="50"/>
      <c r="V26" s="62"/>
      <c r="W26" s="62"/>
      <c r="X26" s="62"/>
      <c r="Y26" s="62"/>
      <c r="Z26" s="62"/>
      <c r="AA26" s="50" t="s">
        <v>2</v>
      </c>
      <c r="AB26" s="62">
        <f>'Exports - Data (Raw)'!AP23/'Exports - Data (Raw)'!AO23/$D$250</f>
        <v>50.748198632480275</v>
      </c>
      <c r="AC26" s="62">
        <f>'Exports - Data (Raw)'!AR23/'Exports - Data (Raw)'!AQ23/$D$250</f>
        <v>45.609200110986436</v>
      </c>
      <c r="AD26" s="62">
        <f>'Exports - Data (Raw)'!AT23/'Exports - Data (Raw)'!AS23/$D$250</f>
        <v>46.21690691816751</v>
      </c>
      <c r="AE26" s="50" t="s">
        <v>2</v>
      </c>
      <c r="AF26" s="62">
        <f>'Exports - Data (Raw)'!AW23/'Exports - Data (Raw)'!AV23/$D$250</f>
        <v>44.966782956991928</v>
      </c>
      <c r="AG26" s="62">
        <f>'Exports - Data (Raw)'!AY23/'Exports - Data (Raw)'!AX23/$D$250</f>
        <v>41.672016466427081</v>
      </c>
      <c r="AH26" s="50" t="s">
        <v>2</v>
      </c>
      <c r="AI26" s="62">
        <f>'Exports - Data (Raw)'!BB23/'Exports - Data (Raw)'!BA23/$D$250</f>
        <v>40.525175480114818</v>
      </c>
      <c r="AJ26" s="50" t="s">
        <v>2</v>
      </c>
      <c r="AK26" s="62">
        <f>'Exports - Data (Raw)'!BE23/'Exports - Data (Raw)'!BD23/$D$250</f>
        <v>47.616987881952468</v>
      </c>
      <c r="AL26" s="50" t="s">
        <v>2</v>
      </c>
      <c r="AM26" s="63">
        <f>'Exports - Data (Raw)'!BH23/'Exports - Data (Raw)'!BG23/$D$250</f>
        <v>49.643189326863656</v>
      </c>
      <c r="AN26" s="50" t="s">
        <v>2</v>
      </c>
      <c r="AO26" s="62">
        <f>'Exports - Data (Raw)'!BK23/'Exports - Data (Raw)'!BJ23/$D$250</f>
        <v>80.115342393429401</v>
      </c>
      <c r="AP26" s="50" t="s">
        <v>2</v>
      </c>
      <c r="AQ26" s="64">
        <f>'Exports - Data (Raw)'!BN23/'Exports - Data (Raw)'!BM23/$D$250</f>
        <v>46.604000198491413</v>
      </c>
      <c r="AR26" s="50" t="s">
        <v>2</v>
      </c>
      <c r="AS26" s="64">
        <f>'Exports - Data (Raw)'!BQ23/'Exports - Data (Raw)'!BP23/$D$250</f>
        <v>27.860749675465613</v>
      </c>
      <c r="AT26" s="63" t="s">
        <v>120</v>
      </c>
      <c r="AU26" s="64">
        <f>'Exports - Data (Raw)'!BT23/'Exports - Data (Raw)'!BS23</f>
        <v>15.253036437246964</v>
      </c>
      <c r="AV26" s="64">
        <f>'Exports - Data (Raw)'!BV23/'Exports - Data (Raw)'!BU23</f>
        <v>40.39259708737864</v>
      </c>
      <c r="AW26" s="62" t="s">
        <v>120</v>
      </c>
      <c r="AX26" s="62">
        <f>'Exports - Data (Raw)'!BY23/'Exports - Data (Raw)'!BX23</f>
        <v>39.099964551577457</v>
      </c>
      <c r="AY26" s="62">
        <f>'Exports - Data (Raw)'!CA23/'Exports - Data (Raw)'!BZ23</f>
        <v>41.180425205899255</v>
      </c>
      <c r="AZ26" s="62">
        <f>'Exports - Data (Raw)'!CC23/'Exports - Data (Raw)'!CB23</f>
        <v>53.525356967011327</v>
      </c>
      <c r="BA26" s="62">
        <f>'Exports - Data (Raw)'!CE23/'Exports - Data (Raw)'!CD23</f>
        <v>39.013746273600532</v>
      </c>
      <c r="BB26" s="62">
        <f>'Exports - Data (Raw)'!CG23/'Exports - Data (Raw)'!CF23</f>
        <v>39.041346721795627</v>
      </c>
      <c r="BC26" s="50" t="s">
        <v>122</v>
      </c>
      <c r="BD26" s="63">
        <f>'Exports - Data (Raw)'!CL23/'Exports - Data (Raw)'!CI23</f>
        <v>7.5387227162489898</v>
      </c>
      <c r="BE26" s="50" t="s">
        <v>120</v>
      </c>
      <c r="BF26" s="63">
        <f>'Exports - Data (Raw)'!CL23/'Exports - Data (Raw)'!CK23</f>
        <v>39.075633773308191</v>
      </c>
      <c r="BG26" s="50" t="s">
        <v>122</v>
      </c>
      <c r="BH26" s="63">
        <f>'Exports - Data (Raw)'!CQ23/'Exports - Data (Raw)'!CN23</f>
        <v>8.4341834269877189</v>
      </c>
      <c r="BI26" s="50" t="s">
        <v>120</v>
      </c>
      <c r="BJ26" s="63">
        <f>'Exports - Data (Raw)'!CQ23/'Exports - Data (Raw)'!CP23</f>
        <v>43.011929460580916</v>
      </c>
      <c r="BK26" s="50" t="s">
        <v>122</v>
      </c>
      <c r="BL26" s="63">
        <f>'Exports - Data (Raw)'!CV23/'Exports - Data (Raw)'!CS23</f>
        <v>8.4626603794275681</v>
      </c>
      <c r="BM26" s="50" t="s">
        <v>120</v>
      </c>
      <c r="BN26" s="63">
        <f>'Exports - Data (Raw)'!CV23/'Exports - Data (Raw)'!CU23</f>
        <v>44.257885681514054</v>
      </c>
      <c r="BO26" s="50" t="s">
        <v>122</v>
      </c>
      <c r="BP26" s="63">
        <f>'Exports - Data (Raw)'!DA23/'Exports - Data (Raw)'!CX23</f>
        <v>7.8804457352854014</v>
      </c>
      <c r="BQ26" s="50" t="s">
        <v>120</v>
      </c>
      <c r="BR26" s="63">
        <f>'Exports - Data (Raw)'!DA23/'Exports - Data (Raw)'!CZ23</f>
        <v>38.704803493449781</v>
      </c>
      <c r="BS26" s="70" t="s">
        <v>120</v>
      </c>
      <c r="BT26" s="63">
        <f>'Exports - Data (Raw)'!DD23/'Exports - Data (Raw)'!DC23</f>
        <v>42.214558058925476</v>
      </c>
      <c r="BU26" s="66"/>
    </row>
    <row r="27" spans="1:73" x14ac:dyDescent="0.3">
      <c r="A27" s="68" t="s">
        <v>254</v>
      </c>
      <c r="B27" s="148" t="s">
        <v>346</v>
      </c>
      <c r="C27" s="55" t="s">
        <v>2</v>
      </c>
      <c r="D27" s="62"/>
      <c r="E27" s="67"/>
      <c r="F27" s="62"/>
      <c r="G27" s="50"/>
      <c r="H27" s="62"/>
      <c r="I27" s="63"/>
      <c r="J27" s="62"/>
      <c r="K27" s="67"/>
      <c r="L27" s="62"/>
      <c r="M27" s="50"/>
      <c r="N27" s="62"/>
      <c r="O27" s="50"/>
      <c r="P27" s="62"/>
      <c r="Q27" s="67"/>
      <c r="R27" s="62"/>
      <c r="S27" s="50"/>
      <c r="T27" s="62"/>
      <c r="U27" s="50" t="s">
        <v>2</v>
      </c>
      <c r="V27" s="62">
        <f>'Exports - Data (Raw)'!AE24/'Exports - Data (Raw)'!AD24/25/$F$178</f>
        <v>52.552818910137162</v>
      </c>
      <c r="W27" s="62">
        <f>'Exports - Data (Raw)'!AG24/'Exports - Data (Raw)'!AF24/25/$F$178</f>
        <v>53.044863731656193</v>
      </c>
      <c r="X27" s="62">
        <f>'Exports - Data (Raw)'!AI24/'Exports - Data (Raw)'!AH24/25/$F$178</f>
        <v>55.298935298935305</v>
      </c>
      <c r="Y27" s="62">
        <f>'Exports - Data (Raw)'!AK24/'Exports - Data (Raw)'!AJ24/25/$F$178</f>
        <v>56.484477183769727</v>
      </c>
      <c r="Z27" s="62">
        <f>'Exports - Data (Raw)'!AM24/'Exports - Data (Raw)'!AL24/25/$F$178</f>
        <v>64</v>
      </c>
      <c r="AA27" s="50"/>
      <c r="AB27" s="62"/>
      <c r="AC27" s="62"/>
      <c r="AD27" s="62"/>
      <c r="AE27" s="50"/>
      <c r="AF27" s="62"/>
      <c r="AG27" s="62"/>
      <c r="AH27" s="50"/>
      <c r="AI27" s="62"/>
      <c r="AJ27" s="50"/>
      <c r="AK27" s="62"/>
      <c r="AL27" s="63"/>
      <c r="AM27" s="63"/>
      <c r="AN27" s="50"/>
      <c r="AO27" s="62"/>
      <c r="AP27" s="50"/>
      <c r="AQ27" s="64"/>
      <c r="AR27" s="50"/>
      <c r="AS27" s="64"/>
      <c r="AT27" s="63"/>
      <c r="AU27" s="64"/>
      <c r="AV27" s="64"/>
      <c r="AW27" s="62"/>
      <c r="AX27" s="62"/>
      <c r="AY27" s="62"/>
      <c r="AZ27" s="62"/>
      <c r="BA27" s="62"/>
      <c r="BB27" s="62"/>
      <c r="BC27" s="50"/>
      <c r="BD27" s="63"/>
      <c r="BE27" s="50"/>
      <c r="BF27" s="63"/>
      <c r="BG27" s="50"/>
      <c r="BH27" s="63"/>
      <c r="BI27" s="50"/>
      <c r="BJ27" s="63"/>
      <c r="BK27" s="50"/>
      <c r="BL27" s="63"/>
      <c r="BM27" s="50"/>
      <c r="BN27" s="63"/>
      <c r="BO27" s="50"/>
      <c r="BP27" s="63"/>
      <c r="BQ27" s="50"/>
      <c r="BR27" s="63"/>
      <c r="BS27" s="70"/>
      <c r="BT27" s="63"/>
      <c r="BU27" s="66"/>
    </row>
    <row r="28" spans="1:73" x14ac:dyDescent="0.3">
      <c r="A28" s="68" t="s">
        <v>419</v>
      </c>
      <c r="B28" s="148" t="s">
        <v>346</v>
      </c>
      <c r="C28" s="55" t="s">
        <v>2</v>
      </c>
      <c r="D28" s="62"/>
      <c r="E28" s="67"/>
      <c r="F28" s="62"/>
      <c r="G28" s="50"/>
      <c r="H28" s="62"/>
      <c r="I28" s="63"/>
      <c r="J28" s="62"/>
      <c r="K28" s="67"/>
      <c r="L28" s="62"/>
      <c r="M28" s="50"/>
      <c r="N28" s="62"/>
      <c r="O28" s="50"/>
      <c r="P28" s="62"/>
      <c r="Q28" s="67"/>
      <c r="R28" s="62"/>
      <c r="S28" s="50"/>
      <c r="T28" s="62"/>
      <c r="U28" s="50" t="s">
        <v>2</v>
      </c>
      <c r="V28" s="62">
        <f>'Exports - Data (Raw)'!AE25/'Exports - Data (Raw)'!AD25/25/$H$179</f>
        <v>179.2</v>
      </c>
      <c r="W28" s="62">
        <f>'Exports - Data (Raw)'!AG25/'Exports - Data (Raw)'!AF25/25/$H$179</f>
        <v>179.2</v>
      </c>
      <c r="X28" s="62"/>
      <c r="Y28" s="62"/>
      <c r="Z28" s="62"/>
      <c r="AA28" s="50"/>
      <c r="AB28" s="62"/>
      <c r="AC28" s="62"/>
      <c r="AD28" s="62"/>
      <c r="AE28" s="50"/>
      <c r="AF28" s="62"/>
      <c r="AG28" s="62"/>
      <c r="AH28" s="50"/>
      <c r="AI28" s="62"/>
      <c r="AJ28" s="50"/>
      <c r="AK28" s="62"/>
      <c r="AL28" s="63"/>
      <c r="AM28" s="63"/>
      <c r="AN28" s="50"/>
      <c r="AO28" s="62"/>
      <c r="AP28" s="50"/>
      <c r="AQ28" s="64"/>
      <c r="AR28" s="50"/>
      <c r="AS28" s="64"/>
      <c r="AT28" s="63"/>
      <c r="AU28" s="64"/>
      <c r="AV28" s="64"/>
      <c r="AW28" s="62"/>
      <c r="AX28" s="62"/>
      <c r="AY28" s="62"/>
      <c r="AZ28" s="62"/>
      <c r="BA28" s="62"/>
      <c r="BB28" s="62"/>
      <c r="BC28" s="50"/>
      <c r="BD28" s="63"/>
      <c r="BE28" s="50"/>
      <c r="BF28" s="63"/>
      <c r="BG28" s="50"/>
      <c r="BH28" s="63"/>
      <c r="BI28" s="50"/>
      <c r="BJ28" s="63"/>
      <c r="BK28" s="50"/>
      <c r="BL28" s="63"/>
      <c r="BM28" s="50"/>
      <c r="BN28" s="63"/>
      <c r="BO28" s="50"/>
      <c r="BP28" s="63"/>
      <c r="BQ28" s="50"/>
      <c r="BR28" s="63"/>
      <c r="BS28" s="70"/>
      <c r="BT28" s="63"/>
      <c r="BU28" s="66"/>
    </row>
    <row r="29" spans="1:73" x14ac:dyDescent="0.3">
      <c r="A29" s="68" t="s">
        <v>458</v>
      </c>
      <c r="B29" s="148" t="s">
        <v>497</v>
      </c>
      <c r="C29" s="55"/>
      <c r="D29" s="62"/>
      <c r="E29" s="67"/>
      <c r="F29" s="62"/>
      <c r="G29" s="67"/>
      <c r="H29" s="62"/>
      <c r="I29" s="63"/>
      <c r="J29" s="62"/>
      <c r="K29" s="67"/>
      <c r="L29" s="62"/>
      <c r="M29" s="50"/>
      <c r="N29" s="62"/>
      <c r="O29" s="50"/>
      <c r="P29" s="62"/>
      <c r="Q29" s="50"/>
      <c r="R29" s="62"/>
      <c r="S29" s="50"/>
      <c r="T29" s="62"/>
      <c r="U29" s="50"/>
      <c r="V29" s="62"/>
      <c r="W29" s="62"/>
      <c r="X29" s="62"/>
      <c r="Y29" s="62"/>
      <c r="Z29" s="62"/>
      <c r="AA29" s="50"/>
      <c r="AB29" s="62"/>
      <c r="AC29" s="62"/>
      <c r="AD29" s="62"/>
      <c r="AE29" s="50"/>
      <c r="AF29" s="62"/>
      <c r="AG29" s="62"/>
      <c r="AH29" s="50"/>
      <c r="AI29" s="62"/>
      <c r="AJ29" s="50"/>
      <c r="AK29" s="62"/>
      <c r="AL29" s="63"/>
      <c r="AM29" s="63"/>
      <c r="AN29" s="50"/>
      <c r="AO29" s="62"/>
      <c r="AP29" s="50"/>
      <c r="AQ29" s="64"/>
      <c r="AR29" s="50"/>
      <c r="AS29" s="64"/>
      <c r="AT29" s="63"/>
      <c r="AU29" s="64"/>
      <c r="AV29" s="64"/>
      <c r="AW29" s="71"/>
      <c r="AX29" s="62"/>
      <c r="AY29" s="62"/>
      <c r="AZ29" s="62"/>
      <c r="BA29" s="62"/>
      <c r="BB29" s="62"/>
      <c r="BC29" s="50"/>
      <c r="BD29" s="63"/>
      <c r="BE29" s="50"/>
      <c r="BF29" s="63"/>
      <c r="BG29" s="50"/>
      <c r="BH29" s="63"/>
      <c r="BI29" s="50"/>
      <c r="BJ29" s="63"/>
      <c r="BK29" s="50"/>
      <c r="BL29" s="63"/>
      <c r="BM29" s="50"/>
      <c r="BN29" s="63"/>
      <c r="BO29" s="50"/>
      <c r="BP29" s="63"/>
      <c r="BQ29" s="50"/>
      <c r="BR29" s="63"/>
      <c r="BS29" s="70"/>
      <c r="BT29" s="63"/>
      <c r="BU29" s="66"/>
    </row>
    <row r="30" spans="1:73" x14ac:dyDescent="0.3">
      <c r="A30" s="68" t="s">
        <v>459</v>
      </c>
      <c r="B30" s="148" t="s">
        <v>346</v>
      </c>
      <c r="C30" s="55" t="s">
        <v>2</v>
      </c>
      <c r="D30" s="62"/>
      <c r="E30" s="67"/>
      <c r="F30" s="62"/>
      <c r="G30" s="67"/>
      <c r="H30" s="62"/>
      <c r="I30" s="63"/>
      <c r="J30" s="62"/>
      <c r="K30" s="67"/>
      <c r="L30" s="62"/>
      <c r="M30" s="50"/>
      <c r="N30" s="62"/>
      <c r="O30" s="50"/>
      <c r="P30" s="62"/>
      <c r="Q30" s="50"/>
      <c r="R30" s="62"/>
      <c r="S30" s="50"/>
      <c r="T30" s="62"/>
      <c r="U30" s="50"/>
      <c r="V30" s="62"/>
      <c r="W30" s="62"/>
      <c r="X30" s="62"/>
      <c r="Y30" s="62"/>
      <c r="Z30" s="62"/>
      <c r="AA30" s="50"/>
      <c r="AB30" s="62"/>
      <c r="AC30" s="62"/>
      <c r="AD30" s="62"/>
      <c r="AE30" s="50"/>
      <c r="AF30" s="62"/>
      <c r="AG30" s="62"/>
      <c r="AH30" s="50"/>
      <c r="AI30" s="62"/>
      <c r="AJ30" s="50" t="s">
        <v>2</v>
      </c>
      <c r="AK30" s="62">
        <f>'Exports - Data (Raw)'!BE27/'Exports - Data (Raw)'!BD27/$F$187</f>
        <v>9.8458084195925224</v>
      </c>
      <c r="AL30" s="50" t="s">
        <v>2</v>
      </c>
      <c r="AM30" s="63">
        <f>'Exports - Data (Raw)'!BH27/'Exports - Data (Raw)'!BG27/$F$187</f>
        <v>8.6542029399172264</v>
      </c>
      <c r="AN30" s="50" t="s">
        <v>2</v>
      </c>
      <c r="AO30" s="62">
        <f>'Exports - Data (Raw)'!BK27/'Exports - Data (Raw)'!BJ27/$F$187</f>
        <v>8.8614835746782887</v>
      </c>
      <c r="AP30" s="50" t="s">
        <v>2</v>
      </c>
      <c r="AQ30" s="64">
        <f>'Exports - Data (Raw)'!BN27/'Exports - Data (Raw)'!BM27/$F$187</f>
        <v>8.8615915329056296</v>
      </c>
      <c r="AR30" s="50" t="s">
        <v>2</v>
      </c>
      <c r="AS30" s="64">
        <f>'Exports - Data (Raw)'!BQ27/'Exports - Data (Raw)'!BP27/$F$187</f>
        <v>5.0550738575743459</v>
      </c>
      <c r="AT30" s="63"/>
      <c r="AU30" s="64"/>
      <c r="AV30" s="64"/>
      <c r="AW30" s="71"/>
      <c r="AX30" s="62"/>
      <c r="AY30" s="62"/>
      <c r="AZ30" s="62"/>
      <c r="BA30" s="62"/>
      <c r="BB30" s="62"/>
      <c r="BC30" s="50"/>
      <c r="BD30" s="63"/>
      <c r="BE30" s="50"/>
      <c r="BF30" s="63"/>
      <c r="BG30" s="50"/>
      <c r="BH30" s="63"/>
      <c r="BI30" s="50"/>
      <c r="BJ30" s="63"/>
      <c r="BK30" s="50"/>
      <c r="BL30" s="63"/>
      <c r="BM30" s="50"/>
      <c r="BN30" s="63"/>
      <c r="BO30" s="50"/>
      <c r="BP30" s="63"/>
      <c r="BQ30" s="50"/>
      <c r="BR30" s="63"/>
      <c r="BS30" s="70"/>
      <c r="BT30" s="63"/>
      <c r="BU30" s="66"/>
    </row>
    <row r="31" spans="1:73" x14ac:dyDescent="0.3">
      <c r="A31" s="68" t="s">
        <v>127</v>
      </c>
      <c r="B31" s="148" t="s">
        <v>338</v>
      </c>
      <c r="C31" s="55" t="s">
        <v>545</v>
      </c>
      <c r="D31" s="62">
        <f>'Exports - Data (Raw)'!D28/'Exports - Data (Raw)'!C28/$D$241</f>
        <v>14.374150436896384</v>
      </c>
      <c r="E31" s="67"/>
      <c r="F31" s="62"/>
      <c r="G31" s="67"/>
      <c r="H31" s="62"/>
      <c r="I31" s="63"/>
      <c r="J31" s="62"/>
      <c r="K31" s="67"/>
      <c r="L31" s="62"/>
      <c r="M31" s="50"/>
      <c r="N31" s="62"/>
      <c r="O31" s="50"/>
      <c r="P31" s="62"/>
      <c r="Q31" s="50"/>
      <c r="R31" s="62"/>
      <c r="S31" s="50"/>
      <c r="T31" s="62"/>
      <c r="U31" s="50"/>
      <c r="V31" s="62"/>
      <c r="W31" s="62"/>
      <c r="X31" s="62"/>
      <c r="Y31" s="62"/>
      <c r="Z31" s="62"/>
      <c r="AA31" s="50"/>
      <c r="AB31" s="62"/>
      <c r="AC31" s="62"/>
      <c r="AD31" s="62"/>
      <c r="AE31" s="50"/>
      <c r="AF31" s="62"/>
      <c r="AG31" s="62"/>
      <c r="AH31" s="50"/>
      <c r="AI31" s="62"/>
      <c r="AJ31" s="50"/>
      <c r="AK31" s="62"/>
      <c r="AL31" s="63"/>
      <c r="AM31" s="63"/>
      <c r="AN31" s="50"/>
      <c r="AO31" s="62"/>
      <c r="AP31" s="50"/>
      <c r="AQ31" s="64"/>
      <c r="AR31" s="50"/>
      <c r="AS31" s="64"/>
      <c r="AT31" s="63"/>
      <c r="AU31" s="64"/>
      <c r="AV31" s="64"/>
      <c r="AW31" s="62"/>
      <c r="AX31" s="62"/>
      <c r="AY31" s="62"/>
      <c r="AZ31" s="62"/>
      <c r="BA31" s="62"/>
      <c r="BB31" s="62"/>
      <c r="BC31" s="50"/>
      <c r="BD31" s="63"/>
      <c r="BE31" s="50"/>
      <c r="BF31" s="63"/>
      <c r="BG31" s="50"/>
      <c r="BH31" s="63"/>
      <c r="BI31" s="50"/>
      <c r="BJ31" s="63"/>
      <c r="BK31" s="50"/>
      <c r="BL31" s="63"/>
      <c r="BM31" s="50"/>
      <c r="BN31" s="63"/>
      <c r="BO31" s="50"/>
      <c r="BP31" s="63"/>
      <c r="BQ31" s="50"/>
      <c r="BR31" s="63"/>
      <c r="BS31" s="70"/>
      <c r="BT31" s="63"/>
      <c r="BU31" s="66"/>
    </row>
    <row r="32" spans="1:73" x14ac:dyDescent="0.3">
      <c r="A32" s="68" t="s">
        <v>255</v>
      </c>
      <c r="B32" s="148" t="s">
        <v>346</v>
      </c>
      <c r="C32" s="55" t="s">
        <v>2</v>
      </c>
      <c r="D32" s="62"/>
      <c r="E32" s="67"/>
      <c r="F32" s="62"/>
      <c r="G32" s="67"/>
      <c r="H32" s="62"/>
      <c r="I32" s="63"/>
      <c r="J32" s="62"/>
      <c r="K32" s="67"/>
      <c r="L32" s="62"/>
      <c r="M32" s="50"/>
      <c r="N32" s="62"/>
      <c r="O32" s="50"/>
      <c r="P32" s="62"/>
      <c r="Q32" s="50"/>
      <c r="R32" s="62"/>
      <c r="S32" s="50"/>
      <c r="T32" s="62"/>
      <c r="U32" s="50"/>
      <c r="V32" s="62"/>
      <c r="W32" s="62"/>
      <c r="X32" s="62"/>
      <c r="Y32" s="62"/>
      <c r="Z32" s="62"/>
      <c r="AA32" s="50"/>
      <c r="AB32" s="62"/>
      <c r="AC32" s="62"/>
      <c r="AD32" s="62"/>
      <c r="AE32" s="50"/>
      <c r="AF32" s="62"/>
      <c r="AG32" s="62"/>
      <c r="AH32" s="50"/>
      <c r="AI32" s="62"/>
      <c r="AJ32" s="50"/>
      <c r="AK32" s="62"/>
      <c r="AL32" s="63"/>
      <c r="AM32" s="63"/>
      <c r="AN32" s="50"/>
      <c r="AO32" s="62"/>
      <c r="AP32" s="50"/>
      <c r="AQ32" s="64"/>
      <c r="AR32" s="50"/>
      <c r="AS32" s="64"/>
      <c r="AT32" s="63"/>
      <c r="AU32" s="64"/>
      <c r="AV32" s="64"/>
      <c r="AW32" s="63"/>
      <c r="AX32" s="62"/>
      <c r="AY32" s="62"/>
      <c r="AZ32" s="62"/>
      <c r="BA32" s="62"/>
      <c r="BB32" s="62"/>
      <c r="BC32" s="50" t="s">
        <v>132</v>
      </c>
      <c r="BD32" s="63">
        <f>'Exports - Data (Raw)'!CL29/'Exports - Data (Raw)'!CI29</f>
        <v>2.2913223140495869</v>
      </c>
      <c r="BE32" s="50" t="s">
        <v>120</v>
      </c>
      <c r="BF32" s="63">
        <f>'Exports - Data (Raw)'!CL29/'Exports - Data (Raw)'!CK29</f>
        <v>26.055800293685756</v>
      </c>
      <c r="BG32" s="50" t="s">
        <v>132</v>
      </c>
      <c r="BH32" s="63">
        <f>'Exports - Data (Raw)'!CQ29/'Exports - Data (Raw)'!CN29</f>
        <v>3.558529084603808</v>
      </c>
      <c r="BI32" s="50" t="s">
        <v>120</v>
      </c>
      <c r="BJ32" s="63">
        <f>'Exports - Data (Raw)'!CQ29/'Exports - Data (Raw)'!CP29</f>
        <v>37.5327812284334</v>
      </c>
      <c r="BK32" s="50" t="s">
        <v>132</v>
      </c>
      <c r="BL32" s="63">
        <f>'Exports - Data (Raw)'!CV29/'Exports - Data (Raw)'!CS29</f>
        <v>2.7389413603315895</v>
      </c>
      <c r="BM32" s="50" t="s">
        <v>120</v>
      </c>
      <c r="BN32" s="63">
        <f>'Exports - Data (Raw)'!CV29/'Exports - Data (Raw)'!CU29</f>
        <v>28.587943262411347</v>
      </c>
      <c r="BO32" s="50" t="s">
        <v>132</v>
      </c>
      <c r="BP32" s="63">
        <f>'Exports - Data (Raw)'!DA29/'Exports - Data (Raw)'!CX29</f>
        <v>2.9699889064050913</v>
      </c>
      <c r="BQ32" s="50" t="s">
        <v>120</v>
      </c>
      <c r="BR32" s="63">
        <f>'Exports - Data (Raw)'!DA29/'Exports - Data (Raw)'!CZ29</f>
        <v>30.753929866989118</v>
      </c>
      <c r="BS32" s="70" t="s">
        <v>120</v>
      </c>
      <c r="BT32" s="63">
        <f>'Exports - Data (Raw)'!DD29/'Exports - Data (Raw)'!DC29</f>
        <v>22.424364123159304</v>
      </c>
      <c r="BU32" s="66"/>
    </row>
    <row r="33" spans="1:73" x14ac:dyDescent="0.3">
      <c r="A33" s="68" t="s">
        <v>460</v>
      </c>
      <c r="B33" s="148" t="s">
        <v>346</v>
      </c>
      <c r="C33" s="55" t="s">
        <v>2</v>
      </c>
      <c r="D33" s="62"/>
      <c r="E33" s="67"/>
      <c r="F33" s="62"/>
      <c r="G33" s="67"/>
      <c r="H33" s="62"/>
      <c r="I33" s="63" t="s">
        <v>120</v>
      </c>
      <c r="J33" s="62">
        <f>'Exports - Data (Raw)'!M30/'Exports - Data (Raw)'!L30</f>
        <v>4.8484848484848486</v>
      </c>
      <c r="K33" s="67" t="s">
        <v>120</v>
      </c>
      <c r="L33" s="62">
        <f>'Exports - Data (Raw)'!P30/'Exports - Data (Raw)'!O30</f>
        <v>7.4468085106382977</v>
      </c>
      <c r="M33" s="50" t="s">
        <v>120</v>
      </c>
      <c r="N33" s="62">
        <f>'Exports - Data (Raw)'!S30/'Exports - Data (Raw)'!R30</f>
        <v>4</v>
      </c>
      <c r="O33" s="50" t="s">
        <v>120</v>
      </c>
      <c r="P33" s="62">
        <f>'Exports - Data (Raw)'!V30/'Exports - Data (Raw)'!U30</f>
        <v>4.591836734693878</v>
      </c>
      <c r="Q33" s="50" t="s">
        <v>120</v>
      </c>
      <c r="R33" s="62">
        <f>'Exports - Data (Raw)'!Y30/'Exports - Data (Raw)'!X30</f>
        <v>4.7023809523809526</v>
      </c>
      <c r="S33" s="50" t="s">
        <v>120</v>
      </c>
      <c r="T33" s="62">
        <f>'Exports - Data (Raw)'!AB30/'Exports - Data (Raw)'!AA30</f>
        <v>4.9987669543773121</v>
      </c>
      <c r="U33" s="50" t="s">
        <v>120</v>
      </c>
      <c r="V33" s="62">
        <f>'Exports - Data (Raw)'!AE30/'Exports - Data (Raw)'!AD30/25</f>
        <v>3.6278787878787879</v>
      </c>
      <c r="W33" s="62">
        <f>'Exports - Data (Raw)'!AG30/'Exports - Data (Raw)'!AF30/25</f>
        <v>3.9305252210088408</v>
      </c>
      <c r="X33" s="62">
        <f>'Exports - Data (Raw)'!AI30/'Exports - Data (Raw)'!AH30/25</f>
        <v>3.9771868696130572</v>
      </c>
      <c r="Y33" s="62">
        <f>'Exports - Data (Raw)'!AK30/'Exports - Data (Raw)'!AJ30/25</f>
        <v>4</v>
      </c>
      <c r="Z33" s="62">
        <f>'Exports - Data (Raw)'!AM30/'Exports - Data (Raw)'!AL30/25</f>
        <v>4</v>
      </c>
      <c r="AA33" s="50" t="s">
        <v>120</v>
      </c>
      <c r="AB33" s="62">
        <f>'Exports - Data (Raw)'!AP30/'Exports - Data (Raw)'!AO30</f>
        <v>4.5</v>
      </c>
      <c r="AC33" s="62">
        <f>'Exports - Data (Raw)'!AR30/'Exports - Data (Raw)'!AQ30</f>
        <v>4.4999507534718806</v>
      </c>
      <c r="AD33" s="62">
        <f>'Exports - Data (Raw)'!AT30/'Exports - Data (Raw)'!AS30</f>
        <v>4.500051851083688</v>
      </c>
      <c r="AE33" s="50" t="s">
        <v>120</v>
      </c>
      <c r="AF33" s="62">
        <f>'Exports - Data (Raw)'!AW30/'Exports - Data (Raw)'!AV30</f>
        <v>4.5000458589379067</v>
      </c>
      <c r="AG33" s="62">
        <f>'Exports - Data (Raw)'!AY30/'Exports - Data (Raw)'!AX30</f>
        <v>4.375</v>
      </c>
      <c r="AH33" s="50" t="s">
        <v>120</v>
      </c>
      <c r="AI33" s="62">
        <f>'Exports - Data (Raw)'!BB30/'Exports - Data (Raw)'!BA30</f>
        <v>4</v>
      </c>
      <c r="AJ33" s="50" t="s">
        <v>120</v>
      </c>
      <c r="AK33" s="62">
        <f>'Exports - Data (Raw)'!BE30/'Exports - Data (Raw)'!BD30</f>
        <v>4.2000926354793888</v>
      </c>
      <c r="AL33" s="63" t="s">
        <v>120</v>
      </c>
      <c r="AM33" s="63">
        <f>'Exports - Data (Raw)'!BH30/'Exports - Data (Raw)'!BG30</f>
        <v>4.1999534631195221</v>
      </c>
      <c r="AN33" s="50" t="s">
        <v>120</v>
      </c>
      <c r="AO33" s="62">
        <f>'Exports - Data (Raw)'!BK30/'Exports - Data (Raw)'!BJ30</f>
        <v>4</v>
      </c>
      <c r="AP33" s="50" t="s">
        <v>120</v>
      </c>
      <c r="AQ33" s="64">
        <f>'Exports - Data (Raw)'!BN30/'Exports - Data (Raw)'!BM30</f>
        <v>4.25</v>
      </c>
      <c r="AR33" s="50" t="s">
        <v>120</v>
      </c>
      <c r="AS33" s="64">
        <f>'Exports - Data (Raw)'!BQ30/'Exports - Data (Raw)'!BP30</f>
        <v>4.25</v>
      </c>
      <c r="AT33" s="63" t="s">
        <v>120</v>
      </c>
      <c r="AU33" s="64">
        <f>'Exports - Data (Raw)'!BT30/'Exports - Data (Raw)'!BS30</f>
        <v>2.8798754506719106</v>
      </c>
      <c r="AV33" s="64">
        <f>'Exports - Data (Raw)'!BV30/'Exports - Data (Raw)'!BU30</f>
        <v>3.5351068469254252</v>
      </c>
      <c r="AW33" s="62" t="s">
        <v>120</v>
      </c>
      <c r="AX33" s="62">
        <f>'Exports - Data (Raw)'!BY30/'Exports - Data (Raw)'!BX30</f>
        <v>3.1152929966650786</v>
      </c>
      <c r="AY33" s="62">
        <f>'Exports - Data (Raw)'!CA30/'Exports - Data (Raw)'!BZ30</f>
        <v>3.1707725424539586</v>
      </c>
      <c r="AZ33" s="62">
        <f>'Exports - Data (Raw)'!CC30/'Exports - Data (Raw)'!CB30</f>
        <v>3.0679479315750018</v>
      </c>
      <c r="BA33" s="62">
        <f>'Exports - Data (Raw)'!CE30/'Exports - Data (Raw)'!CD30</f>
        <v>4.1217784075812594</v>
      </c>
      <c r="BB33" s="62">
        <f>'Exports - Data (Raw)'!CG30/'Exports - Data (Raw)'!CF30</f>
        <v>2.4461573685415554</v>
      </c>
      <c r="BC33" s="50"/>
      <c r="BD33" s="63"/>
      <c r="BE33" s="50" t="s">
        <v>120</v>
      </c>
      <c r="BF33" s="63">
        <f>'Exports - Data (Raw)'!CL30/'Exports - Data (Raw)'!CK30</f>
        <v>2.9393111300882437</v>
      </c>
      <c r="BG33" s="50"/>
      <c r="BH33" s="63"/>
      <c r="BI33" s="50" t="s">
        <v>120</v>
      </c>
      <c r="BJ33" s="63">
        <f>'Exports - Data (Raw)'!CQ30/'Exports - Data (Raw)'!CP30</f>
        <v>4.647625549992414</v>
      </c>
      <c r="BK33" s="50"/>
      <c r="BL33" s="63"/>
      <c r="BM33" s="50" t="s">
        <v>120</v>
      </c>
      <c r="BN33" s="63">
        <f>'Exports - Data (Raw)'!CV30/'Exports - Data (Raw)'!CU30</f>
        <v>1.9432052943030218</v>
      </c>
      <c r="BO33" s="50"/>
      <c r="BP33" s="63"/>
      <c r="BQ33" s="50" t="s">
        <v>120</v>
      </c>
      <c r="BR33" s="63">
        <f>'Exports - Data (Raw)'!DA30/'Exports - Data (Raw)'!CZ30</f>
        <v>2.7584219858156027</v>
      </c>
      <c r="BS33" s="70" t="s">
        <v>120</v>
      </c>
      <c r="BT33" s="63">
        <f>'Exports - Data (Raw)'!DD30/'Exports - Data (Raw)'!DC30</f>
        <v>3.9398112954433664</v>
      </c>
      <c r="BU33" s="66"/>
    </row>
    <row r="34" spans="1:73" x14ac:dyDescent="0.3">
      <c r="A34" s="68" t="s">
        <v>203</v>
      </c>
      <c r="B34" s="148" t="s">
        <v>346</v>
      </c>
      <c r="C34" s="55" t="s">
        <v>2</v>
      </c>
      <c r="D34" s="62"/>
      <c r="E34" s="67"/>
      <c r="F34" s="62"/>
      <c r="G34" s="67"/>
      <c r="H34" s="62"/>
      <c r="I34" s="63"/>
      <c r="J34" s="62"/>
      <c r="K34" s="50"/>
      <c r="L34" s="62"/>
      <c r="M34" s="50"/>
      <c r="N34" s="62"/>
      <c r="O34" s="50"/>
      <c r="P34" s="62"/>
      <c r="Q34" s="50"/>
      <c r="R34" s="62"/>
      <c r="S34" s="50"/>
      <c r="T34" s="62"/>
      <c r="U34" s="50" t="s">
        <v>2</v>
      </c>
      <c r="V34" s="62">
        <f>'Exports - Data (Raw)'!AE31/'Exports - Data (Raw)'!AD31/25/$F$166</f>
        <v>11.54672672151224</v>
      </c>
      <c r="W34" s="62">
        <f>'Exports - Data (Raw)'!AG31/'Exports - Data (Raw)'!AF31/25/$F$166</f>
        <v>11.479469264008976</v>
      </c>
      <c r="X34" s="62">
        <f>'Exports - Data (Raw)'!AI31/'Exports - Data (Raw)'!AH31/25/$F$166</f>
        <v>12.90127110651515</v>
      </c>
      <c r="Y34" s="62">
        <f>'Exports - Data (Raw)'!AK31/'Exports - Data (Raw)'!AJ31/25/$F$166</f>
        <v>27.325294143215267</v>
      </c>
      <c r="Z34" s="62">
        <f>'Exports - Data (Raw)'!AM31/'Exports - Data (Raw)'!AL31/25/$F$166</f>
        <v>15.234859409912415</v>
      </c>
      <c r="AA34" s="50" t="s">
        <v>2</v>
      </c>
      <c r="AB34" s="62">
        <f>'Exports - Data (Raw)'!AP31/'Exports - Data (Raw)'!AO31*$D$152</f>
        <v>40</v>
      </c>
      <c r="AC34" s="62">
        <f>'Exports - Data (Raw)'!AR31/'Exports - Data (Raw)'!AQ31*$D$152</f>
        <v>40</v>
      </c>
      <c r="AD34" s="62">
        <f>'Exports - Data (Raw)'!AT31/'Exports - Data (Raw)'!AS31*$D$152</f>
        <v>45</v>
      </c>
      <c r="AE34" s="50" t="s">
        <v>2</v>
      </c>
      <c r="AF34" s="62">
        <f>'Exports - Data (Raw)'!AW31/'Exports - Data (Raw)'!AV31*$D$152</f>
        <v>43.75</v>
      </c>
      <c r="AG34" s="62">
        <f>'Exports - Data (Raw)'!AY31/'Exports - Data (Raw)'!AX31*$D$152</f>
        <v>20.166885991147264</v>
      </c>
      <c r="AH34" s="50"/>
      <c r="AI34" s="62"/>
      <c r="AJ34" s="50" t="s">
        <v>257</v>
      </c>
      <c r="AK34" s="62">
        <f>'Exports - Data (Raw)'!BE31/'Exports - Data (Raw)'!BD31</f>
        <v>4</v>
      </c>
      <c r="AL34" s="50" t="s">
        <v>257</v>
      </c>
      <c r="AM34" s="63">
        <f>'Exports - Data (Raw)'!BH31/'Exports - Data (Raw)'!BG31</f>
        <v>5</v>
      </c>
      <c r="AN34" s="50" t="s">
        <v>257</v>
      </c>
      <c r="AO34" s="62">
        <f>'Exports - Data (Raw)'!BK31/'Exports - Data (Raw)'!BJ31</f>
        <v>4</v>
      </c>
      <c r="AP34" s="50" t="s">
        <v>257</v>
      </c>
      <c r="AQ34" s="64">
        <f>'Exports - Data (Raw)'!BN31/'Exports - Data (Raw)'!BM31</f>
        <v>4</v>
      </c>
      <c r="AR34" s="50" t="s">
        <v>257</v>
      </c>
      <c r="AS34" s="64">
        <f>'Exports - Data (Raw)'!BQ31/'Exports - Data (Raw)'!BP31</f>
        <v>6.3818887757060399</v>
      </c>
      <c r="AT34" s="63" t="s">
        <v>120</v>
      </c>
      <c r="AU34" s="64">
        <f>'Exports - Data (Raw)'!BT31/'Exports - Data (Raw)'!BS31</f>
        <v>60.523190290420459</v>
      </c>
      <c r="AV34" s="64">
        <f>'Exports - Data (Raw)'!BV31/'Exports - Data (Raw)'!BU31</f>
        <v>42.282371874226293</v>
      </c>
      <c r="AW34" s="62" t="s">
        <v>120</v>
      </c>
      <c r="AX34" s="62">
        <f>'Exports - Data (Raw)'!BY31/'Exports - Data (Raw)'!BX31</f>
        <v>39.906219258935401</v>
      </c>
      <c r="AY34" s="62">
        <f>'Exports - Data (Raw)'!CA31/'Exports - Data (Raw)'!BZ31</f>
        <v>38.219680536383358</v>
      </c>
      <c r="AZ34" s="62">
        <f>'Exports - Data (Raw)'!CC31/'Exports - Data (Raw)'!CB31</f>
        <v>36.992603721252742</v>
      </c>
      <c r="BA34" s="62">
        <f>'Exports - Data (Raw)'!CE31/'Exports - Data (Raw)'!CD31</f>
        <v>36.429906542056074</v>
      </c>
      <c r="BB34" s="62">
        <f>'Exports - Data (Raw)'!CG31/'Exports - Data (Raw)'!CF31</f>
        <v>35.377666640618898</v>
      </c>
      <c r="BC34" s="50"/>
      <c r="BD34" s="63"/>
      <c r="BE34" s="50"/>
      <c r="BF34" s="63"/>
      <c r="BG34" s="50"/>
      <c r="BH34" s="63"/>
      <c r="BI34" s="50"/>
      <c r="BJ34" s="63"/>
      <c r="BK34" s="50"/>
      <c r="BL34" s="63"/>
      <c r="BM34" s="50"/>
      <c r="BN34" s="63"/>
      <c r="BO34" s="50"/>
      <c r="BP34" s="63"/>
      <c r="BQ34" s="50"/>
      <c r="BR34" s="63"/>
      <c r="BS34" s="70"/>
      <c r="BT34" s="63"/>
      <c r="BU34" s="66"/>
    </row>
    <row r="35" spans="1:73" x14ac:dyDescent="0.3">
      <c r="A35" s="68" t="s">
        <v>258</v>
      </c>
      <c r="B35" s="148" t="s">
        <v>352</v>
      </c>
      <c r="C35" s="50" t="s">
        <v>546</v>
      </c>
      <c r="D35" s="62"/>
      <c r="E35" s="67"/>
      <c r="F35" s="62"/>
      <c r="G35" s="67"/>
      <c r="H35" s="62"/>
      <c r="I35" s="63"/>
      <c r="J35" s="62"/>
      <c r="K35" s="50"/>
      <c r="L35" s="62"/>
      <c r="M35" s="50"/>
      <c r="N35" s="62"/>
      <c r="O35" s="50"/>
      <c r="P35" s="62"/>
      <c r="Q35" s="50"/>
      <c r="R35" s="62"/>
      <c r="S35" s="50"/>
      <c r="T35" s="62"/>
      <c r="U35" s="50"/>
      <c r="V35" s="62"/>
      <c r="W35" s="62"/>
      <c r="X35" s="62"/>
      <c r="Y35" s="62"/>
      <c r="Z35" s="62"/>
      <c r="AA35" s="50"/>
      <c r="AB35" s="62"/>
      <c r="AC35" s="62"/>
      <c r="AD35" s="62"/>
      <c r="AE35" s="50"/>
      <c r="AF35" s="62"/>
      <c r="AG35" s="62"/>
      <c r="AH35" s="50"/>
      <c r="AI35" s="62"/>
      <c r="AJ35" s="50" t="s">
        <v>57</v>
      </c>
      <c r="AK35" s="62">
        <f>'Exports - Data (Raw)'!BE32/'Exports - Data (Raw)'!BD32</f>
        <v>0.40000576377181229</v>
      </c>
      <c r="AL35" s="50" t="s">
        <v>57</v>
      </c>
      <c r="AM35" s="63">
        <f>'Exports - Data (Raw)'!BH32/'Exports - Data (Raw)'!BG32</f>
        <v>0.48000273466876325</v>
      </c>
      <c r="AN35" s="50" t="s">
        <v>57</v>
      </c>
      <c r="AO35" s="62">
        <f>'Exports - Data (Raw)'!BK32/'Exports - Data (Raw)'!BJ32</f>
        <v>0.4</v>
      </c>
      <c r="AP35" s="50" t="s">
        <v>57</v>
      </c>
      <c r="AQ35" s="64">
        <f>'Exports - Data (Raw)'!BN32/'Exports - Data (Raw)'!BM32</f>
        <v>0.40000140674675744</v>
      </c>
      <c r="AR35" s="50"/>
      <c r="AS35" s="64"/>
      <c r="AT35" s="63"/>
      <c r="AU35" s="64"/>
      <c r="AV35" s="64"/>
      <c r="AW35" s="62"/>
      <c r="AX35" s="62"/>
      <c r="AY35" s="62"/>
      <c r="AZ35" s="62"/>
      <c r="BA35" s="62"/>
      <c r="BB35" s="62"/>
      <c r="BC35" s="50"/>
      <c r="BD35" s="63"/>
      <c r="BE35" s="50"/>
      <c r="BF35" s="63"/>
      <c r="BG35" s="50"/>
      <c r="BH35" s="63"/>
      <c r="BI35" s="50"/>
      <c r="BJ35" s="63"/>
      <c r="BK35" s="50"/>
      <c r="BL35" s="63"/>
      <c r="BM35" s="50"/>
      <c r="BN35" s="63"/>
      <c r="BO35" s="50"/>
      <c r="BP35" s="63"/>
      <c r="BQ35" s="50"/>
      <c r="BR35" s="63"/>
      <c r="BS35" s="70"/>
      <c r="BT35" s="63"/>
    </row>
    <row r="36" spans="1:73" x14ac:dyDescent="0.3">
      <c r="A36" s="68" t="s">
        <v>203</v>
      </c>
      <c r="B36" s="148" t="s">
        <v>348</v>
      </c>
      <c r="C36" s="84" t="s">
        <v>552</v>
      </c>
      <c r="D36" s="62"/>
      <c r="E36" s="67"/>
      <c r="F36" s="62"/>
      <c r="G36" s="67"/>
      <c r="H36" s="62"/>
      <c r="I36" s="63"/>
      <c r="J36" s="62"/>
      <c r="K36" s="50"/>
      <c r="L36" s="62"/>
      <c r="M36" s="50"/>
      <c r="N36" s="62"/>
      <c r="O36" s="50"/>
      <c r="P36" s="62"/>
      <c r="Q36" s="50"/>
      <c r="R36" s="62"/>
      <c r="S36" s="50"/>
      <c r="T36" s="62"/>
      <c r="U36" s="50"/>
      <c r="V36" s="62"/>
      <c r="W36" s="62"/>
      <c r="X36" s="62"/>
      <c r="Y36" s="62"/>
      <c r="Z36" s="62"/>
      <c r="AA36" s="50"/>
      <c r="AB36" s="62"/>
      <c r="AC36" s="62"/>
      <c r="AD36" s="62"/>
      <c r="AE36" s="50"/>
      <c r="AF36" s="62"/>
      <c r="AG36" s="62"/>
      <c r="AH36" s="50"/>
      <c r="AI36" s="62"/>
      <c r="AJ36" s="50" t="s">
        <v>125</v>
      </c>
      <c r="AK36" s="62">
        <f>'Exports - Data (Raw)'!BE33/'Exports - Data (Raw)'!BD33</f>
        <v>0.6</v>
      </c>
      <c r="AL36" s="50"/>
      <c r="AM36" s="63"/>
      <c r="AN36" s="50"/>
      <c r="AO36" s="62"/>
      <c r="AP36" s="50"/>
      <c r="AQ36" s="64"/>
      <c r="AR36" s="50"/>
      <c r="AS36" s="64"/>
      <c r="AT36" s="63"/>
      <c r="AU36" s="64"/>
      <c r="AV36" s="64"/>
      <c r="AW36" s="62"/>
      <c r="AX36" s="62"/>
      <c r="AY36" s="62"/>
      <c r="AZ36" s="62"/>
      <c r="BA36" s="62"/>
      <c r="BB36" s="62"/>
      <c r="BC36" s="50"/>
      <c r="BD36" s="63"/>
      <c r="BE36" s="50"/>
      <c r="BF36" s="63"/>
      <c r="BG36" s="50"/>
      <c r="BH36" s="63"/>
      <c r="BI36" s="50"/>
      <c r="BJ36" s="63"/>
      <c r="BK36" s="50"/>
      <c r="BL36" s="63"/>
      <c r="BM36" s="50"/>
      <c r="BN36" s="63"/>
      <c r="BO36" s="50"/>
      <c r="BP36" s="63"/>
      <c r="BQ36" s="50"/>
      <c r="BR36" s="63"/>
      <c r="BS36" s="70"/>
      <c r="BT36" s="63"/>
      <c r="BU36" s="66"/>
    </row>
    <row r="37" spans="1:73" x14ac:dyDescent="0.3">
      <c r="A37" s="68" t="s">
        <v>203</v>
      </c>
      <c r="B37" s="148" t="s">
        <v>350</v>
      </c>
      <c r="C37" s="50" t="s">
        <v>551</v>
      </c>
      <c r="D37" s="62"/>
      <c r="E37" s="67"/>
      <c r="F37" s="62"/>
      <c r="G37" s="67"/>
      <c r="H37" s="62"/>
      <c r="I37" s="63"/>
      <c r="J37" s="62"/>
      <c r="K37" s="50"/>
      <c r="L37" s="62"/>
      <c r="M37" s="50"/>
      <c r="N37" s="62"/>
      <c r="O37" s="50"/>
      <c r="P37" s="62"/>
      <c r="Q37" s="50"/>
      <c r="R37" s="62"/>
      <c r="S37" s="50"/>
      <c r="T37" s="62"/>
      <c r="U37" s="50"/>
      <c r="V37" s="62"/>
      <c r="W37" s="62"/>
      <c r="X37" s="62"/>
      <c r="Y37" s="62"/>
      <c r="Z37" s="62"/>
      <c r="AA37" s="50"/>
      <c r="AB37" s="62"/>
      <c r="AC37" s="62"/>
      <c r="AD37" s="62"/>
      <c r="AE37" s="50"/>
      <c r="AF37" s="62"/>
      <c r="AG37" s="62"/>
      <c r="AH37" s="50"/>
      <c r="AI37" s="62"/>
      <c r="AJ37" s="50" t="s">
        <v>121</v>
      </c>
      <c r="AK37" s="62">
        <f>'Exports - Data (Raw)'!BE34/'Exports - Data (Raw)'!BD34</f>
        <v>0.19998487908669685</v>
      </c>
      <c r="AL37" s="50" t="s">
        <v>121</v>
      </c>
      <c r="AM37" s="63">
        <f>'Exports - Data (Raw)'!BH34/'Exports - Data (Raw)'!BG34</f>
        <v>0.24068209500609014</v>
      </c>
      <c r="AN37" s="50" t="s">
        <v>121</v>
      </c>
      <c r="AO37" s="62">
        <f>'Exports - Data (Raw)'!BK34/'Exports - Data (Raw)'!BJ34</f>
        <v>0.19999679595008091</v>
      </c>
      <c r="AP37" s="50" t="s">
        <v>121</v>
      </c>
      <c r="AQ37" s="64">
        <f>'Exports - Data (Raw)'!BN34/'Exports - Data (Raw)'!BM34</f>
        <v>0.19999513837402919</v>
      </c>
      <c r="AR37" s="50"/>
      <c r="AS37" s="64"/>
      <c r="AT37" s="63"/>
      <c r="AU37" s="64"/>
      <c r="AV37" s="64"/>
      <c r="AW37" s="62"/>
      <c r="AX37" s="62"/>
      <c r="AY37" s="62"/>
      <c r="AZ37" s="62"/>
      <c r="BA37" s="62"/>
      <c r="BB37" s="62"/>
      <c r="BC37" s="50"/>
      <c r="BD37" s="63"/>
      <c r="BE37" s="50"/>
      <c r="BF37" s="63"/>
      <c r="BG37" s="50"/>
      <c r="BH37" s="63"/>
      <c r="BI37" s="50"/>
      <c r="BJ37" s="63"/>
      <c r="BK37" s="50"/>
      <c r="BL37" s="63"/>
      <c r="BM37" s="50"/>
      <c r="BN37" s="63"/>
      <c r="BO37" s="50"/>
      <c r="BP37" s="63"/>
      <c r="BQ37" s="50"/>
      <c r="BR37" s="63"/>
      <c r="BS37" s="70"/>
      <c r="BT37" s="63"/>
      <c r="BU37" s="66"/>
    </row>
    <row r="38" spans="1:73" x14ac:dyDescent="0.3">
      <c r="A38" s="68" t="s">
        <v>203</v>
      </c>
      <c r="B38" s="148" t="s">
        <v>346</v>
      </c>
      <c r="C38" s="50" t="s">
        <v>2</v>
      </c>
      <c r="D38" s="62"/>
      <c r="E38" s="67"/>
      <c r="F38" s="62"/>
      <c r="G38" s="67"/>
      <c r="H38" s="62"/>
      <c r="I38" s="63"/>
      <c r="J38" s="62"/>
      <c r="K38" s="50"/>
      <c r="L38" s="62"/>
      <c r="M38" s="50"/>
      <c r="N38" s="62"/>
      <c r="O38" s="50"/>
      <c r="P38" s="62"/>
      <c r="Q38" s="50"/>
      <c r="R38" s="62"/>
      <c r="S38" s="50"/>
      <c r="T38" s="62"/>
      <c r="U38" s="50"/>
      <c r="V38" s="62"/>
      <c r="W38" s="62"/>
      <c r="X38" s="62"/>
      <c r="Y38" s="62"/>
      <c r="Z38" s="62"/>
      <c r="AA38" s="50"/>
      <c r="AB38" s="62"/>
      <c r="AC38" s="62"/>
      <c r="AD38" s="62"/>
      <c r="AE38" s="50"/>
      <c r="AF38" s="62"/>
      <c r="AG38" s="62"/>
      <c r="AH38" s="50"/>
      <c r="AI38" s="62"/>
      <c r="AJ38" s="50" t="s">
        <v>120</v>
      </c>
      <c r="AK38" s="62">
        <f>'Exports - Data (Raw)'!BE35/'Exports - Data (Raw)'!BD35</f>
        <v>28.987012987012989</v>
      </c>
      <c r="AL38" s="50" t="s">
        <v>120</v>
      </c>
      <c r="AM38" s="63">
        <f>'Exports - Data (Raw)'!BH35/'Exports - Data (Raw)'!BG35</f>
        <v>1.7999603292670832</v>
      </c>
      <c r="AN38" s="50"/>
      <c r="AO38" s="62"/>
      <c r="AP38" s="50" t="s">
        <v>120</v>
      </c>
      <c r="AQ38" s="64">
        <f>'Exports - Data (Raw)'!BN35/'Exports - Data (Raw)'!BM35</f>
        <v>31.689424364123159</v>
      </c>
      <c r="AR38" s="50"/>
      <c r="AS38" s="64"/>
      <c r="AT38" s="63"/>
      <c r="AU38" s="64"/>
      <c r="AV38" s="64"/>
      <c r="AW38" s="62"/>
      <c r="AX38" s="62"/>
      <c r="AY38" s="62"/>
      <c r="AZ38" s="62"/>
      <c r="BA38" s="62"/>
      <c r="BB38" s="62"/>
      <c r="BC38" s="50"/>
      <c r="BD38" s="63"/>
      <c r="BE38" s="50"/>
      <c r="BF38" s="63"/>
      <c r="BG38" s="50"/>
      <c r="BH38" s="63"/>
      <c r="BI38" s="50"/>
      <c r="BJ38" s="63"/>
      <c r="BK38" s="50"/>
      <c r="BL38" s="63"/>
      <c r="BM38" s="50"/>
      <c r="BN38" s="63"/>
      <c r="BO38" s="50"/>
      <c r="BP38" s="63"/>
      <c r="BQ38" s="50"/>
      <c r="BR38" s="63"/>
      <c r="BS38" s="70"/>
      <c r="BT38" s="63"/>
      <c r="BU38" s="66"/>
    </row>
    <row r="39" spans="1:73" x14ac:dyDescent="0.3">
      <c r="A39" s="68" t="s">
        <v>461</v>
      </c>
      <c r="B39" s="148" t="s">
        <v>346</v>
      </c>
      <c r="C39" s="50" t="s">
        <v>2</v>
      </c>
      <c r="D39" s="62"/>
      <c r="E39" s="67"/>
      <c r="F39" s="62"/>
      <c r="G39" s="50"/>
      <c r="H39" s="62"/>
      <c r="I39" s="63"/>
      <c r="J39" s="62"/>
      <c r="K39" s="50"/>
      <c r="L39" s="62"/>
      <c r="M39" s="50"/>
      <c r="N39" s="62"/>
      <c r="O39" s="50"/>
      <c r="P39" s="62"/>
      <c r="Q39" s="50"/>
      <c r="R39" s="62"/>
      <c r="S39" s="50"/>
      <c r="T39" s="62"/>
      <c r="U39" s="50"/>
      <c r="V39" s="62"/>
      <c r="W39" s="62"/>
      <c r="X39" s="62"/>
      <c r="Y39" s="62"/>
      <c r="Z39" s="62"/>
      <c r="AA39" s="50"/>
      <c r="AB39" s="62"/>
      <c r="AC39" s="62"/>
      <c r="AD39" s="62"/>
      <c r="AE39" s="50"/>
      <c r="AF39" s="62"/>
      <c r="AG39" s="62"/>
      <c r="AH39" s="50"/>
      <c r="AI39" s="62"/>
      <c r="AJ39" s="50"/>
      <c r="AK39" s="62"/>
      <c r="AL39" s="63"/>
      <c r="AM39" s="63"/>
      <c r="AN39" s="63"/>
      <c r="AO39" s="62"/>
      <c r="AP39" s="50"/>
      <c r="AQ39" s="64"/>
      <c r="AR39" s="50" t="s">
        <v>2</v>
      </c>
      <c r="AS39" s="64">
        <f>'Exports - Data (Raw)'!BQ36/'Exports - Data (Raw)'!BP36/$F$166</f>
        <v>5.081716838615522</v>
      </c>
      <c r="AT39" s="63" t="s">
        <v>553</v>
      </c>
      <c r="AU39" s="64"/>
      <c r="AV39" s="64"/>
      <c r="AW39" s="71"/>
      <c r="AX39" s="62"/>
      <c r="AY39" s="62"/>
      <c r="AZ39" s="62"/>
      <c r="BA39" s="62"/>
      <c r="BB39" s="62"/>
      <c r="BC39" s="50"/>
      <c r="BD39" s="63"/>
      <c r="BE39" s="50"/>
      <c r="BF39" s="63"/>
      <c r="BG39" s="50"/>
      <c r="BH39" s="63"/>
      <c r="BI39" s="50"/>
      <c r="BJ39" s="63"/>
      <c r="BK39" s="50"/>
      <c r="BL39" s="63"/>
      <c r="BM39" s="50"/>
      <c r="BN39" s="63"/>
      <c r="BO39" s="50"/>
      <c r="BP39" s="63"/>
      <c r="BQ39" s="50"/>
      <c r="BR39" s="63"/>
      <c r="BS39" s="70"/>
      <c r="BT39" s="63"/>
      <c r="BU39" s="66"/>
    </row>
    <row r="40" spans="1:73" x14ac:dyDescent="0.3">
      <c r="A40" s="68" t="s">
        <v>462</v>
      </c>
      <c r="B40" s="148" t="s">
        <v>346</v>
      </c>
      <c r="C40" s="50" t="s">
        <v>2</v>
      </c>
      <c r="D40" s="62"/>
      <c r="E40" s="67"/>
      <c r="F40" s="62"/>
      <c r="G40" s="50"/>
      <c r="H40" s="62"/>
      <c r="I40" s="63"/>
      <c r="J40" s="62"/>
      <c r="K40" s="50"/>
      <c r="L40" s="62"/>
      <c r="M40" s="50"/>
      <c r="N40" s="62"/>
      <c r="O40" s="50"/>
      <c r="P40" s="62"/>
      <c r="Q40" s="50"/>
      <c r="R40" s="62"/>
      <c r="S40" s="50"/>
      <c r="T40" s="62"/>
      <c r="U40" s="50"/>
      <c r="V40" s="62"/>
      <c r="W40" s="62"/>
      <c r="X40" s="62"/>
      <c r="Y40" s="62"/>
      <c r="Z40" s="62"/>
      <c r="AA40" s="50"/>
      <c r="AB40" s="62"/>
      <c r="AC40" s="62"/>
      <c r="AD40" s="62"/>
      <c r="AE40" s="50"/>
      <c r="AF40" s="62"/>
      <c r="AG40" s="62"/>
      <c r="AH40" s="50"/>
      <c r="AI40" s="62"/>
      <c r="AJ40" s="50"/>
      <c r="AK40" s="62"/>
      <c r="AL40" s="63"/>
      <c r="AM40" s="63"/>
      <c r="AN40" s="63"/>
      <c r="AO40" s="62"/>
      <c r="AP40" s="50"/>
      <c r="AQ40" s="64"/>
      <c r="AR40" s="50"/>
      <c r="AS40" s="64"/>
      <c r="AT40" s="63" t="s">
        <v>120</v>
      </c>
      <c r="AU40" s="64">
        <f>'Exports - Data (Raw)'!BT37/'Exports - Data (Raw)'!BS37</f>
        <v>12.871777924653006</v>
      </c>
      <c r="AV40" s="64">
        <f>'Exports - Data (Raw)'!BV37/'Exports - Data (Raw)'!BU37</f>
        <v>13.648648648648649</v>
      </c>
      <c r="AW40" s="71" t="s">
        <v>120</v>
      </c>
      <c r="AX40" s="62">
        <f>'Exports - Data (Raw)'!BY37/'Exports - Data (Raw)'!BX37</f>
        <v>11.847486753544322</v>
      </c>
      <c r="AY40" s="62">
        <f>'Exports - Data (Raw)'!CA37/'Exports - Data (Raw)'!BZ37</f>
        <v>9.7289745739033258</v>
      </c>
      <c r="AZ40" s="62">
        <f>'Exports - Data (Raw)'!CC37/'Exports - Data (Raw)'!CB37</f>
        <v>13.082833583208396</v>
      </c>
      <c r="BA40" s="62">
        <f>'Exports - Data (Raw)'!CE37/'Exports - Data (Raw)'!CD37</f>
        <v>13.151766138855054</v>
      </c>
      <c r="BB40" s="62">
        <f>'Exports - Data (Raw)'!CG37/'Exports - Data (Raw)'!CF37</f>
        <v>9.9492541474975607</v>
      </c>
      <c r="BC40" s="50"/>
      <c r="BD40" s="63"/>
      <c r="BE40" s="50"/>
      <c r="BF40" s="63"/>
      <c r="BG40" s="50"/>
      <c r="BH40" s="63"/>
      <c r="BI40" s="50"/>
      <c r="BJ40" s="63"/>
      <c r="BK40" s="50"/>
      <c r="BL40" s="63"/>
      <c r="BM40" s="50"/>
      <c r="BN40" s="63"/>
      <c r="BO40" s="50"/>
      <c r="BP40" s="63"/>
      <c r="BQ40" s="50"/>
      <c r="BR40" s="63"/>
      <c r="BS40" s="70"/>
      <c r="BT40" s="63"/>
      <c r="BU40" s="66"/>
    </row>
    <row r="41" spans="1:73" x14ac:dyDescent="0.3">
      <c r="A41" s="68" t="s">
        <v>259</v>
      </c>
      <c r="B41" s="148" t="s">
        <v>346</v>
      </c>
      <c r="C41" s="55" t="s">
        <v>2</v>
      </c>
      <c r="D41" s="62"/>
      <c r="E41" s="67"/>
      <c r="F41" s="62"/>
      <c r="G41" s="50"/>
      <c r="H41" s="62"/>
      <c r="I41" s="63"/>
      <c r="J41" s="62"/>
      <c r="K41" s="50"/>
      <c r="L41" s="62"/>
      <c r="M41" s="50"/>
      <c r="N41" s="62"/>
      <c r="O41" s="50"/>
      <c r="P41" s="62"/>
      <c r="Q41" s="50"/>
      <c r="R41" s="62"/>
      <c r="S41" s="50"/>
      <c r="T41" s="62"/>
      <c r="U41" s="50"/>
      <c r="V41" s="62"/>
      <c r="W41" s="62"/>
      <c r="X41" s="62"/>
      <c r="Y41" s="62"/>
      <c r="Z41" s="62"/>
      <c r="AA41" s="50"/>
      <c r="AB41" s="62"/>
      <c r="AC41" s="62"/>
      <c r="AD41" s="62"/>
      <c r="AE41" s="50"/>
      <c r="AF41" s="62"/>
      <c r="AG41" s="62"/>
      <c r="AH41" s="50"/>
      <c r="AI41" s="62"/>
      <c r="AJ41" s="50" t="s">
        <v>2</v>
      </c>
      <c r="AK41" s="62">
        <f>'Exports - Data (Raw)'!BE38/'Exports - Data (Raw)'!BD38/$F$187</f>
        <v>12.307692307692307</v>
      </c>
      <c r="AL41" s="63"/>
      <c r="AM41" s="63"/>
      <c r="AN41" s="50"/>
      <c r="AO41" s="62"/>
      <c r="AP41" s="50"/>
      <c r="AQ41" s="64"/>
      <c r="AR41" s="50"/>
      <c r="AS41" s="64"/>
      <c r="AT41" s="63"/>
      <c r="AU41" s="64"/>
      <c r="AV41" s="64"/>
      <c r="AW41" s="63"/>
      <c r="AX41" s="62"/>
      <c r="AY41" s="62"/>
      <c r="AZ41" s="62"/>
      <c r="BA41" s="62"/>
      <c r="BB41" s="62"/>
      <c r="BC41" s="50"/>
      <c r="BD41" s="63"/>
      <c r="BE41" s="50"/>
      <c r="BF41" s="63"/>
      <c r="BG41" s="50"/>
      <c r="BH41" s="63"/>
      <c r="BI41" s="50"/>
      <c r="BJ41" s="63"/>
      <c r="BK41" s="50" t="s">
        <v>135</v>
      </c>
      <c r="BL41" s="63">
        <f>'Exports - Data (Raw)'!CV38/'Exports - Data (Raw)'!CS38</f>
        <v>4.1326754921596404E-2</v>
      </c>
      <c r="BM41" s="50" t="s">
        <v>120</v>
      </c>
      <c r="BN41" s="63">
        <f>'Exports - Data (Raw)'!CV38/'Exports - Data (Raw)'!CU38</f>
        <v>0.4928346731911919</v>
      </c>
      <c r="BO41" s="50" t="s">
        <v>135</v>
      </c>
      <c r="BP41" s="63">
        <f>'Exports - Data (Raw)'!DA38/'Exports - Data (Raw)'!CX38</f>
        <v>2.5244504487672376E-2</v>
      </c>
      <c r="BQ41" s="50" t="s">
        <v>120</v>
      </c>
      <c r="BR41" s="63">
        <f>'Exports - Data (Raw)'!DA38/'Exports - Data (Raw)'!CZ38</f>
        <v>0.26010661928031986</v>
      </c>
      <c r="BS41" s="70" t="s">
        <v>120</v>
      </c>
      <c r="BT41" s="63">
        <f>'Exports - Data (Raw)'!DD38/'Exports - Data (Raw)'!DC38</f>
        <v>4.3719575847480909</v>
      </c>
      <c r="BU41" s="66"/>
    </row>
    <row r="42" spans="1:73" x14ac:dyDescent="0.3">
      <c r="A42" s="68" t="s">
        <v>260</v>
      </c>
      <c r="B42" s="148" t="s">
        <v>349</v>
      </c>
      <c r="C42" s="55" t="s">
        <v>540</v>
      </c>
      <c r="D42" s="62"/>
      <c r="E42" s="67"/>
      <c r="F42" s="62"/>
      <c r="G42" s="50"/>
      <c r="H42" s="62"/>
      <c r="I42" s="63"/>
      <c r="J42" s="62"/>
      <c r="K42" s="50"/>
      <c r="L42" s="62"/>
      <c r="M42" s="50"/>
      <c r="N42" s="62"/>
      <c r="O42" s="50"/>
      <c r="P42" s="62"/>
      <c r="Q42" s="50"/>
      <c r="R42" s="62"/>
      <c r="S42" s="50"/>
      <c r="T42" s="62"/>
      <c r="U42" s="50"/>
      <c r="V42" s="62"/>
      <c r="W42" s="62"/>
      <c r="X42" s="62"/>
      <c r="Y42" s="62"/>
      <c r="Z42" s="62"/>
      <c r="AA42" s="50"/>
      <c r="AB42" s="62"/>
      <c r="AC42" s="62"/>
      <c r="AD42" s="62"/>
      <c r="AE42" s="50"/>
      <c r="AF42" s="62"/>
      <c r="AG42" s="62"/>
      <c r="AH42" s="50" t="s">
        <v>119</v>
      </c>
      <c r="AI42" s="62">
        <f>'Exports - Data (Raw)'!BB39/'Exports - Data (Raw)'!BA39</f>
        <v>1.6038295835327907</v>
      </c>
      <c r="AJ42" s="50" t="s">
        <v>160</v>
      </c>
      <c r="AK42" s="62">
        <f>'Exports - Data (Raw)'!BE39/'Exports - Data (Raw)'!BD39</f>
        <v>1.600137614678899</v>
      </c>
      <c r="AL42" s="63" t="s">
        <v>160</v>
      </c>
      <c r="AM42" s="63">
        <f>'Exports - Data (Raw)'!BH39/'Exports - Data (Raw)'!BG39</f>
        <v>1.6000225212544339</v>
      </c>
      <c r="AN42" s="50" t="s">
        <v>160</v>
      </c>
      <c r="AO42" s="62">
        <f>'Exports - Data (Raw)'!BK39/'Exports - Data (Raw)'!BJ39</f>
        <v>1.6000111000110999</v>
      </c>
      <c r="AP42" s="50" t="s">
        <v>160</v>
      </c>
      <c r="AQ42" s="64">
        <f>'Exports - Data (Raw)'!BN39/'Exports - Data (Raw)'!BM39</f>
        <v>1.5999889545479649</v>
      </c>
      <c r="AR42" s="50" t="s">
        <v>160</v>
      </c>
      <c r="AS42" s="64">
        <f>'Exports - Data (Raw)'!BQ39/'Exports - Data (Raw)'!BP39</f>
        <v>1.5989592171502913</v>
      </c>
      <c r="AT42" s="63"/>
      <c r="AU42" s="64"/>
      <c r="AV42" s="64"/>
      <c r="AW42" s="63"/>
      <c r="AX42" s="62"/>
      <c r="AY42" s="62"/>
      <c r="AZ42" s="62"/>
      <c r="BA42" s="62"/>
      <c r="BB42" s="62"/>
      <c r="BC42" s="50"/>
      <c r="BD42" s="63"/>
      <c r="BE42" s="50"/>
      <c r="BF42" s="63"/>
      <c r="BG42" s="50"/>
      <c r="BH42" s="63"/>
      <c r="BI42" s="50"/>
      <c r="BJ42" s="63"/>
      <c r="BK42" s="50"/>
      <c r="BL42" s="63"/>
      <c r="BM42" s="50"/>
      <c r="BN42" s="63"/>
      <c r="BO42" s="50"/>
      <c r="BP42" s="63"/>
      <c r="BQ42" s="50"/>
      <c r="BR42" s="63"/>
      <c r="BS42" s="70"/>
      <c r="BT42" s="63"/>
      <c r="BU42" s="66"/>
    </row>
    <row r="43" spans="1:73" x14ac:dyDescent="0.3">
      <c r="A43" s="68" t="s">
        <v>261</v>
      </c>
      <c r="B43" s="148" t="s">
        <v>349</v>
      </c>
      <c r="C43" s="55" t="s">
        <v>540</v>
      </c>
      <c r="D43" s="62"/>
      <c r="E43" s="67" t="s">
        <v>119</v>
      </c>
      <c r="F43" s="62">
        <f>'Exports - Data (Raw)'!G40/'Exports - Data (Raw)'!F40</f>
        <v>3.3453767298821115</v>
      </c>
      <c r="G43" s="67" t="s">
        <v>119</v>
      </c>
      <c r="H43" s="62">
        <f>'Exports - Data (Raw)'!J40/'Exports - Data (Raw)'!I40</f>
        <v>1.3896362299407414</v>
      </c>
      <c r="I43" s="63"/>
      <c r="J43" s="62"/>
      <c r="K43" s="50"/>
      <c r="L43" s="62"/>
      <c r="M43" s="50"/>
      <c r="N43" s="62"/>
      <c r="O43" s="50"/>
      <c r="P43" s="62"/>
      <c r="Q43" s="50"/>
      <c r="R43" s="62"/>
      <c r="S43" s="50"/>
      <c r="T43" s="62"/>
      <c r="U43" s="50"/>
      <c r="V43" s="62"/>
      <c r="W43" s="62"/>
      <c r="X43" s="62"/>
      <c r="Y43" s="62"/>
      <c r="Z43" s="62"/>
      <c r="AA43" s="50"/>
      <c r="AB43" s="62"/>
      <c r="AC43" s="62"/>
      <c r="AD43" s="62"/>
      <c r="AE43" s="50"/>
      <c r="AF43" s="62"/>
      <c r="AG43" s="62"/>
      <c r="AH43" s="50"/>
      <c r="AI43" s="62"/>
      <c r="AJ43" s="50"/>
      <c r="AK43" s="62"/>
      <c r="AL43" s="63"/>
      <c r="AM43" s="63"/>
      <c r="AN43" s="50"/>
      <c r="AO43" s="62"/>
      <c r="AP43" s="50"/>
      <c r="AQ43" s="64"/>
      <c r="AR43" s="50"/>
      <c r="AS43" s="64"/>
      <c r="AT43" s="63"/>
      <c r="AU43" s="64"/>
      <c r="AV43" s="64"/>
      <c r="AW43" s="63"/>
      <c r="AX43" s="62"/>
      <c r="AY43" s="62"/>
      <c r="AZ43" s="62"/>
      <c r="BA43" s="62"/>
      <c r="BB43" s="62"/>
      <c r="BC43" s="50"/>
      <c r="BD43" s="63"/>
      <c r="BE43" s="50"/>
      <c r="BF43" s="63"/>
      <c r="BG43" s="50"/>
      <c r="BH43" s="63"/>
      <c r="BI43" s="50"/>
      <c r="BJ43" s="63"/>
      <c r="BK43" s="50"/>
      <c r="BL43" s="63"/>
      <c r="BM43" s="50"/>
      <c r="BN43" s="63"/>
      <c r="BO43" s="50"/>
      <c r="BP43" s="63"/>
      <c r="BQ43" s="50"/>
      <c r="BR43" s="63"/>
      <c r="BS43" s="70"/>
      <c r="BT43" s="63"/>
      <c r="BU43" s="66"/>
    </row>
    <row r="44" spans="1:73" x14ac:dyDescent="0.3">
      <c r="A44" s="68" t="s">
        <v>463</v>
      </c>
      <c r="B44" s="148" t="s">
        <v>346</v>
      </c>
      <c r="C44" s="55" t="s">
        <v>2</v>
      </c>
      <c r="D44" s="62"/>
      <c r="E44" s="67"/>
      <c r="F44" s="62"/>
      <c r="G44" s="50"/>
      <c r="H44" s="62"/>
      <c r="I44" s="63"/>
      <c r="J44" s="62"/>
      <c r="K44" s="50"/>
      <c r="L44" s="62"/>
      <c r="M44" s="50"/>
      <c r="N44" s="62"/>
      <c r="O44" s="50"/>
      <c r="P44" s="62"/>
      <c r="Q44" s="50"/>
      <c r="R44" s="62"/>
      <c r="S44" s="50"/>
      <c r="T44" s="62"/>
      <c r="U44" s="50" t="s">
        <v>2</v>
      </c>
      <c r="V44" s="62">
        <f>'Exports - Data (Raw)'!AE41/'Exports - Data (Raw)'!AD41/25/$F$189</f>
        <v>35.982544256895842</v>
      </c>
      <c r="W44" s="62">
        <f>'Exports - Data (Raw)'!AG41/'Exports - Data (Raw)'!AF41/25/$F$189</f>
        <v>34.79030360084726</v>
      </c>
      <c r="X44" s="62">
        <f>'Exports - Data (Raw)'!AI41/'Exports - Data (Raw)'!AH41/25/$F$189</f>
        <v>34.791928974979825</v>
      </c>
      <c r="Y44" s="62">
        <f>'Exports - Data (Raw)'!AK41/'Exports - Data (Raw)'!AJ41/25/$F$189</f>
        <v>34.245417657758502</v>
      </c>
      <c r="Z44" s="62">
        <f>'Exports - Data (Raw)'!AM41/'Exports - Data (Raw)'!AL41/25/$F$189</f>
        <v>22.857142857142858</v>
      </c>
      <c r="AA44" s="50"/>
      <c r="AB44" s="62"/>
      <c r="AC44" s="62"/>
      <c r="AD44" s="62"/>
      <c r="AE44" s="50"/>
      <c r="AF44" s="62"/>
      <c r="AG44" s="62"/>
      <c r="AH44" s="50" t="s">
        <v>2</v>
      </c>
      <c r="AI44" s="62">
        <f>'Exports - Data (Raw)'!BB41/'Exports - Data (Raw)'!BA41/$F$189</f>
        <v>22.857142857142858</v>
      </c>
      <c r="AJ44" s="50" t="s">
        <v>2</v>
      </c>
      <c r="AK44" s="62">
        <f>'Exports - Data (Raw)'!BE41/'Exports - Data (Raw)'!BD41/$F$189</f>
        <v>22.885024221935666</v>
      </c>
      <c r="AL44" s="50" t="s">
        <v>2</v>
      </c>
      <c r="AM44" s="63">
        <f>'Exports - Data (Raw)'!BH41/'Exports - Data (Raw)'!BG41/$F$189</f>
        <v>27.427492243356266</v>
      </c>
      <c r="AN44" s="50" t="s">
        <v>2</v>
      </c>
      <c r="AO44" s="62">
        <f>'Exports - Data (Raw)'!BK41/'Exports - Data (Raw)'!BJ41/$F$189</f>
        <v>22.857142857142858</v>
      </c>
      <c r="AP44" s="50" t="s">
        <v>2</v>
      </c>
      <c r="AQ44" s="64">
        <f>'Exports - Data (Raw)'!BN41/'Exports - Data (Raw)'!BM41/$F$189</f>
        <v>22.857142857142858</v>
      </c>
      <c r="AR44" s="50" t="s">
        <v>2</v>
      </c>
      <c r="AS44" s="64">
        <f>'Exports - Data (Raw)'!BQ41/'Exports - Data (Raw)'!BP41/$F$189</f>
        <v>27.421510528306648</v>
      </c>
      <c r="AT44" s="63"/>
      <c r="AU44" s="64"/>
      <c r="AV44" s="64"/>
      <c r="AW44" s="62" t="s">
        <v>120</v>
      </c>
      <c r="AX44" s="62">
        <f>'Exports - Data (Raw)'!BY41/'Exports - Data (Raw)'!BX41</f>
        <v>41.761682242990652</v>
      </c>
      <c r="AY44" s="62">
        <f>'Exports - Data (Raw)'!CA41/'Exports - Data (Raw)'!BZ41</f>
        <v>26.222448979591835</v>
      </c>
      <c r="AZ44" s="62">
        <f>'Exports - Data (Raw)'!CC41/'Exports - Data (Raw)'!CB41</f>
        <v>19.801418439716311</v>
      </c>
      <c r="BA44" s="62">
        <f>'Exports - Data (Raw)'!CE41/'Exports - Data (Raw)'!CD41</f>
        <v>24.779456193353475</v>
      </c>
      <c r="BB44" s="62">
        <f>'Exports - Data (Raw)'!CG41/'Exports - Data (Raw)'!CF41</f>
        <v>29.513966480446928</v>
      </c>
      <c r="BC44" s="50"/>
      <c r="BD44" s="63"/>
      <c r="BE44" s="50"/>
      <c r="BF44" s="63"/>
      <c r="BG44" s="50"/>
      <c r="BH44" s="63"/>
      <c r="BI44" s="50"/>
      <c r="BJ44" s="63"/>
      <c r="BK44" s="50"/>
      <c r="BL44" s="63"/>
      <c r="BM44" s="50" t="s">
        <v>120</v>
      </c>
      <c r="BN44" s="63">
        <f>'Exports - Data (Raw)'!CV41/'Exports - Data (Raw)'!CU41</f>
        <v>22.855172413793102</v>
      </c>
      <c r="BO44" s="50" t="s">
        <v>135</v>
      </c>
      <c r="BP44" s="63">
        <f>'Exports - Data (Raw)'!DA41/'Exports - Data (Raw)'!CX41</f>
        <v>2.3080382237211916</v>
      </c>
      <c r="BQ44" s="50" t="s">
        <v>120</v>
      </c>
      <c r="BR44" s="63">
        <f>'Exports - Data (Raw)'!DA41/'Exports - Data (Raw)'!CZ41</f>
        <v>20.737373737373737</v>
      </c>
      <c r="BS44" s="70"/>
      <c r="BT44" s="63"/>
      <c r="BU44" s="66"/>
    </row>
    <row r="45" spans="1:73" x14ac:dyDescent="0.3">
      <c r="A45" s="68" t="s">
        <v>632</v>
      </c>
      <c r="B45" s="148" t="s">
        <v>595</v>
      </c>
      <c r="C45" s="55" t="s">
        <v>542</v>
      </c>
      <c r="D45" s="62"/>
      <c r="E45" s="67"/>
      <c r="F45" s="62"/>
      <c r="G45" s="50"/>
      <c r="H45" s="62"/>
      <c r="I45" s="63"/>
      <c r="J45" s="62"/>
      <c r="K45" s="50"/>
      <c r="L45" s="62"/>
      <c r="M45" s="50"/>
      <c r="N45" s="62"/>
      <c r="O45" s="50"/>
      <c r="P45" s="62"/>
      <c r="Q45" s="50"/>
      <c r="R45" s="62"/>
      <c r="S45" s="50"/>
      <c r="T45" s="62"/>
      <c r="U45" s="50"/>
      <c r="V45" s="62"/>
      <c r="W45" s="62"/>
      <c r="X45" s="62"/>
      <c r="Y45" s="62"/>
      <c r="Z45" s="62"/>
      <c r="AA45" s="50"/>
      <c r="AB45" s="62"/>
      <c r="AC45" s="62"/>
      <c r="AD45" s="62"/>
      <c r="AE45" s="50"/>
      <c r="AF45" s="62"/>
      <c r="AG45" s="62"/>
      <c r="AH45" s="50"/>
      <c r="AI45" s="62"/>
      <c r="AJ45" s="50"/>
      <c r="AK45" s="62"/>
      <c r="AL45" s="63"/>
      <c r="AM45" s="63"/>
      <c r="AN45" s="50"/>
      <c r="AO45" s="62"/>
      <c r="AP45" s="50"/>
      <c r="AQ45" s="64"/>
      <c r="AR45" s="50"/>
      <c r="AS45" s="64"/>
      <c r="AT45" s="63"/>
      <c r="AU45" s="64"/>
      <c r="AV45" s="64"/>
      <c r="AW45" s="63"/>
      <c r="AX45" s="62"/>
      <c r="AY45" s="62"/>
      <c r="AZ45" s="62"/>
      <c r="BA45" s="62"/>
      <c r="BB45" s="62"/>
      <c r="BC45" s="50"/>
      <c r="BD45" s="63"/>
      <c r="BE45" s="50"/>
      <c r="BF45" s="63"/>
      <c r="BG45" s="50"/>
      <c r="BH45" s="63"/>
      <c r="BI45" s="50"/>
      <c r="BJ45" s="63"/>
      <c r="BK45" s="50"/>
      <c r="BL45" s="63"/>
      <c r="BM45" s="50"/>
      <c r="BN45" s="63"/>
      <c r="BO45" s="50" t="s">
        <v>262</v>
      </c>
      <c r="BP45" s="63">
        <f>'Exports - Data (Raw)'!DA42/'Exports - Data (Raw)'!CX42</f>
        <v>0.75833799142910374</v>
      </c>
      <c r="BQ45" s="50" t="s">
        <v>120</v>
      </c>
      <c r="BR45" s="63">
        <f>'Exports - Data (Raw)'!DA42/'Exports - Data (Raw)'!CZ42</f>
        <v>58.142857142857146</v>
      </c>
      <c r="BS45" s="70"/>
      <c r="BT45" s="63"/>
      <c r="BU45" s="66"/>
    </row>
    <row r="46" spans="1:73" x14ac:dyDescent="0.3">
      <c r="A46" s="68" t="s">
        <v>206</v>
      </c>
      <c r="B46" s="148" t="s">
        <v>346</v>
      </c>
      <c r="C46" s="55" t="s">
        <v>2</v>
      </c>
      <c r="D46" s="62"/>
      <c r="E46" s="67"/>
      <c r="F46" s="62"/>
      <c r="G46" s="50"/>
      <c r="H46" s="62"/>
      <c r="I46" s="55" t="s">
        <v>2</v>
      </c>
      <c r="J46" s="62">
        <f>'Exports - Data (Raw)'!M43/'Exports - Data (Raw)'!L43/$H$200</f>
        <v>74.196469844329656</v>
      </c>
      <c r="K46" s="55" t="s">
        <v>2</v>
      </c>
      <c r="L46" s="62">
        <f>'Exports - Data (Raw)'!P43/'Exports - Data (Raw)'!O43/$H$200</f>
        <v>71.560267878706767</v>
      </c>
      <c r="M46" s="55" t="s">
        <v>2</v>
      </c>
      <c r="N46" s="62">
        <f>'Exports - Data (Raw)'!S43/'Exports - Data (Raw)'!R43/$H$200</f>
        <v>66.398941430638786</v>
      </c>
      <c r="O46" s="55" t="s">
        <v>2</v>
      </c>
      <c r="P46" s="62">
        <f>'Exports - Data (Raw)'!V43/'Exports - Data (Raw)'!U43/$H$200</f>
        <v>59.908117705717494</v>
      </c>
      <c r="Q46" s="55" t="s">
        <v>2</v>
      </c>
      <c r="R46" s="62">
        <f>'Exports - Data (Raw)'!Y43/'Exports - Data (Raw)'!X43/$H$200</f>
        <v>67.036665845266995</v>
      </c>
      <c r="S46" s="55" t="s">
        <v>2</v>
      </c>
      <c r="T46" s="62">
        <f>'Exports - Data (Raw)'!AB43/'Exports - Data (Raw)'!AA43/$H$200</f>
        <v>67.062193897759485</v>
      </c>
      <c r="U46" s="50"/>
      <c r="V46" s="62"/>
      <c r="W46" s="62"/>
      <c r="X46" s="62"/>
      <c r="Y46" s="62"/>
      <c r="Z46" s="62"/>
      <c r="AA46" s="50"/>
      <c r="AB46" s="62"/>
      <c r="AC46" s="62"/>
      <c r="AD46" s="62"/>
      <c r="AE46" s="50"/>
      <c r="AF46" s="62"/>
      <c r="AG46" s="62"/>
      <c r="AH46" s="50" t="s">
        <v>2</v>
      </c>
      <c r="AI46" s="62">
        <f>'Exports - Data (Raw)'!BB43/'Exports - Data (Raw)'!BA43/$H$200</f>
        <v>20.118658169327848</v>
      </c>
      <c r="AJ46" s="50" t="s">
        <v>2</v>
      </c>
      <c r="AK46" s="62">
        <f>'Exports - Data (Raw)'!BE43/'Exports - Data (Raw)'!BD43/$H$200</f>
        <v>21.760684427236374</v>
      </c>
      <c r="AL46" s="50" t="s">
        <v>2</v>
      </c>
      <c r="AM46" s="63">
        <f>'Exports - Data (Raw)'!BH43/'Exports - Data (Raw)'!BG43/$H$200</f>
        <v>50.296645423319617</v>
      </c>
      <c r="AN46" s="50" t="s">
        <v>2</v>
      </c>
      <c r="AO46" s="62">
        <f>'Exports - Data (Raw)'!BK43/'Exports - Data (Raw)'!BJ43/$H$200</f>
        <v>20.118658169327848</v>
      </c>
      <c r="AP46" s="50" t="s">
        <v>2</v>
      </c>
      <c r="AQ46" s="64">
        <f>'Exports - Data (Raw)'!BN43/'Exports - Data (Raw)'!BM43/$H$200</f>
        <v>20.118658169327848</v>
      </c>
      <c r="AR46" s="50" t="s">
        <v>2</v>
      </c>
      <c r="AS46" s="64">
        <f>'Exports - Data (Raw)'!BQ43/'Exports - Data (Raw)'!BP43/$H$200</f>
        <v>50.296645423319617</v>
      </c>
      <c r="AT46" s="63"/>
      <c r="AU46" s="64"/>
      <c r="AV46" s="64"/>
      <c r="AW46" s="62"/>
      <c r="AX46" s="62"/>
      <c r="AY46" s="62"/>
      <c r="AZ46" s="62"/>
      <c r="BA46" s="62"/>
      <c r="BB46" s="62"/>
      <c r="BC46" s="50"/>
      <c r="BD46" s="63"/>
      <c r="BE46" s="50"/>
      <c r="BF46" s="63"/>
      <c r="BG46" s="50"/>
      <c r="BH46" s="63"/>
      <c r="BI46" s="50"/>
      <c r="BJ46" s="63"/>
      <c r="BK46" s="50"/>
      <c r="BL46" s="63"/>
      <c r="BM46" s="50"/>
      <c r="BN46" s="63"/>
      <c r="BO46" s="50"/>
      <c r="BP46" s="63"/>
      <c r="BQ46" s="50"/>
      <c r="BR46" s="63"/>
      <c r="BS46" s="70"/>
      <c r="BT46" s="63"/>
      <c r="BU46" s="66"/>
    </row>
    <row r="47" spans="1:73" x14ac:dyDescent="0.3">
      <c r="A47" s="68" t="s">
        <v>464</v>
      </c>
      <c r="B47" s="148" t="s">
        <v>346</v>
      </c>
      <c r="C47" s="55" t="s">
        <v>2</v>
      </c>
      <c r="D47" s="62"/>
      <c r="E47" s="67"/>
      <c r="F47" s="62"/>
      <c r="G47" s="50"/>
      <c r="H47" s="62"/>
      <c r="I47" s="63"/>
      <c r="J47" s="62"/>
      <c r="K47" s="67"/>
      <c r="L47" s="62"/>
      <c r="M47" s="50"/>
      <c r="N47" s="62"/>
      <c r="O47" s="50"/>
      <c r="P47" s="62"/>
      <c r="Q47" s="50"/>
      <c r="R47" s="62"/>
      <c r="S47" s="50"/>
      <c r="T47" s="62"/>
      <c r="U47" s="50"/>
      <c r="V47" s="62"/>
      <c r="W47" s="62"/>
      <c r="X47" s="62"/>
      <c r="Y47" s="62"/>
      <c r="Z47" s="62"/>
      <c r="AA47" s="50"/>
      <c r="AB47" s="62"/>
      <c r="AC47" s="62"/>
      <c r="AD47" s="62"/>
      <c r="AE47" s="50"/>
      <c r="AF47" s="62"/>
      <c r="AG47" s="62"/>
      <c r="AH47" s="50" t="s">
        <v>2</v>
      </c>
      <c r="AI47" s="62">
        <f>'Exports - Data (Raw)'!BB44/'Exports - Data (Raw)'!BA44/$H$200</f>
        <v>100.59329084663923</v>
      </c>
      <c r="AJ47" s="50" t="s">
        <v>2</v>
      </c>
      <c r="AK47" s="62">
        <f>'Exports - Data (Raw)'!BE44/'Exports - Data (Raw)'!BD44/$H$200</f>
        <v>46.943535728431641</v>
      </c>
      <c r="AL47" s="50" t="s">
        <v>2</v>
      </c>
      <c r="AM47" s="63">
        <f>'Exports - Data (Raw)'!BH44/'Exports - Data (Raw)'!BG44/$H$200</f>
        <v>46.943535728431641</v>
      </c>
      <c r="AN47" s="50" t="s">
        <v>2</v>
      </c>
      <c r="AO47" s="62">
        <f>'Exports - Data (Raw)'!BK44/'Exports - Data (Raw)'!BJ44/$H$200</f>
        <v>51.079530065738396</v>
      </c>
      <c r="AP47" s="50" t="s">
        <v>2</v>
      </c>
      <c r="AQ47" s="64">
        <f>'Exports - Data (Raw)'!BN44/'Exports - Data (Raw)'!BM44/$H$200</f>
        <v>46.943535728431641</v>
      </c>
      <c r="AR47" s="50" t="s">
        <v>2</v>
      </c>
      <c r="AS47" s="64">
        <f>'Exports - Data (Raw)'!BQ44/'Exports - Data (Raw)'!BP44/$H$200</f>
        <v>53.649755118207594</v>
      </c>
      <c r="AT47" s="63"/>
      <c r="AU47" s="64"/>
      <c r="AV47" s="64"/>
      <c r="AW47" s="62"/>
      <c r="AX47" s="62"/>
      <c r="AY47" s="62"/>
      <c r="AZ47" s="62"/>
      <c r="BA47" s="62"/>
      <c r="BB47" s="62"/>
      <c r="BC47" s="50"/>
      <c r="BD47" s="63"/>
      <c r="BE47" s="50"/>
      <c r="BF47" s="63"/>
      <c r="BG47" s="50"/>
      <c r="BH47" s="63"/>
      <c r="BI47" s="50"/>
      <c r="BJ47" s="63"/>
      <c r="BK47" s="50"/>
      <c r="BL47" s="63"/>
      <c r="BM47" s="50"/>
      <c r="BN47" s="63"/>
      <c r="BO47" s="50"/>
      <c r="BP47" s="63"/>
      <c r="BQ47" s="50"/>
      <c r="BR47" s="63"/>
      <c r="BS47" s="70"/>
      <c r="BT47" s="63"/>
      <c r="BU47" s="66"/>
    </row>
    <row r="48" spans="1:73" x14ac:dyDescent="0.3">
      <c r="A48" s="68" t="s">
        <v>465</v>
      </c>
      <c r="B48" s="148" t="s">
        <v>346</v>
      </c>
      <c r="C48" s="55" t="s">
        <v>2</v>
      </c>
      <c r="D48" s="62"/>
      <c r="E48" s="67"/>
      <c r="F48" s="62"/>
      <c r="G48" s="50"/>
      <c r="H48" s="62"/>
      <c r="I48" s="63"/>
      <c r="J48" s="62"/>
      <c r="K48" s="50"/>
      <c r="L48" s="62"/>
      <c r="M48" s="50"/>
      <c r="N48" s="62"/>
      <c r="O48" s="50"/>
      <c r="P48" s="62"/>
      <c r="Q48" s="50"/>
      <c r="R48" s="62"/>
      <c r="S48" s="50"/>
      <c r="T48" s="62"/>
      <c r="U48" s="50"/>
      <c r="V48" s="62"/>
      <c r="W48" s="62"/>
      <c r="X48" s="62"/>
      <c r="Y48" s="62"/>
      <c r="Z48" s="62"/>
      <c r="AA48" s="50"/>
      <c r="AB48" s="62"/>
      <c r="AC48" s="62"/>
      <c r="AD48" s="62"/>
      <c r="AE48" s="50"/>
      <c r="AF48" s="62"/>
      <c r="AG48" s="62"/>
      <c r="AH48" s="50"/>
      <c r="AI48" s="62"/>
      <c r="AJ48" s="50"/>
      <c r="AK48" s="62"/>
      <c r="AL48" s="63"/>
      <c r="AM48" s="63"/>
      <c r="AN48" s="50"/>
      <c r="AO48" s="62"/>
      <c r="AP48" s="50"/>
      <c r="AQ48" s="64"/>
      <c r="AR48" s="50"/>
      <c r="AS48" s="64"/>
      <c r="AT48" s="63"/>
      <c r="AU48" s="64"/>
      <c r="AV48" s="64"/>
      <c r="AW48" s="62" t="s">
        <v>120</v>
      </c>
      <c r="AX48" s="62">
        <f>'Exports - Data (Raw)'!BY45/'Exports - Data (Raw)'!BX45</f>
        <v>63.5</v>
      </c>
      <c r="AY48" s="62">
        <f>'Exports - Data (Raw)'!CA45/'Exports - Data (Raw)'!BZ45</f>
        <v>48.746987951807228</v>
      </c>
      <c r="AZ48" s="62">
        <f>'Exports - Data (Raw)'!CC45/'Exports - Data (Raw)'!CB45</f>
        <v>63.846666666666664</v>
      </c>
      <c r="BA48" s="62">
        <f>'Exports - Data (Raw)'!CE45/'Exports - Data (Raw)'!CD45</f>
        <v>47.976923076923079</v>
      </c>
      <c r="BB48" s="62">
        <f>'Exports - Data (Raw)'!CG45/'Exports - Data (Raw)'!CF45</f>
        <v>44.382608695652173</v>
      </c>
      <c r="BC48" s="50"/>
      <c r="BD48" s="63"/>
      <c r="BE48" s="50" t="s">
        <v>120</v>
      </c>
      <c r="BF48" s="63">
        <f>'Exports - Data (Raw)'!CL45/'Exports - Data (Raw)'!CK45</f>
        <v>138.38983050847457</v>
      </c>
      <c r="BG48" s="50"/>
      <c r="BH48" s="63"/>
      <c r="BI48" s="50" t="s">
        <v>120</v>
      </c>
      <c r="BJ48" s="63">
        <f>'Exports - Data (Raw)'!CQ45/'Exports - Data (Raw)'!CP45</f>
        <v>122.02272727272727</v>
      </c>
      <c r="BK48" s="50" t="s">
        <v>135</v>
      </c>
      <c r="BL48" s="63">
        <f>'Exports - Data (Raw)'!CV45/'Exports - Data (Raw)'!CS45</f>
        <v>4.5301204819277112</v>
      </c>
      <c r="BM48" s="50" t="s">
        <v>120</v>
      </c>
      <c r="BN48" s="63">
        <f>'Exports - Data (Raw)'!CV45/'Exports - Data (Raw)'!CU45</f>
        <v>44.235294117647058</v>
      </c>
      <c r="BO48" s="50" t="s">
        <v>135</v>
      </c>
      <c r="BP48" s="63">
        <f>'Exports - Data (Raw)'!DA45/'Exports - Data (Raw)'!CX45</f>
        <v>8.6158357771260992</v>
      </c>
      <c r="BQ48" s="50" t="s">
        <v>120</v>
      </c>
      <c r="BR48" s="63">
        <f>'Exports - Data (Raw)'!DA45/'Exports - Data (Raw)'!CZ45</f>
        <v>86.411764705882348</v>
      </c>
      <c r="BS48" s="70"/>
      <c r="BT48" s="63"/>
      <c r="BU48" s="66"/>
    </row>
    <row r="49" spans="1:73" x14ac:dyDescent="0.3">
      <c r="A49" s="68" t="s">
        <v>263</v>
      </c>
      <c r="B49" s="148" t="s">
        <v>497</v>
      </c>
      <c r="C49" s="55"/>
      <c r="D49" s="62"/>
      <c r="E49" s="67"/>
      <c r="F49" s="62"/>
      <c r="G49" s="50"/>
      <c r="H49" s="62"/>
      <c r="I49" s="63"/>
      <c r="J49" s="62"/>
      <c r="K49" s="67"/>
      <c r="L49" s="62"/>
      <c r="M49" s="50"/>
      <c r="N49" s="62"/>
      <c r="O49" s="50"/>
      <c r="P49" s="62"/>
      <c r="Q49" s="50"/>
      <c r="R49" s="62"/>
      <c r="S49" s="50"/>
      <c r="T49" s="62"/>
      <c r="U49" s="50"/>
      <c r="V49" s="62"/>
      <c r="W49" s="62"/>
      <c r="X49" s="62"/>
      <c r="Y49" s="62"/>
      <c r="Z49" s="62"/>
      <c r="AA49" s="50"/>
      <c r="AB49" s="62"/>
      <c r="AC49" s="62"/>
      <c r="AD49" s="62"/>
      <c r="AE49" s="50"/>
      <c r="AF49" s="62"/>
      <c r="AG49" s="62"/>
      <c r="AH49" s="50"/>
      <c r="AI49" s="62"/>
      <c r="AJ49" s="50"/>
      <c r="AK49" s="62"/>
      <c r="AL49" s="63"/>
      <c r="AM49" s="63"/>
      <c r="AN49" s="50"/>
      <c r="AO49" s="62"/>
      <c r="AP49" s="50"/>
      <c r="AQ49" s="64"/>
      <c r="AR49" s="50"/>
      <c r="AS49" s="64"/>
      <c r="AT49" s="63"/>
      <c r="AU49" s="64"/>
      <c r="AV49" s="64"/>
      <c r="AW49" s="63"/>
      <c r="AX49" s="62"/>
      <c r="AY49" s="62"/>
      <c r="AZ49" s="62"/>
      <c r="BA49" s="62"/>
      <c r="BB49" s="62"/>
      <c r="BC49" s="50"/>
      <c r="BD49" s="63"/>
      <c r="BE49" s="50"/>
      <c r="BF49" s="63"/>
      <c r="BG49" s="50"/>
      <c r="BH49" s="63"/>
      <c r="BI49" s="50"/>
      <c r="BJ49" s="63"/>
      <c r="BK49" s="50"/>
      <c r="BL49" s="63"/>
      <c r="BM49" s="50"/>
      <c r="BN49" s="63"/>
      <c r="BO49" s="50"/>
      <c r="BP49" s="63"/>
      <c r="BQ49" s="50"/>
      <c r="BR49" s="63"/>
      <c r="BS49" s="70"/>
      <c r="BT49" s="63"/>
      <c r="BU49" s="66"/>
    </row>
    <row r="50" spans="1:73" x14ac:dyDescent="0.3">
      <c r="A50" s="68" t="s">
        <v>264</v>
      </c>
      <c r="B50" s="148" t="s">
        <v>346</v>
      </c>
      <c r="C50" s="55" t="s">
        <v>2</v>
      </c>
      <c r="D50" s="62"/>
      <c r="E50" s="67"/>
      <c r="F50" s="62"/>
      <c r="G50" s="50"/>
      <c r="H50" s="62"/>
      <c r="I50" s="63"/>
      <c r="J50" s="62"/>
      <c r="K50" s="67"/>
      <c r="L50" s="62"/>
      <c r="M50" s="50"/>
      <c r="N50" s="62"/>
      <c r="O50" s="50"/>
      <c r="P50" s="62"/>
      <c r="Q50" s="50"/>
      <c r="R50" s="62"/>
      <c r="S50" s="50"/>
      <c r="T50" s="62"/>
      <c r="U50" s="50"/>
      <c r="V50" s="62"/>
      <c r="W50" s="62"/>
      <c r="X50" s="62"/>
      <c r="Y50" s="62"/>
      <c r="Z50" s="62"/>
      <c r="AA50" s="50"/>
      <c r="AB50" s="62"/>
      <c r="AC50" s="62"/>
      <c r="AD50" s="62"/>
      <c r="AE50" s="50"/>
      <c r="AF50" s="62"/>
      <c r="AG50" s="62"/>
      <c r="AH50" s="50"/>
      <c r="AI50" s="62"/>
      <c r="AJ50" s="50"/>
      <c r="AK50" s="62"/>
      <c r="AL50" s="63"/>
      <c r="AM50" s="63"/>
      <c r="AN50" s="50"/>
      <c r="AO50" s="62"/>
      <c r="AP50" s="50"/>
      <c r="AQ50" s="64"/>
      <c r="AR50" s="50"/>
      <c r="AS50" s="64"/>
      <c r="AT50" s="63"/>
      <c r="AU50" s="64"/>
      <c r="AV50" s="64"/>
      <c r="AW50" s="63"/>
      <c r="AX50" s="62"/>
      <c r="AY50" s="62"/>
      <c r="AZ50" s="62"/>
      <c r="BA50" s="62"/>
      <c r="BB50" s="62"/>
      <c r="BC50" s="50"/>
      <c r="BD50" s="63"/>
      <c r="BE50" s="50"/>
      <c r="BF50" s="63"/>
      <c r="BG50" s="50"/>
      <c r="BH50" s="63"/>
      <c r="BI50" s="50"/>
      <c r="BJ50" s="63"/>
      <c r="BK50" s="50"/>
      <c r="BL50" s="63"/>
      <c r="BM50" s="50"/>
      <c r="BN50" s="63"/>
      <c r="BO50" s="50"/>
      <c r="BP50" s="63"/>
      <c r="BQ50" s="50"/>
      <c r="BR50" s="63"/>
      <c r="BS50" s="70" t="s">
        <v>120</v>
      </c>
      <c r="BT50" s="63">
        <f>'Exports - Data (Raw)'!DD47/'Exports - Data (Raw)'!DC47</f>
        <v>20.44865925441465</v>
      </c>
      <c r="BU50" s="66"/>
    </row>
    <row r="51" spans="1:73" x14ac:dyDescent="0.3">
      <c r="A51" s="68" t="s">
        <v>265</v>
      </c>
      <c r="B51" s="148" t="s">
        <v>346</v>
      </c>
      <c r="C51" s="55" t="s">
        <v>2</v>
      </c>
      <c r="D51" s="62"/>
      <c r="E51" s="67"/>
      <c r="F51" s="62"/>
      <c r="G51" s="50"/>
      <c r="H51" s="62"/>
      <c r="I51" s="63"/>
      <c r="J51" s="62"/>
      <c r="K51" s="67"/>
      <c r="L51" s="62"/>
      <c r="M51" s="50"/>
      <c r="N51" s="62"/>
      <c r="O51" s="50"/>
      <c r="P51" s="62"/>
      <c r="Q51" s="50"/>
      <c r="R51" s="62"/>
      <c r="S51" s="50"/>
      <c r="T51" s="62"/>
      <c r="U51" s="50"/>
      <c r="V51" s="62"/>
      <c r="W51" s="62"/>
      <c r="X51" s="62"/>
      <c r="Y51" s="62"/>
      <c r="Z51" s="62"/>
      <c r="AA51" s="50"/>
      <c r="AB51" s="62"/>
      <c r="AC51" s="62"/>
      <c r="AD51" s="62"/>
      <c r="AE51" s="50"/>
      <c r="AF51" s="62"/>
      <c r="AG51" s="62"/>
      <c r="AH51" s="50"/>
      <c r="AI51" s="62"/>
      <c r="AJ51" s="50" t="s">
        <v>121</v>
      </c>
      <c r="AK51" s="62">
        <f>'Exports - Data (Raw)'!BE48/'Exports - Data (Raw)'!BD48</f>
        <v>0.59941520467836262</v>
      </c>
      <c r="AL51" s="63"/>
      <c r="AM51" s="63"/>
      <c r="AN51" s="50"/>
      <c r="AO51" s="62"/>
      <c r="AP51" s="50"/>
      <c r="AQ51" s="64"/>
      <c r="AR51" s="50"/>
      <c r="AS51" s="64"/>
      <c r="AT51" s="63"/>
      <c r="AU51" s="64"/>
      <c r="AV51" s="64"/>
      <c r="AW51" s="62" t="s">
        <v>120</v>
      </c>
      <c r="AX51" s="62"/>
      <c r="AY51" s="62"/>
      <c r="AZ51" s="62">
        <f>'Exports - Data (Raw)'!CC48/'Exports - Data (Raw)'!CB48</f>
        <v>21.347645429362881</v>
      </c>
      <c r="BA51" s="62">
        <f>'Exports - Data (Raw)'!CE48/'Exports - Data (Raw)'!CD48</f>
        <v>22.604166666666668</v>
      </c>
      <c r="BB51" s="62">
        <f>'Exports - Data (Raw)'!CG48/'Exports - Data (Raw)'!CF48</f>
        <v>25.382653061224488</v>
      </c>
      <c r="BC51" s="50"/>
      <c r="BD51" s="63"/>
      <c r="BE51" s="50"/>
      <c r="BF51" s="63"/>
      <c r="BG51" s="50"/>
      <c r="BH51" s="63"/>
      <c r="BI51" s="50"/>
      <c r="BJ51" s="63"/>
      <c r="BK51" s="50"/>
      <c r="BL51" s="63"/>
      <c r="BM51" s="50"/>
      <c r="BN51" s="63"/>
      <c r="BO51" s="50"/>
      <c r="BP51" s="63"/>
      <c r="BQ51" s="50"/>
      <c r="BR51" s="63"/>
      <c r="BS51" s="70"/>
      <c r="BT51" s="63"/>
    </row>
    <row r="52" spans="1:73" x14ac:dyDescent="0.3">
      <c r="A52" s="68" t="s">
        <v>555</v>
      </c>
      <c r="B52" s="148" t="s">
        <v>346</v>
      </c>
      <c r="C52" s="55" t="s">
        <v>2</v>
      </c>
      <c r="D52" s="62"/>
      <c r="E52" s="67"/>
      <c r="F52" s="62"/>
      <c r="G52" s="50"/>
      <c r="H52" s="62"/>
      <c r="I52" s="63"/>
      <c r="J52" s="62"/>
      <c r="K52" s="67"/>
      <c r="L52" s="62"/>
      <c r="M52" s="50"/>
      <c r="N52" s="62"/>
      <c r="O52" s="50"/>
      <c r="P52" s="62"/>
      <c r="Q52" s="50"/>
      <c r="R52" s="62"/>
      <c r="S52" s="50"/>
      <c r="T52" s="62"/>
      <c r="U52" s="50"/>
      <c r="V52" s="62"/>
      <c r="W52" s="62"/>
      <c r="X52" s="62"/>
      <c r="Y52" s="62"/>
      <c r="Z52" s="62"/>
      <c r="AA52" s="50"/>
      <c r="AB52" s="62"/>
      <c r="AC52" s="62"/>
      <c r="AD52" s="62"/>
      <c r="AE52" s="50"/>
      <c r="AF52" s="62"/>
      <c r="AG52" s="62"/>
      <c r="AH52" s="50"/>
      <c r="AI52" s="62"/>
      <c r="AJ52" s="50"/>
      <c r="AK52" s="62"/>
      <c r="AL52" s="63" t="s">
        <v>2</v>
      </c>
      <c r="AM52" s="63">
        <f>'Exports - Data (Raw)'!BH49/'Exports - Data (Raw)'!BG49/$F$171</f>
        <v>24.615384615384613</v>
      </c>
      <c r="AN52" s="50" t="s">
        <v>2</v>
      </c>
      <c r="AO52" s="62">
        <f>'Exports - Data (Raw)'!BK49/'Exports - Data (Raw)'!BJ49/$F$171</f>
        <v>19.692307692307693</v>
      </c>
      <c r="AP52" s="50" t="s">
        <v>2</v>
      </c>
      <c r="AQ52" s="64">
        <f>'Exports - Data (Raw)'!BN49/'Exports - Data (Raw)'!BM49/$F$171</f>
        <v>19.696679874299768</v>
      </c>
      <c r="AR52" s="50"/>
      <c r="AS52" s="64"/>
      <c r="AT52" s="63"/>
      <c r="AU52" s="64"/>
      <c r="AV52" s="64"/>
      <c r="AW52" s="63"/>
      <c r="AX52" s="62"/>
      <c r="AY52" s="62"/>
      <c r="AZ52" s="62"/>
      <c r="BA52" s="62"/>
      <c r="BB52" s="62"/>
      <c r="BC52" s="50"/>
      <c r="BD52" s="63"/>
      <c r="BE52" s="50"/>
      <c r="BF52" s="63"/>
      <c r="BG52" s="50"/>
      <c r="BH52" s="63"/>
      <c r="BI52" s="50"/>
      <c r="BJ52" s="63"/>
      <c r="BK52" s="50"/>
      <c r="BL52" s="63"/>
      <c r="BM52" s="50"/>
      <c r="BN52" s="63"/>
      <c r="BO52" s="50"/>
      <c r="BP52" s="63"/>
      <c r="BQ52" s="50"/>
      <c r="BR52" s="63"/>
      <c r="BS52" s="70"/>
      <c r="BT52" s="63"/>
      <c r="BU52" s="66"/>
    </row>
    <row r="53" spans="1:73" x14ac:dyDescent="0.3">
      <c r="A53" s="68" t="s">
        <v>266</v>
      </c>
      <c r="B53" s="148" t="s">
        <v>346</v>
      </c>
      <c r="C53" s="55" t="s">
        <v>2</v>
      </c>
      <c r="D53" s="62"/>
      <c r="E53" s="67"/>
      <c r="F53" s="62"/>
      <c r="G53" s="50"/>
      <c r="H53" s="62"/>
      <c r="I53" s="63"/>
      <c r="J53" s="62"/>
      <c r="K53" s="67"/>
      <c r="L53" s="62"/>
      <c r="M53" s="50"/>
      <c r="N53" s="62"/>
      <c r="O53" s="50"/>
      <c r="P53" s="62"/>
      <c r="Q53" s="50"/>
      <c r="R53" s="62"/>
      <c r="S53" s="50"/>
      <c r="T53" s="62"/>
      <c r="U53" s="50"/>
      <c r="V53" s="62"/>
      <c r="W53" s="62"/>
      <c r="X53" s="62"/>
      <c r="Y53" s="62"/>
      <c r="Z53" s="62"/>
      <c r="AA53" s="50"/>
      <c r="AB53" s="62"/>
      <c r="AC53" s="62"/>
      <c r="AD53" s="62"/>
      <c r="AE53" s="50"/>
      <c r="AF53" s="62"/>
      <c r="AG53" s="62"/>
      <c r="AH53" s="50"/>
      <c r="AI53" s="62"/>
      <c r="AJ53" s="50"/>
      <c r="AK53" s="62"/>
      <c r="AL53" s="63"/>
      <c r="AM53" s="63"/>
      <c r="AN53" s="50"/>
      <c r="AO53" s="62"/>
      <c r="AP53" s="50"/>
      <c r="AQ53" s="64"/>
      <c r="AR53" s="50" t="s">
        <v>2</v>
      </c>
      <c r="AS53" s="64">
        <f>'Exports - Data (Raw)'!BQ50/'Exports - Data (Raw)'!BP50/$F$171</f>
        <v>24.615384615384613</v>
      </c>
      <c r="AT53" s="63"/>
      <c r="AU53" s="64"/>
      <c r="AV53" s="64"/>
      <c r="AW53" s="63"/>
      <c r="AX53" s="62"/>
      <c r="AY53" s="62"/>
      <c r="AZ53" s="62"/>
      <c r="BA53" s="62"/>
      <c r="BB53" s="62"/>
      <c r="BC53" s="50"/>
      <c r="BD53" s="63"/>
      <c r="BE53" s="50"/>
      <c r="BF53" s="63"/>
      <c r="BG53" s="50"/>
      <c r="BH53" s="63"/>
      <c r="BI53" s="50"/>
      <c r="BJ53" s="63"/>
      <c r="BK53" s="50"/>
      <c r="BL53" s="63"/>
      <c r="BM53" s="50"/>
      <c r="BN53" s="63"/>
      <c r="BO53" s="50"/>
      <c r="BP53" s="63"/>
      <c r="BQ53" s="50"/>
      <c r="BR53" s="63"/>
      <c r="BS53" s="70"/>
      <c r="BT53" s="63"/>
      <c r="BU53" s="66"/>
    </row>
    <row r="54" spans="1:73" x14ac:dyDescent="0.3">
      <c r="A54" s="68" t="s">
        <v>267</v>
      </c>
      <c r="B54" s="148" t="s">
        <v>343</v>
      </c>
      <c r="C54" s="55" t="s">
        <v>541</v>
      </c>
      <c r="D54" s="62"/>
      <c r="E54" s="67"/>
      <c r="F54" s="62"/>
      <c r="G54" s="50"/>
      <c r="H54" s="62"/>
      <c r="I54" s="63"/>
      <c r="J54" s="62"/>
      <c r="K54" s="67"/>
      <c r="L54" s="62"/>
      <c r="M54" s="50"/>
      <c r="N54" s="62"/>
      <c r="O54" s="50"/>
      <c r="P54" s="62"/>
      <c r="Q54" s="50"/>
      <c r="R54" s="62"/>
      <c r="S54" s="50"/>
      <c r="T54" s="62"/>
      <c r="U54" s="50" t="s">
        <v>122</v>
      </c>
      <c r="V54" s="62">
        <f>'Exports - Data (Raw)'!AE51/'Exports - Data (Raw)'!AD51/25</f>
        <v>8</v>
      </c>
      <c r="W54" s="62">
        <f>'Exports - Data (Raw)'!AG51/'Exports - Data (Raw)'!AF51/25</f>
        <v>8</v>
      </c>
      <c r="X54" s="62">
        <f>'Exports - Data (Raw)'!AI51/'Exports - Data (Raw)'!AH51/25</f>
        <v>8</v>
      </c>
      <c r="Y54" s="62">
        <f>'Exports - Data (Raw)'!AK51/'Exports - Data (Raw)'!AJ51/25</f>
        <v>8</v>
      </c>
      <c r="Z54" s="62">
        <f>'Exports - Data (Raw)'!AM51/'Exports - Data (Raw)'!AL51/25</f>
        <v>8</v>
      </c>
      <c r="AA54" s="50"/>
      <c r="AB54" s="62"/>
      <c r="AC54" s="62"/>
      <c r="AD54" s="62"/>
      <c r="AE54" s="50"/>
      <c r="AF54" s="62"/>
      <c r="AG54" s="62"/>
      <c r="AH54" s="50"/>
      <c r="AI54" s="62"/>
      <c r="AJ54" s="50" t="s">
        <v>122</v>
      </c>
      <c r="AK54" s="62">
        <f>'Exports - Data (Raw)'!BE51/'Exports - Data (Raw)'!BD51</f>
        <v>6</v>
      </c>
      <c r="AL54" s="183" t="s">
        <v>122</v>
      </c>
      <c r="AM54" s="63">
        <f>'Exports - Data (Raw)'!BH51/'Exports - Data (Raw)'!BG51</f>
        <v>6</v>
      </c>
      <c r="AN54" s="183" t="s">
        <v>122</v>
      </c>
      <c r="AO54" s="62">
        <f>'Exports - Data (Raw)'!BK51/'Exports - Data (Raw)'!BJ51</f>
        <v>6</v>
      </c>
      <c r="AP54" s="183" t="s">
        <v>122</v>
      </c>
      <c r="AQ54" s="64">
        <f>'Exports - Data (Raw)'!BN51/'Exports - Data (Raw)'!BM51</f>
        <v>6</v>
      </c>
      <c r="AR54" s="183" t="s">
        <v>122</v>
      </c>
      <c r="AS54" s="64">
        <f>'Exports - Data (Raw)'!BQ51/'Exports - Data (Raw)'!BP51</f>
        <v>6</v>
      </c>
      <c r="AT54" s="63"/>
      <c r="AU54" s="64"/>
      <c r="AV54" s="64"/>
      <c r="AW54" s="63"/>
      <c r="AX54" s="62"/>
      <c r="AY54" s="62"/>
      <c r="AZ54" s="62"/>
      <c r="BA54" s="62"/>
      <c r="BB54" s="62"/>
      <c r="BC54" s="50"/>
      <c r="BD54" s="63"/>
      <c r="BE54" s="50"/>
      <c r="BF54" s="63"/>
      <c r="BG54" s="50"/>
      <c r="BH54" s="63"/>
      <c r="BI54" s="50"/>
      <c r="BJ54" s="63"/>
      <c r="BK54" s="50"/>
      <c r="BL54" s="63"/>
      <c r="BM54" s="50"/>
      <c r="BN54" s="63"/>
      <c r="BO54" s="50"/>
      <c r="BP54" s="63"/>
      <c r="BQ54" s="50"/>
      <c r="BR54" s="63"/>
      <c r="BS54" s="70"/>
      <c r="BT54" s="63"/>
      <c r="BU54" s="66"/>
    </row>
    <row r="55" spans="1:73" x14ac:dyDescent="0.3">
      <c r="A55" s="68" t="s">
        <v>268</v>
      </c>
      <c r="B55" s="148" t="s">
        <v>346</v>
      </c>
      <c r="C55" s="55" t="s">
        <v>2</v>
      </c>
      <c r="D55" s="62"/>
      <c r="E55" s="67"/>
      <c r="F55" s="62"/>
      <c r="G55" s="50"/>
      <c r="H55" s="62"/>
      <c r="I55" s="63"/>
      <c r="J55" s="62"/>
      <c r="K55" s="67"/>
      <c r="L55" s="62"/>
      <c r="M55" s="50"/>
      <c r="N55" s="62"/>
      <c r="O55" s="50"/>
      <c r="P55" s="62"/>
      <c r="Q55" s="50"/>
      <c r="R55" s="62"/>
      <c r="S55" s="50"/>
      <c r="T55" s="62"/>
      <c r="U55" s="50"/>
      <c r="V55" s="62"/>
      <c r="W55" s="62"/>
      <c r="X55" s="62"/>
      <c r="Y55" s="62"/>
      <c r="Z55" s="62"/>
      <c r="AA55" s="50"/>
      <c r="AB55" s="62"/>
      <c r="AC55" s="62"/>
      <c r="AD55" s="62"/>
      <c r="AE55" s="50"/>
      <c r="AF55" s="62"/>
      <c r="AG55" s="62"/>
      <c r="AH55" s="50" t="s">
        <v>2</v>
      </c>
      <c r="AI55" s="62">
        <f>'Exports - Data (Raw)'!BB52/'Exports - Data (Raw)'!BA52/$H$233</f>
        <v>52.551319648093838</v>
      </c>
      <c r="AJ55" s="50" t="s">
        <v>2</v>
      </c>
      <c r="AK55" s="62">
        <f>'Exports - Data (Raw)'!BE52/'Exports - Data (Raw)'!BD52/$H$233</f>
        <v>52.709387013995084</v>
      </c>
      <c r="AL55" s="50" t="s">
        <v>2</v>
      </c>
      <c r="AM55" s="63">
        <f>'Exports - Data (Raw)'!BH52/'Exports - Data (Raw)'!BG52/$H$233</f>
        <v>62.010258087883074</v>
      </c>
      <c r="AN55" s="50" t="s">
        <v>2</v>
      </c>
      <c r="AO55" s="62">
        <f>'Exports - Data (Raw)'!BK52/'Exports - Data (Raw)'!BJ52/$H$233</f>
        <v>52.551319648093838</v>
      </c>
      <c r="AP55" s="50" t="s">
        <v>2</v>
      </c>
      <c r="AQ55" s="64">
        <f>'Exports - Data (Raw)'!BN52/'Exports - Data (Raw)'!BM52/$H$233</f>
        <v>52.551319648093838</v>
      </c>
      <c r="AR55" s="50" t="s">
        <v>2</v>
      </c>
      <c r="AS55" s="64">
        <f>'Exports - Data (Raw)'!BQ52/'Exports - Data (Raw)'!BP52/$H$233</f>
        <v>57.8318585204062</v>
      </c>
      <c r="AT55" s="63"/>
      <c r="AU55" s="64"/>
      <c r="AV55" s="64"/>
      <c r="AW55" s="62"/>
      <c r="AX55" s="62"/>
      <c r="AY55" s="62"/>
      <c r="AZ55" s="62"/>
      <c r="BA55" s="62"/>
      <c r="BB55" s="62"/>
      <c r="BC55" s="50"/>
      <c r="BD55" s="63"/>
      <c r="BE55" s="50"/>
      <c r="BF55" s="63"/>
      <c r="BG55" s="50"/>
      <c r="BH55" s="63"/>
      <c r="BI55" s="50"/>
      <c r="BJ55" s="63"/>
      <c r="BK55" s="50"/>
      <c r="BL55" s="63"/>
      <c r="BM55" s="50"/>
      <c r="BN55" s="63"/>
      <c r="BO55" s="50"/>
      <c r="BP55" s="63"/>
      <c r="BQ55" s="50"/>
      <c r="BR55" s="63"/>
      <c r="BS55" s="70"/>
      <c r="BT55" s="63"/>
    </row>
    <row r="56" spans="1:73" x14ac:dyDescent="0.3">
      <c r="A56" s="68" t="s">
        <v>619</v>
      </c>
      <c r="B56" s="148" t="s">
        <v>346</v>
      </c>
      <c r="C56" s="55" t="s">
        <v>2</v>
      </c>
      <c r="D56" s="62"/>
      <c r="E56" s="67"/>
      <c r="F56" s="62"/>
      <c r="G56" s="50"/>
      <c r="H56" s="62"/>
      <c r="I56" s="63"/>
      <c r="J56" s="62"/>
      <c r="K56" s="67"/>
      <c r="L56" s="62"/>
      <c r="M56" s="50"/>
      <c r="N56" s="62"/>
      <c r="O56" s="50"/>
      <c r="P56" s="62"/>
      <c r="Q56" s="50"/>
      <c r="R56" s="62"/>
      <c r="S56" s="50"/>
      <c r="T56" s="62"/>
      <c r="U56" s="50" t="s">
        <v>2</v>
      </c>
      <c r="V56" s="62">
        <f>'Exports - Data (Raw)'!AE53/'Exports - Data (Raw)'!AD53/25/$H$233</f>
        <v>95.556652650698311</v>
      </c>
      <c r="W56" s="62">
        <f>'Exports - Data (Raw)'!AG53/'Exports - Data (Raw)'!AF53/25/$H$233</f>
        <v>102.44920416908982</v>
      </c>
      <c r="X56" s="62">
        <f>'Exports - Data (Raw)'!AI53/'Exports - Data (Raw)'!AH53/25/$H$233</f>
        <v>101.45898096461862</v>
      </c>
      <c r="Y56" s="62">
        <f>'Exports - Data (Raw)'!AK53/'Exports - Data (Raw)'!AJ53/25/$H$233</f>
        <v>90.828419947432408</v>
      </c>
      <c r="Z56" s="62">
        <f>'Exports - Data (Raw)'!AM53/'Exports - Data (Raw)'!AL53/25/$H$233</f>
        <v>78.826979472140749</v>
      </c>
      <c r="AA56" s="50" t="s">
        <v>2</v>
      </c>
      <c r="AB56" s="62">
        <f>'Exports - Data (Raw)'!AP53/'Exports - Data (Raw)'!AO53/$H$233</f>
        <v>78.826979472140749</v>
      </c>
      <c r="AC56" s="62">
        <f>'Exports - Data (Raw)'!AR53/'Exports - Data (Raw)'!AQ53/$H$233</f>
        <v>78.826979472140749</v>
      </c>
      <c r="AD56" s="62">
        <f>'Exports - Data (Raw)'!AT53/'Exports - Data (Raw)'!AS53/$H$233</f>
        <v>97.197994513291079</v>
      </c>
      <c r="AE56" s="50" t="s">
        <v>2</v>
      </c>
      <c r="AF56" s="62">
        <f>'Exports - Data (Raw)'!AW53/'Exports - Data (Raw)'!AV53/$H$233</f>
        <v>95.499667905290167</v>
      </c>
      <c r="AG56" s="62">
        <f>'Exports - Data (Raw)'!AY53/'Exports - Data (Raw)'!AX53/$H$233</f>
        <v>69.233528133504919</v>
      </c>
      <c r="AH56" s="50"/>
      <c r="AI56" s="62"/>
      <c r="AJ56" s="50"/>
      <c r="AK56" s="62"/>
      <c r="AL56" s="63"/>
      <c r="AM56" s="63"/>
      <c r="AN56" s="50"/>
      <c r="AO56" s="62"/>
      <c r="AP56" s="50"/>
      <c r="AQ56" s="64"/>
      <c r="AR56" s="50"/>
      <c r="AS56" s="64"/>
      <c r="AT56" s="63" t="s">
        <v>2</v>
      </c>
      <c r="AU56" s="64">
        <f>'Exports - Data (Raw)'!BT53/'Exports - Data (Raw)'!BS53/$H$234</f>
        <v>28.542066618146723</v>
      </c>
      <c r="AV56" s="64">
        <f>'Exports - Data (Raw)'!BV53/'Exports - Data (Raw)'!BU53/$H$234</f>
        <v>31.118342975241806</v>
      </c>
      <c r="AW56" s="62" t="s">
        <v>120</v>
      </c>
      <c r="AX56" s="62">
        <f>'Exports - Data (Raw)'!BY53/'Exports - Data (Raw)'!BX53/$H$234</f>
        <v>33.058477413599725</v>
      </c>
      <c r="AY56" s="62">
        <f>'Exports - Data (Raw)'!CA53/'Exports - Data (Raw)'!BZ53</f>
        <v>48.076155938349956</v>
      </c>
      <c r="AZ56" s="62">
        <f>'Exports - Data (Raw)'!CC53/'Exports - Data (Raw)'!CB53</f>
        <v>46.021256931608136</v>
      </c>
      <c r="BA56" s="62">
        <f>'Exports - Data (Raw)'!CE53/'Exports - Data (Raw)'!CD53</f>
        <v>48.090829694323141</v>
      </c>
      <c r="BB56" s="62">
        <f>'Exports - Data (Raw)'!CG53/'Exports - Data (Raw)'!CF53</f>
        <v>35.037111334002006</v>
      </c>
      <c r="BC56" s="50"/>
      <c r="BD56" s="63"/>
      <c r="BE56" s="50"/>
      <c r="BF56" s="63"/>
      <c r="BG56" s="50"/>
      <c r="BH56" s="63"/>
      <c r="BI56" s="50"/>
      <c r="BJ56" s="63"/>
      <c r="BK56" s="50"/>
      <c r="BL56" s="63"/>
      <c r="BM56" s="50"/>
      <c r="BN56" s="63"/>
      <c r="BO56" s="50"/>
      <c r="BP56" s="63"/>
      <c r="BQ56" s="50"/>
      <c r="BR56" s="63"/>
      <c r="BS56" s="70"/>
      <c r="BT56" s="63"/>
      <c r="BU56" s="66"/>
    </row>
    <row r="57" spans="1:73" x14ac:dyDescent="0.3">
      <c r="A57" s="68" t="s">
        <v>466</v>
      </c>
      <c r="B57" s="148" t="s">
        <v>346</v>
      </c>
      <c r="C57" s="55" t="s">
        <v>2</v>
      </c>
      <c r="D57" s="62"/>
      <c r="E57" s="67"/>
      <c r="F57" s="62"/>
      <c r="G57" s="50"/>
      <c r="H57" s="62"/>
      <c r="I57" s="63"/>
      <c r="J57" s="62"/>
      <c r="K57" s="67"/>
      <c r="L57" s="62"/>
      <c r="M57" s="50"/>
      <c r="N57" s="62"/>
      <c r="O57" s="50"/>
      <c r="P57" s="62"/>
      <c r="Q57" s="50"/>
      <c r="R57" s="62"/>
      <c r="S57" s="50"/>
      <c r="T57" s="62"/>
      <c r="U57" s="50"/>
      <c r="V57" s="62"/>
      <c r="W57" s="62"/>
      <c r="X57" s="62"/>
      <c r="Y57" s="62"/>
      <c r="Z57" s="62"/>
      <c r="AA57" s="50"/>
      <c r="AB57" s="62"/>
      <c r="AC57" s="62"/>
      <c r="AD57" s="62"/>
      <c r="AE57" s="50"/>
      <c r="AF57" s="62"/>
      <c r="AG57" s="62"/>
      <c r="AH57" s="50"/>
      <c r="AI57" s="62"/>
      <c r="AJ57" s="50" t="s">
        <v>120</v>
      </c>
      <c r="AK57" s="62">
        <f>'Exports - Data (Raw)'!BE54/'Exports - Data (Raw)'!BD54</f>
        <v>6.2070063694267512</v>
      </c>
      <c r="AL57" s="63"/>
      <c r="AM57" s="63"/>
      <c r="AN57" s="50"/>
      <c r="AO57" s="62"/>
      <c r="AP57" s="50"/>
      <c r="AQ57" s="64"/>
      <c r="AR57" s="50"/>
      <c r="AS57" s="64"/>
      <c r="AT57" s="63"/>
      <c r="AU57" s="64"/>
      <c r="AV57" s="64"/>
      <c r="AW57" s="63"/>
      <c r="AX57" s="62"/>
      <c r="AY57" s="62"/>
      <c r="AZ57" s="62"/>
      <c r="BA57" s="62"/>
      <c r="BB57" s="62"/>
      <c r="BC57" s="50"/>
      <c r="BD57" s="63"/>
      <c r="BE57" s="50"/>
      <c r="BF57" s="63"/>
      <c r="BG57" s="50"/>
      <c r="BH57" s="63"/>
      <c r="BI57" s="50"/>
      <c r="BJ57" s="63"/>
      <c r="BK57" s="50"/>
      <c r="BL57" s="63"/>
      <c r="BM57" s="50"/>
      <c r="BN57" s="63"/>
      <c r="BO57" s="50"/>
      <c r="BP57" s="63"/>
      <c r="BQ57" s="50"/>
      <c r="BR57" s="63"/>
      <c r="BS57" s="70"/>
      <c r="BT57" s="63"/>
      <c r="BU57" s="66"/>
    </row>
    <row r="58" spans="1:73" x14ac:dyDescent="0.3">
      <c r="A58" s="68" t="s">
        <v>269</v>
      </c>
      <c r="B58" s="148" t="s">
        <v>346</v>
      </c>
      <c r="C58" s="55" t="s">
        <v>2</v>
      </c>
      <c r="D58" s="62"/>
      <c r="E58" s="67"/>
      <c r="F58" s="62"/>
      <c r="G58" s="50"/>
      <c r="H58" s="62"/>
      <c r="I58" s="63"/>
      <c r="J58" s="62"/>
      <c r="K58" s="67"/>
      <c r="L58" s="62"/>
      <c r="M58" s="50"/>
      <c r="N58" s="62"/>
      <c r="O58" s="50"/>
      <c r="P58" s="62"/>
      <c r="Q58" s="50"/>
      <c r="R58" s="62"/>
      <c r="S58" s="50"/>
      <c r="T58" s="62"/>
      <c r="U58" s="50"/>
      <c r="V58" s="62"/>
      <c r="W58" s="62"/>
      <c r="X58" s="62"/>
      <c r="Y58" s="62"/>
      <c r="Z58" s="62"/>
      <c r="AA58" s="50"/>
      <c r="AB58" s="62"/>
      <c r="AC58" s="62"/>
      <c r="AD58" s="62"/>
      <c r="AE58" s="50"/>
      <c r="AF58" s="62"/>
      <c r="AG58" s="62"/>
      <c r="AH58" s="50"/>
      <c r="AI58" s="62"/>
      <c r="AJ58" s="50"/>
      <c r="AK58" s="62"/>
      <c r="AL58" s="63" t="s">
        <v>120</v>
      </c>
      <c r="AM58" s="63">
        <f>'Exports - Data (Raw)'!BH55/'Exports - Data (Raw)'!BG55</f>
        <v>6.2406779661016953</v>
      </c>
      <c r="AN58" s="50" t="s">
        <v>120</v>
      </c>
      <c r="AO58" s="62">
        <f>'Exports - Data (Raw)'!BK55/'Exports - Data (Raw)'!BJ55</f>
        <v>0.79591836734693877</v>
      </c>
      <c r="AP58" s="50" t="s">
        <v>120</v>
      </c>
      <c r="AQ58" s="64">
        <f>'Exports - Data (Raw)'!BN55/'Exports - Data (Raw)'!BM55</f>
        <v>0.79824561403508776</v>
      </c>
      <c r="AR58" s="50" t="s">
        <v>120</v>
      </c>
      <c r="AS58" s="64">
        <f>'Exports - Data (Raw)'!BQ55/'Exports - Data (Raw)'!BP55</f>
        <v>6</v>
      </c>
      <c r="AT58" s="63"/>
      <c r="AU58" s="64"/>
      <c r="AV58" s="64"/>
      <c r="AW58" s="63"/>
      <c r="AX58" s="62"/>
      <c r="AY58" s="62"/>
      <c r="AZ58" s="62"/>
      <c r="BA58" s="62"/>
      <c r="BB58" s="62"/>
      <c r="BC58" s="50"/>
      <c r="BD58" s="63"/>
      <c r="BE58" s="50"/>
      <c r="BF58" s="63"/>
      <c r="BG58" s="50"/>
      <c r="BH58" s="63"/>
      <c r="BI58" s="50"/>
      <c r="BJ58" s="63"/>
      <c r="BK58" s="50"/>
      <c r="BL58" s="63"/>
      <c r="BM58" s="50"/>
      <c r="BN58" s="63"/>
      <c r="BO58" s="50"/>
      <c r="BP58" s="63"/>
      <c r="BQ58" s="50"/>
      <c r="BR58" s="63"/>
      <c r="BS58" s="70"/>
      <c r="BT58" s="63"/>
      <c r="BU58" s="66"/>
    </row>
    <row r="59" spans="1:73" x14ac:dyDescent="0.3">
      <c r="A59" s="68" t="s">
        <v>467</v>
      </c>
      <c r="B59" s="148" t="s">
        <v>346</v>
      </c>
      <c r="C59" s="55" t="s">
        <v>2</v>
      </c>
      <c r="D59" s="62"/>
      <c r="E59" s="67"/>
      <c r="F59" s="62"/>
      <c r="G59" s="50"/>
      <c r="H59" s="62"/>
      <c r="I59" s="63"/>
      <c r="J59" s="62"/>
      <c r="K59" s="67"/>
      <c r="L59" s="62"/>
      <c r="M59" s="50"/>
      <c r="N59" s="62"/>
      <c r="O59" s="50"/>
      <c r="P59" s="62"/>
      <c r="Q59" s="50"/>
      <c r="R59" s="62"/>
      <c r="S59" s="50"/>
      <c r="T59" s="62"/>
      <c r="U59" s="50"/>
      <c r="V59" s="62"/>
      <c r="W59" s="62"/>
      <c r="X59" s="62"/>
      <c r="Y59" s="62"/>
      <c r="Z59" s="62"/>
      <c r="AA59" s="50"/>
      <c r="AB59" s="62"/>
      <c r="AC59" s="62"/>
      <c r="AD59" s="62"/>
      <c r="AE59" s="50"/>
      <c r="AF59" s="62"/>
      <c r="AG59" s="62"/>
      <c r="AH59" s="50"/>
      <c r="AI59" s="62"/>
      <c r="AJ59" s="50"/>
      <c r="AK59" s="62"/>
      <c r="AL59" s="63"/>
      <c r="AM59" s="63"/>
      <c r="AN59" s="50"/>
      <c r="AO59" s="62"/>
      <c r="AP59" s="50"/>
      <c r="AQ59" s="64"/>
      <c r="AR59" s="50"/>
      <c r="AS59" s="64"/>
      <c r="AT59" s="63"/>
      <c r="AU59" s="64"/>
      <c r="AV59" s="64"/>
      <c r="AW59" s="63"/>
      <c r="AX59" s="62"/>
      <c r="AY59" s="62"/>
      <c r="AZ59" s="62"/>
      <c r="BA59" s="62"/>
      <c r="BB59" s="62"/>
      <c r="BC59" s="50"/>
      <c r="BD59" s="63"/>
      <c r="BE59" s="50"/>
      <c r="BF59" s="63"/>
      <c r="BG59" s="50"/>
      <c r="BH59" s="63"/>
      <c r="BI59" s="50"/>
      <c r="BJ59" s="63"/>
      <c r="BK59" s="50" t="s">
        <v>135</v>
      </c>
      <c r="BL59" s="63">
        <f>'Exports - Data (Raw)'!CV56/'Exports - Data (Raw)'!CS56</f>
        <v>0.26439351593068755</v>
      </c>
      <c r="BM59" s="50" t="s">
        <v>120</v>
      </c>
      <c r="BN59" s="63">
        <f>'Exports - Data (Raw)'!CV56/'Exports - Data (Raw)'!CU56</f>
        <v>5.9873417721518987</v>
      </c>
      <c r="BO59" s="50" t="s">
        <v>135</v>
      </c>
      <c r="BP59" s="63">
        <f>'Exports - Data (Raw)'!DA56/'Exports - Data (Raw)'!CX56</f>
        <v>0.59255813953488368</v>
      </c>
      <c r="BQ59" s="50" t="s">
        <v>120</v>
      </c>
      <c r="BR59" s="63">
        <f>'Exports - Data (Raw)'!DA56/'Exports - Data (Raw)'!CZ56</f>
        <v>11.175438596491228</v>
      </c>
      <c r="BS59" s="70"/>
      <c r="BT59" s="63"/>
      <c r="BU59" s="66"/>
    </row>
    <row r="60" spans="1:73" x14ac:dyDescent="0.3">
      <c r="A60" s="68" t="s">
        <v>210</v>
      </c>
      <c r="B60" s="148" t="s">
        <v>344</v>
      </c>
      <c r="C60" s="55" t="s">
        <v>538</v>
      </c>
      <c r="D60" s="62"/>
      <c r="E60" s="67"/>
      <c r="F60" s="62"/>
      <c r="G60" s="50"/>
      <c r="H60" s="62"/>
      <c r="I60" s="63" t="s">
        <v>132</v>
      </c>
      <c r="J60" s="62">
        <f>'Exports - Data (Raw)'!M57/'Exports - Data (Raw)'!L57</f>
        <v>1.8268575323790048</v>
      </c>
      <c r="K60" s="67" t="s">
        <v>132</v>
      </c>
      <c r="L60" s="62">
        <f>'Exports - Data (Raw)'!P57/'Exports - Data (Raw)'!O57</f>
        <v>2.0377733598409544</v>
      </c>
      <c r="M60" s="50" t="s">
        <v>132</v>
      </c>
      <c r="N60" s="62">
        <f>'Exports - Data (Raw)'!S57/'Exports - Data (Raw)'!R57</f>
        <v>2</v>
      </c>
      <c r="O60" s="50" t="s">
        <v>132</v>
      </c>
      <c r="P60" s="62">
        <f>'Exports - Data (Raw)'!V57/'Exports - Data (Raw)'!U57</f>
        <v>2.9831867962363106</v>
      </c>
      <c r="Q60" s="50" t="s">
        <v>270</v>
      </c>
      <c r="R60" s="62">
        <f>'Exports - Data (Raw)'!Y57/'Exports - Data (Raw)'!X57</f>
        <v>1.1398430772174912</v>
      </c>
      <c r="S60" s="50" t="s">
        <v>132</v>
      </c>
      <c r="T60" s="62">
        <f>'Exports - Data (Raw)'!AB57/'Exports - Data (Raw)'!AA57</f>
        <v>2.9963547995139734</v>
      </c>
      <c r="U60" s="67"/>
      <c r="V60" s="62"/>
      <c r="W60" s="62"/>
      <c r="X60" s="62"/>
      <c r="Y60" s="62"/>
      <c r="Z60" s="62"/>
      <c r="AA60" s="50"/>
      <c r="AB60" s="62"/>
      <c r="AC60" s="62"/>
      <c r="AD60" s="62"/>
      <c r="AE60" s="50"/>
      <c r="AF60" s="62"/>
      <c r="AG60" s="62"/>
      <c r="AH60" s="50"/>
      <c r="AI60" s="62"/>
      <c r="AJ60" s="50"/>
      <c r="AK60" s="62"/>
      <c r="AL60" s="63"/>
      <c r="AM60" s="63"/>
      <c r="AN60" s="67"/>
      <c r="AO60" s="62"/>
      <c r="AP60" s="50"/>
      <c r="AQ60" s="64"/>
      <c r="AR60" s="50"/>
      <c r="AS60" s="64"/>
      <c r="AT60" s="63"/>
      <c r="AU60" s="64"/>
      <c r="AV60" s="64"/>
      <c r="AW60" s="63"/>
      <c r="AX60" s="62"/>
      <c r="AY60" s="62"/>
      <c r="AZ60" s="62"/>
      <c r="BA60" s="62"/>
      <c r="BB60" s="62"/>
      <c r="BC60" s="50"/>
      <c r="BD60" s="63"/>
      <c r="BE60" s="50"/>
      <c r="BF60" s="63"/>
      <c r="BG60" s="50"/>
      <c r="BH60" s="63"/>
      <c r="BI60" s="50"/>
      <c r="BJ60" s="63"/>
      <c r="BK60" s="50"/>
      <c r="BL60" s="63"/>
      <c r="BM60" s="50"/>
      <c r="BN60" s="63"/>
      <c r="BO60" s="50"/>
      <c r="BP60" s="63"/>
      <c r="BQ60" s="50"/>
      <c r="BR60" s="63"/>
      <c r="BS60" s="65"/>
      <c r="BT60" s="63"/>
      <c r="BU60" s="66"/>
    </row>
    <row r="61" spans="1:73" x14ac:dyDescent="0.3">
      <c r="A61" s="68" t="s">
        <v>468</v>
      </c>
      <c r="B61" s="148" t="s">
        <v>346</v>
      </c>
      <c r="C61" s="55" t="s">
        <v>2</v>
      </c>
      <c r="D61" s="62"/>
      <c r="E61" s="67"/>
      <c r="F61" s="62"/>
      <c r="G61" s="50"/>
      <c r="H61" s="62"/>
      <c r="I61" s="63"/>
      <c r="J61" s="62"/>
      <c r="K61" s="67"/>
      <c r="L61" s="62"/>
      <c r="M61" s="50"/>
      <c r="N61" s="62"/>
      <c r="O61" s="50"/>
      <c r="P61" s="62"/>
      <c r="Q61" s="50"/>
      <c r="R61" s="62"/>
      <c r="S61" s="50"/>
      <c r="T61" s="62"/>
      <c r="U61" s="67" t="s">
        <v>122</v>
      </c>
      <c r="V61" s="62">
        <f>'Exports - Data (Raw)'!AE58/'Exports - Data (Raw)'!AD58/25</f>
        <v>1.2</v>
      </c>
      <c r="W61" s="62">
        <f>'Exports - Data (Raw)'!AG58/'Exports - Data (Raw)'!AF58/25</f>
        <v>1.2</v>
      </c>
      <c r="X61" s="62">
        <f>'Exports - Data (Raw)'!AI58/'Exports - Data (Raw)'!AH58/25</f>
        <v>1.2</v>
      </c>
      <c r="Y61" s="62">
        <f>'Exports - Data (Raw)'!AK58/'Exports - Data (Raw)'!AJ58/25</f>
        <v>1.6</v>
      </c>
      <c r="Z61" s="62">
        <f>'Exports - Data (Raw)'!AM58/'Exports - Data (Raw)'!AL58/25</f>
        <v>2</v>
      </c>
      <c r="AA61" s="50" t="s">
        <v>120</v>
      </c>
      <c r="AB61" s="62">
        <f>'Exports - Data (Raw)'!AP58/'Exports - Data (Raw)'!AO58</f>
        <v>10.806682577565633</v>
      </c>
      <c r="AC61" s="62">
        <f>'Exports - Data (Raw)'!AR58/'Exports - Data (Raw)'!AQ58</f>
        <v>11.999669202778696</v>
      </c>
      <c r="AD61" s="62">
        <f>'Exports - Data (Raw)'!AT58/'Exports - Data (Raw)'!AS58</f>
        <v>12</v>
      </c>
      <c r="AE61" s="50" t="s">
        <v>120</v>
      </c>
      <c r="AF61" s="62">
        <f>'Exports - Data (Raw)'!AW58/'Exports - Data (Raw)'!AV58</f>
        <v>12.006923076923076</v>
      </c>
      <c r="AG61" s="62">
        <f>'Exports - Data (Raw)'!AY58/'Exports - Data (Raw)'!AX58</f>
        <v>10.050251256281408</v>
      </c>
      <c r="AH61" s="50" t="s">
        <v>122</v>
      </c>
      <c r="AI61" s="62">
        <f>'Exports - Data (Raw)'!BB58/'Exports - Data (Raw)'!BA58</f>
        <v>0.87999232285868823</v>
      </c>
      <c r="AJ61" s="50" t="s">
        <v>122</v>
      </c>
      <c r="AK61" s="62">
        <f>'Exports - Data (Raw)'!BE58/'Exports - Data (Raw)'!BD58</f>
        <v>1.09501287392395</v>
      </c>
      <c r="AL61" s="63" t="s">
        <v>122</v>
      </c>
      <c r="AM61" s="63">
        <f>'Exports - Data (Raw)'!BH58/'Exports - Data (Raw)'!BG58</f>
        <v>0.88000049787159895</v>
      </c>
      <c r="AN61" s="67" t="s">
        <v>122</v>
      </c>
      <c r="AO61" s="62">
        <f>'Exports - Data (Raw)'!BK58/'Exports - Data (Raw)'!BJ58</f>
        <v>0.8800052308094678</v>
      </c>
      <c r="AP61" s="50" t="s">
        <v>122</v>
      </c>
      <c r="AQ61" s="64">
        <f>'Exports - Data (Raw)'!BN58/'Exports - Data (Raw)'!BM58</f>
        <v>0.87999434269146448</v>
      </c>
      <c r="AR61" s="50" t="s">
        <v>120</v>
      </c>
      <c r="AS61" s="64">
        <f>'Exports - Data (Raw)'!BQ58/'Exports - Data (Raw)'!BP58</f>
        <v>8.4254545454545458</v>
      </c>
      <c r="AT61" s="63" t="s">
        <v>120</v>
      </c>
      <c r="AU61" s="64">
        <f>'Exports - Data (Raw)'!BT58/'Exports - Data (Raw)'!BS58</f>
        <v>5.6439674315321984</v>
      </c>
      <c r="AV61" s="64">
        <f>'Exports - Data (Raw)'!BV58/'Exports - Data (Raw)'!BU58</f>
        <v>6.5084603786228845</v>
      </c>
      <c r="AW61" s="71" t="s">
        <v>120</v>
      </c>
      <c r="AX61" s="62">
        <f>'Exports - Data (Raw)'!BY58/'Exports - Data (Raw)'!BX58</f>
        <v>6.6993782383419687</v>
      </c>
      <c r="AY61" s="62">
        <f>'Exports - Data (Raw)'!CA58/'Exports - Data (Raw)'!BZ58</f>
        <v>6.7964689969388479</v>
      </c>
      <c r="AZ61" s="62">
        <f>'Exports - Data (Raw)'!CC58/'Exports - Data (Raw)'!CB58</f>
        <v>7.1279204853491676</v>
      </c>
      <c r="BA61" s="62">
        <f>'Exports - Data (Raw)'!CE58/'Exports - Data (Raw)'!CD58</f>
        <v>6.5216353904688207</v>
      </c>
      <c r="BB61" s="62">
        <f>'Exports - Data (Raw)'!CG58/'Exports - Data (Raw)'!CF58</f>
        <v>6.5109050541987727</v>
      </c>
      <c r="BC61" s="50"/>
      <c r="BD61" s="63"/>
      <c r="BE61" s="50" t="s">
        <v>120</v>
      </c>
      <c r="BF61" s="63">
        <f>'Exports - Data (Raw)'!CL58/'Exports - Data (Raw)'!CK58</f>
        <v>6.5499328257948948</v>
      </c>
      <c r="BG61" s="50"/>
      <c r="BH61" s="63"/>
      <c r="BI61" s="50" t="s">
        <v>120</v>
      </c>
      <c r="BJ61" s="63">
        <f>'Exports - Data (Raw)'!CQ58/'Exports - Data (Raw)'!CP58</f>
        <v>11.08158379373849</v>
      </c>
      <c r="BK61" s="50"/>
      <c r="BL61" s="63"/>
      <c r="BM61" s="50" t="s">
        <v>120</v>
      </c>
      <c r="BN61" s="63">
        <f>'Exports - Data (Raw)'!CV58/'Exports - Data (Raw)'!CU58</f>
        <v>8.4014728976011259</v>
      </c>
      <c r="BO61" s="50"/>
      <c r="BP61" s="63"/>
      <c r="BQ61" s="50" t="s">
        <v>120</v>
      </c>
      <c r="BR61" s="63">
        <f>'Exports - Data (Raw)'!DA58/'Exports - Data (Raw)'!CZ58</f>
        <v>5.6604265766456958</v>
      </c>
      <c r="BS61" s="70" t="s">
        <v>120</v>
      </c>
      <c r="BT61" s="63"/>
      <c r="BU61" s="218"/>
    </row>
    <row r="62" spans="1:73" x14ac:dyDescent="0.3">
      <c r="A62" s="68" t="s">
        <v>469</v>
      </c>
      <c r="B62" s="148" t="s">
        <v>346</v>
      </c>
      <c r="C62" s="55" t="s">
        <v>2</v>
      </c>
      <c r="D62" s="62"/>
      <c r="E62" s="67"/>
      <c r="F62" s="62"/>
      <c r="G62" s="50"/>
      <c r="H62" s="62"/>
      <c r="I62" s="63"/>
      <c r="J62" s="62"/>
      <c r="K62" s="67"/>
      <c r="L62" s="62"/>
      <c r="M62" s="50"/>
      <c r="N62" s="62"/>
      <c r="O62" s="50"/>
      <c r="P62" s="62"/>
      <c r="Q62" s="50"/>
      <c r="R62" s="62"/>
      <c r="S62" s="50"/>
      <c r="T62" s="62"/>
      <c r="U62" s="67" t="s">
        <v>2</v>
      </c>
      <c r="V62" s="62">
        <f>'Exports - Data (Raw)'!AE59/'Exports - Data (Raw)'!AD59/25/$D$251</f>
        <v>24.606924304226908</v>
      </c>
      <c r="W62" s="62">
        <f>'Exports - Data (Raw)'!AG59/'Exports - Data (Raw)'!AF59/25/$D$251</f>
        <v>24.170419656815564</v>
      </c>
      <c r="X62" s="62">
        <f>'Exports - Data (Raw)'!AI59/'Exports - Data (Raw)'!AH59/25/$D$251</f>
        <v>24.606924304226908</v>
      </c>
      <c r="Y62" s="62">
        <f>'Exports - Data (Raw)'!AK59/'Exports - Data (Raw)'!AJ59/25/$D$251</f>
        <v>35.152749006038441</v>
      </c>
      <c r="Z62" s="62">
        <f>'Exports - Data (Raw)'!AM59/'Exports - Data (Raw)'!AL59/25/$D$251</f>
        <v>35.152749006038441</v>
      </c>
      <c r="AA62" s="67" t="s">
        <v>2</v>
      </c>
      <c r="AB62" s="62">
        <f>'Exports - Data (Raw)'!AP59/'Exports - Data (Raw)'!AO59/$D$251</f>
        <v>35.152749006038441</v>
      </c>
      <c r="AC62" s="62">
        <f>'Exports - Data (Raw)'!AR59/'Exports - Data (Raw)'!AQ59/$D$251</f>
        <v>35.152749006038441</v>
      </c>
      <c r="AD62" s="62">
        <f>'Exports - Data (Raw)'!AT59/'Exports - Data (Raw)'!AS59/$D$251</f>
        <v>35.152749006038441</v>
      </c>
      <c r="AE62" s="67" t="s">
        <v>2</v>
      </c>
      <c r="AF62" s="62">
        <f>'Exports - Data (Raw)'!AW59/'Exports - Data (Raw)'!AV59/$D$251</f>
        <v>35.148409160482139</v>
      </c>
      <c r="AG62" s="62">
        <f>'Exports - Data (Raw)'!AY59/'Exports - Data (Raw)'!AX59/$D$251</f>
        <v>38.273512318132305</v>
      </c>
      <c r="AH62" s="67" t="s">
        <v>2</v>
      </c>
      <c r="AI62" s="62">
        <f>'Exports - Data (Raw)'!BB59/'Exports - Data (Raw)'!BA59/$D$251</f>
        <v>28.121916898783482</v>
      </c>
      <c r="AJ62" s="67" t="s">
        <v>2</v>
      </c>
      <c r="AK62" s="62">
        <f>'Exports - Data (Raw)'!BE59/'Exports - Data (Raw)'!BD59/$D$251</f>
        <v>42.184081951810356</v>
      </c>
      <c r="AL62" s="67" t="s">
        <v>2</v>
      </c>
      <c r="AM62" s="63">
        <f>'Exports - Data (Raw)'!BH59/'Exports - Data (Raw)'!BG59/$D$251</f>
        <v>38.667318169862405</v>
      </c>
      <c r="AN62" s="67" t="s">
        <v>2</v>
      </c>
      <c r="AO62" s="62">
        <f>'Exports - Data (Raw)'!BK59/'Exports - Data (Raw)'!BJ59/$D$251</f>
        <v>38.668379559707908</v>
      </c>
      <c r="AP62" s="67" t="s">
        <v>2</v>
      </c>
      <c r="AQ62" s="64">
        <f>'Exports - Data (Raw)'!BN59/'Exports - Data (Raw)'!BM59/$D$251</f>
        <v>38.66768115362936</v>
      </c>
      <c r="AR62" s="67" t="s">
        <v>2</v>
      </c>
      <c r="AS62" s="64">
        <f>'Exports - Data (Raw)'!BQ59/'Exports - Data (Raw)'!BP59/$D$251</f>
        <v>35.152749006038441</v>
      </c>
      <c r="AT62" s="63" t="s">
        <v>120</v>
      </c>
      <c r="AU62" s="64">
        <f>'Exports - Data (Raw)'!BT59/'Exports - Data (Raw)'!BS59</f>
        <v>26.342642320085929</v>
      </c>
      <c r="AV62" s="64">
        <f>'Exports - Data (Raw)'!BV59/'Exports - Data (Raw)'!BU59</f>
        <v>27.958395245170877</v>
      </c>
      <c r="AW62" s="62" t="s">
        <v>120</v>
      </c>
      <c r="AX62" s="62">
        <f>'Exports - Data (Raw)'!BY59/'Exports - Data (Raw)'!BX59</f>
        <v>28.748376623376622</v>
      </c>
      <c r="AY62" s="62">
        <f>'Exports - Data (Raw)'!CA59/'Exports - Data (Raw)'!BZ59</f>
        <v>31.377375565610858</v>
      </c>
      <c r="AZ62" s="62">
        <f>'Exports - Data (Raw)'!CC59/'Exports - Data (Raw)'!CB59</f>
        <v>30.774941995359629</v>
      </c>
      <c r="BA62" s="62">
        <f>'Exports - Data (Raw)'!CE59/'Exports - Data (Raw)'!CD59</f>
        <v>31.230904302019315</v>
      </c>
      <c r="BB62" s="62">
        <f>'Exports - Data (Raw)'!CG59/'Exports - Data (Raw)'!CF59</f>
        <v>24.234276729559749</v>
      </c>
      <c r="BC62" s="50" t="s">
        <v>132</v>
      </c>
      <c r="BD62" s="63"/>
      <c r="BE62" s="50" t="s">
        <v>120</v>
      </c>
      <c r="BF62" s="63"/>
      <c r="BG62" s="50" t="s">
        <v>132</v>
      </c>
      <c r="BH62" s="63">
        <f>'Exports - Data (Raw)'!CQ59/'Exports - Data (Raw)'!CN59</f>
        <v>6.9794916233391104</v>
      </c>
      <c r="BI62" s="50" t="s">
        <v>120</v>
      </c>
      <c r="BJ62" s="63">
        <f>'Exports - Data (Raw)'!CQ59/'Exports - Data (Raw)'!CP59</f>
        <v>61.327411167512693</v>
      </c>
      <c r="BK62" s="50" t="s">
        <v>132</v>
      </c>
      <c r="BL62" s="63">
        <f>'Exports - Data (Raw)'!CV59/'Exports - Data (Raw)'!CS59</f>
        <v>4.5835938342136471</v>
      </c>
      <c r="BM62" s="50" t="s">
        <v>120</v>
      </c>
      <c r="BN62" s="63">
        <f>'Exports - Data (Raw)'!CV59/'Exports - Data (Raw)'!CU59</f>
        <v>43.701952723535456</v>
      </c>
      <c r="BO62" s="50" t="s">
        <v>132</v>
      </c>
      <c r="BP62" s="63">
        <f>'Exports - Data (Raw)'!DA59/'Exports - Data (Raw)'!CX59</f>
        <v>3.4977442134170262</v>
      </c>
      <c r="BQ62" s="50" t="s">
        <v>120</v>
      </c>
      <c r="BR62" s="63">
        <f>'Exports - Data (Raw)'!DA59/'Exports - Data (Raw)'!CZ59</f>
        <v>28.50759392486011</v>
      </c>
      <c r="BS62" s="70" t="s">
        <v>120</v>
      </c>
      <c r="BT62" s="63"/>
      <c r="BU62" s="218"/>
    </row>
    <row r="63" spans="1:73" x14ac:dyDescent="0.3">
      <c r="A63" s="68" t="s">
        <v>271</v>
      </c>
      <c r="B63" s="148" t="s">
        <v>346</v>
      </c>
      <c r="C63" s="55" t="s">
        <v>2</v>
      </c>
      <c r="D63" s="62"/>
      <c r="E63" s="67"/>
      <c r="F63" s="62"/>
      <c r="G63" s="50"/>
      <c r="H63" s="62"/>
      <c r="I63" s="63"/>
      <c r="J63" s="62"/>
      <c r="K63" s="67"/>
      <c r="L63" s="62"/>
      <c r="M63" s="50"/>
      <c r="N63" s="62"/>
      <c r="O63" s="50"/>
      <c r="P63" s="62"/>
      <c r="Q63" s="50"/>
      <c r="R63" s="62"/>
      <c r="S63" s="50"/>
      <c r="T63" s="62"/>
      <c r="U63" s="67"/>
      <c r="V63" s="62"/>
      <c r="W63" s="62"/>
      <c r="X63" s="62"/>
      <c r="Y63" s="62"/>
      <c r="Z63" s="62"/>
      <c r="AA63" s="50"/>
      <c r="AB63" s="62"/>
      <c r="AC63" s="62"/>
      <c r="AD63" s="62"/>
      <c r="AE63" s="50"/>
      <c r="AF63" s="62"/>
      <c r="AG63" s="62"/>
      <c r="AH63" s="50"/>
      <c r="AI63" s="62"/>
      <c r="AJ63" s="50"/>
      <c r="AK63" s="62"/>
      <c r="AL63" s="63"/>
      <c r="AM63" s="63"/>
      <c r="AN63" s="67"/>
      <c r="AO63" s="62"/>
      <c r="AP63" s="50"/>
      <c r="AQ63" s="64"/>
      <c r="AR63" s="50"/>
      <c r="AS63" s="64"/>
      <c r="AT63" s="63"/>
      <c r="AU63" s="64"/>
      <c r="AV63" s="64"/>
      <c r="AW63" s="63"/>
      <c r="AX63" s="62"/>
      <c r="AY63" s="62"/>
      <c r="AZ63" s="62"/>
      <c r="BA63" s="62"/>
      <c r="BB63" s="62"/>
      <c r="BC63" s="50"/>
      <c r="BD63" s="63"/>
      <c r="BE63" s="50"/>
      <c r="BF63" s="63"/>
      <c r="BG63" s="50"/>
      <c r="BH63" s="63"/>
      <c r="BI63" s="50"/>
      <c r="BJ63" s="63"/>
      <c r="BK63" s="50"/>
      <c r="BL63" s="63"/>
      <c r="BM63" s="50"/>
      <c r="BN63" s="63"/>
      <c r="BO63" s="50"/>
      <c r="BP63" s="63"/>
      <c r="BQ63" s="50"/>
      <c r="BR63" s="63"/>
      <c r="BS63" s="70" t="s">
        <v>120</v>
      </c>
      <c r="BT63" s="63">
        <f>'Exports - Data (Raw)'!DD60/'Exports - Data (Raw)'!DC60</f>
        <v>15.798969072164949</v>
      </c>
      <c r="BU63" s="66"/>
    </row>
    <row r="64" spans="1:73" x14ac:dyDescent="0.3">
      <c r="A64" s="68" t="s">
        <v>272</v>
      </c>
      <c r="B64" s="148" t="s">
        <v>346</v>
      </c>
      <c r="C64" s="55" t="s">
        <v>2</v>
      </c>
      <c r="D64" s="62"/>
      <c r="E64" s="67"/>
      <c r="F64" s="62"/>
      <c r="G64" s="50"/>
      <c r="H64" s="62"/>
      <c r="I64" s="63"/>
      <c r="J64" s="62"/>
      <c r="K64" s="67"/>
      <c r="L64" s="62"/>
      <c r="M64" s="50"/>
      <c r="N64" s="62"/>
      <c r="O64" s="50"/>
      <c r="P64" s="62"/>
      <c r="Q64" s="50"/>
      <c r="R64" s="62"/>
      <c r="S64" s="50"/>
      <c r="T64" s="62"/>
      <c r="U64" s="67"/>
      <c r="V64" s="62"/>
      <c r="W64" s="62"/>
      <c r="X64" s="62"/>
      <c r="Y64" s="62"/>
      <c r="Z64" s="62"/>
      <c r="AA64" s="50"/>
      <c r="AB64" s="62"/>
      <c r="AC64" s="62"/>
      <c r="AD64" s="62"/>
      <c r="AE64" s="50"/>
      <c r="AF64" s="62"/>
      <c r="AG64" s="62"/>
      <c r="AH64" s="50" t="s">
        <v>2</v>
      </c>
      <c r="AI64" s="62">
        <f>'Exports - Data (Raw)'!BB61/'Exports - Data (Raw)'!BA61/$F$187</f>
        <v>9.8483694523298482</v>
      </c>
      <c r="AJ64" s="50"/>
      <c r="AK64" s="62"/>
      <c r="AL64" s="64"/>
      <c r="AM64" s="63"/>
      <c r="AN64" s="67"/>
      <c r="AO64" s="62"/>
      <c r="AP64" s="50"/>
      <c r="AQ64" s="64"/>
      <c r="AR64" s="50"/>
      <c r="AS64" s="64"/>
      <c r="AT64" s="63"/>
      <c r="AU64" s="64"/>
      <c r="AV64" s="64"/>
      <c r="AW64" s="63"/>
      <c r="AX64" s="62"/>
      <c r="AY64" s="62"/>
      <c r="AZ64" s="62"/>
      <c r="BA64" s="62"/>
      <c r="BB64" s="62"/>
      <c r="BC64" s="50"/>
      <c r="BD64" s="63"/>
      <c r="BE64" s="50"/>
      <c r="BF64" s="63"/>
      <c r="BG64" s="50"/>
      <c r="BH64" s="63"/>
      <c r="BI64" s="50"/>
      <c r="BJ64" s="63"/>
      <c r="BK64" s="50"/>
      <c r="BL64" s="63"/>
      <c r="BM64" s="50"/>
      <c r="BN64" s="63"/>
      <c r="BO64" s="50"/>
      <c r="BP64" s="63"/>
      <c r="BQ64" s="50"/>
      <c r="BR64" s="63"/>
      <c r="BS64" s="70"/>
      <c r="BT64" s="63"/>
      <c r="BU64" s="66"/>
    </row>
    <row r="65" spans="1:73" x14ac:dyDescent="0.3">
      <c r="A65" s="68" t="s">
        <v>470</v>
      </c>
      <c r="B65" s="148" t="s">
        <v>346</v>
      </c>
      <c r="C65" s="55" t="s">
        <v>2</v>
      </c>
      <c r="D65" s="62"/>
      <c r="E65" s="67"/>
      <c r="F65" s="62"/>
      <c r="G65" s="50"/>
      <c r="H65" s="62"/>
      <c r="I65" s="63"/>
      <c r="J65" s="62"/>
      <c r="K65" s="67"/>
      <c r="L65" s="62"/>
      <c r="M65" s="50"/>
      <c r="N65" s="62"/>
      <c r="O65" s="50"/>
      <c r="P65" s="62"/>
      <c r="Q65" s="50" t="s">
        <v>2</v>
      </c>
      <c r="R65" s="62">
        <f>'Exports - Data (Raw)'!Y62/'Exports - Data (Raw)'!X62*$L$152</f>
        <v>3.8646153846153846</v>
      </c>
      <c r="S65" s="50"/>
      <c r="T65" s="62"/>
      <c r="U65" s="67"/>
      <c r="V65" s="62"/>
      <c r="W65" s="62"/>
      <c r="X65" s="62"/>
      <c r="Y65" s="62"/>
      <c r="Z65" s="62"/>
      <c r="AA65" s="50"/>
      <c r="AB65" s="62"/>
      <c r="AC65" s="62"/>
      <c r="AD65" s="62"/>
      <c r="AE65" s="50"/>
      <c r="AF65" s="62"/>
      <c r="AG65" s="62"/>
      <c r="AH65" s="50"/>
      <c r="AI65" s="62"/>
      <c r="AJ65" s="50"/>
      <c r="AK65" s="62"/>
      <c r="AL65" s="64"/>
      <c r="AM65" s="63"/>
      <c r="AN65" s="50"/>
      <c r="AO65" s="62"/>
      <c r="AP65" s="50"/>
      <c r="AQ65" s="64"/>
      <c r="AR65" s="50"/>
      <c r="AS65" s="64"/>
      <c r="AT65" s="63"/>
      <c r="AU65" s="64"/>
      <c r="AV65" s="64"/>
      <c r="AW65" s="63"/>
      <c r="AX65" s="62"/>
      <c r="AY65" s="62"/>
      <c r="AZ65" s="62"/>
      <c r="BA65" s="62"/>
      <c r="BB65" s="62"/>
      <c r="BC65" s="50"/>
      <c r="BD65" s="63"/>
      <c r="BE65" s="50"/>
      <c r="BF65" s="63"/>
      <c r="BG65" s="50"/>
      <c r="BH65" s="63"/>
      <c r="BI65" s="50"/>
      <c r="BJ65" s="63"/>
      <c r="BK65" s="50"/>
      <c r="BL65" s="63"/>
      <c r="BM65" s="50"/>
      <c r="BN65" s="63"/>
      <c r="BO65" s="50"/>
      <c r="BP65" s="63"/>
      <c r="BQ65" s="50"/>
      <c r="BR65" s="63"/>
      <c r="BS65" s="70"/>
      <c r="BT65" s="63"/>
      <c r="BU65" s="66"/>
    </row>
    <row r="66" spans="1:73" x14ac:dyDescent="0.3">
      <c r="A66" s="68" t="s">
        <v>471</v>
      </c>
      <c r="B66" s="148" t="s">
        <v>346</v>
      </c>
      <c r="C66" s="55" t="s">
        <v>2</v>
      </c>
      <c r="D66" s="62">
        <f>'Exports - Data (Raw)'!D63/'Exports - Data (Raw)'!C63/$F$191</f>
        <v>83.032190612447039</v>
      </c>
      <c r="E66" s="55" t="s">
        <v>2</v>
      </c>
      <c r="F66" s="62">
        <f>'Exports - Data (Raw)'!G63/'Exports - Data (Raw)'!F63/$F$191</f>
        <v>79.702896329348192</v>
      </c>
      <c r="G66" s="55" t="s">
        <v>2</v>
      </c>
      <c r="H66" s="62">
        <f>'Exports - Data (Raw)'!J63/'Exports - Data (Raw)'!I63/$F$191</f>
        <v>89.814381230538999</v>
      </c>
      <c r="I66" s="55" t="s">
        <v>2</v>
      </c>
      <c r="J66" s="62">
        <f>'Exports - Data (Raw)'!M63/'Exports - Data (Raw)'!L63/$F$191</f>
        <v>108.59121370067015</v>
      </c>
      <c r="K66" s="55" t="s">
        <v>2</v>
      </c>
      <c r="L66" s="62">
        <f>'Exports - Data (Raw)'!P63/'Exports - Data (Raw)'!O63/$F$191</f>
        <v>101.00530114325861</v>
      </c>
      <c r="M66" s="55" t="s">
        <v>2</v>
      </c>
      <c r="N66" s="62">
        <f>'Exports - Data (Raw)'!S63/'Exports - Data (Raw)'!R63/$F$191</f>
        <v>107.18552036199097</v>
      </c>
      <c r="O66" s="55" t="s">
        <v>2</v>
      </c>
      <c r="P66" s="62">
        <f>'Exports - Data (Raw)'!V63/'Exports - Data (Raw)'!U63/$F$191</f>
        <v>30.640419027591179</v>
      </c>
      <c r="Q66" s="55" t="s">
        <v>2</v>
      </c>
      <c r="R66" s="62">
        <f>'Exports - Data (Raw)'!Y63/'Exports - Data (Raw)'!X63/$F$191</f>
        <v>35.006310130627902</v>
      </c>
      <c r="S66" s="55" t="s">
        <v>2</v>
      </c>
      <c r="T66" s="62">
        <f>'Exports - Data (Raw)'!AB63/'Exports - Data (Raw)'!AA63/$F$191</f>
        <v>29.647058823529413</v>
      </c>
      <c r="U66" s="55" t="s">
        <v>2</v>
      </c>
      <c r="V66" s="62">
        <f>'Exports - Data (Raw)'!AE63/'Exports - Data (Raw)'!AD63/25/$F$191</f>
        <v>10.475716440422323</v>
      </c>
      <c r="W66" s="62">
        <f>'Exports - Data (Raw)'!AG63/'Exports - Data (Raw)'!AF63/25/$F$191</f>
        <v>5.1586645468998409</v>
      </c>
      <c r="X66" s="62">
        <f>'Exports - Data (Raw)'!AI63/'Exports - Data (Raw)'!AH63/25/$F$191</f>
        <v>13.176470588235295</v>
      </c>
      <c r="Y66" s="62">
        <f>'Exports - Data (Raw)'!AK63/'Exports - Data (Raw)'!AJ63/25/$F$191</f>
        <v>8.1197176470588239</v>
      </c>
      <c r="Z66" s="62">
        <f>'Exports - Data (Raw)'!AM63/'Exports - Data (Raw)'!AL63/25/$F$191</f>
        <v>26.352941176470591</v>
      </c>
      <c r="AA66" s="50"/>
      <c r="AB66" s="62"/>
      <c r="AC66" s="62"/>
      <c r="AD66" s="62"/>
      <c r="AE66" s="50"/>
      <c r="AF66" s="62"/>
      <c r="AG66" s="62"/>
      <c r="AH66" s="50"/>
      <c r="AI66" s="62"/>
      <c r="AJ66" s="55" t="s">
        <v>2</v>
      </c>
      <c r="AK66" s="62">
        <f>'Exports - Data (Raw)'!BE63/'Exports - Data (Raw)'!BD63/$F$191</f>
        <v>31.539424280350442</v>
      </c>
      <c r="AL66" s="55" t="s">
        <v>2</v>
      </c>
      <c r="AM66" s="63">
        <f>'Exports - Data (Raw)'!BH63/'Exports - Data (Raw)'!BG63/$F$191</f>
        <v>26.352941176470591</v>
      </c>
      <c r="AN66" s="55" t="s">
        <v>2</v>
      </c>
      <c r="AO66" s="62">
        <f>'Exports - Data (Raw)'!BK63/'Exports - Data (Raw)'!BJ63/$F$191</f>
        <v>31.627835447904655</v>
      </c>
      <c r="AP66" s="55" t="s">
        <v>2</v>
      </c>
      <c r="AQ66" s="64">
        <f>'Exports - Data (Raw)'!BN63/'Exports - Data (Raw)'!BM63/$F$191</f>
        <v>31.633587786259543</v>
      </c>
      <c r="AR66" s="55" t="s">
        <v>2</v>
      </c>
      <c r="AS66" s="64">
        <f>'Exports - Data (Raw)'!BQ63/'Exports - Data (Raw)'!BP63/$F$191</f>
        <v>26.352941176470591</v>
      </c>
      <c r="AT66" s="55"/>
      <c r="AU66" s="64"/>
      <c r="AV66" s="64"/>
      <c r="AW66" s="63"/>
      <c r="AX66" s="62"/>
      <c r="AY66" s="62"/>
      <c r="AZ66" s="62"/>
      <c r="BA66" s="62"/>
      <c r="BB66" s="62"/>
      <c r="BC66" s="50"/>
      <c r="BD66" s="63"/>
      <c r="BE66" s="50"/>
      <c r="BF66" s="63"/>
      <c r="BG66" s="50"/>
      <c r="BH66" s="63"/>
      <c r="BI66" s="50"/>
      <c r="BJ66" s="63"/>
      <c r="BK66" s="50" t="s">
        <v>135</v>
      </c>
      <c r="BL66" s="63">
        <f>'Exports - Data (Raw)'!CV63/'Exports - Data (Raw)'!CS63</f>
        <v>1.6958333333333333</v>
      </c>
      <c r="BM66" s="50" t="s">
        <v>120</v>
      </c>
      <c r="BN66" s="63">
        <f>'Exports - Data (Raw)'!CV63/'Exports - Data (Raw)'!CU63</f>
        <v>12.920634920634921</v>
      </c>
      <c r="BO66" s="50" t="s">
        <v>135</v>
      </c>
      <c r="BP66" s="63">
        <f>'Exports - Data (Raw)'!DA63/'Exports - Data (Raw)'!CX63</f>
        <v>1.3474999999999999</v>
      </c>
      <c r="BQ66" s="50" t="s">
        <v>120</v>
      </c>
      <c r="BR66" s="63">
        <f>'Exports - Data (Raw)'!DA63/'Exports - Data (Raw)'!CZ63</f>
        <v>6.7374999999999998</v>
      </c>
      <c r="BS66" s="70"/>
      <c r="BT66" s="63"/>
      <c r="BU66" s="66"/>
    </row>
    <row r="67" spans="1:73" x14ac:dyDescent="0.3">
      <c r="A67" s="68" t="s">
        <v>274</v>
      </c>
      <c r="B67" s="148" t="s">
        <v>346</v>
      </c>
      <c r="C67" s="55" t="s">
        <v>2</v>
      </c>
      <c r="D67" s="62"/>
      <c r="E67" s="67"/>
      <c r="F67" s="62"/>
      <c r="G67" s="67"/>
      <c r="H67" s="62"/>
      <c r="I67" s="63"/>
      <c r="J67" s="62"/>
      <c r="K67" s="67"/>
      <c r="L67" s="62"/>
      <c r="M67" s="50"/>
      <c r="N67" s="62"/>
      <c r="O67" s="50"/>
      <c r="P67" s="62"/>
      <c r="Q67" s="50"/>
      <c r="R67" s="62"/>
      <c r="S67" s="50"/>
      <c r="T67" s="62"/>
      <c r="U67" s="50" t="s">
        <v>2</v>
      </c>
      <c r="V67" s="62"/>
      <c r="W67" s="62"/>
      <c r="X67" s="62">
        <f>'Exports - Data (Raw)'!AI64/'Exports - Data (Raw)'!AH64/25/$F$166</f>
        <v>8.128384937086663</v>
      </c>
      <c r="Y67" s="62">
        <f>'Exports - Data (Raw)'!AK64/'Exports - Data (Raw)'!AJ64/25/$F$166</f>
        <v>8.128384937086663</v>
      </c>
      <c r="Z67" s="62">
        <f>'Exports - Data (Raw)'!AM64/'Exports - Data (Raw)'!AL64/25/$F$166</f>
        <v>8.7638121523060697</v>
      </c>
      <c r="AA67" s="50"/>
      <c r="AB67" s="62"/>
      <c r="AC67" s="62"/>
      <c r="AD67" s="62"/>
      <c r="AE67" s="50"/>
      <c r="AF67" s="62"/>
      <c r="AG67" s="62"/>
      <c r="AH67" s="50" t="s">
        <v>120</v>
      </c>
      <c r="AI67" s="62">
        <f>'Exports - Data (Raw)'!BB64/'Exports - Data (Raw)'!BA64</f>
        <v>4</v>
      </c>
      <c r="AJ67" s="50"/>
      <c r="AK67" s="62"/>
      <c r="AL67" s="63"/>
      <c r="AM67" s="63"/>
      <c r="AN67" s="50"/>
      <c r="AO67" s="62"/>
      <c r="AP67" s="50"/>
      <c r="AQ67" s="64"/>
      <c r="AR67" s="50"/>
      <c r="AS67" s="64"/>
      <c r="AT67" s="63"/>
      <c r="AU67" s="64"/>
      <c r="AV67" s="64"/>
      <c r="AW67" s="63"/>
      <c r="AX67" s="62"/>
      <c r="AY67" s="62"/>
      <c r="AZ67" s="62"/>
      <c r="BA67" s="62"/>
      <c r="BB67" s="62"/>
      <c r="BC67" s="50"/>
      <c r="BD67" s="63"/>
      <c r="BE67" s="50"/>
      <c r="BF67" s="63"/>
      <c r="BG67" s="50"/>
      <c r="BH67" s="63"/>
      <c r="BI67" s="50"/>
      <c r="BJ67" s="63"/>
      <c r="BK67" s="50"/>
      <c r="BL67" s="63"/>
      <c r="BM67" s="50"/>
      <c r="BN67" s="63"/>
      <c r="BO67" s="50"/>
      <c r="BP67" s="63"/>
      <c r="BQ67" s="50"/>
      <c r="BR67" s="63"/>
      <c r="BS67" s="70"/>
      <c r="BT67" s="63"/>
      <c r="BU67" s="66"/>
    </row>
    <row r="68" spans="1:73" x14ac:dyDescent="0.3">
      <c r="A68" s="68" t="s">
        <v>275</v>
      </c>
      <c r="B68" s="148" t="s">
        <v>346</v>
      </c>
      <c r="C68" s="55" t="s">
        <v>2</v>
      </c>
      <c r="D68" s="62"/>
      <c r="E68" s="67"/>
      <c r="F68" s="62"/>
      <c r="G68" s="50"/>
      <c r="H68" s="62"/>
      <c r="I68" s="63"/>
      <c r="J68" s="62"/>
      <c r="K68" s="67"/>
      <c r="L68" s="62"/>
      <c r="M68" s="50"/>
      <c r="N68" s="62"/>
      <c r="O68" s="50"/>
      <c r="P68" s="62"/>
      <c r="Q68" s="50"/>
      <c r="R68" s="62"/>
      <c r="S68" s="50"/>
      <c r="T68" s="62"/>
      <c r="U68" s="50"/>
      <c r="V68" s="62"/>
      <c r="W68" s="62"/>
      <c r="X68" s="62"/>
      <c r="Y68" s="62"/>
      <c r="Z68" s="62"/>
      <c r="AA68" s="50"/>
      <c r="AB68" s="62"/>
      <c r="AC68" s="62"/>
      <c r="AD68" s="62"/>
      <c r="AE68" s="50"/>
      <c r="AF68" s="62"/>
      <c r="AG68" s="62"/>
      <c r="AH68" s="50"/>
      <c r="AI68" s="62"/>
      <c r="AJ68" s="55" t="s">
        <v>2</v>
      </c>
      <c r="AK68" s="62">
        <f>'Exports - Data (Raw)'!BE65/'Exports - Data (Raw)'!BD65/$F$187</f>
        <v>5.3262017031458937</v>
      </c>
      <c r="AL68" s="55" t="s">
        <v>2</v>
      </c>
      <c r="AM68" s="63">
        <f>'Exports - Data (Raw)'!BH65/'Exports - Data (Raw)'!BG65/$F$187</f>
        <v>12.307692307692307</v>
      </c>
      <c r="AN68" s="55" t="s">
        <v>2</v>
      </c>
      <c r="AO68" s="62">
        <f>'Exports - Data (Raw)'!BK65/'Exports - Data (Raw)'!BJ65/$F$187</f>
        <v>4.9213915150238323</v>
      </c>
      <c r="AP68" s="55" t="s">
        <v>2</v>
      </c>
      <c r="AQ68" s="64">
        <f>'Exports - Data (Raw)'!BN65/'Exports - Data (Raw)'!BM65/$F$187</f>
        <v>4.9230769230769234</v>
      </c>
      <c r="AR68" s="55" t="s">
        <v>2</v>
      </c>
      <c r="AS68" s="64">
        <f>'Exports - Data (Raw)'!BQ65/'Exports - Data (Raw)'!BP65/$F$187</f>
        <v>12.307692307692307</v>
      </c>
      <c r="AT68" s="63"/>
      <c r="AU68" s="64"/>
      <c r="AV68" s="64"/>
      <c r="AW68" s="63"/>
      <c r="AX68" s="62"/>
      <c r="AY68" s="62"/>
      <c r="AZ68" s="62"/>
      <c r="BA68" s="62"/>
      <c r="BB68" s="62"/>
      <c r="BC68" s="50"/>
      <c r="BD68" s="63"/>
      <c r="BE68" s="50"/>
      <c r="BF68" s="63"/>
      <c r="BG68" s="50"/>
      <c r="BH68" s="63"/>
      <c r="BI68" s="50"/>
      <c r="BJ68" s="63"/>
      <c r="BK68" s="50"/>
      <c r="BL68" s="63"/>
      <c r="BM68" s="50"/>
      <c r="BN68" s="63"/>
      <c r="BO68" s="50"/>
      <c r="BP68" s="63"/>
      <c r="BQ68" s="50"/>
      <c r="BR68" s="63"/>
      <c r="BS68" s="70"/>
      <c r="BT68" s="63"/>
      <c r="BU68" s="66"/>
    </row>
    <row r="69" spans="1:73" x14ac:dyDescent="0.3">
      <c r="A69" s="68" t="s">
        <v>472</v>
      </c>
      <c r="B69" s="148" t="s">
        <v>346</v>
      </c>
      <c r="C69" s="55" t="s">
        <v>2</v>
      </c>
      <c r="D69" s="62"/>
      <c r="E69" s="67"/>
      <c r="F69" s="62"/>
      <c r="G69" s="50"/>
      <c r="H69" s="62"/>
      <c r="I69" s="63"/>
      <c r="J69" s="62"/>
      <c r="K69" s="67"/>
      <c r="L69" s="62"/>
      <c r="M69" s="50"/>
      <c r="N69" s="62"/>
      <c r="O69" s="50"/>
      <c r="P69" s="62"/>
      <c r="Q69" s="50"/>
      <c r="R69" s="62"/>
      <c r="S69" s="50"/>
      <c r="T69" s="62"/>
      <c r="U69" s="50"/>
      <c r="V69" s="62"/>
      <c r="W69" s="62"/>
      <c r="X69" s="62"/>
      <c r="Y69" s="62"/>
      <c r="Z69" s="62"/>
      <c r="AA69" s="50"/>
      <c r="AB69" s="62"/>
      <c r="AC69" s="62"/>
      <c r="AD69" s="62"/>
      <c r="AE69" s="50"/>
      <c r="AF69" s="62"/>
      <c r="AG69" s="62"/>
      <c r="AH69" s="50"/>
      <c r="AI69" s="62"/>
      <c r="AJ69" s="50"/>
      <c r="AK69" s="62"/>
      <c r="AL69" s="63"/>
      <c r="AM69" s="63"/>
      <c r="AN69" s="50"/>
      <c r="AO69" s="62"/>
      <c r="AP69" s="50"/>
      <c r="AQ69" s="64"/>
      <c r="AR69" s="50"/>
      <c r="AS69" s="64"/>
      <c r="AT69" s="63"/>
      <c r="AU69" s="64"/>
      <c r="AV69" s="64"/>
      <c r="AW69" s="63" t="s">
        <v>120</v>
      </c>
      <c r="AX69" s="62">
        <f>'Exports - Data (Raw)'!BY66/'Exports - Data (Raw)'!BX66</f>
        <v>4.4239758403361344</v>
      </c>
      <c r="AY69" s="62">
        <f>'Exports - Data (Raw)'!CA66/'Exports - Data (Raw)'!BZ66</f>
        <v>5.1439291899172597</v>
      </c>
      <c r="AZ69" s="62">
        <f>'Exports - Data (Raw)'!CC66/'Exports - Data (Raw)'!CB66</f>
        <v>5.6166121112929623</v>
      </c>
      <c r="BA69" s="62">
        <f>'Exports - Data (Raw)'!CE66/'Exports - Data (Raw)'!CD66</f>
        <v>3.1061326091875991</v>
      </c>
      <c r="BB69" s="62">
        <f>'Exports - Data (Raw)'!CG66/'Exports - Data (Raw)'!CF66</f>
        <v>4.3397708674304418</v>
      </c>
      <c r="BC69" s="50"/>
      <c r="BD69" s="63"/>
      <c r="BE69" s="50"/>
      <c r="BF69" s="63"/>
      <c r="BG69" s="50"/>
      <c r="BH69" s="63"/>
      <c r="BI69" s="50"/>
      <c r="BJ69" s="63"/>
      <c r="BK69" s="50" t="s">
        <v>135</v>
      </c>
      <c r="BL69" s="63">
        <f>'Exports - Data (Raw)'!CV66/'Exports - Data (Raw)'!CS66</f>
        <v>0.78941588785046723</v>
      </c>
      <c r="BM69" s="50" t="s">
        <v>120</v>
      </c>
      <c r="BN69" s="63">
        <f>'Exports - Data (Raw)'!CV66/'Exports - Data (Raw)'!CU66</f>
        <v>7.5823608617594251</v>
      </c>
      <c r="BO69" s="50" t="s">
        <v>135</v>
      </c>
      <c r="BP69" s="63">
        <f>'Exports - Data (Raw)'!DA66/'Exports - Data (Raw)'!CX66</f>
        <v>0.98504582730342494</v>
      </c>
      <c r="BQ69" s="50" t="s">
        <v>120</v>
      </c>
      <c r="BR69" s="63">
        <f>'Exports - Data (Raw)'!DA66/'Exports - Data (Raw)'!CZ66</f>
        <v>9.2923777019340168</v>
      </c>
      <c r="BS69" s="70"/>
      <c r="BT69" s="63"/>
      <c r="BU69" s="66"/>
    </row>
    <row r="70" spans="1:73" x14ac:dyDescent="0.3">
      <c r="A70" s="68" t="s">
        <v>276</v>
      </c>
      <c r="B70" s="148" t="s">
        <v>346</v>
      </c>
      <c r="C70" s="55" t="s">
        <v>2</v>
      </c>
      <c r="D70" s="62"/>
      <c r="E70" s="67"/>
      <c r="F70" s="62"/>
      <c r="G70" s="50"/>
      <c r="H70" s="62"/>
      <c r="I70" s="63"/>
      <c r="J70" s="62"/>
      <c r="K70" s="67"/>
      <c r="L70" s="62"/>
      <c r="M70" s="50"/>
      <c r="N70" s="62"/>
      <c r="O70" s="50"/>
      <c r="P70" s="62"/>
      <c r="Q70" s="50"/>
      <c r="R70" s="62"/>
      <c r="S70" s="50"/>
      <c r="T70" s="62"/>
      <c r="U70" s="50"/>
      <c r="V70" s="62"/>
      <c r="W70" s="62"/>
      <c r="X70" s="62"/>
      <c r="Y70" s="62"/>
      <c r="Z70" s="62"/>
      <c r="AA70" s="50"/>
      <c r="AB70" s="62"/>
      <c r="AC70" s="62"/>
      <c r="AD70" s="62"/>
      <c r="AE70" s="50"/>
      <c r="AF70" s="62"/>
      <c r="AG70" s="62"/>
      <c r="AH70" s="50"/>
      <c r="AI70" s="62"/>
      <c r="AJ70" s="55" t="s">
        <v>2</v>
      </c>
      <c r="AK70" s="62">
        <f>'Exports - Data (Raw)'!BE67/'Exports - Data (Raw)'!BD67/$H$212</f>
        <v>49.777777777777771</v>
      </c>
      <c r="AL70" s="55" t="s">
        <v>2</v>
      </c>
      <c r="AM70" s="63">
        <f>'Exports - Data (Raw)'!BH67/'Exports - Data (Raw)'!BG67/$H$212</f>
        <v>49.777777777777771</v>
      </c>
      <c r="AN70" s="55" t="s">
        <v>2</v>
      </c>
      <c r="AO70" s="62">
        <f>'Exports - Data (Raw)'!BK67/'Exports - Data (Raw)'!BJ67/$H$212</f>
        <v>49.777777777777771</v>
      </c>
      <c r="AP70" s="55" t="s">
        <v>2</v>
      </c>
      <c r="AQ70" s="64">
        <f>'Exports - Data (Raw)'!BN67/'Exports - Data (Raw)'!BM67/$H$212</f>
        <v>53.262222222222221</v>
      </c>
      <c r="AR70" s="55" t="s">
        <v>2</v>
      </c>
      <c r="AS70" s="64">
        <f>'Exports - Data (Raw)'!BQ67/'Exports - Data (Raw)'!BP67/$H$212</f>
        <v>49.777777777777771</v>
      </c>
      <c r="AT70" s="63"/>
      <c r="AU70" s="64"/>
      <c r="AV70" s="64"/>
      <c r="AW70" s="62" t="s">
        <v>120</v>
      </c>
      <c r="AX70" s="62"/>
      <c r="AY70" s="62">
        <f>'Exports - Data (Raw)'!CA67/'Exports - Data (Raw)'!BZ67</f>
        <v>65.986486486486484</v>
      </c>
      <c r="AZ70" s="62"/>
      <c r="BA70" s="62"/>
      <c r="BB70" s="62"/>
      <c r="BC70" s="50"/>
      <c r="BD70" s="63"/>
      <c r="BE70" s="50"/>
      <c r="BF70" s="63"/>
      <c r="BG70" s="50"/>
      <c r="BH70" s="63"/>
      <c r="BI70" s="50"/>
      <c r="BJ70" s="63"/>
      <c r="BK70" s="50" t="s">
        <v>122</v>
      </c>
      <c r="BL70" s="63">
        <f>'Exports - Data (Raw)'!CV67/'Exports - Data (Raw)'!CS67</f>
        <v>3.5866141732283463</v>
      </c>
      <c r="BM70" s="50" t="s">
        <v>120</v>
      </c>
      <c r="BN70" s="63">
        <f>'Exports - Data (Raw)'!CV67/'Exports - Data (Raw)'!CU67</f>
        <v>32.535714285714285</v>
      </c>
      <c r="BO70" s="50" t="s">
        <v>122</v>
      </c>
      <c r="BP70" s="63">
        <f>'Exports - Data (Raw)'!DA67/'Exports - Data (Raw)'!CX67</f>
        <v>8.2799999999999994</v>
      </c>
      <c r="BQ70" s="50" t="s">
        <v>120</v>
      </c>
      <c r="BR70" s="63">
        <f>'Exports - Data (Raw)'!DA67/'Exports - Data (Raw)'!CZ67</f>
        <v>54.473684210526315</v>
      </c>
      <c r="BS70" s="70"/>
      <c r="BT70" s="63"/>
      <c r="BU70" s="66"/>
    </row>
    <row r="71" spans="1:73" x14ac:dyDescent="0.3">
      <c r="A71" s="68" t="s">
        <v>473</v>
      </c>
      <c r="B71" s="148" t="s">
        <v>352</v>
      </c>
      <c r="C71" s="55" t="s">
        <v>546</v>
      </c>
      <c r="D71" s="62"/>
      <c r="E71" s="67"/>
      <c r="F71" s="62"/>
      <c r="G71" s="50"/>
      <c r="H71" s="62"/>
      <c r="I71" s="63"/>
      <c r="J71" s="62"/>
      <c r="K71" s="67"/>
      <c r="L71" s="62"/>
      <c r="M71" s="50"/>
      <c r="N71" s="62"/>
      <c r="O71" s="50"/>
      <c r="P71" s="62"/>
      <c r="Q71" s="50"/>
      <c r="R71" s="62"/>
      <c r="S71" s="50"/>
      <c r="T71" s="62"/>
      <c r="U71" s="50"/>
      <c r="V71" s="62"/>
      <c r="W71" s="62"/>
      <c r="X71" s="62"/>
      <c r="Y71" s="62"/>
      <c r="Z71" s="62"/>
      <c r="AA71" s="50"/>
      <c r="AB71" s="62"/>
      <c r="AC71" s="62"/>
      <c r="AD71" s="62"/>
      <c r="AE71" s="50"/>
      <c r="AF71" s="62"/>
      <c r="AG71" s="62"/>
      <c r="AH71" s="50"/>
      <c r="AI71" s="62"/>
      <c r="AJ71" s="50" t="s">
        <v>57</v>
      </c>
      <c r="AK71" s="62">
        <f>'Exports - Data (Raw)'!BE68/'Exports - Data (Raw)'!BD68</f>
        <v>1.2008733624454149</v>
      </c>
      <c r="AL71" s="63" t="s">
        <v>57</v>
      </c>
      <c r="AM71" s="63">
        <f>'Exports - Data (Raw)'!BH68/'Exports - Data (Raw)'!BG68</f>
        <v>1.2</v>
      </c>
      <c r="AN71" s="50" t="s">
        <v>57</v>
      </c>
      <c r="AO71" s="62">
        <f>'Exports - Data (Raw)'!BK68/'Exports - Data (Raw)'!BJ68</f>
        <v>1.2</v>
      </c>
      <c r="AP71" s="50" t="s">
        <v>57</v>
      </c>
      <c r="AQ71" s="64">
        <f>'Exports - Data (Raw)'!BN68/'Exports - Data (Raw)'!BM68</f>
        <v>1.2000720980533526</v>
      </c>
      <c r="AR71" s="50"/>
      <c r="AS71" s="64"/>
      <c r="AT71" s="63"/>
      <c r="AU71" s="64"/>
      <c r="AV71" s="64"/>
      <c r="AW71" s="62"/>
      <c r="AX71" s="62"/>
      <c r="AY71" s="62"/>
      <c r="AZ71" s="62"/>
      <c r="BA71" s="62"/>
      <c r="BB71" s="62"/>
      <c r="BC71" s="50"/>
      <c r="BD71" s="63"/>
      <c r="BE71" s="50"/>
      <c r="BF71" s="63"/>
      <c r="BG71" s="50"/>
      <c r="BH71" s="63"/>
      <c r="BI71" s="50"/>
      <c r="BJ71" s="63"/>
      <c r="BK71" s="50"/>
      <c r="BL71" s="63"/>
      <c r="BM71" s="50"/>
      <c r="BN71" s="63"/>
      <c r="BO71" s="50"/>
      <c r="BP71" s="63"/>
      <c r="BQ71" s="50"/>
      <c r="BR71" s="63"/>
      <c r="BS71" s="70"/>
      <c r="BT71" s="63"/>
      <c r="BU71" s="66"/>
    </row>
    <row r="72" spans="1:73" x14ac:dyDescent="0.3">
      <c r="A72" s="68" t="s">
        <v>474</v>
      </c>
      <c r="B72" s="148" t="s">
        <v>352</v>
      </c>
      <c r="C72" s="55" t="s">
        <v>546</v>
      </c>
      <c r="D72" s="62"/>
      <c r="E72" s="67"/>
      <c r="F72" s="62"/>
      <c r="G72" s="50"/>
      <c r="H72" s="62"/>
      <c r="I72" s="63"/>
      <c r="J72" s="62"/>
      <c r="K72" s="67"/>
      <c r="L72" s="62"/>
      <c r="M72" s="50"/>
      <c r="N72" s="62"/>
      <c r="O72" s="50"/>
      <c r="P72" s="62"/>
      <c r="Q72" s="50"/>
      <c r="R72" s="62"/>
      <c r="S72" s="50"/>
      <c r="T72" s="62"/>
      <c r="U72" s="50"/>
      <c r="V72" s="62"/>
      <c r="W72" s="62"/>
      <c r="X72" s="62"/>
      <c r="Y72" s="62"/>
      <c r="Z72" s="62"/>
      <c r="AA72" s="50"/>
      <c r="AB72" s="62"/>
      <c r="AC72" s="62"/>
      <c r="AD72" s="62"/>
      <c r="AE72" s="50"/>
      <c r="AF72" s="62"/>
      <c r="AG72" s="62"/>
      <c r="AH72" s="50"/>
      <c r="AI72" s="62"/>
      <c r="AJ72" s="50"/>
      <c r="AK72" s="62"/>
      <c r="AL72" s="63"/>
      <c r="AM72" s="63"/>
      <c r="AN72" s="50"/>
      <c r="AO72" s="62"/>
      <c r="AP72" s="50"/>
      <c r="AQ72" s="64"/>
      <c r="AR72" s="50" t="s">
        <v>135</v>
      </c>
      <c r="AS72" s="64">
        <f>'Exports - Data (Raw)'!BQ69/'Exports - Data (Raw)'!BP69</f>
        <v>1.2001284934147125</v>
      </c>
      <c r="AT72" s="63"/>
      <c r="AU72" s="64"/>
      <c r="AV72" s="64"/>
      <c r="AW72" s="62"/>
      <c r="AX72" s="62"/>
      <c r="AY72" s="62"/>
      <c r="AZ72" s="62"/>
      <c r="BA72" s="62"/>
      <c r="BB72" s="62"/>
      <c r="BC72" s="50"/>
      <c r="BD72" s="63"/>
      <c r="BE72" s="50"/>
      <c r="BF72" s="63"/>
      <c r="BG72" s="50"/>
      <c r="BH72" s="63"/>
      <c r="BI72" s="50"/>
      <c r="BJ72" s="63"/>
      <c r="BK72" s="50"/>
      <c r="BL72" s="63"/>
      <c r="BM72" s="50"/>
      <c r="BN72" s="63"/>
      <c r="BO72" s="50"/>
      <c r="BP72" s="63"/>
      <c r="BQ72" s="50"/>
      <c r="BR72" s="63"/>
      <c r="BS72" s="70"/>
      <c r="BT72" s="63"/>
      <c r="BU72" s="66"/>
    </row>
    <row r="73" spans="1:73" x14ac:dyDescent="0.3">
      <c r="A73" s="68" t="s">
        <v>277</v>
      </c>
      <c r="B73" s="148" t="s">
        <v>346</v>
      </c>
      <c r="C73" s="55" t="s">
        <v>2</v>
      </c>
      <c r="D73" s="62"/>
      <c r="E73" s="67"/>
      <c r="F73" s="62"/>
      <c r="G73" s="50"/>
      <c r="H73" s="62"/>
      <c r="I73" s="63"/>
      <c r="J73" s="62"/>
      <c r="K73" s="67"/>
      <c r="L73" s="62"/>
      <c r="M73" s="50"/>
      <c r="N73" s="62"/>
      <c r="O73" s="50"/>
      <c r="P73" s="62"/>
      <c r="Q73" s="50"/>
      <c r="R73" s="62"/>
      <c r="S73" s="50"/>
      <c r="T73" s="62"/>
      <c r="U73" s="50"/>
      <c r="V73" s="62"/>
      <c r="W73" s="62"/>
      <c r="X73" s="62"/>
      <c r="Y73" s="62"/>
      <c r="Z73" s="62"/>
      <c r="AA73" s="50"/>
      <c r="AB73" s="62"/>
      <c r="AC73" s="62"/>
      <c r="AD73" s="62"/>
      <c r="AE73" s="50"/>
      <c r="AF73" s="62"/>
      <c r="AG73" s="62"/>
      <c r="AH73" s="50"/>
      <c r="AI73" s="62"/>
      <c r="AJ73" s="50" t="s">
        <v>2</v>
      </c>
      <c r="AK73" s="62">
        <f>'Exports - Data (Raw)'!BE70/'Exports - Data (Raw)'!BD70/$D$252</f>
        <v>5.247408339325017</v>
      </c>
      <c r="AL73" s="50" t="s">
        <v>2</v>
      </c>
      <c r="AM73" s="63">
        <f>'Exports - Data (Raw)'!BH70/'Exports - Data (Raw)'!BG70/$D$252</f>
        <v>5.2449716509854181</v>
      </c>
      <c r="AN73" s="50" t="s">
        <v>2</v>
      </c>
      <c r="AO73" s="62">
        <f>'Exports - Data (Raw)'!BK70/'Exports - Data (Raw)'!BJ70/$D$252</f>
        <v>5.2567109435834354</v>
      </c>
      <c r="AP73" s="50" t="s">
        <v>2</v>
      </c>
      <c r="AQ73" s="64">
        <f>'Exports - Data (Raw)'!BN70/'Exports - Data (Raw)'!BM70/$D$252</f>
        <v>5.2346077550662482</v>
      </c>
      <c r="AR73" s="50" t="s">
        <v>2</v>
      </c>
      <c r="AS73" s="64">
        <f>'Exports - Data (Raw)'!BQ70/'Exports - Data (Raw)'!BP70/$D$252</f>
        <v>5.2627924040852916</v>
      </c>
      <c r="AT73" s="63"/>
      <c r="AU73" s="64"/>
      <c r="AV73" s="64"/>
      <c r="AW73" s="63"/>
      <c r="AX73" s="62"/>
      <c r="AY73" s="62"/>
      <c r="AZ73" s="62"/>
      <c r="BA73" s="62"/>
      <c r="BB73" s="62"/>
      <c r="BC73" s="50"/>
      <c r="BD73" s="63"/>
      <c r="BE73" s="50"/>
      <c r="BF73" s="63"/>
      <c r="BG73" s="50"/>
      <c r="BH73" s="63"/>
      <c r="BI73" s="50"/>
      <c r="BJ73" s="63"/>
      <c r="BK73" s="50" t="s">
        <v>135</v>
      </c>
      <c r="BL73" s="63">
        <f>'Exports - Data (Raw)'!CV70/'Exports - Data (Raw)'!CS70</f>
        <v>0.74277828886844521</v>
      </c>
      <c r="BM73" s="50" t="s">
        <v>120</v>
      </c>
      <c r="BN73" s="63">
        <f>'Exports - Data (Raw)'!CV70/'Exports - Data (Raw)'!CU70</f>
        <v>10.117794486215539</v>
      </c>
      <c r="BO73" s="50" t="s">
        <v>135</v>
      </c>
      <c r="BP73" s="63">
        <f>'Exports - Data (Raw)'!DA70/'Exports - Data (Raw)'!CX70</f>
        <v>0.53158664478847117</v>
      </c>
      <c r="BQ73" s="50" t="s">
        <v>120</v>
      </c>
      <c r="BR73" s="63">
        <f>'Exports - Data (Raw)'!DA70/'Exports - Data (Raw)'!CZ70</f>
        <v>6.734071396294623</v>
      </c>
      <c r="BS73" s="70" t="s">
        <v>120</v>
      </c>
      <c r="BT73" s="63">
        <f>'Exports - Data (Raw)'!DD70/'Exports - Data (Raw)'!DC70</f>
        <v>8.9441087613293053</v>
      </c>
      <c r="BU73" s="66"/>
    </row>
    <row r="74" spans="1:73" x14ac:dyDescent="0.3">
      <c r="A74" s="68" t="s">
        <v>365</v>
      </c>
      <c r="B74" s="148" t="s">
        <v>348</v>
      </c>
      <c r="C74" s="55" t="s">
        <v>498</v>
      </c>
      <c r="D74" s="62"/>
      <c r="E74" s="67"/>
      <c r="F74" s="62"/>
      <c r="G74" s="50"/>
      <c r="H74" s="62"/>
      <c r="I74" s="63"/>
      <c r="J74" s="62"/>
      <c r="K74" s="67"/>
      <c r="L74" s="62"/>
      <c r="M74" s="50"/>
      <c r="N74" s="62"/>
      <c r="O74" s="50"/>
      <c r="P74" s="62"/>
      <c r="Q74" s="50"/>
      <c r="R74" s="62"/>
      <c r="S74" s="50"/>
      <c r="T74" s="62"/>
      <c r="U74" s="50"/>
      <c r="V74" s="62"/>
      <c r="W74" s="62"/>
      <c r="X74" s="62"/>
      <c r="Y74" s="62"/>
      <c r="Z74" s="62"/>
      <c r="AA74" s="50"/>
      <c r="AB74" s="62"/>
      <c r="AC74" s="62"/>
      <c r="AD74" s="62"/>
      <c r="AE74" s="50"/>
      <c r="AF74" s="62"/>
      <c r="AG74" s="62"/>
      <c r="AH74" s="50"/>
      <c r="AI74" s="62"/>
      <c r="AJ74" s="50" t="s">
        <v>125</v>
      </c>
      <c r="AK74" s="62">
        <f>'Exports - Data (Raw)'!BE71/'Exports - Data (Raw)'!BD71</f>
        <v>1.6005830903790088</v>
      </c>
      <c r="AL74" s="63"/>
      <c r="AM74" s="63"/>
      <c r="AN74" s="50"/>
      <c r="AO74" s="62"/>
      <c r="AP74" s="50"/>
      <c r="AQ74" s="64"/>
      <c r="AR74" s="50"/>
      <c r="AS74" s="64"/>
      <c r="AT74" s="63"/>
      <c r="AU74" s="64"/>
      <c r="AV74" s="64"/>
      <c r="AW74" s="63"/>
      <c r="AX74" s="62"/>
      <c r="AY74" s="62"/>
      <c r="AZ74" s="62"/>
      <c r="BA74" s="62"/>
      <c r="BB74" s="62"/>
      <c r="BC74" s="50"/>
      <c r="BD74" s="63"/>
      <c r="BE74" s="50"/>
      <c r="BF74" s="63"/>
      <c r="BG74" s="50"/>
      <c r="BH74" s="63"/>
      <c r="BI74" s="50"/>
      <c r="BJ74" s="63"/>
      <c r="BK74" s="50"/>
      <c r="BL74" s="63"/>
      <c r="BM74" s="50"/>
      <c r="BN74" s="63"/>
      <c r="BO74" s="50"/>
      <c r="BP74" s="63"/>
      <c r="BQ74" s="50"/>
      <c r="BR74" s="63"/>
      <c r="BS74" s="70"/>
      <c r="BT74" s="63"/>
      <c r="BU74" s="66"/>
    </row>
    <row r="75" spans="1:73" x14ac:dyDescent="0.3">
      <c r="A75" s="68" t="s">
        <v>475</v>
      </c>
      <c r="B75" s="148" t="s">
        <v>596</v>
      </c>
      <c r="C75" s="55" t="s">
        <v>565</v>
      </c>
      <c r="D75" s="62"/>
      <c r="E75" s="67"/>
      <c r="F75" s="62"/>
      <c r="G75" s="50"/>
      <c r="H75" s="62"/>
      <c r="I75" s="63"/>
      <c r="J75" s="62"/>
      <c r="K75" s="67"/>
      <c r="L75" s="62"/>
      <c r="M75" s="50"/>
      <c r="N75" s="62"/>
      <c r="O75" s="50"/>
      <c r="P75" s="62"/>
      <c r="Q75" s="50"/>
      <c r="R75" s="62"/>
      <c r="S75" s="50"/>
      <c r="T75" s="62"/>
      <c r="U75" s="50"/>
      <c r="V75" s="62"/>
      <c r="W75" s="62"/>
      <c r="X75" s="62"/>
      <c r="Y75" s="62"/>
      <c r="Z75" s="62"/>
      <c r="AA75" s="50"/>
      <c r="AB75" s="62"/>
      <c r="AC75" s="62"/>
      <c r="AD75" s="62"/>
      <c r="AE75" s="50"/>
      <c r="AF75" s="62"/>
      <c r="AG75" s="62"/>
      <c r="AH75" s="50"/>
      <c r="AI75" s="62"/>
      <c r="AJ75" s="50" t="s">
        <v>278</v>
      </c>
      <c r="AK75" s="62">
        <f>'Exports - Data (Raw)'!BE72/'Exports - Data (Raw)'!BD72</f>
        <v>1.5989304812834224</v>
      </c>
      <c r="AL75" s="63"/>
      <c r="AM75" s="63"/>
      <c r="AN75" s="50"/>
      <c r="AO75" s="62"/>
      <c r="AP75" s="50"/>
      <c r="AQ75" s="64"/>
      <c r="AR75" s="50"/>
      <c r="AS75" s="64"/>
      <c r="AT75" s="63"/>
      <c r="AU75" s="64"/>
      <c r="AV75" s="64"/>
      <c r="AW75" s="63"/>
      <c r="AX75" s="62"/>
      <c r="AY75" s="62"/>
      <c r="AZ75" s="62"/>
      <c r="BA75" s="62"/>
      <c r="BB75" s="62"/>
      <c r="BC75" s="50"/>
      <c r="BD75" s="63"/>
      <c r="BE75" s="50"/>
      <c r="BF75" s="63"/>
      <c r="BG75" s="50"/>
      <c r="BH75" s="63"/>
      <c r="BI75" s="50"/>
      <c r="BJ75" s="63"/>
      <c r="BK75" s="50"/>
      <c r="BL75" s="63"/>
      <c r="BM75" s="50"/>
      <c r="BN75" s="63"/>
      <c r="BO75" s="50"/>
      <c r="BP75" s="63"/>
      <c r="BQ75" s="50"/>
      <c r="BR75" s="63"/>
      <c r="BS75" s="70"/>
      <c r="BT75" s="63"/>
      <c r="BU75" s="66"/>
    </row>
    <row r="76" spans="1:73" x14ac:dyDescent="0.3">
      <c r="A76" s="68" t="s">
        <v>476</v>
      </c>
      <c r="B76" s="148" t="s">
        <v>348</v>
      </c>
      <c r="C76" s="55" t="s">
        <v>498</v>
      </c>
      <c r="D76" s="62"/>
      <c r="E76" s="67"/>
      <c r="F76" s="62"/>
      <c r="G76" s="50"/>
      <c r="H76" s="62"/>
      <c r="I76" s="63"/>
      <c r="J76" s="62"/>
      <c r="K76" s="67"/>
      <c r="L76" s="62"/>
      <c r="M76" s="50"/>
      <c r="N76" s="62"/>
      <c r="O76" s="50"/>
      <c r="P76" s="62"/>
      <c r="Q76" s="50"/>
      <c r="R76" s="62"/>
      <c r="S76" s="50"/>
      <c r="T76" s="62"/>
      <c r="U76" s="50"/>
      <c r="V76" s="62"/>
      <c r="W76" s="62"/>
      <c r="X76" s="62"/>
      <c r="Y76" s="62"/>
      <c r="Z76" s="62"/>
      <c r="AA76" s="50"/>
      <c r="AB76" s="62"/>
      <c r="AC76" s="62"/>
      <c r="AD76" s="62"/>
      <c r="AE76" s="50"/>
      <c r="AF76" s="62"/>
      <c r="AG76" s="62"/>
      <c r="AH76" s="50"/>
      <c r="AI76" s="62"/>
      <c r="AJ76" s="50"/>
      <c r="AK76" s="62"/>
      <c r="AL76" s="63" t="s">
        <v>125</v>
      </c>
      <c r="AM76" s="63">
        <f>'Exports - Data (Raw)'!BH73/'Exports - Data (Raw)'!BG73</f>
        <v>1.6002098635886675</v>
      </c>
      <c r="AN76" s="50" t="s">
        <v>125</v>
      </c>
      <c r="AO76" s="62">
        <f>'Exports - Data (Raw)'!BK73/'Exports - Data (Raw)'!BJ73</f>
        <v>1.6</v>
      </c>
      <c r="AP76" s="50" t="s">
        <v>125</v>
      </c>
      <c r="AQ76" s="64">
        <f>'Exports - Data (Raw)'!BN73/'Exports - Data (Raw)'!BM73</f>
        <v>1.6</v>
      </c>
      <c r="AR76" s="50" t="s">
        <v>125</v>
      </c>
      <c r="AS76" s="64">
        <f>'Exports - Data (Raw)'!BQ73/'Exports - Data (Raw)'!BP73</f>
        <v>1.598901098901099</v>
      </c>
      <c r="AT76" s="63"/>
      <c r="AU76" s="64"/>
      <c r="AV76" s="64"/>
      <c r="AW76" s="63"/>
      <c r="AX76" s="62"/>
      <c r="AY76" s="62"/>
      <c r="AZ76" s="62"/>
      <c r="BA76" s="62"/>
      <c r="BB76" s="62"/>
      <c r="BC76" s="50"/>
      <c r="BD76" s="63"/>
      <c r="BE76" s="50"/>
      <c r="BF76" s="63"/>
      <c r="BG76" s="50"/>
      <c r="BH76" s="63"/>
      <c r="BI76" s="50"/>
      <c r="BJ76" s="63"/>
      <c r="BK76" s="50"/>
      <c r="BL76" s="63"/>
      <c r="BM76" s="50"/>
      <c r="BN76" s="63"/>
      <c r="BO76" s="50"/>
      <c r="BP76" s="63"/>
      <c r="BQ76" s="50"/>
      <c r="BR76" s="63"/>
      <c r="BS76" s="70"/>
      <c r="BT76" s="63"/>
      <c r="BU76" s="66"/>
    </row>
    <row r="77" spans="1:73" x14ac:dyDescent="0.3">
      <c r="A77" s="68" t="s">
        <v>620</v>
      </c>
      <c r="B77" s="148" t="s">
        <v>346</v>
      </c>
      <c r="C77" s="55" t="s">
        <v>2</v>
      </c>
      <c r="D77" s="62"/>
      <c r="E77" s="67"/>
      <c r="F77" s="62"/>
      <c r="G77" s="50"/>
      <c r="H77" s="62"/>
      <c r="I77" s="63"/>
      <c r="J77" s="62"/>
      <c r="K77" s="67"/>
      <c r="L77" s="62"/>
      <c r="M77" s="50"/>
      <c r="N77" s="62"/>
      <c r="O77" s="50"/>
      <c r="P77" s="62"/>
      <c r="Q77" s="50"/>
      <c r="R77" s="62"/>
      <c r="S77" s="50"/>
      <c r="T77" s="62"/>
      <c r="U77" s="50" t="s">
        <v>120</v>
      </c>
      <c r="V77" s="62">
        <f>'Exports - Data (Raw)'!AE74/'Exports - Data (Raw)'!AD74/25</f>
        <v>36.008456659619448</v>
      </c>
      <c r="W77" s="62">
        <f>'Exports - Data (Raw)'!AG74/'Exports - Data (Raw)'!AF74/25</f>
        <v>33.929648241206031</v>
      </c>
      <c r="X77" s="62">
        <f>'Exports - Data (Raw)'!AI74/'Exports - Data (Raw)'!AH74/25</f>
        <v>39.914503816793896</v>
      </c>
      <c r="Y77" s="62">
        <f>'Exports - Data (Raw)'!AK74/'Exports - Data (Raw)'!AJ74/25</f>
        <v>36.07741935483871</v>
      </c>
      <c r="Z77" s="62">
        <f>'Exports - Data (Raw)'!AM74/'Exports - Data (Raw)'!AL74/25</f>
        <v>32.222857142857144</v>
      </c>
      <c r="AA77" s="50" t="s">
        <v>125</v>
      </c>
      <c r="AB77" s="62">
        <f>'Exports - Data (Raw)'!AP74/'Exports - Data (Raw)'!AO74</f>
        <v>13.3</v>
      </c>
      <c r="AC77" s="62">
        <f>'Exports - Data (Raw)'!AR74/'Exports - Data (Raw)'!AQ74</f>
        <v>12</v>
      </c>
      <c r="AD77" s="62">
        <f>'Exports - Data (Raw)'!AT74/'Exports - Data (Raw)'!AS74</f>
        <v>13.8</v>
      </c>
      <c r="AE77" s="50" t="s">
        <v>125</v>
      </c>
      <c r="AF77" s="62">
        <f>'Exports - Data (Raw)'!AW74/'Exports - Data (Raw)'!AV74</f>
        <v>10.652777777777779</v>
      </c>
      <c r="AG77" s="62">
        <f>'Exports - Data (Raw)'!AY74/'Exports - Data (Raw)'!AX74</f>
        <v>8</v>
      </c>
      <c r="AH77" s="50" t="s">
        <v>125</v>
      </c>
      <c r="AI77" s="62">
        <f>'Exports - Data (Raw)'!BB74/'Exports - Data (Raw)'!BA74</f>
        <v>8</v>
      </c>
      <c r="AJ77" s="50" t="s">
        <v>125</v>
      </c>
      <c r="AK77" s="62">
        <f>'Exports - Data (Raw)'!BE74/'Exports - Data (Raw)'!BD74</f>
        <v>8</v>
      </c>
      <c r="AL77" s="63" t="s">
        <v>125</v>
      </c>
      <c r="AM77" s="63">
        <f>'Exports - Data (Raw)'!BH74/'Exports - Data (Raw)'!BG74</f>
        <v>9</v>
      </c>
      <c r="AN77" s="50" t="s">
        <v>125</v>
      </c>
      <c r="AO77" s="62">
        <f>'Exports - Data (Raw)'!BK74/'Exports - Data (Raw)'!BJ74</f>
        <v>7.9957924263674611</v>
      </c>
      <c r="AP77" s="50" t="s">
        <v>125</v>
      </c>
      <c r="AQ77" s="64">
        <f>'Exports - Data (Raw)'!BN74/'Exports - Data (Raw)'!BM74</f>
        <v>8</v>
      </c>
      <c r="AR77" s="50" t="s">
        <v>125</v>
      </c>
      <c r="AS77" s="64">
        <f>'Exports - Data (Raw)'!BQ74/'Exports - Data (Raw)'!BP74</f>
        <v>8</v>
      </c>
      <c r="AT77" s="63" t="s">
        <v>279</v>
      </c>
      <c r="AU77" s="64">
        <f>'Exports - Data (Raw)'!BT74/'Exports - Data (Raw)'!BS74</f>
        <v>9.373828271466067E-2</v>
      </c>
      <c r="AV77" s="64">
        <f>'Exports - Data (Raw)'!BV74/'Exports - Data (Raw)'!BU74</f>
        <v>9.5276692640330909E-2</v>
      </c>
      <c r="AW77" s="62" t="s">
        <v>120</v>
      </c>
      <c r="AX77" s="62">
        <f>'Exports - Data (Raw)'!BY74/'Exports - Data (Raw)'!BX74</f>
        <v>33.676348547717843</v>
      </c>
      <c r="AY77" s="62">
        <f>'Exports - Data (Raw)'!CA74/'Exports - Data (Raw)'!BZ74</f>
        <v>32.775911834164262</v>
      </c>
      <c r="AZ77" s="62">
        <f>'Exports - Data (Raw)'!CC74/'Exports - Data (Raw)'!CB74</f>
        <v>31.479651162790699</v>
      </c>
      <c r="BA77" s="62">
        <f>'Exports - Data (Raw)'!CE74/'Exports - Data (Raw)'!CD74</f>
        <v>31.96867469879518</v>
      </c>
      <c r="BB77" s="62">
        <f>'Exports - Data (Raw)'!CG74/'Exports - Data (Raw)'!CF74</f>
        <v>26.39527027027027</v>
      </c>
      <c r="BC77" s="50"/>
      <c r="BD77" s="63"/>
      <c r="BE77" s="50" t="s">
        <v>120</v>
      </c>
      <c r="BF77" s="63">
        <f>'Exports - Data (Raw)'!CL74/'Exports - Data (Raw)'!CK74</f>
        <v>24.830410821643287</v>
      </c>
      <c r="BG77" s="50"/>
      <c r="BH77" s="63"/>
      <c r="BI77" s="50" t="s">
        <v>120</v>
      </c>
      <c r="BJ77" s="63">
        <f>'Exports - Data (Raw)'!CQ74/'Exports - Data (Raw)'!CP74</f>
        <v>60.390476190476193</v>
      </c>
      <c r="BK77" s="50"/>
      <c r="BL77" s="63"/>
      <c r="BM77" s="50" t="s">
        <v>120</v>
      </c>
      <c r="BN77" s="63">
        <f>'Exports - Data (Raw)'!CV74/'Exports - Data (Raw)'!CU74</f>
        <v>17.532297528749694</v>
      </c>
      <c r="BO77" s="50"/>
      <c r="BP77" s="63"/>
      <c r="BQ77" s="50" t="s">
        <v>120</v>
      </c>
      <c r="BR77" s="63">
        <f>'Exports - Data (Raw)'!DA74/'Exports - Data (Raw)'!CZ74</f>
        <v>33.036817102137768</v>
      </c>
      <c r="BS77" s="70" t="s">
        <v>120</v>
      </c>
      <c r="BT77" s="63">
        <f>'Exports - Data (Raw)'!DD74/'Exports - Data (Raw)'!DC74</f>
        <v>28.948477751756439</v>
      </c>
      <c r="BU77" s="66"/>
    </row>
    <row r="78" spans="1:73" x14ac:dyDescent="0.3">
      <c r="A78" s="68" t="s">
        <v>280</v>
      </c>
      <c r="B78" s="148" t="s">
        <v>346</v>
      </c>
      <c r="C78" s="55" t="s">
        <v>2</v>
      </c>
      <c r="D78" s="62"/>
      <c r="E78" s="67"/>
      <c r="F78" s="62"/>
      <c r="G78" s="50"/>
      <c r="H78" s="62"/>
      <c r="I78" s="63"/>
      <c r="J78" s="62"/>
      <c r="K78" s="67"/>
      <c r="L78" s="62"/>
      <c r="M78" s="50"/>
      <c r="N78" s="62"/>
      <c r="O78" s="50"/>
      <c r="P78" s="62"/>
      <c r="Q78" s="50"/>
      <c r="R78" s="62"/>
      <c r="S78" s="50"/>
      <c r="T78" s="62"/>
      <c r="U78" s="50"/>
      <c r="V78" s="62"/>
      <c r="W78" s="62"/>
      <c r="X78" s="62"/>
      <c r="Y78" s="62"/>
      <c r="Z78" s="62"/>
      <c r="AA78" s="50"/>
      <c r="AB78" s="62"/>
      <c r="AC78" s="62"/>
      <c r="AD78" s="62"/>
      <c r="AE78" s="50"/>
      <c r="AF78" s="62"/>
      <c r="AG78" s="62"/>
      <c r="AH78" s="50"/>
      <c r="AI78" s="62"/>
      <c r="AJ78" s="50"/>
      <c r="AK78" s="62"/>
      <c r="AL78" s="63"/>
      <c r="AM78" s="63"/>
      <c r="AN78" s="50"/>
      <c r="AO78" s="62"/>
      <c r="AP78" s="50"/>
      <c r="AQ78" s="64"/>
      <c r="AR78" s="50"/>
      <c r="AS78" s="64"/>
      <c r="AT78" s="63"/>
      <c r="AU78" s="64"/>
      <c r="AV78" s="64"/>
      <c r="AW78" s="71" t="s">
        <v>120</v>
      </c>
      <c r="AX78" s="62"/>
      <c r="AY78" s="62">
        <f>'Exports - Data (Raw)'!CA75/'Exports - Data (Raw)'!BZ75</f>
        <v>0.5491503549150355</v>
      </c>
      <c r="AZ78" s="62">
        <f>'Exports - Data (Raw)'!CC75/'Exports - Data (Raw)'!CB75</f>
        <v>0.57599999999999996</v>
      </c>
      <c r="BA78" s="62">
        <f>'Exports - Data (Raw)'!CE75/'Exports - Data (Raw)'!CD75</f>
        <v>0.84600477042337507</v>
      </c>
      <c r="BB78" s="62">
        <f>'Exports - Data (Raw)'!CG75/'Exports - Data (Raw)'!CF75</f>
        <v>0.78328981723237601</v>
      </c>
      <c r="BC78" s="50"/>
      <c r="BD78" s="63"/>
      <c r="BE78" s="50" t="s">
        <v>120</v>
      </c>
      <c r="BF78" s="63">
        <f>'Exports - Data (Raw)'!CL75/'Exports - Data (Raw)'!CK75</f>
        <v>0.90157415078707537</v>
      </c>
      <c r="BG78" s="50"/>
      <c r="BH78" s="63"/>
      <c r="BI78" s="50"/>
      <c r="BJ78" s="63"/>
      <c r="BK78" s="50" t="s">
        <v>135</v>
      </c>
      <c r="BL78" s="63">
        <f>'Exports - Data (Raw)'!CV75/'Exports - Data (Raw)'!CS75</f>
        <v>0.11993393027905763</v>
      </c>
      <c r="BM78" s="50" t="s">
        <v>120</v>
      </c>
      <c r="BN78" s="63">
        <f>'Exports - Data (Raw)'!CV75/'Exports - Data (Raw)'!CU75</f>
        <v>1.3303760848601736</v>
      </c>
      <c r="BO78" s="50" t="s">
        <v>135</v>
      </c>
      <c r="BP78" s="63">
        <f>'Exports - Data (Raw)'!DA75/'Exports - Data (Raw)'!CX75</f>
        <v>2.2329369909184535E-2</v>
      </c>
      <c r="BQ78" s="50" t="s">
        <v>120</v>
      </c>
      <c r="BR78" s="63">
        <f>'Exports - Data (Raw)'!DA75/'Exports - Data (Raw)'!CZ75</f>
        <v>0.24200913242009131</v>
      </c>
      <c r="BS78" s="70"/>
      <c r="BT78" s="63"/>
      <c r="BU78" s="66"/>
    </row>
    <row r="79" spans="1:73" x14ac:dyDescent="0.3">
      <c r="A79" s="68" t="s">
        <v>621</v>
      </c>
      <c r="B79" s="148" t="s">
        <v>346</v>
      </c>
      <c r="C79" s="55" t="s">
        <v>2</v>
      </c>
      <c r="D79" s="62"/>
      <c r="E79" s="67"/>
      <c r="F79" s="62"/>
      <c r="G79" s="50"/>
      <c r="H79" s="62"/>
      <c r="I79" s="63"/>
      <c r="J79" s="62"/>
      <c r="K79" s="67" t="s">
        <v>120</v>
      </c>
      <c r="L79" s="62">
        <f>'Exports - Data (Raw)'!P76/'Exports - Data (Raw)'!O76</f>
        <v>40.354267310789048</v>
      </c>
      <c r="M79" s="50" t="s">
        <v>120</v>
      </c>
      <c r="N79" s="62">
        <f>'Exports - Data (Raw)'!S76/'Exports - Data (Raw)'!R76</f>
        <v>40</v>
      </c>
      <c r="O79" s="50" t="s">
        <v>120</v>
      </c>
      <c r="P79" s="62">
        <f>'Exports - Data (Raw)'!V76/'Exports - Data (Raw)'!U76</f>
        <v>40</v>
      </c>
      <c r="Q79" s="50" t="s">
        <v>120</v>
      </c>
      <c r="R79" s="62">
        <f>'Exports - Data (Raw)'!Y76/'Exports - Data (Raw)'!X76</f>
        <v>40</v>
      </c>
      <c r="S79" s="50" t="s">
        <v>120</v>
      </c>
      <c r="T79" s="62">
        <f>'Exports - Data (Raw)'!AB76/'Exports - Data (Raw)'!AA76</f>
        <v>36</v>
      </c>
      <c r="U79" s="50"/>
      <c r="V79" s="62"/>
      <c r="W79" s="62"/>
      <c r="X79" s="62"/>
      <c r="Y79" s="62"/>
      <c r="Z79" s="62"/>
      <c r="AA79" s="50"/>
      <c r="AB79" s="62"/>
      <c r="AC79" s="62"/>
      <c r="AD79" s="62"/>
      <c r="AE79" s="50"/>
      <c r="AF79" s="62"/>
      <c r="AG79" s="62"/>
      <c r="AH79" s="50"/>
      <c r="AI79" s="62"/>
      <c r="AJ79" s="50"/>
      <c r="AK79" s="62"/>
      <c r="AL79" s="63"/>
      <c r="AM79" s="63"/>
      <c r="AN79" s="50"/>
      <c r="AO79" s="62"/>
      <c r="AP79" s="50"/>
      <c r="AQ79" s="64"/>
      <c r="AR79" s="50"/>
      <c r="AS79" s="64"/>
      <c r="AT79" s="63"/>
      <c r="AU79" s="64"/>
      <c r="AV79" s="64"/>
      <c r="AW79" s="62"/>
      <c r="AX79" s="62"/>
      <c r="AY79" s="62"/>
      <c r="AZ79" s="62"/>
      <c r="BA79" s="62"/>
      <c r="BB79" s="62"/>
      <c r="BC79" s="50"/>
      <c r="BD79" s="63"/>
      <c r="BE79" s="50"/>
      <c r="BF79" s="63"/>
      <c r="BG79" s="50"/>
      <c r="BH79" s="63"/>
      <c r="BI79" s="50"/>
      <c r="BJ79" s="63"/>
      <c r="BK79" s="50"/>
      <c r="BL79" s="63"/>
      <c r="BM79" s="50"/>
      <c r="BN79" s="63"/>
      <c r="BO79" s="50"/>
      <c r="BP79" s="63"/>
      <c r="BQ79" s="50"/>
      <c r="BR79" s="63"/>
      <c r="BS79" s="70"/>
      <c r="BT79" s="63"/>
      <c r="BU79" s="66"/>
    </row>
    <row r="80" spans="1:73" x14ac:dyDescent="0.3">
      <c r="A80" s="68" t="s">
        <v>282</v>
      </c>
      <c r="B80" s="148" t="s">
        <v>352</v>
      </c>
      <c r="C80" s="55" t="s">
        <v>546</v>
      </c>
      <c r="D80" s="62"/>
      <c r="E80" s="67"/>
      <c r="F80" s="62"/>
      <c r="G80" s="50"/>
      <c r="H80" s="62"/>
      <c r="I80" s="63"/>
      <c r="J80" s="62"/>
      <c r="K80" s="67"/>
      <c r="L80" s="62"/>
      <c r="M80" s="50"/>
      <c r="N80" s="62"/>
      <c r="O80" s="50"/>
      <c r="P80" s="62"/>
      <c r="Q80" s="50"/>
      <c r="R80" s="62"/>
      <c r="S80" s="50"/>
      <c r="T80" s="62"/>
      <c r="U80" s="50"/>
      <c r="V80" s="62"/>
      <c r="W80" s="62"/>
      <c r="X80" s="62"/>
      <c r="Y80" s="62"/>
      <c r="Z80" s="62"/>
      <c r="AA80" s="50"/>
      <c r="AB80" s="62"/>
      <c r="AC80" s="62"/>
      <c r="AD80" s="62"/>
      <c r="AE80" s="50"/>
      <c r="AF80" s="62"/>
      <c r="AG80" s="62"/>
      <c r="AH80" s="50"/>
      <c r="AI80" s="62"/>
      <c r="AJ80" s="50" t="s">
        <v>57</v>
      </c>
      <c r="AK80" s="62">
        <f>'Exports - Data (Raw)'!BE77/'Exports - Data (Raw)'!BD77</f>
        <v>0.39945897204688907</v>
      </c>
      <c r="AL80" s="63" t="s">
        <v>57</v>
      </c>
      <c r="AM80" s="63">
        <f>'Exports - Data (Raw)'!BH77/'Exports - Data (Raw)'!BG77</f>
        <v>0.39990678163598231</v>
      </c>
      <c r="AN80" s="50" t="s">
        <v>57</v>
      </c>
      <c r="AO80" s="62">
        <f>'Exports - Data (Raw)'!BK77/'Exports - Data (Raw)'!BJ77</f>
        <v>0.39993746091307064</v>
      </c>
      <c r="AP80" s="50" t="s">
        <v>57</v>
      </c>
      <c r="AQ80" s="64">
        <f>'Exports - Data (Raw)'!BN77/'Exports - Data (Raw)'!BM77</f>
        <v>0.4000627549419517</v>
      </c>
      <c r="AR80" s="50" t="s">
        <v>135</v>
      </c>
      <c r="AS80" s="64">
        <f>'Exports - Data (Raw)'!BQ77/'Exports - Data (Raw)'!BP77</f>
        <v>0.39984882842025699</v>
      </c>
      <c r="AT80" s="63"/>
      <c r="AU80" s="64"/>
      <c r="AV80" s="64"/>
      <c r="AW80" s="63"/>
      <c r="AX80" s="62"/>
      <c r="AY80" s="62"/>
      <c r="AZ80" s="62"/>
      <c r="BA80" s="62"/>
      <c r="BB80" s="62"/>
      <c r="BC80" s="50"/>
      <c r="BD80" s="63"/>
      <c r="BE80" s="50"/>
      <c r="BF80" s="63"/>
      <c r="BG80" s="50"/>
      <c r="BH80" s="63"/>
      <c r="BI80" s="50"/>
      <c r="BJ80" s="63"/>
      <c r="BK80" s="50"/>
      <c r="BL80" s="63"/>
      <c r="BM80" s="50"/>
      <c r="BN80" s="63"/>
      <c r="BO80" s="50"/>
      <c r="BP80" s="63"/>
      <c r="BQ80" s="50"/>
      <c r="BR80" s="63"/>
      <c r="BS80" s="70"/>
      <c r="BT80" s="63"/>
      <c r="BU80" s="66"/>
    </row>
    <row r="81" spans="1:73" x14ac:dyDescent="0.3">
      <c r="A81" s="68" t="s">
        <v>127</v>
      </c>
      <c r="B81" s="148" t="s">
        <v>346</v>
      </c>
      <c r="C81" s="20" t="s">
        <v>2</v>
      </c>
      <c r="D81" s="62"/>
      <c r="E81" s="67" t="s">
        <v>2</v>
      </c>
      <c r="F81" s="62">
        <f>'Exports - Data (Raw)'!G78/'Exports - Data (Raw)'!F78/$F$241</f>
        <v>306.61829735340865</v>
      </c>
      <c r="G81" s="67" t="s">
        <v>2</v>
      </c>
      <c r="H81" s="62">
        <f>'Exports - Data (Raw)'!J78/'Exports - Data (Raw)'!I78/$F$241</f>
        <v>248.53373893762694</v>
      </c>
      <c r="I81" s="63"/>
      <c r="J81" s="62"/>
      <c r="K81" s="50"/>
      <c r="L81" s="62"/>
      <c r="M81" s="50"/>
      <c r="N81" s="62"/>
      <c r="O81" s="50"/>
      <c r="P81" s="62"/>
      <c r="Q81" s="50"/>
      <c r="R81" s="62"/>
      <c r="S81" s="50"/>
      <c r="T81" s="62"/>
      <c r="U81" s="50"/>
      <c r="V81" s="62"/>
      <c r="W81" s="62"/>
      <c r="X81" s="62"/>
      <c r="Y81" s="62"/>
      <c r="Z81" s="62"/>
      <c r="AA81" s="50"/>
      <c r="AB81" s="62"/>
      <c r="AC81" s="62"/>
      <c r="AD81" s="62"/>
      <c r="AE81" s="50"/>
      <c r="AF81" s="62"/>
      <c r="AG81" s="62"/>
      <c r="AH81" s="50"/>
      <c r="AI81" s="62"/>
      <c r="AJ81" s="50"/>
      <c r="AK81" s="62"/>
      <c r="AL81" s="63"/>
      <c r="AM81" s="63"/>
      <c r="AN81" s="50"/>
      <c r="AO81" s="62"/>
      <c r="AP81" s="50"/>
      <c r="AQ81" s="64"/>
      <c r="AR81" s="50"/>
      <c r="AS81" s="64"/>
      <c r="AT81" s="63"/>
      <c r="AU81" s="64"/>
      <c r="AV81" s="64"/>
      <c r="AW81" s="50"/>
      <c r="AX81" s="62"/>
      <c r="AY81" s="62"/>
      <c r="AZ81" s="62"/>
      <c r="BA81" s="62"/>
      <c r="BB81" s="62"/>
      <c r="BC81" s="50"/>
      <c r="BD81" s="63"/>
      <c r="BE81" s="50"/>
      <c r="BF81" s="63"/>
      <c r="BG81" s="50"/>
      <c r="BH81" s="63"/>
      <c r="BI81" s="50"/>
      <c r="BJ81" s="63"/>
      <c r="BK81" s="50"/>
      <c r="BL81" s="63"/>
      <c r="BM81" s="50"/>
      <c r="BN81" s="63"/>
      <c r="BO81" s="50"/>
      <c r="BP81" s="63"/>
      <c r="BQ81" s="50"/>
      <c r="BR81" s="63"/>
      <c r="BS81" s="70"/>
      <c r="BT81" s="63"/>
    </row>
    <row r="82" spans="1:73" x14ac:dyDescent="0.3">
      <c r="A82" s="55" t="s">
        <v>213</v>
      </c>
      <c r="B82" s="148" t="s">
        <v>346</v>
      </c>
      <c r="C82" s="50" t="s">
        <v>2</v>
      </c>
      <c r="D82" s="62"/>
      <c r="E82" s="50"/>
      <c r="F82" s="62"/>
      <c r="G82" s="50"/>
      <c r="H82" s="62"/>
      <c r="I82" s="50" t="s">
        <v>2</v>
      </c>
      <c r="J82" s="62">
        <f>'Exports - Data (Raw)'!M79/'Exports - Data (Raw)'!L79/$H$204</f>
        <v>3612.2014692274033</v>
      </c>
      <c r="K82" s="50" t="s">
        <v>2</v>
      </c>
      <c r="L82" s="62">
        <f>'Exports - Data (Raw)'!P79/'Exports - Data (Raw)'!O79/$H$204</f>
        <v>2211.6405379332828</v>
      </c>
      <c r="M82" s="50" t="s">
        <v>2</v>
      </c>
      <c r="N82" s="62">
        <f>'Exports - Data (Raw)'!S79/'Exports - Data (Raw)'!R79/$H$204</f>
        <v>2540.9466922657566</v>
      </c>
      <c r="O82" s="50"/>
      <c r="P82" s="62"/>
      <c r="Q82" s="50"/>
      <c r="R82" s="62"/>
      <c r="S82" s="50" t="s">
        <v>2</v>
      </c>
      <c r="T82" s="62">
        <f>'Exports - Data (Raw)'!AB79/'Exports - Data (Raw)'!AA79/$H$204</f>
        <v>2389.2483822797412</v>
      </c>
      <c r="U82" s="50"/>
      <c r="V82" s="62"/>
      <c r="W82" s="62"/>
      <c r="X82" s="62"/>
      <c r="Y82" s="62"/>
      <c r="Z82" s="62"/>
      <c r="AA82" s="50"/>
      <c r="AB82" s="62"/>
      <c r="AC82" s="62"/>
      <c r="AD82" s="62"/>
      <c r="AE82" s="50"/>
      <c r="AF82" s="62"/>
      <c r="AG82" s="62"/>
      <c r="AH82" s="50"/>
      <c r="AI82" s="62"/>
      <c r="AJ82" s="50"/>
      <c r="AK82" s="62"/>
      <c r="AL82" s="50"/>
      <c r="AM82" s="63"/>
      <c r="AN82" s="50"/>
      <c r="AO82" s="62"/>
      <c r="AP82" s="50"/>
      <c r="AQ82" s="64"/>
      <c r="AR82" s="50"/>
      <c r="AS82" s="64"/>
      <c r="AT82" s="50"/>
      <c r="AU82" s="64"/>
      <c r="AV82" s="64"/>
      <c r="AW82" s="50"/>
      <c r="AX82" s="62"/>
      <c r="AY82" s="62"/>
      <c r="AZ82" s="62"/>
      <c r="BA82" s="62"/>
      <c r="BB82" s="62"/>
      <c r="BC82" s="50"/>
      <c r="BD82" s="63"/>
      <c r="BE82" s="50"/>
      <c r="BF82" s="63"/>
      <c r="BG82" s="50"/>
      <c r="BH82" s="63"/>
      <c r="BI82" s="50"/>
      <c r="BJ82" s="63"/>
      <c r="BK82" s="50"/>
      <c r="BL82" s="63"/>
      <c r="BM82" s="50"/>
      <c r="BN82" s="63"/>
      <c r="BO82" s="50"/>
      <c r="BP82" s="63"/>
      <c r="BQ82" s="50"/>
      <c r="BR82" s="63"/>
      <c r="BS82" s="69"/>
      <c r="BT82" s="63"/>
    </row>
    <row r="83" spans="1:73" x14ac:dyDescent="0.3">
      <c r="A83" s="68" t="s">
        <v>213</v>
      </c>
      <c r="B83" s="148" t="s">
        <v>346</v>
      </c>
      <c r="C83" s="50" t="s">
        <v>2</v>
      </c>
      <c r="D83" s="62"/>
      <c r="E83" s="67"/>
      <c r="F83" s="62"/>
      <c r="G83" s="50"/>
      <c r="H83" s="62"/>
      <c r="I83" s="50"/>
      <c r="J83" s="62"/>
      <c r="K83" s="50"/>
      <c r="L83" s="62"/>
      <c r="M83" s="50"/>
      <c r="N83" s="62"/>
      <c r="O83" s="50" t="s">
        <v>2</v>
      </c>
      <c r="P83" s="62">
        <f>'Exports - Data (Raw)'!V80/'Exports - Data (Raw)'!U80/$H$204</f>
        <v>2651.6215293178107</v>
      </c>
      <c r="Q83" s="50" t="s">
        <v>2</v>
      </c>
      <c r="R83" s="62">
        <f>'Exports - Data (Raw)'!Y80/'Exports - Data (Raw)'!X80/$H$204</f>
        <v>2070.6819313091091</v>
      </c>
      <c r="S83" s="50"/>
      <c r="T83" s="62"/>
      <c r="U83" s="50" t="s">
        <v>2</v>
      </c>
      <c r="V83" s="62">
        <f>'Exports - Data (Raw)'!AE80/'Exports - Data (Raw)'!AD80/25/$H$204</f>
        <v>2234.3975080336368</v>
      </c>
      <c r="W83" s="62">
        <f>'Exports - Data (Raw)'!AG80/'Exports - Data (Raw)'!AF80/25/$H$204</f>
        <v>1911.3987058237931</v>
      </c>
      <c r="X83" s="62">
        <f>'Exports - Data (Raw)'!AI80/'Exports - Data (Raw)'!AH80/25/$H$204</f>
        <v>2006.7866447421704</v>
      </c>
      <c r="Y83" s="62">
        <f>'Exports - Data (Raw)'!AK80/'Exports - Data (Raw)'!AJ80/25/$H$204</f>
        <v>2639.2553970453423</v>
      </c>
      <c r="Z83" s="62">
        <f>'Exports - Data (Raw)'!AM80/'Exports - Data (Raw)'!AL80/25/$H$204</f>
        <v>1592.8322548531607</v>
      </c>
      <c r="AA83" s="50" t="s">
        <v>2</v>
      </c>
      <c r="AB83" s="62">
        <f>'Exports - Data (Raw)'!AP80/'Exports - Data (Raw)'!AO80/$H$204</f>
        <v>1592.8322548531607</v>
      </c>
      <c r="AC83" s="62">
        <f>'Exports - Data (Raw)'!AR80/'Exports - Data (Raw)'!AQ80/$H$204</f>
        <v>1433.5490293678447</v>
      </c>
      <c r="AD83" s="62">
        <f>'Exports - Data (Raw)'!AT80/'Exports - Data (Raw)'!AS80/$H$204</f>
        <v>1592.8322548531607</v>
      </c>
      <c r="AE83" s="50" t="s">
        <v>2</v>
      </c>
      <c r="AF83" s="62">
        <f>'Exports - Data (Raw)'!AW80/'Exports - Data (Raw)'!AV80/$H$204</f>
        <v>1401.6923842707815</v>
      </c>
      <c r="AG83" s="62">
        <f>'Exports - Data (Raw)'!AY80/'Exports - Data (Raw)'!AX80/$H$204</f>
        <v>1620.7057948519032</v>
      </c>
      <c r="AH83" s="50" t="s">
        <v>2</v>
      </c>
      <c r="AI83" s="62">
        <f>'Exports - Data (Raw)'!BB80/'Exports - Data (Raw)'!BA80/$H$204</f>
        <v>1274.2658038825286</v>
      </c>
      <c r="AJ83" s="50" t="s">
        <v>2</v>
      </c>
      <c r="AK83" s="62">
        <f>'Exports - Data (Raw)'!BE80/'Exports - Data (Raw)'!BD80/$H$204</f>
        <v>1241.1263408620937</v>
      </c>
      <c r="AL83" s="50" t="s">
        <v>2</v>
      </c>
      <c r="AM83" s="63">
        <f>'Exports - Data (Raw)'!BH80/'Exports - Data (Raw)'!BG80/$H$204</f>
        <v>1083.1259333001494</v>
      </c>
      <c r="AN83" s="50" t="s">
        <v>2</v>
      </c>
      <c r="AO83" s="62">
        <f>'Exports - Data (Raw)'!BK80/'Exports - Data (Raw)'!BJ80/$H$204</f>
        <v>1019.412643106023</v>
      </c>
      <c r="AP83" s="50" t="s">
        <v>2</v>
      </c>
      <c r="AQ83" s="64">
        <f>'Exports - Data (Raw)'!BN80/'Exports - Data (Raw)'!BM80/$H$204</f>
        <v>1019.412643106023</v>
      </c>
      <c r="AR83" s="50" t="s">
        <v>2</v>
      </c>
      <c r="AS83" s="64">
        <f>'Exports - Data (Raw)'!BQ80/'Exports - Data (Raw)'!BP80/$H$204</f>
        <v>1192.1262837877746</v>
      </c>
      <c r="AT83" s="63" t="s">
        <v>2</v>
      </c>
      <c r="AU83" s="64">
        <f>'Exports - Data (Raw)'!BT80/'Exports - Data (Raw)'!BS80*$F$152</f>
        <v>1360.549828178694</v>
      </c>
      <c r="AV83" s="64">
        <f>'Exports - Data (Raw)'!BV80/'Exports - Data (Raw)'!BU80*$F$152</f>
        <v>2083.7363712881947</v>
      </c>
      <c r="AW83" s="62" t="s">
        <v>120</v>
      </c>
      <c r="AX83" s="62">
        <f>'Exports - Data (Raw)'!BY80/'Exports - Data (Raw)'!BX80</f>
        <v>1322.0740740740741</v>
      </c>
      <c r="AY83" s="62">
        <f>'Exports - Data (Raw)'!CA80/'Exports - Data (Raw)'!BZ80</f>
        <v>1335.2355555555555</v>
      </c>
      <c r="AZ83" s="62">
        <f>'Exports - Data (Raw)'!CC80/'Exports - Data (Raw)'!CB80</f>
        <v>1337.9333333333334</v>
      </c>
      <c r="BA83" s="62">
        <f>'Exports - Data (Raw)'!CE80/'Exports - Data (Raw)'!CD80</f>
        <v>1066.5257731958764</v>
      </c>
      <c r="BB83" s="62">
        <f>'Exports - Data (Raw)'!CG80/'Exports - Data (Raw)'!CF80</f>
        <v>1190.8247422680413</v>
      </c>
      <c r="BC83" s="50" t="s">
        <v>132</v>
      </c>
      <c r="BD83" s="63">
        <f>'Exports - Data (Raw)'!CL80/'Exports - Data (Raw)'!CI80</f>
        <v>66.929418742586009</v>
      </c>
      <c r="BE83" s="50" t="s">
        <v>120</v>
      </c>
      <c r="BF83" s="63">
        <f>'Exports - Data (Raw)'!CL80/'Exports - Data (Raw)'!CK80</f>
        <v>1090.2705314009661</v>
      </c>
      <c r="BG83" s="50" t="s">
        <v>132</v>
      </c>
      <c r="BH83" s="63">
        <f>'Exports - Data (Raw)'!CQ80/'Exports - Data (Raw)'!CN80</f>
        <v>75.815552523874487</v>
      </c>
      <c r="BI83" s="50" t="s">
        <v>120</v>
      </c>
      <c r="BJ83" s="63">
        <f>'Exports - Data (Raw)'!CQ80/'Exports - Data (Raw)'!CP80</f>
        <v>1098.2766798418972</v>
      </c>
      <c r="BK83" s="50" t="s">
        <v>132</v>
      </c>
      <c r="BL83" s="63">
        <f>'Exports - Data (Raw)'!CV80/'Exports - Data (Raw)'!CS80</f>
        <v>73.932180851063833</v>
      </c>
      <c r="BM83" s="50" t="s">
        <v>120</v>
      </c>
      <c r="BN83" s="63">
        <f>'Exports - Data (Raw)'!CV80/'Exports - Data (Raw)'!CU80</f>
        <v>1111.94</v>
      </c>
      <c r="BO83" s="50" t="s">
        <v>132</v>
      </c>
      <c r="BP83" s="63">
        <f>'Exports - Data (Raw)'!DA80/'Exports - Data (Raw)'!CX80</f>
        <v>60.289146644573322</v>
      </c>
      <c r="BQ83" s="50" t="s">
        <v>120</v>
      </c>
      <c r="BR83" s="63">
        <f>'Exports - Data (Raw)'!DA80/'Exports - Data (Raw)'!CZ80</f>
        <v>887.42682926829264</v>
      </c>
      <c r="BS83" s="70" t="s">
        <v>120</v>
      </c>
      <c r="BT83" s="63">
        <f>'Exports - Data (Raw)'!DD80/'Exports - Data (Raw)'!DC80</f>
        <v>1730.0333333333333</v>
      </c>
      <c r="BU83" s="66"/>
    </row>
    <row r="84" spans="1:73" x14ac:dyDescent="0.3">
      <c r="A84" s="68" t="s">
        <v>284</v>
      </c>
      <c r="B84" s="148" t="s">
        <v>350</v>
      </c>
      <c r="C84" s="20" t="s">
        <v>551</v>
      </c>
      <c r="D84" s="62"/>
      <c r="E84" s="67"/>
      <c r="F84" s="62"/>
      <c r="G84" s="67"/>
      <c r="H84" s="62"/>
      <c r="I84" s="63"/>
      <c r="J84" s="62"/>
      <c r="K84" s="50"/>
      <c r="L84" s="62"/>
      <c r="M84" s="50"/>
      <c r="N84" s="62"/>
      <c r="O84" s="50"/>
      <c r="P84" s="62"/>
      <c r="Q84" s="50"/>
      <c r="R84" s="62"/>
      <c r="S84" s="50"/>
      <c r="T84" s="62"/>
      <c r="U84" s="50"/>
      <c r="V84" s="62"/>
      <c r="W84" s="62"/>
      <c r="X84" s="62"/>
      <c r="Y84" s="62"/>
      <c r="Z84" s="62"/>
      <c r="AA84" s="50"/>
      <c r="AB84" s="62"/>
      <c r="AC84" s="62"/>
      <c r="AD84" s="62"/>
      <c r="AE84" s="50"/>
      <c r="AF84" s="62"/>
      <c r="AG84" s="62"/>
      <c r="AH84" s="50"/>
      <c r="AI84" s="62"/>
      <c r="AJ84" s="50" t="s">
        <v>121</v>
      </c>
      <c r="AK84" s="62">
        <f>'Exports - Data (Raw)'!BE81/'Exports - Data (Raw)'!BD81</f>
        <v>0.39988623435722409</v>
      </c>
      <c r="AL84" s="63" t="s">
        <v>121</v>
      </c>
      <c r="AM84" s="63">
        <f>'Exports - Data (Raw)'!BH81/'Exports - Data (Raw)'!BG81</f>
        <v>0.79997827621788953</v>
      </c>
      <c r="AN84" s="50" t="s">
        <v>121</v>
      </c>
      <c r="AO84" s="62">
        <f>'Exports - Data (Raw)'!BK81/'Exports - Data (Raw)'!BJ81</f>
        <v>0.40001175986358556</v>
      </c>
      <c r="AP84" s="50" t="s">
        <v>121</v>
      </c>
      <c r="AQ84" s="64">
        <f>'Exports - Data (Raw)'!BN81/'Exports - Data (Raw)'!BM81</f>
        <v>0.3999157184997893</v>
      </c>
      <c r="AR84" s="50" t="s">
        <v>132</v>
      </c>
      <c r="AS84" s="64">
        <f>'Exports - Data (Raw)'!BQ81/'Exports - Data (Raw)'!BP81</f>
        <v>0.79997739218900132</v>
      </c>
      <c r="AT84" s="63"/>
      <c r="AU84" s="64"/>
      <c r="AV84" s="64"/>
      <c r="AW84" s="62"/>
      <c r="AX84" s="62"/>
      <c r="AY84" s="62"/>
      <c r="AZ84" s="62"/>
      <c r="BA84" s="62"/>
      <c r="BB84" s="62"/>
      <c r="BC84" s="50"/>
      <c r="BD84" s="63"/>
      <c r="BE84" s="50"/>
      <c r="BF84" s="63"/>
      <c r="BG84" s="50"/>
      <c r="BH84" s="63"/>
      <c r="BI84" s="50"/>
      <c r="BJ84" s="63"/>
      <c r="BK84" s="50"/>
      <c r="BL84" s="63"/>
      <c r="BM84" s="50"/>
      <c r="BN84" s="63"/>
      <c r="BO84" s="50"/>
      <c r="BP84" s="63"/>
      <c r="BQ84" s="50"/>
      <c r="BR84" s="63"/>
      <c r="BS84" s="70"/>
      <c r="BT84" s="63"/>
      <c r="BU84" s="66"/>
    </row>
    <row r="85" spans="1:73" x14ac:dyDescent="0.3">
      <c r="A85" s="68" t="s">
        <v>285</v>
      </c>
      <c r="B85" s="148" t="s">
        <v>346</v>
      </c>
      <c r="C85" s="55" t="s">
        <v>2</v>
      </c>
      <c r="D85" s="62"/>
      <c r="E85" s="67"/>
      <c r="F85" s="62"/>
      <c r="G85" s="50"/>
      <c r="H85" s="62"/>
      <c r="I85" s="63"/>
      <c r="J85" s="62"/>
      <c r="K85" s="50"/>
      <c r="L85" s="62"/>
      <c r="M85" s="50"/>
      <c r="N85" s="62"/>
      <c r="O85" s="50"/>
      <c r="P85" s="62"/>
      <c r="Q85" s="50"/>
      <c r="R85" s="62"/>
      <c r="S85" s="50"/>
      <c r="T85" s="62"/>
      <c r="U85" s="50"/>
      <c r="V85" s="62"/>
      <c r="W85" s="62"/>
      <c r="X85" s="62"/>
      <c r="Y85" s="62"/>
      <c r="Z85" s="62"/>
      <c r="AA85" s="50" t="s">
        <v>2</v>
      </c>
      <c r="AB85" s="62">
        <f>'Exports - Data (Raw)'!AP82/'Exports - Data (Raw)'!AO82*$L$152</f>
        <v>7.4112149532710276</v>
      </c>
      <c r="AC85" s="62">
        <f>'Exports - Data (Raw)'!AR82/'Exports - Data (Raw)'!AQ82*$L$152</f>
        <v>4.5713333333333335</v>
      </c>
      <c r="AD85" s="62">
        <f>'Exports - Data (Raw)'!AT82/'Exports - Data (Raw)'!AS82*$L$152</f>
        <v>4.5998511928319274</v>
      </c>
      <c r="AE85" s="50" t="s">
        <v>2</v>
      </c>
      <c r="AF85" s="62">
        <f>'Exports - Data (Raw)'!AW82/'Exports - Data (Raw)'!AV82*$L$152</f>
        <v>6.14271142844472</v>
      </c>
      <c r="AG85" s="62">
        <f>'Exports - Data (Raw)'!AY82/'Exports - Data (Raw)'!AX82*$L$152</f>
        <v>4.4351133869787853</v>
      </c>
      <c r="AH85" s="50" t="s">
        <v>135</v>
      </c>
      <c r="AI85" s="62">
        <f>'Exports - Data (Raw)'!BB82/'Exports - Data (Raw)'!BA82</f>
        <v>0.94730185497470487</v>
      </c>
      <c r="AJ85" s="50"/>
      <c r="AK85" s="62"/>
      <c r="AL85" s="63"/>
      <c r="AM85" s="63"/>
      <c r="AN85" s="50"/>
      <c r="AO85" s="62"/>
      <c r="AP85" s="50"/>
      <c r="AQ85" s="64"/>
      <c r="AR85" s="50"/>
      <c r="AS85" s="64"/>
      <c r="AT85" s="63"/>
      <c r="AU85" s="64"/>
      <c r="AV85" s="64"/>
      <c r="AW85" s="63"/>
      <c r="AX85" s="62"/>
      <c r="AY85" s="62"/>
      <c r="AZ85" s="62"/>
      <c r="BA85" s="62"/>
      <c r="BB85" s="62"/>
      <c r="BC85" s="50"/>
      <c r="BD85" s="63"/>
      <c r="BE85" s="50"/>
      <c r="BF85" s="63"/>
      <c r="BG85" s="50"/>
      <c r="BH85" s="63"/>
      <c r="BI85" s="50"/>
      <c r="BJ85" s="63"/>
      <c r="BK85" s="50"/>
      <c r="BL85" s="63"/>
      <c r="BM85" s="50"/>
      <c r="BN85" s="63"/>
      <c r="BO85" s="50"/>
      <c r="BP85" s="63"/>
      <c r="BQ85" s="50"/>
      <c r="BR85" s="63"/>
      <c r="BS85" s="70"/>
      <c r="BT85" s="63"/>
      <c r="BU85" s="66"/>
    </row>
    <row r="86" spans="1:73" x14ac:dyDescent="0.3">
      <c r="A86" s="72" t="s">
        <v>216</v>
      </c>
      <c r="B86" s="148" t="s">
        <v>350</v>
      </c>
      <c r="C86" s="55" t="s">
        <v>551</v>
      </c>
      <c r="D86" s="62">
        <f>'Exports - Data (Raw)'!D83/'Exports - Data (Raw)'!C83</f>
        <v>93.84615384615384</v>
      </c>
      <c r="E86" s="67" t="s">
        <v>121</v>
      </c>
      <c r="F86" s="62">
        <f>'Exports - Data (Raw)'!G83/'Exports - Data (Raw)'!F83</f>
        <v>23.333333333333332</v>
      </c>
      <c r="G86" s="67" t="s">
        <v>121</v>
      </c>
      <c r="H86" s="62">
        <f>'Exports - Data (Raw)'!J83/'Exports - Data (Raw)'!I83</f>
        <v>5.6535433070866139</v>
      </c>
      <c r="I86" s="62" t="s">
        <v>121</v>
      </c>
      <c r="J86" s="62">
        <f>'Exports - Data (Raw)'!M83/'Exports - Data (Raw)'!L83</f>
        <v>33.391494002181027</v>
      </c>
      <c r="K86" s="67" t="s">
        <v>121</v>
      </c>
      <c r="L86" s="62">
        <f>'Exports - Data (Raw)'!P83/'Exports - Data (Raw)'!O83</f>
        <v>43.80952380952381</v>
      </c>
      <c r="M86" s="67" t="s">
        <v>121</v>
      </c>
      <c r="N86" s="62">
        <f>'Exports - Data (Raw)'!S83/'Exports - Data (Raw)'!R83</f>
        <v>46.451612903225808</v>
      </c>
      <c r="O86" s="67" t="s">
        <v>121</v>
      </c>
      <c r="P86" s="62">
        <f>'Exports - Data (Raw)'!V83/'Exports - Data (Raw)'!U83</f>
        <v>50</v>
      </c>
      <c r="Q86" s="67" t="s">
        <v>121</v>
      </c>
      <c r="R86" s="62">
        <f>'Exports - Data (Raw)'!Y83/'Exports - Data (Raw)'!X83</f>
        <v>30</v>
      </c>
      <c r="S86" s="67" t="s">
        <v>121</v>
      </c>
      <c r="T86" s="62">
        <f>'Exports - Data (Raw)'!AB83/'Exports - Data (Raw)'!AA83</f>
        <v>30.833333333333332</v>
      </c>
      <c r="U86" s="50"/>
      <c r="V86" s="62"/>
      <c r="W86" s="62"/>
      <c r="X86" s="62"/>
      <c r="Y86" s="62"/>
      <c r="Z86" s="62"/>
      <c r="AA86" s="50"/>
      <c r="AB86" s="62"/>
      <c r="AC86" s="62"/>
      <c r="AD86" s="62"/>
      <c r="AE86" s="50"/>
      <c r="AF86" s="62"/>
      <c r="AG86" s="62"/>
      <c r="AH86" s="63"/>
      <c r="AI86" s="62"/>
      <c r="AJ86" s="50"/>
      <c r="AK86" s="62"/>
      <c r="AL86" s="63"/>
      <c r="AM86" s="63"/>
      <c r="AN86" s="63"/>
      <c r="AO86" s="62"/>
      <c r="AP86" s="63"/>
      <c r="AQ86" s="64"/>
      <c r="AR86" s="50"/>
      <c r="AS86" s="64"/>
      <c r="AT86" s="50"/>
      <c r="AU86" s="64"/>
      <c r="AV86" s="64"/>
      <c r="AW86" s="50"/>
      <c r="AX86" s="62"/>
      <c r="AY86" s="62"/>
      <c r="AZ86" s="62"/>
      <c r="BA86" s="62"/>
      <c r="BB86" s="62"/>
      <c r="BC86" s="50"/>
      <c r="BD86" s="63"/>
      <c r="BE86" s="50"/>
      <c r="BF86" s="63"/>
      <c r="BG86" s="50"/>
      <c r="BH86" s="63"/>
      <c r="BI86" s="50"/>
      <c r="BJ86" s="63"/>
      <c r="BK86" s="50"/>
      <c r="BL86" s="63"/>
      <c r="BM86" s="50"/>
      <c r="BN86" s="63"/>
      <c r="BO86" s="50"/>
      <c r="BP86" s="63"/>
      <c r="BQ86" s="50"/>
      <c r="BR86" s="63"/>
      <c r="BS86" s="69"/>
      <c r="BT86" s="63"/>
    </row>
    <row r="87" spans="1:73" x14ac:dyDescent="0.3">
      <c r="A87" s="68" t="s">
        <v>286</v>
      </c>
      <c r="B87" s="148" t="s">
        <v>346</v>
      </c>
      <c r="C87" s="55" t="s">
        <v>2</v>
      </c>
      <c r="D87" s="62"/>
      <c r="E87" s="67"/>
      <c r="F87" s="62"/>
      <c r="G87" s="50"/>
      <c r="H87" s="62"/>
      <c r="I87" s="63"/>
      <c r="J87" s="62"/>
      <c r="K87" s="50"/>
      <c r="L87" s="62"/>
      <c r="M87" s="50"/>
      <c r="N87" s="62"/>
      <c r="O87" s="50"/>
      <c r="P87" s="62"/>
      <c r="Q87" s="50"/>
      <c r="R87" s="62"/>
      <c r="S87" s="50"/>
      <c r="T87" s="62"/>
      <c r="U87" s="50"/>
      <c r="V87" s="62"/>
      <c r="W87" s="62"/>
      <c r="X87" s="62"/>
      <c r="Y87" s="62"/>
      <c r="Z87" s="62"/>
      <c r="AA87" s="50"/>
      <c r="AB87" s="62"/>
      <c r="AC87" s="62"/>
      <c r="AD87" s="62"/>
      <c r="AE87" s="50"/>
      <c r="AF87" s="62"/>
      <c r="AG87" s="62"/>
      <c r="AH87" s="50"/>
      <c r="AI87" s="62"/>
      <c r="AJ87" s="50"/>
      <c r="AK87" s="62"/>
      <c r="AL87" s="63"/>
      <c r="AM87" s="63"/>
      <c r="AN87" s="50"/>
      <c r="AO87" s="62"/>
      <c r="AP87" s="50"/>
      <c r="AQ87" s="64"/>
      <c r="AR87" s="50"/>
      <c r="AS87" s="64"/>
      <c r="AT87" s="63"/>
      <c r="AU87" s="64"/>
      <c r="AV87" s="64"/>
      <c r="AW87" s="63"/>
      <c r="AX87" s="62"/>
      <c r="AY87" s="62"/>
      <c r="AZ87" s="62"/>
      <c r="BA87" s="62"/>
      <c r="BB87" s="62"/>
      <c r="BC87" s="50"/>
      <c r="BD87" s="63"/>
      <c r="BE87" s="50"/>
      <c r="BF87" s="63"/>
      <c r="BG87" s="50"/>
      <c r="BH87" s="63"/>
      <c r="BI87" s="50"/>
      <c r="BJ87" s="63"/>
      <c r="BK87" s="50" t="s">
        <v>287</v>
      </c>
      <c r="BL87" s="63">
        <f>'Exports - Data (Raw)'!CV84/'Exports - Data (Raw)'!CS84</f>
        <v>5.7763269940391715E-2</v>
      </c>
      <c r="BM87" s="50" t="s">
        <v>120</v>
      </c>
      <c r="BN87" s="63">
        <f>'Exports - Data (Raw)'!CV84/'Exports - Data (Raw)'!CU84</f>
        <v>0.85504201680672265</v>
      </c>
      <c r="BO87" s="50"/>
      <c r="BP87" s="63"/>
      <c r="BQ87" s="50" t="s">
        <v>120</v>
      </c>
      <c r="BR87" s="63">
        <f>'Exports - Data (Raw)'!DA84/'Exports - Data (Raw)'!CZ84</f>
        <v>0.63157894736842102</v>
      </c>
      <c r="BS87" s="70"/>
      <c r="BT87" s="63"/>
      <c r="BU87" s="66"/>
    </row>
    <row r="88" spans="1:73" x14ac:dyDescent="0.3">
      <c r="A88" s="68" t="s">
        <v>222</v>
      </c>
      <c r="B88" s="148" t="s">
        <v>346</v>
      </c>
      <c r="C88" s="55" t="s">
        <v>2</v>
      </c>
      <c r="D88" s="62"/>
      <c r="E88" s="67"/>
      <c r="F88" s="62"/>
      <c r="G88" s="50"/>
      <c r="H88" s="62"/>
      <c r="I88" s="63"/>
      <c r="J88" s="62"/>
      <c r="K88" s="50"/>
      <c r="L88" s="62"/>
      <c r="M88" s="50"/>
      <c r="N88" s="62"/>
      <c r="O88" s="50"/>
      <c r="P88" s="62"/>
      <c r="Q88" s="50"/>
      <c r="R88" s="62"/>
      <c r="S88" s="50"/>
      <c r="T88" s="62"/>
      <c r="U88" s="55" t="s">
        <v>2</v>
      </c>
      <c r="V88" s="62">
        <f>'Exports - Data (Raw)'!AE85/'Exports - Data (Raw)'!AD85/25/$F$192</f>
        <v>13.82716049382716</v>
      </c>
      <c r="W88" s="62">
        <f>'Exports - Data (Raw)'!AG85/'Exports - Data (Raw)'!AF85/25/$F$192</f>
        <v>13.82716049382716</v>
      </c>
      <c r="X88" s="62">
        <f>'Exports - Data (Raw)'!AI85/'Exports - Data (Raw)'!AH85/25/$F$192</f>
        <v>13.82716049382716</v>
      </c>
      <c r="Y88" s="62">
        <f>'Exports - Data (Raw)'!AK85/'Exports - Data (Raw)'!AJ85/25/$F$192</f>
        <v>13.82716049382716</v>
      </c>
      <c r="Z88" s="62">
        <f>'Exports - Data (Raw)'!AM85/'Exports - Data (Raw)'!AL85/25/$F$192</f>
        <v>15.209876543209877</v>
      </c>
      <c r="AA88" s="50"/>
      <c r="AB88" s="62"/>
      <c r="AC88" s="62"/>
      <c r="AD88" s="62"/>
      <c r="AE88" s="50"/>
      <c r="AF88" s="62"/>
      <c r="AG88" s="62"/>
      <c r="AH88" s="50"/>
      <c r="AI88" s="62"/>
      <c r="AJ88" s="55" t="s">
        <v>2</v>
      </c>
      <c r="AK88" s="62">
        <f>'Exports - Data (Raw)'!BE85/'Exports - Data (Raw)'!BD85/$F$192</f>
        <v>13.794096982364158</v>
      </c>
      <c r="AL88" s="55" t="s">
        <v>2</v>
      </c>
      <c r="AM88" s="63">
        <f>'Exports - Data (Raw)'!BH85/'Exports - Data (Raw)'!BG85/$F$192</f>
        <v>9.4026686619279189</v>
      </c>
      <c r="AN88" s="55" t="s">
        <v>2</v>
      </c>
      <c r="AO88" s="62">
        <f>'Exports - Data (Raw)'!BK85/'Exports - Data (Raw)'!BJ85/$F$192</f>
        <v>13.82716049382716</v>
      </c>
      <c r="AP88" s="55" t="s">
        <v>2</v>
      </c>
      <c r="AQ88" s="64">
        <f>'Exports - Data (Raw)'!BN85/'Exports - Data (Raw)'!BM85/$F$192</f>
        <v>13.82716049382716</v>
      </c>
      <c r="AR88" s="55" t="s">
        <v>2</v>
      </c>
      <c r="AS88" s="64">
        <f>'Exports - Data (Raw)'!BQ85/'Exports - Data (Raw)'!BP85/$F$192</f>
        <v>9.4010422408914156</v>
      </c>
      <c r="AT88" s="63"/>
      <c r="AU88" s="64"/>
      <c r="AV88" s="64"/>
      <c r="AW88" s="63"/>
      <c r="AX88" s="62"/>
      <c r="AY88" s="62"/>
      <c r="AZ88" s="62"/>
      <c r="BA88" s="62"/>
      <c r="BB88" s="62"/>
      <c r="BC88" s="50"/>
      <c r="BD88" s="63"/>
      <c r="BE88" s="50"/>
      <c r="BF88" s="63"/>
      <c r="BG88" s="50"/>
      <c r="BH88" s="63"/>
      <c r="BI88" s="50"/>
      <c r="BJ88" s="63"/>
      <c r="BK88" s="50"/>
      <c r="BL88" s="63"/>
      <c r="BM88" s="50"/>
      <c r="BN88" s="63"/>
      <c r="BO88" s="50"/>
      <c r="BP88" s="63"/>
      <c r="BQ88" s="50"/>
      <c r="BR88" s="63"/>
      <c r="BS88" s="70"/>
      <c r="BT88" s="63"/>
      <c r="BU88" s="66"/>
    </row>
    <row r="89" spans="1:73" x14ac:dyDescent="0.3">
      <c r="A89" s="68" t="s">
        <v>288</v>
      </c>
      <c r="B89" s="148" t="s">
        <v>338</v>
      </c>
      <c r="C89" s="55" t="s">
        <v>545</v>
      </c>
      <c r="D89" s="62"/>
      <c r="E89" s="67"/>
      <c r="F89" s="62"/>
      <c r="G89" s="50"/>
      <c r="H89" s="62"/>
      <c r="I89" s="63"/>
      <c r="J89" s="62"/>
      <c r="K89" s="50"/>
      <c r="L89" s="62"/>
      <c r="M89" s="50"/>
      <c r="N89" s="62"/>
      <c r="O89" s="50"/>
      <c r="P89" s="62"/>
      <c r="Q89" s="50"/>
      <c r="R89" s="62"/>
      <c r="S89" s="50"/>
      <c r="T89" s="62"/>
      <c r="U89" s="67"/>
      <c r="V89" s="62"/>
      <c r="W89" s="62"/>
      <c r="X89" s="62"/>
      <c r="Y89" s="62"/>
      <c r="Z89" s="62"/>
      <c r="AA89" s="50" t="s">
        <v>252</v>
      </c>
      <c r="AB89" s="62">
        <f>'Exports - Data (Raw)'!AP86/'Exports - Data (Raw)'!AO86</f>
        <v>1.1738355513307985</v>
      </c>
      <c r="AC89" s="62">
        <f>'Exports - Data (Raw)'!AR86/'Exports - Data (Raw)'!AQ86</f>
        <v>1.183662797114821</v>
      </c>
      <c r="AD89" s="62">
        <f>'Exports - Data (Raw)'!AT86/'Exports - Data (Raw)'!AS86</f>
        <v>1.1572631471727901</v>
      </c>
      <c r="AE89" s="50" t="s">
        <v>252</v>
      </c>
      <c r="AF89" s="62">
        <f>'Exports - Data (Raw)'!AW86/'Exports - Data (Raw)'!AV86</f>
        <v>0.88657357947296689</v>
      </c>
      <c r="AG89" s="62">
        <f>'Exports - Data (Raw)'!AY86/'Exports - Data (Raw)'!AX86</f>
        <v>0.93458272811223198</v>
      </c>
      <c r="AH89" s="50" t="s">
        <v>252</v>
      </c>
      <c r="AI89" s="62">
        <f>'Exports - Data (Raw)'!BB86/'Exports - Data (Raw)'!BA86</f>
        <v>1.1164480319265055</v>
      </c>
      <c r="AJ89" s="50"/>
      <c r="AK89" s="62"/>
      <c r="AL89" s="63"/>
      <c r="AM89" s="63"/>
      <c r="AN89" s="50"/>
      <c r="AO89" s="62"/>
      <c r="AP89" s="50"/>
      <c r="AQ89" s="64"/>
      <c r="AR89" s="50"/>
      <c r="AS89" s="64"/>
      <c r="AT89" s="63"/>
      <c r="AU89" s="64"/>
      <c r="AV89" s="64"/>
      <c r="AW89" s="63"/>
      <c r="AX89" s="62"/>
      <c r="AY89" s="62"/>
      <c r="AZ89" s="62"/>
      <c r="BA89" s="62"/>
      <c r="BB89" s="62"/>
      <c r="BC89" s="50"/>
      <c r="BD89" s="63"/>
      <c r="BE89" s="50"/>
      <c r="BF89" s="63"/>
      <c r="BG89" s="50"/>
      <c r="BH89" s="63"/>
      <c r="BI89" s="50"/>
      <c r="BJ89" s="63"/>
      <c r="BK89" s="50"/>
      <c r="BL89" s="63"/>
      <c r="BM89" s="50"/>
      <c r="BN89" s="63"/>
      <c r="BO89" s="50"/>
      <c r="BP89" s="63"/>
      <c r="BQ89" s="50"/>
      <c r="BR89" s="63"/>
      <c r="BS89" s="65"/>
      <c r="BT89" s="63"/>
      <c r="BU89" s="66"/>
    </row>
    <row r="90" spans="1:73" x14ac:dyDescent="0.3">
      <c r="A90" s="68" t="s">
        <v>220</v>
      </c>
      <c r="B90" s="148" t="s">
        <v>346</v>
      </c>
      <c r="C90" s="55" t="s">
        <v>2</v>
      </c>
      <c r="D90" s="62"/>
      <c r="E90" s="67"/>
      <c r="F90" s="62"/>
      <c r="G90" s="50"/>
      <c r="H90" s="62"/>
      <c r="I90" s="63"/>
      <c r="J90" s="62"/>
      <c r="K90" s="50"/>
      <c r="L90" s="62"/>
      <c r="M90" s="50"/>
      <c r="N90" s="62"/>
      <c r="O90" s="50"/>
      <c r="P90" s="62"/>
      <c r="Q90" s="50"/>
      <c r="R90" s="62"/>
      <c r="S90" s="50"/>
      <c r="T90" s="62"/>
      <c r="U90" s="55" t="s">
        <v>2</v>
      </c>
      <c r="V90" s="62">
        <f>'Exports - Data (Raw)'!AE87/'Exports - Data (Raw)'!AD87/25/$F$166</f>
        <v>4.1154304587533481</v>
      </c>
      <c r="W90" s="62">
        <f>'Exports - Data (Raw)'!AG87/'Exports - Data (Raw)'!AF87/25/$F$166</f>
        <v>4.8430106517023237</v>
      </c>
      <c r="X90" s="62">
        <f>'Exports - Data (Raw)'!AI87/'Exports - Data (Raw)'!AH87/25/$F$166</f>
        <v>12.114706810280838</v>
      </c>
      <c r="Y90" s="62">
        <f>'Exports - Data (Raw)'!AK87/'Exports - Data (Raw)'!AJ87/25/$F$166</f>
        <v>10.054552349602789</v>
      </c>
      <c r="Z90" s="62">
        <f>'Exports - Data (Raw)'!AM87/'Exports - Data (Raw)'!AL87/25/$F$166</f>
        <v>8.2519069603099133</v>
      </c>
      <c r="AA90" s="50"/>
      <c r="AB90" s="62"/>
      <c r="AC90" s="62"/>
      <c r="AD90" s="62"/>
      <c r="AE90" s="50"/>
      <c r="AF90" s="62"/>
      <c r="AG90" s="62"/>
      <c r="AH90" s="50"/>
      <c r="AI90" s="62"/>
      <c r="AJ90" s="50" t="s">
        <v>120</v>
      </c>
      <c r="AK90" s="62">
        <f>'Exports - Data (Raw)'!BE87/'Exports - Data (Raw)'!BD87</f>
        <v>9.001121294851794</v>
      </c>
      <c r="AL90" s="63" t="s">
        <v>120</v>
      </c>
      <c r="AM90" s="63">
        <f>'Exports - Data (Raw)'!BH87/'Exports - Data (Raw)'!BG87</f>
        <v>0.71999910055765426</v>
      </c>
      <c r="AN90" s="50" t="s">
        <v>120</v>
      </c>
      <c r="AO90" s="62">
        <f>'Exports - Data (Raw)'!BK87/'Exports - Data (Raw)'!BJ87</f>
        <v>7.9197669521269125</v>
      </c>
      <c r="AP90" s="50" t="s">
        <v>120</v>
      </c>
      <c r="AQ90" s="64">
        <f>'Exports - Data (Raw)'!BN87/'Exports - Data (Raw)'!BM87</f>
        <v>7.2002958736196971</v>
      </c>
      <c r="AR90" s="50" t="s">
        <v>245</v>
      </c>
      <c r="AS90" s="64">
        <f>'Exports - Data (Raw)'!BQ87/'Exports - Data (Raw)'!BP87</f>
        <v>0.24054976643909451</v>
      </c>
      <c r="AT90" s="63" t="s">
        <v>120</v>
      </c>
      <c r="AU90" s="64">
        <f>'Exports - Data (Raw)'!BT87/'Exports - Data (Raw)'!BS87</f>
        <v>7.2062184220753984</v>
      </c>
      <c r="AV90" s="64">
        <f>'Exports - Data (Raw)'!BV87/'Exports - Data (Raw)'!BU87</f>
        <v>6.4429244428338466</v>
      </c>
      <c r="AW90" s="71" t="s">
        <v>120</v>
      </c>
      <c r="AX90" s="62">
        <f>'Exports - Data (Raw)'!BY87/'Exports - Data (Raw)'!BX87</f>
        <v>6.6697124428916954</v>
      </c>
      <c r="AY90" s="62">
        <f>'Exports - Data (Raw)'!CA87/'Exports - Data (Raw)'!BZ87</f>
        <v>7.127143622722401</v>
      </c>
      <c r="AZ90" s="62">
        <f>'Exports - Data (Raw)'!CC87/'Exports - Data (Raw)'!CB87</f>
        <v>7.5070911722141824</v>
      </c>
      <c r="BA90" s="62">
        <f>'Exports - Data (Raw)'!CE87/'Exports - Data (Raw)'!CD87</f>
        <v>7.3573604060913702</v>
      </c>
      <c r="BB90" s="62">
        <f>'Exports - Data (Raw)'!CG87/'Exports - Data (Raw)'!CF87</f>
        <v>5.6940664126292866</v>
      </c>
      <c r="BC90" s="50"/>
      <c r="BD90" s="63"/>
      <c r="BE90" s="50" t="s">
        <v>120</v>
      </c>
      <c r="BF90" s="63">
        <f>'Exports - Data (Raw)'!CL87/'Exports - Data (Raw)'!CK87</f>
        <v>3.326201550387597</v>
      </c>
      <c r="BG90" s="50"/>
      <c r="BH90" s="63"/>
      <c r="BI90" s="50" t="s">
        <v>120</v>
      </c>
      <c r="BJ90" s="63">
        <f>'Exports - Data (Raw)'!CQ87/'Exports - Data (Raw)'!CP87</f>
        <v>5.5701686523286398</v>
      </c>
      <c r="BK90" s="50" t="s">
        <v>57</v>
      </c>
      <c r="BL90" s="63">
        <f>'Exports - Data (Raw)'!CV87/'Exports - Data (Raw)'!CS87</f>
        <v>0.2929481397274154</v>
      </c>
      <c r="BM90" s="50" t="s">
        <v>120</v>
      </c>
      <c r="BN90" s="63">
        <f>'Exports - Data (Raw)'!CV87/'Exports - Data (Raw)'!CU87</f>
        <v>7.2746241178275541</v>
      </c>
      <c r="BO90" s="50" t="s">
        <v>57</v>
      </c>
      <c r="BP90" s="63">
        <f>'Exports - Data (Raw)'!DA87/'Exports - Data (Raw)'!CX87</f>
        <v>0.25061107521141796</v>
      </c>
      <c r="BQ90" s="50" t="s">
        <v>120</v>
      </c>
      <c r="BR90" s="63">
        <f>'Exports - Data (Raw)'!DA87/'Exports - Data (Raw)'!CZ87</f>
        <v>5.6384323640960812</v>
      </c>
      <c r="BS90" s="70"/>
      <c r="BT90" s="63"/>
      <c r="BU90" s="66"/>
    </row>
    <row r="91" spans="1:73" x14ac:dyDescent="0.3">
      <c r="A91" s="68" t="s">
        <v>478</v>
      </c>
      <c r="B91" s="148" t="s">
        <v>346</v>
      </c>
      <c r="C91" s="55" t="s">
        <v>2</v>
      </c>
      <c r="D91" s="62"/>
      <c r="E91" s="67"/>
      <c r="F91" s="62"/>
      <c r="G91" s="50"/>
      <c r="H91" s="62"/>
      <c r="I91" s="63"/>
      <c r="J91" s="62"/>
      <c r="K91" s="50"/>
      <c r="L91" s="62"/>
      <c r="M91" s="50"/>
      <c r="N91" s="62"/>
      <c r="O91" s="50"/>
      <c r="P91" s="62"/>
      <c r="Q91" s="50"/>
      <c r="R91" s="62"/>
      <c r="S91" s="50"/>
      <c r="T91" s="62"/>
      <c r="U91" s="67"/>
      <c r="V91" s="62"/>
      <c r="W91" s="62"/>
      <c r="X91" s="62"/>
      <c r="Y91" s="62"/>
      <c r="Z91" s="62"/>
      <c r="AA91" s="50"/>
      <c r="AB91" s="62"/>
      <c r="AC91" s="62"/>
      <c r="AD91" s="62"/>
      <c r="AE91" s="50"/>
      <c r="AF91" s="62"/>
      <c r="AG91" s="62"/>
      <c r="AH91" s="50"/>
      <c r="AI91" s="62"/>
      <c r="AJ91" s="50"/>
      <c r="AK91" s="62"/>
      <c r="AL91" s="63"/>
      <c r="AM91" s="63"/>
      <c r="AN91" s="50"/>
      <c r="AO91" s="62"/>
      <c r="AP91" s="50"/>
      <c r="AQ91" s="64"/>
      <c r="AR91" s="50"/>
      <c r="AS91" s="64"/>
      <c r="AT91" s="63"/>
      <c r="AU91" s="64"/>
      <c r="AV91" s="64"/>
      <c r="AW91" s="71" t="s">
        <v>120</v>
      </c>
      <c r="AX91" s="62">
        <f>'Exports - Data (Raw)'!BY88/'Exports - Data (Raw)'!BX88</f>
        <v>10.070432357043236</v>
      </c>
      <c r="AY91" s="62">
        <f>'Exports - Data (Raw)'!CA88/'Exports - Data (Raw)'!BZ88</f>
        <v>9.9310064935064943</v>
      </c>
      <c r="AZ91" s="62">
        <f>'Exports - Data (Raw)'!CC88/'Exports - Data (Raw)'!CB88</f>
        <v>12.231987331749803</v>
      </c>
      <c r="BA91" s="62">
        <f>'Exports - Data (Raw)'!CE88/'Exports - Data (Raw)'!CD88</f>
        <v>12.04360257326662</v>
      </c>
      <c r="BB91" s="62">
        <f>'Exports - Data (Raw)'!CG88/'Exports - Data (Raw)'!CF88</f>
        <v>13.340720221606649</v>
      </c>
      <c r="BC91" s="50"/>
      <c r="BD91" s="63"/>
      <c r="BE91" s="50"/>
      <c r="BF91" s="63"/>
      <c r="BG91" s="50"/>
      <c r="BH91" s="63"/>
      <c r="BI91" s="50"/>
      <c r="BJ91" s="63"/>
      <c r="BK91" s="50" t="s">
        <v>135</v>
      </c>
      <c r="BL91" s="63">
        <f>'Exports - Data (Raw)'!CV88/'Exports - Data (Raw)'!CS88</f>
        <v>0.4880441446965052</v>
      </c>
      <c r="BM91" s="50" t="s">
        <v>120</v>
      </c>
      <c r="BN91" s="63">
        <f>'Exports - Data (Raw)'!CV88/'Exports - Data (Raw)'!CU88</f>
        <v>11.536231884057971</v>
      </c>
      <c r="BO91" s="50" t="s">
        <v>135</v>
      </c>
      <c r="BP91" s="63">
        <f>'Exports - Data (Raw)'!DA88/'Exports - Data (Raw)'!CX88</f>
        <v>0.47037484885126962</v>
      </c>
      <c r="BQ91" s="50" t="s">
        <v>120</v>
      </c>
      <c r="BR91" s="63">
        <f>'Exports - Data (Raw)'!DA88/'Exports - Data (Raw)'!CZ88</f>
        <v>11.114285714285714</v>
      </c>
      <c r="BS91" s="70"/>
      <c r="BT91" s="63"/>
      <c r="BU91" s="66"/>
    </row>
    <row r="92" spans="1:73" x14ac:dyDescent="0.3">
      <c r="A92" s="68" t="s">
        <v>479</v>
      </c>
      <c r="B92" s="148" t="s">
        <v>346</v>
      </c>
      <c r="C92" s="55" t="s">
        <v>2</v>
      </c>
      <c r="D92" s="62"/>
      <c r="E92" s="67"/>
      <c r="F92" s="62"/>
      <c r="G92" s="50"/>
      <c r="H92" s="62"/>
      <c r="I92" s="63"/>
      <c r="J92" s="62"/>
      <c r="K92" s="50"/>
      <c r="L92" s="62"/>
      <c r="M92" s="50"/>
      <c r="N92" s="62"/>
      <c r="O92" s="50"/>
      <c r="P92" s="62"/>
      <c r="Q92" s="50"/>
      <c r="R92" s="62"/>
      <c r="S92" s="50"/>
      <c r="T92" s="62"/>
      <c r="U92" s="67"/>
      <c r="V92" s="62"/>
      <c r="W92" s="62"/>
      <c r="X92" s="62"/>
      <c r="Y92" s="62"/>
      <c r="Z92" s="62"/>
      <c r="AA92" s="50"/>
      <c r="AB92" s="62"/>
      <c r="AC92" s="62"/>
      <c r="AD92" s="62"/>
      <c r="AE92" s="50"/>
      <c r="AF92" s="62"/>
      <c r="AG92" s="62"/>
      <c r="AH92" s="50"/>
      <c r="AI92" s="62"/>
      <c r="AJ92" s="50" t="s">
        <v>120</v>
      </c>
      <c r="AK92" s="62">
        <f>'Exports - Data (Raw)'!BE89/'Exports - Data (Raw)'!BD89</f>
        <v>21.638649425287355</v>
      </c>
      <c r="AL92" s="63"/>
      <c r="AM92" s="63"/>
      <c r="AN92" s="50"/>
      <c r="AO92" s="62"/>
      <c r="AP92" s="50"/>
      <c r="AQ92" s="64"/>
      <c r="AR92" s="50"/>
      <c r="AS92" s="64"/>
      <c r="AT92" s="63"/>
      <c r="AU92" s="64"/>
      <c r="AV92" s="64"/>
      <c r="AW92" s="71" t="s">
        <v>120</v>
      </c>
      <c r="AX92" s="62">
        <f>'Exports - Data (Raw)'!BY89/'Exports - Data (Raw)'!BX89</f>
        <v>25.491789109766639</v>
      </c>
      <c r="AY92" s="62">
        <f>'Exports - Data (Raw)'!CA89/'Exports - Data (Raw)'!BZ89</f>
        <v>14.778197762322346</v>
      </c>
      <c r="AZ92" s="62">
        <f>'Exports - Data (Raw)'!CC89/'Exports - Data (Raw)'!CB89</f>
        <v>22.488856729377712</v>
      </c>
      <c r="BA92" s="62">
        <f>'Exports - Data (Raw)'!CE89/'Exports - Data (Raw)'!CD89</f>
        <v>20.803643245800803</v>
      </c>
      <c r="BB92" s="62">
        <f>'Exports - Data (Raw)'!CG89/'Exports - Data (Raw)'!CF89</f>
        <v>20.888888888888889</v>
      </c>
      <c r="BC92" s="50"/>
      <c r="BD92" s="63"/>
      <c r="BE92" s="50" t="s">
        <v>120</v>
      </c>
      <c r="BF92" s="63">
        <f>'Exports - Data (Raw)'!CL89/'Exports - Data (Raw)'!CK89</f>
        <v>17.439198855507868</v>
      </c>
      <c r="BG92" s="50"/>
      <c r="BH92" s="63"/>
      <c r="BI92" s="50" t="s">
        <v>120</v>
      </c>
      <c r="BJ92" s="63">
        <f>'Exports - Data (Raw)'!CQ89/'Exports - Data (Raw)'!CP89</f>
        <v>24.692406143344709</v>
      </c>
      <c r="BK92" s="50" t="s">
        <v>289</v>
      </c>
      <c r="BL92" s="63">
        <f>'Exports - Data (Raw)'!CV89/'Exports - Data (Raw)'!CS89</f>
        <v>0.4713803694905509</v>
      </c>
      <c r="BM92" s="50" t="s">
        <v>120</v>
      </c>
      <c r="BN92" s="63">
        <f>'Exports - Data (Raw)'!CV89/'Exports - Data (Raw)'!CU89</f>
        <v>22.657454545454545</v>
      </c>
      <c r="BO92" s="50" t="s">
        <v>289</v>
      </c>
      <c r="BP92" s="63">
        <f>'Exports - Data (Raw)'!DA89/'Exports - Data (Raw)'!CX89</f>
        <v>0.10433391255120575</v>
      </c>
      <c r="BQ92" s="50" t="s">
        <v>120</v>
      </c>
      <c r="BR92" s="63">
        <f>'Exports - Data (Raw)'!DA89/'Exports - Data (Raw)'!CZ89</f>
        <v>12.565814393939394</v>
      </c>
      <c r="BS92" s="70"/>
      <c r="BT92" s="63"/>
      <c r="BU92" s="66"/>
    </row>
    <row r="93" spans="1:73" x14ac:dyDescent="0.3">
      <c r="A93" s="68" t="s">
        <v>221</v>
      </c>
      <c r="B93" s="148" t="s">
        <v>346</v>
      </c>
      <c r="C93" s="55" t="s">
        <v>2</v>
      </c>
      <c r="D93" s="62"/>
      <c r="E93" s="67"/>
      <c r="F93" s="62"/>
      <c r="G93" s="50"/>
      <c r="H93" s="62"/>
      <c r="I93" s="63"/>
      <c r="J93" s="62"/>
      <c r="K93" s="50"/>
      <c r="L93" s="62"/>
      <c r="M93" s="50"/>
      <c r="N93" s="62"/>
      <c r="O93" s="50"/>
      <c r="P93" s="62"/>
      <c r="Q93" s="50"/>
      <c r="R93" s="62"/>
      <c r="S93" s="50"/>
      <c r="T93" s="62"/>
      <c r="U93" s="55" t="s">
        <v>2</v>
      </c>
      <c r="V93" s="62">
        <f>'Exports - Data (Raw)'!AE90/'Exports - Data (Raw)'!AD90/25/$F$166</f>
        <v>12.192577405629994</v>
      </c>
      <c r="W93" s="62">
        <f>'Exports - Data (Raw)'!AG90/'Exports - Data (Raw)'!AF90/25/$F$166</f>
        <v>12.192577405629994</v>
      </c>
      <c r="X93" s="62">
        <f>'Exports - Data (Raw)'!AI90/'Exports - Data (Raw)'!AH90/25/$F$166</f>
        <v>11.990745286416459</v>
      </c>
      <c r="Y93" s="62">
        <f>'Exports - Data (Raw)'!AK90/'Exports - Data (Raw)'!AJ90/25/$F$166</f>
        <v>12.190935184437073</v>
      </c>
      <c r="Z93" s="62">
        <f>'Exports - Data (Raw)'!AM90/'Exports - Data (Raw)'!AL90/25/$F$166</f>
        <v>12.977840284483923</v>
      </c>
      <c r="AA93" s="50"/>
      <c r="AB93" s="62"/>
      <c r="AC93" s="62"/>
      <c r="AD93" s="62"/>
      <c r="AE93" s="50"/>
      <c r="AF93" s="62"/>
      <c r="AG93" s="62"/>
      <c r="AH93" s="50"/>
      <c r="AI93" s="62"/>
      <c r="AJ93" s="50" t="s">
        <v>120</v>
      </c>
      <c r="AK93" s="62">
        <f>'Exports - Data (Raw)'!BE90/'Exports - Data (Raw)'!BD90</f>
        <v>36.002671579917092</v>
      </c>
      <c r="AL93" s="63" t="s">
        <v>120</v>
      </c>
      <c r="AM93" s="63">
        <f>'Exports - Data (Raw)'!BH90/'Exports - Data (Raw)'!BG90</f>
        <v>2.2000000000000002</v>
      </c>
      <c r="AN93" s="50" t="s">
        <v>120</v>
      </c>
      <c r="AO93" s="62">
        <f>'Exports - Data (Raw)'!BK90/'Exports - Data (Raw)'!BJ90</f>
        <v>25.200085233326231</v>
      </c>
      <c r="AP93" s="50"/>
      <c r="AQ93" s="64">
        <f>'Exports - Data (Raw)'!BN90/'Exports - Data (Raw)'!BM90</f>
        <v>21.600093406360124</v>
      </c>
      <c r="AR93" s="50"/>
      <c r="AS93" s="64"/>
      <c r="AT93" s="63" t="s">
        <v>120</v>
      </c>
      <c r="AU93" s="64">
        <f>'Exports - Data (Raw)'!BT90/'Exports - Data (Raw)'!BS90</f>
        <v>30.733658990462899</v>
      </c>
      <c r="AV93" s="64">
        <f>'Exports - Data (Raw)'!BV90/'Exports - Data (Raw)'!BU90</f>
        <v>26.436478815818358</v>
      </c>
      <c r="AW93" s="62" t="s">
        <v>120</v>
      </c>
      <c r="AX93" s="62">
        <f>'Exports - Data (Raw)'!BY90/'Exports - Data (Raw)'!BX90</f>
        <v>31.449762513701131</v>
      </c>
      <c r="AY93" s="62">
        <f>'Exports - Data (Raw)'!CA90/'Exports - Data (Raw)'!BZ90</f>
        <v>30.907711654699607</v>
      </c>
      <c r="AZ93" s="62">
        <f>'Exports - Data (Raw)'!CC90/'Exports - Data (Raw)'!CB90</f>
        <v>31.731678000948918</v>
      </c>
      <c r="BA93" s="62">
        <f>'Exports - Data (Raw)'!CE90/'Exports - Data (Raw)'!CD90</f>
        <v>24.275890915174838</v>
      </c>
      <c r="BB93" s="62">
        <f>'Exports - Data (Raw)'!CG90/'Exports - Data (Raw)'!CF90</f>
        <v>30.773026051028896</v>
      </c>
      <c r="BC93" s="50"/>
      <c r="BD93" s="63"/>
      <c r="BE93" s="50" t="s">
        <v>120</v>
      </c>
      <c r="BF93" s="63">
        <f>'Exports - Data (Raw)'!CL90/'Exports - Data (Raw)'!CK90</f>
        <v>33.837000213604675</v>
      </c>
      <c r="BG93" s="50"/>
      <c r="BH93" s="63"/>
      <c r="BI93" s="50" t="s">
        <v>120</v>
      </c>
      <c r="BJ93" s="63">
        <f>'Exports - Data (Raw)'!CQ90/'Exports - Data (Raw)'!CP90</f>
        <v>36.876375225162811</v>
      </c>
      <c r="BK93" s="50"/>
      <c r="BL93" s="63"/>
      <c r="BM93" s="50" t="s">
        <v>120</v>
      </c>
      <c r="BN93" s="63">
        <f>'Exports - Data (Raw)'!CV90/'Exports - Data (Raw)'!CU90</f>
        <v>32.038269771389167</v>
      </c>
      <c r="BO93" s="50"/>
      <c r="BP93" s="63"/>
      <c r="BQ93" s="50" t="s">
        <v>120</v>
      </c>
      <c r="BR93" s="63">
        <f>'Exports - Data (Raw)'!DA90/'Exports - Data (Raw)'!CZ90</f>
        <v>31.658988190698352</v>
      </c>
      <c r="BS93" s="70"/>
      <c r="BT93" s="63"/>
      <c r="BU93" s="66"/>
    </row>
    <row r="94" spans="1:73" x14ac:dyDescent="0.3">
      <c r="A94" s="68" t="s">
        <v>218</v>
      </c>
      <c r="B94" s="148" t="s">
        <v>346</v>
      </c>
      <c r="C94" s="55" t="s">
        <v>2</v>
      </c>
      <c r="D94" s="62"/>
      <c r="E94" s="67"/>
      <c r="F94" s="62"/>
      <c r="G94" s="50"/>
      <c r="H94" s="62"/>
      <c r="I94" s="63"/>
      <c r="J94" s="62"/>
      <c r="K94" s="50"/>
      <c r="L94" s="62"/>
      <c r="M94" s="50"/>
      <c r="N94" s="62"/>
      <c r="O94" s="50"/>
      <c r="P94" s="62"/>
      <c r="Q94" s="50"/>
      <c r="R94" s="62"/>
      <c r="S94" s="50"/>
      <c r="T94" s="62"/>
      <c r="U94" s="55" t="s">
        <v>2</v>
      </c>
      <c r="V94" s="62">
        <f>'Exports - Data (Raw)'!AE91/'Exports - Data (Raw)'!AD91/25/$F$166</f>
        <v>14.324673957737549</v>
      </c>
      <c r="W94" s="62">
        <f>'Exports - Data (Raw)'!AG91/'Exports - Data (Raw)'!AF91/25/$F$166</f>
        <v>5.6062104706064808</v>
      </c>
      <c r="X94" s="62">
        <f>'Exports - Data (Raw)'!AI91/'Exports - Data (Raw)'!AH91/25/$F$166</f>
        <v>12.192429063361439</v>
      </c>
      <c r="Y94" s="62">
        <f>'Exports - Data (Raw)'!AK91/'Exports - Data (Raw)'!AJ91/25/$F$166</f>
        <v>12.189951873494884</v>
      </c>
      <c r="Z94" s="62">
        <f>'Exports - Data (Raw)'!AM91/'Exports - Data (Raw)'!AL91/25/$F$166</f>
        <v>16.201478638366272</v>
      </c>
      <c r="AA94" s="50"/>
      <c r="AB94" s="62"/>
      <c r="AC94" s="62"/>
      <c r="AD94" s="62"/>
      <c r="AE94" s="50"/>
      <c r="AF94" s="62"/>
      <c r="AG94" s="62"/>
      <c r="AH94" s="50"/>
      <c r="AI94" s="62"/>
      <c r="AJ94" s="50" t="s">
        <v>120</v>
      </c>
      <c r="AK94" s="62">
        <f>'Exports - Data (Raw)'!BE91/'Exports - Data (Raw)'!BD91</f>
        <v>14.404198193800342</v>
      </c>
      <c r="AL94" s="63" t="s">
        <v>120</v>
      </c>
      <c r="AM94" s="63">
        <f>'Exports - Data (Raw)'!BH91/'Exports - Data (Raw)'!BG91</f>
        <v>1.0465886037655265</v>
      </c>
      <c r="AN94" s="50" t="s">
        <v>120</v>
      </c>
      <c r="AO94" s="62">
        <f>'Exports - Data (Raw)'!BK91/'Exports - Data (Raw)'!BJ91</f>
        <v>14.391593786711917</v>
      </c>
      <c r="AP94" s="50" t="s">
        <v>120</v>
      </c>
      <c r="AQ94" s="64">
        <f>'Exports - Data (Raw)'!BN91/'Exports - Data (Raw)'!BM91</f>
        <v>12.960256836045611</v>
      </c>
      <c r="AR94" s="50"/>
      <c r="AS94" s="64"/>
      <c r="AT94" s="63" t="s">
        <v>120</v>
      </c>
      <c r="AU94" s="64">
        <f>'Exports - Data (Raw)'!BT91/'Exports - Data (Raw)'!BS91</f>
        <v>21.451623169955443</v>
      </c>
      <c r="AV94" s="64">
        <f>'Exports - Data (Raw)'!BV91/'Exports - Data (Raw)'!BU91</f>
        <v>20.046112520519326</v>
      </c>
      <c r="AW94" s="62"/>
      <c r="AX94" s="62"/>
      <c r="AY94" s="62"/>
      <c r="AZ94" s="62"/>
      <c r="BA94" s="62"/>
      <c r="BB94" s="62"/>
      <c r="BC94" s="50"/>
      <c r="BD94" s="63"/>
      <c r="BE94" s="50"/>
      <c r="BF94" s="63"/>
      <c r="BG94" s="50"/>
      <c r="BH94" s="63"/>
      <c r="BI94" s="50"/>
      <c r="BJ94" s="63"/>
      <c r="BK94" s="50"/>
      <c r="BL94" s="63"/>
      <c r="BM94" s="50"/>
      <c r="BN94" s="63"/>
      <c r="BO94" s="50"/>
      <c r="BP94" s="63"/>
      <c r="BQ94" s="50"/>
      <c r="BR94" s="63"/>
      <c r="BS94" s="70"/>
      <c r="BT94" s="63"/>
      <c r="BU94" s="66"/>
    </row>
    <row r="95" spans="1:73" x14ac:dyDescent="0.3">
      <c r="A95" s="68" t="s">
        <v>480</v>
      </c>
      <c r="B95" s="148" t="s">
        <v>346</v>
      </c>
      <c r="C95" s="55" t="s">
        <v>2</v>
      </c>
      <c r="D95" s="62"/>
      <c r="E95" s="67"/>
      <c r="F95" s="62"/>
      <c r="G95" s="50"/>
      <c r="H95" s="62"/>
      <c r="I95" s="63"/>
      <c r="J95" s="62"/>
      <c r="K95" s="50"/>
      <c r="L95" s="62"/>
      <c r="M95" s="50"/>
      <c r="N95" s="62"/>
      <c r="O95" s="50"/>
      <c r="P95" s="62"/>
      <c r="Q95" s="50"/>
      <c r="R95" s="62"/>
      <c r="S95" s="50"/>
      <c r="T95" s="62"/>
      <c r="U95" s="55" t="s">
        <v>2</v>
      </c>
      <c r="V95" s="62">
        <f>'Exports - Data (Raw)'!AE92/'Exports - Data (Raw)'!AD92/25/$F$166</f>
        <v>8.128384937086663</v>
      </c>
      <c r="W95" s="62">
        <f>'Exports - Data (Raw)'!AG92/'Exports - Data (Raw)'!AF92/25/$F$166</f>
        <v>8.128384937086663</v>
      </c>
      <c r="X95" s="62">
        <f>'Exports - Data (Raw)'!AI92/'Exports - Data (Raw)'!AH92/25/$F$166</f>
        <v>12.192577405629994</v>
      </c>
      <c r="Y95" s="62">
        <f>'Exports - Data (Raw)'!AK92/'Exports - Data (Raw)'!AJ92/25/$F$166</f>
        <v>12.192577405629994</v>
      </c>
      <c r="Z95" s="62">
        <f>'Exports - Data (Raw)'!AM92/'Exports - Data (Raw)'!AL92/25/$F$166</f>
        <v>13.005415899338661</v>
      </c>
      <c r="AA95" s="50"/>
      <c r="AB95" s="62"/>
      <c r="AC95" s="62"/>
      <c r="AD95" s="62"/>
      <c r="AE95" s="50"/>
      <c r="AF95" s="62"/>
      <c r="AG95" s="62"/>
      <c r="AH95" s="50"/>
      <c r="AI95" s="62"/>
      <c r="AJ95" s="50" t="s">
        <v>57</v>
      </c>
      <c r="AK95" s="62">
        <f>'Exports - Data (Raw)'!BE92/'Exports - Data (Raw)'!BD92</f>
        <v>3.600179694519317</v>
      </c>
      <c r="AL95" s="63" t="s">
        <v>57</v>
      </c>
      <c r="AM95" s="63">
        <f>'Exports - Data (Raw)'!BH92/'Exports - Data (Raw)'!BG92</f>
        <v>3.5987261146496814</v>
      </c>
      <c r="AN95" s="50" t="s">
        <v>57</v>
      </c>
      <c r="AO95" s="62">
        <f>'Exports - Data (Raw)'!BK92/'Exports - Data (Raw)'!BJ92</f>
        <v>3.5995184590690208</v>
      </c>
      <c r="AP95" s="50" t="s">
        <v>57</v>
      </c>
      <c r="AQ95" s="64">
        <f>'Exports - Data (Raw)'!BN92/'Exports - Data (Raw)'!BM92</f>
        <v>3.6000946521533366</v>
      </c>
      <c r="AR95" s="50" t="s">
        <v>135</v>
      </c>
      <c r="AS95" s="64">
        <f>'Exports - Data (Raw)'!BQ92/'Exports - Data (Raw)'!BP92</f>
        <v>2.2002176278563654</v>
      </c>
      <c r="AT95" s="63"/>
      <c r="AU95" s="64"/>
      <c r="AV95" s="64"/>
      <c r="AW95" s="62"/>
      <c r="AX95" s="62"/>
      <c r="AY95" s="62"/>
      <c r="AZ95" s="62"/>
      <c r="BA95" s="62"/>
      <c r="BB95" s="62"/>
      <c r="BC95" s="50"/>
      <c r="BD95" s="63"/>
      <c r="BE95" s="50"/>
      <c r="BF95" s="63"/>
      <c r="BG95" s="50"/>
      <c r="BH95" s="63"/>
      <c r="BI95" s="50"/>
      <c r="BJ95" s="63"/>
      <c r="BK95" s="50"/>
      <c r="BL95" s="63"/>
      <c r="BM95" s="50"/>
      <c r="BN95" s="63"/>
      <c r="BO95" s="50"/>
      <c r="BP95" s="63"/>
      <c r="BQ95" s="50"/>
      <c r="BR95" s="63"/>
      <c r="BS95" s="70"/>
      <c r="BT95" s="63"/>
      <c r="BU95" s="66"/>
    </row>
    <row r="96" spans="1:73" x14ac:dyDescent="0.3">
      <c r="A96" s="68" t="s">
        <v>481</v>
      </c>
      <c r="B96" s="148" t="s">
        <v>346</v>
      </c>
      <c r="C96" s="55" t="s">
        <v>2</v>
      </c>
      <c r="D96" s="62"/>
      <c r="E96" s="67"/>
      <c r="F96" s="62"/>
      <c r="G96" s="50"/>
      <c r="H96" s="62"/>
      <c r="I96" s="63"/>
      <c r="J96" s="62"/>
      <c r="K96" s="50"/>
      <c r="L96" s="62"/>
      <c r="M96" s="50"/>
      <c r="N96" s="62"/>
      <c r="O96" s="50"/>
      <c r="P96" s="62"/>
      <c r="Q96" s="50"/>
      <c r="R96" s="62"/>
      <c r="S96" s="50"/>
      <c r="T96" s="62"/>
      <c r="U96" s="67"/>
      <c r="V96" s="62"/>
      <c r="W96" s="62"/>
      <c r="X96" s="62"/>
      <c r="Y96" s="62"/>
      <c r="Z96" s="62"/>
      <c r="AA96" s="50"/>
      <c r="AB96" s="62"/>
      <c r="AC96" s="62"/>
      <c r="AD96" s="62"/>
      <c r="AE96" s="50"/>
      <c r="AF96" s="62"/>
      <c r="AG96" s="62"/>
      <c r="AH96" s="50"/>
      <c r="AI96" s="62"/>
      <c r="AJ96" s="50" t="s">
        <v>120</v>
      </c>
      <c r="AK96" s="62">
        <f>'Exports - Data (Raw)'!BE93/'Exports - Data (Raw)'!BD93</f>
        <v>27.03886925795053</v>
      </c>
      <c r="AL96" s="63" t="s">
        <v>120</v>
      </c>
      <c r="AM96" s="63">
        <f>'Exports - Data (Raw)'!BH93/'Exports - Data (Raw)'!BG93</f>
        <v>1.8400285663274416</v>
      </c>
      <c r="AN96" s="50" t="s">
        <v>120</v>
      </c>
      <c r="AO96" s="62">
        <f>'Exports - Data (Raw)'!BK93/'Exports - Data (Raw)'!BJ93</f>
        <v>18.008875739644971</v>
      </c>
      <c r="AP96" s="67" t="s">
        <v>120</v>
      </c>
      <c r="AQ96" s="64">
        <f>'Exports - Data (Raw)'!BN93/'Exports - Data (Raw)'!BM93</f>
        <v>14.402203856749312</v>
      </c>
      <c r="AR96" s="50" t="s">
        <v>2</v>
      </c>
      <c r="AS96" s="64">
        <f>'Exports - Data (Raw)'!BQ93/'Exports - Data (Raw)'!BP93/$F$166</f>
        <v>10.160481171358329</v>
      </c>
      <c r="AT96" s="63"/>
      <c r="AU96" s="64"/>
      <c r="AV96" s="64"/>
      <c r="AW96" s="62"/>
      <c r="AX96" s="62"/>
      <c r="AY96" s="62"/>
      <c r="AZ96" s="62"/>
      <c r="BA96" s="62"/>
      <c r="BB96" s="62"/>
      <c r="BC96" s="50"/>
      <c r="BD96" s="63"/>
      <c r="BE96" s="50"/>
      <c r="BF96" s="63"/>
      <c r="BG96" s="50"/>
      <c r="BH96" s="63"/>
      <c r="BI96" s="50"/>
      <c r="BJ96" s="63"/>
      <c r="BK96" s="50"/>
      <c r="BL96" s="63"/>
      <c r="BM96" s="50"/>
      <c r="BN96" s="63"/>
      <c r="BO96" s="50"/>
      <c r="BP96" s="63"/>
      <c r="BQ96" s="50"/>
      <c r="BR96" s="63"/>
      <c r="BS96" s="70"/>
      <c r="BT96" s="63"/>
      <c r="BU96" s="66"/>
    </row>
    <row r="97" spans="1:73" x14ac:dyDescent="0.3">
      <c r="A97" s="68" t="s">
        <v>290</v>
      </c>
      <c r="B97" s="148" t="s">
        <v>346</v>
      </c>
      <c r="C97" s="55" t="s">
        <v>2</v>
      </c>
      <c r="D97" s="62"/>
      <c r="E97" s="67"/>
      <c r="F97" s="62"/>
      <c r="G97" s="50"/>
      <c r="H97" s="62"/>
      <c r="I97" s="63" t="s">
        <v>120</v>
      </c>
      <c r="J97" s="62">
        <f>'Exports - Data (Raw)'!M94/'Exports - Data (Raw)'!L94</f>
        <v>30.913989637305701</v>
      </c>
      <c r="K97" s="67" t="s">
        <v>120</v>
      </c>
      <c r="L97" s="62">
        <f>'Exports - Data (Raw)'!P94/'Exports - Data (Raw)'!O94</f>
        <v>27.818448023426061</v>
      </c>
      <c r="M97" s="50" t="s">
        <v>120</v>
      </c>
      <c r="N97" s="62">
        <f>'Exports - Data (Raw)'!S94/'Exports - Data (Raw)'!R94</f>
        <v>28.335451080050827</v>
      </c>
      <c r="O97" s="50" t="s">
        <v>120</v>
      </c>
      <c r="P97" s="62">
        <f>'Exports - Data (Raw)'!V94/'Exports - Data (Raw)'!U94</f>
        <v>32.516129032258064</v>
      </c>
      <c r="Q97" s="50" t="s">
        <v>120</v>
      </c>
      <c r="R97" s="62">
        <f>'Exports - Data (Raw)'!Y94/'Exports - Data (Raw)'!X94</f>
        <v>15</v>
      </c>
      <c r="S97" s="67" t="s">
        <v>120</v>
      </c>
      <c r="T97" s="62">
        <f>'Exports - Data (Raw)'!AB94/'Exports - Data (Raw)'!AA94</f>
        <v>13.539823008849558</v>
      </c>
      <c r="U97" s="50"/>
      <c r="V97" s="62"/>
      <c r="W97" s="62"/>
      <c r="X97" s="62"/>
      <c r="Y97" s="62"/>
      <c r="Z97" s="62"/>
      <c r="AA97" s="50"/>
      <c r="AB97" s="62"/>
      <c r="AC97" s="62"/>
      <c r="AD97" s="62"/>
      <c r="AE97" s="50"/>
      <c r="AF97" s="62"/>
      <c r="AG97" s="62"/>
      <c r="AH97" s="50"/>
      <c r="AI97" s="62"/>
      <c r="AJ97" s="50"/>
      <c r="AK97" s="62"/>
      <c r="AL97" s="63"/>
      <c r="AM97" s="63"/>
      <c r="AN97" s="50"/>
      <c r="AO97" s="62"/>
      <c r="AP97" s="50"/>
      <c r="AQ97" s="64"/>
      <c r="AR97" s="50"/>
      <c r="AS97" s="64"/>
      <c r="AT97" s="63"/>
      <c r="AU97" s="64"/>
      <c r="AV97" s="64"/>
      <c r="AW97" s="62"/>
      <c r="AX97" s="62"/>
      <c r="AY97" s="62"/>
      <c r="AZ97" s="62"/>
      <c r="BA97" s="62"/>
      <c r="BB97" s="62"/>
      <c r="BC97" s="50"/>
      <c r="BD97" s="63"/>
      <c r="BE97" s="50"/>
      <c r="BF97" s="63"/>
      <c r="BG97" s="50"/>
      <c r="BH97" s="63"/>
      <c r="BI97" s="50"/>
      <c r="BJ97" s="63"/>
      <c r="BK97" s="50"/>
      <c r="BL97" s="63"/>
      <c r="BM97" s="50"/>
      <c r="BN97" s="63"/>
      <c r="BO97" s="50"/>
      <c r="BP97" s="63"/>
      <c r="BQ97" s="50"/>
      <c r="BR97" s="63"/>
      <c r="BS97" s="70"/>
      <c r="BT97" s="63"/>
      <c r="BU97" s="66"/>
    </row>
    <row r="98" spans="1:73" x14ac:dyDescent="0.3">
      <c r="A98" s="68" t="s">
        <v>291</v>
      </c>
      <c r="B98" s="148" t="s">
        <v>346</v>
      </c>
      <c r="C98" s="55" t="s">
        <v>2</v>
      </c>
      <c r="D98" s="62"/>
      <c r="E98" s="67"/>
      <c r="F98" s="62"/>
      <c r="G98" s="50"/>
      <c r="H98" s="62"/>
      <c r="I98" s="63"/>
      <c r="J98" s="62"/>
      <c r="K98" s="50"/>
      <c r="L98" s="62"/>
      <c r="M98" s="50"/>
      <c r="N98" s="62"/>
      <c r="O98" s="50"/>
      <c r="P98" s="62"/>
      <c r="Q98" s="50"/>
      <c r="R98" s="62"/>
      <c r="S98" s="50"/>
      <c r="T98" s="62"/>
      <c r="U98" s="50"/>
      <c r="V98" s="62"/>
      <c r="W98" s="62"/>
      <c r="X98" s="62"/>
      <c r="Y98" s="62"/>
      <c r="Z98" s="62"/>
      <c r="AA98" s="50"/>
      <c r="AB98" s="62"/>
      <c r="AC98" s="62"/>
      <c r="AD98" s="62"/>
      <c r="AE98" s="50"/>
      <c r="AF98" s="62"/>
      <c r="AG98" s="62"/>
      <c r="AH98" s="50"/>
      <c r="AI98" s="62"/>
      <c r="AJ98" s="55" t="s">
        <v>2</v>
      </c>
      <c r="AK98" s="62">
        <f>'Exports - Data (Raw)'!BE95/'Exports - Data (Raw)'!BD95/$F$187</f>
        <v>9.8362681495211604</v>
      </c>
      <c r="AL98" s="55" t="s">
        <v>2</v>
      </c>
      <c r="AM98" s="63">
        <f>'Exports - Data (Raw)'!BH95/'Exports - Data (Raw)'!BG95/$F$187</f>
        <v>10.815850815850816</v>
      </c>
      <c r="AN98" s="55" t="s">
        <v>2</v>
      </c>
      <c r="AO98" s="62">
        <f>'Exports - Data (Raw)'!BK95/'Exports - Data (Raw)'!BJ95/$F$187</f>
        <v>9.8402081010776659</v>
      </c>
      <c r="AP98" s="55" t="s">
        <v>2</v>
      </c>
      <c r="AQ98" s="64">
        <f>'Exports - Data (Raw)'!BN95/'Exports - Data (Raw)'!BM95/$F$187</f>
        <v>9.8336269328635737</v>
      </c>
      <c r="AR98" s="55" t="s">
        <v>2</v>
      </c>
      <c r="AS98" s="64">
        <f>'Exports - Data (Raw)'!BQ95/'Exports - Data (Raw)'!BP95/$F$187</f>
        <v>9.8581030619865562</v>
      </c>
      <c r="AT98" s="63"/>
      <c r="AU98" s="64"/>
      <c r="AV98" s="64"/>
      <c r="AW98" s="62"/>
      <c r="AX98" s="62"/>
      <c r="AY98" s="62"/>
      <c r="AZ98" s="62"/>
      <c r="BA98" s="62"/>
      <c r="BB98" s="62"/>
      <c r="BC98" s="50"/>
      <c r="BD98" s="63"/>
      <c r="BE98" s="50"/>
      <c r="BF98" s="63"/>
      <c r="BG98" s="50"/>
      <c r="BH98" s="63"/>
      <c r="BI98" s="50"/>
      <c r="BJ98" s="63"/>
      <c r="BK98" s="50"/>
      <c r="BL98" s="63"/>
      <c r="BM98" s="50"/>
      <c r="BN98" s="63"/>
      <c r="BO98" s="50"/>
      <c r="BP98" s="63"/>
      <c r="BQ98" s="50"/>
      <c r="BR98" s="63"/>
      <c r="BS98" s="70"/>
      <c r="BT98" s="63"/>
      <c r="BU98" s="66"/>
    </row>
    <row r="99" spans="1:73" x14ac:dyDescent="0.3">
      <c r="A99" s="68" t="s">
        <v>292</v>
      </c>
      <c r="B99" s="148" t="s">
        <v>346</v>
      </c>
      <c r="C99" s="55" t="s">
        <v>2</v>
      </c>
      <c r="D99" s="62"/>
      <c r="E99" s="67"/>
      <c r="F99" s="62"/>
      <c r="G99" s="50"/>
      <c r="H99" s="62"/>
      <c r="I99" s="63"/>
      <c r="J99" s="62"/>
      <c r="K99" s="50"/>
      <c r="L99" s="62"/>
      <c r="M99" s="50"/>
      <c r="N99" s="62"/>
      <c r="O99" s="50"/>
      <c r="P99" s="62"/>
      <c r="Q99" s="50"/>
      <c r="R99" s="62"/>
      <c r="S99" s="50"/>
      <c r="T99" s="62"/>
      <c r="U99" s="50"/>
      <c r="V99" s="62"/>
      <c r="W99" s="62"/>
      <c r="X99" s="62"/>
      <c r="Y99" s="62"/>
      <c r="Z99" s="62"/>
      <c r="AA99" s="50"/>
      <c r="AB99" s="62"/>
      <c r="AC99" s="62"/>
      <c r="AD99" s="62"/>
      <c r="AE99" s="50"/>
      <c r="AF99" s="62"/>
      <c r="AG99" s="62"/>
      <c r="AH99" s="50"/>
      <c r="AI99" s="62"/>
      <c r="AJ99" s="50"/>
      <c r="AK99" s="62"/>
      <c r="AL99" s="63"/>
      <c r="AM99" s="63"/>
      <c r="AN99" s="50"/>
      <c r="AO99" s="62"/>
      <c r="AP99" s="50"/>
      <c r="AQ99" s="64"/>
      <c r="AR99" s="50"/>
      <c r="AS99" s="64"/>
      <c r="AT99" s="63"/>
      <c r="AU99" s="64"/>
      <c r="AV99" s="64"/>
      <c r="AW99" s="62" t="s">
        <v>120</v>
      </c>
      <c r="AX99" s="62">
        <f>'Exports - Data (Raw)'!BY96/'Exports - Data (Raw)'!BX96</f>
        <v>3.2742042002377492</v>
      </c>
      <c r="AY99" s="62">
        <f>'Exports - Data (Raw)'!CA96/'Exports - Data (Raw)'!BZ96</f>
        <v>3.273441842000794</v>
      </c>
      <c r="AZ99" s="62">
        <f>'Exports - Data (Raw)'!CC96/'Exports - Data (Raw)'!CB96</f>
        <v>3.2524427480916032</v>
      </c>
      <c r="BA99" s="62">
        <f>'Exports - Data (Raw)'!CE96/'Exports - Data (Raw)'!CD96</f>
        <v>3.2890806505144377</v>
      </c>
      <c r="BB99" s="62">
        <f>'Exports - Data (Raw)'!CG96/'Exports - Data (Raw)'!CF96</f>
        <v>3.2558325343560242</v>
      </c>
      <c r="BC99" s="50"/>
      <c r="BD99" s="63"/>
      <c r="BE99" s="50"/>
      <c r="BF99" s="63"/>
      <c r="BG99" s="50"/>
      <c r="BH99" s="63"/>
      <c r="BI99" s="50"/>
      <c r="BJ99" s="63"/>
      <c r="BK99" s="50"/>
      <c r="BL99" s="63"/>
      <c r="BM99" s="50"/>
      <c r="BN99" s="63"/>
      <c r="BO99" s="50"/>
      <c r="BP99" s="63"/>
      <c r="BQ99" s="50"/>
      <c r="BR99" s="63"/>
      <c r="BS99" s="70"/>
      <c r="BT99" s="63"/>
      <c r="BU99" s="66"/>
    </row>
    <row r="100" spans="1:73" x14ac:dyDescent="0.3">
      <c r="A100" s="68" t="s">
        <v>225</v>
      </c>
      <c r="B100" s="148" t="s">
        <v>344</v>
      </c>
      <c r="C100" s="55" t="s">
        <v>538</v>
      </c>
      <c r="D100" s="62"/>
      <c r="E100" s="67"/>
      <c r="F100" s="62"/>
      <c r="G100" s="50"/>
      <c r="H100" s="62"/>
      <c r="I100" s="63" t="s">
        <v>132</v>
      </c>
      <c r="J100" s="62">
        <f>'Exports - Data (Raw)'!M97/'Exports - Data (Raw)'!L97</f>
        <v>21.017699115044248</v>
      </c>
      <c r="K100" s="50" t="s">
        <v>132</v>
      </c>
      <c r="L100" s="62">
        <f>'Exports - Data (Raw)'!P97/'Exports - Data (Raw)'!O97</f>
        <v>29.928057553956833</v>
      </c>
      <c r="M100" s="50" t="s">
        <v>132</v>
      </c>
      <c r="N100" s="62">
        <f>'Exports - Data (Raw)'!S97/'Exports - Data (Raw)'!R97</f>
        <v>32.972972972972975</v>
      </c>
      <c r="O100" s="50" t="s">
        <v>132</v>
      </c>
      <c r="P100" s="62">
        <f>'Exports - Data (Raw)'!V97/'Exports - Data (Raw)'!U97</f>
        <v>51.333333333333336</v>
      </c>
      <c r="Q100" s="50" t="s">
        <v>132</v>
      </c>
      <c r="R100" s="62">
        <f>'Exports - Data (Raw)'!Y97/'Exports - Data (Raw)'!X97</f>
        <v>47.36</v>
      </c>
      <c r="S100" s="50" t="s">
        <v>132</v>
      </c>
      <c r="T100" s="62">
        <f>'Exports - Data (Raw)'!AB97/'Exports - Data (Raw)'!AA97</f>
        <v>19.51923076923077</v>
      </c>
      <c r="U100" s="50" t="s">
        <v>121</v>
      </c>
      <c r="V100" s="62">
        <f>'Exports - Data (Raw)'!AE97/'Exports - Data (Raw)'!AD97/25</f>
        <v>53.151612903225804</v>
      </c>
      <c r="W100" s="62">
        <f>'Exports - Data (Raw)'!AG97/'Exports - Data (Raw)'!AF97/25</f>
        <v>53.167567567567566</v>
      </c>
      <c r="X100" s="62">
        <f>'Exports - Data (Raw)'!AI97/'Exports - Data (Raw)'!AH97/25</f>
        <v>53.2</v>
      </c>
      <c r="Y100" s="62">
        <f>'Exports - Data (Raw)'!AK97/'Exports - Data (Raw)'!AJ97/25</f>
        <v>55.659016393442627</v>
      </c>
      <c r="Z100" s="62">
        <f>'Exports - Data (Raw)'!AM97/'Exports - Data (Raw)'!AL97/25</f>
        <v>52</v>
      </c>
      <c r="AA100" s="50"/>
      <c r="AB100" s="62"/>
      <c r="AC100" s="62"/>
      <c r="AD100" s="62"/>
      <c r="AE100" s="50"/>
      <c r="AF100" s="62"/>
      <c r="AG100" s="62"/>
      <c r="AH100" s="50"/>
      <c r="AI100" s="62"/>
      <c r="AJ100" s="50" t="s">
        <v>132</v>
      </c>
      <c r="AK100" s="62">
        <f>'Exports - Data (Raw)'!BE97/'Exports - Data (Raw)'!BD97</f>
        <v>26.953125</v>
      </c>
      <c r="AL100" s="63" t="s">
        <v>121</v>
      </c>
      <c r="AM100" s="63">
        <f>'Exports - Data (Raw)'!BH97/'Exports - Data (Raw)'!BG97</f>
        <v>64</v>
      </c>
      <c r="AN100" s="50" t="s">
        <v>121</v>
      </c>
      <c r="AO100" s="62">
        <f>'Exports - Data (Raw)'!BK97/'Exports - Data (Raw)'!BJ97</f>
        <v>80</v>
      </c>
      <c r="AP100" s="50" t="s">
        <v>121</v>
      </c>
      <c r="AQ100" s="64">
        <f>'Exports - Data (Raw)'!BN97/'Exports - Data (Raw)'!BM97</f>
        <v>80</v>
      </c>
      <c r="AR100" s="50" t="s">
        <v>132</v>
      </c>
      <c r="AS100" s="64">
        <f>'Exports - Data (Raw)'!BQ97/'Exports - Data (Raw)'!BP97</f>
        <v>72</v>
      </c>
      <c r="AT100" s="63"/>
      <c r="AU100" s="64"/>
      <c r="AV100" s="64"/>
      <c r="AW100" s="62"/>
      <c r="AX100" s="62"/>
      <c r="AY100" s="62"/>
      <c r="AZ100" s="62"/>
      <c r="BA100" s="62"/>
      <c r="BB100" s="62"/>
      <c r="BC100" s="50"/>
      <c r="BD100" s="63"/>
      <c r="BE100" s="50"/>
      <c r="BF100" s="63"/>
      <c r="BG100" s="50"/>
      <c r="BH100" s="63"/>
      <c r="BI100" s="50"/>
      <c r="BJ100" s="63"/>
      <c r="BK100" s="50"/>
      <c r="BL100" s="63"/>
      <c r="BM100" s="50"/>
      <c r="BN100" s="63"/>
      <c r="BO100" s="50"/>
      <c r="BP100" s="63"/>
      <c r="BQ100" s="50"/>
      <c r="BR100" s="63"/>
      <c r="BS100" s="70"/>
      <c r="BT100" s="63"/>
      <c r="BU100" s="66"/>
    </row>
    <row r="101" spans="1:73" x14ac:dyDescent="0.3">
      <c r="A101" s="68" t="s">
        <v>482</v>
      </c>
      <c r="B101" s="148" t="s">
        <v>497</v>
      </c>
      <c r="C101" s="55"/>
      <c r="D101" s="62"/>
      <c r="E101" s="67"/>
      <c r="F101" s="62"/>
      <c r="G101" s="50"/>
      <c r="H101" s="62"/>
      <c r="I101" s="63"/>
      <c r="J101" s="62"/>
      <c r="K101" s="67"/>
      <c r="L101" s="62"/>
      <c r="M101" s="50"/>
      <c r="N101" s="62"/>
      <c r="O101" s="50"/>
      <c r="P101" s="62"/>
      <c r="Q101" s="50"/>
      <c r="R101" s="62"/>
      <c r="S101" s="50"/>
      <c r="T101" s="62"/>
      <c r="U101" s="50"/>
      <c r="V101" s="62"/>
      <c r="W101" s="62"/>
      <c r="X101" s="62"/>
      <c r="Y101" s="62"/>
      <c r="Z101" s="62"/>
      <c r="AA101" s="50"/>
      <c r="AB101" s="62"/>
      <c r="AC101" s="62"/>
      <c r="AD101" s="62"/>
      <c r="AE101" s="50"/>
      <c r="AF101" s="62"/>
      <c r="AG101" s="62"/>
      <c r="AH101" s="50"/>
      <c r="AI101" s="62"/>
      <c r="AJ101" s="50"/>
      <c r="AK101" s="62"/>
      <c r="AL101" s="63"/>
      <c r="AM101" s="63"/>
      <c r="AN101" s="50"/>
      <c r="AO101" s="62"/>
      <c r="AP101" s="50"/>
      <c r="AQ101" s="64"/>
      <c r="AR101" s="50"/>
      <c r="AS101" s="64"/>
      <c r="AT101" s="63"/>
      <c r="AU101" s="64"/>
      <c r="AV101" s="64"/>
      <c r="AW101" s="63"/>
      <c r="AX101" s="62"/>
      <c r="AY101" s="62"/>
      <c r="AZ101" s="62"/>
      <c r="BA101" s="62"/>
      <c r="BB101" s="62"/>
      <c r="BC101" s="50"/>
      <c r="BD101" s="63"/>
      <c r="BE101" s="50"/>
      <c r="BF101" s="63"/>
      <c r="BG101" s="50"/>
      <c r="BH101" s="63"/>
      <c r="BI101" s="50"/>
      <c r="BJ101" s="63"/>
      <c r="BK101" s="50"/>
      <c r="BL101" s="63"/>
      <c r="BM101" s="50"/>
      <c r="BN101" s="63"/>
      <c r="BO101" s="50"/>
      <c r="BP101" s="63"/>
      <c r="BQ101" s="50"/>
      <c r="BR101" s="63"/>
      <c r="BS101" s="70"/>
      <c r="BT101" s="63"/>
      <c r="BU101" s="66"/>
    </row>
    <row r="102" spans="1:73" x14ac:dyDescent="0.3">
      <c r="A102" s="68" t="s">
        <v>483</v>
      </c>
      <c r="B102" s="148" t="s">
        <v>346</v>
      </c>
      <c r="C102" s="55" t="s">
        <v>2</v>
      </c>
      <c r="D102" s="62"/>
      <c r="E102" s="67"/>
      <c r="F102" s="62"/>
      <c r="G102" s="50"/>
      <c r="H102" s="62"/>
      <c r="I102" s="63"/>
      <c r="J102" s="62"/>
      <c r="K102" s="67"/>
      <c r="L102" s="62"/>
      <c r="M102" s="50"/>
      <c r="N102" s="62"/>
      <c r="O102" s="50"/>
      <c r="P102" s="62"/>
      <c r="Q102" s="50"/>
      <c r="R102" s="62"/>
      <c r="S102" s="50"/>
      <c r="T102" s="62"/>
      <c r="U102" s="50"/>
      <c r="V102" s="62"/>
      <c r="W102" s="62"/>
      <c r="X102" s="62"/>
      <c r="Y102" s="62"/>
      <c r="Z102" s="62"/>
      <c r="AA102" s="50"/>
      <c r="AB102" s="62"/>
      <c r="AC102" s="62"/>
      <c r="AD102" s="62"/>
      <c r="AE102" s="50"/>
      <c r="AF102" s="62"/>
      <c r="AG102" s="62"/>
      <c r="AH102" s="50"/>
      <c r="AI102" s="62"/>
      <c r="AJ102" s="50"/>
      <c r="AK102" s="62"/>
      <c r="AL102" s="63"/>
      <c r="AM102" s="63"/>
      <c r="AN102" s="67"/>
      <c r="AO102" s="62"/>
      <c r="AP102" s="50"/>
      <c r="AQ102" s="64"/>
      <c r="AR102" s="50"/>
      <c r="AS102" s="64"/>
      <c r="AT102" s="63"/>
      <c r="AU102" s="64"/>
      <c r="AV102" s="64"/>
      <c r="AW102" s="63" t="s">
        <v>120</v>
      </c>
      <c r="AX102" s="62">
        <f>'Exports - Data (Raw)'!BY99/'Exports - Data (Raw)'!BX99</f>
        <v>4.6183076923076927</v>
      </c>
      <c r="AY102" s="62">
        <f>'Exports - Data (Raw)'!CA99/'Exports - Data (Raw)'!BZ99</f>
        <v>5.2879665685250261</v>
      </c>
      <c r="AZ102" s="62">
        <f>'Exports - Data (Raw)'!CC99/'Exports - Data (Raw)'!CB99</f>
        <v>2.9314794084722795</v>
      </c>
      <c r="BA102" s="62">
        <f>'Exports - Data (Raw)'!CE99/'Exports - Data (Raw)'!CD99</f>
        <v>4.1140019224607496</v>
      </c>
      <c r="BB102" s="62">
        <f>'Exports - Data (Raw)'!CG99/'Exports - Data (Raw)'!CF99</f>
        <v>8.837358661239259</v>
      </c>
      <c r="BC102" s="50"/>
      <c r="BD102" s="63"/>
      <c r="BE102" s="50"/>
      <c r="BF102" s="63"/>
      <c r="BG102" s="50"/>
      <c r="BH102" s="63"/>
      <c r="BI102" s="50"/>
      <c r="BJ102" s="63"/>
      <c r="BK102" s="50"/>
      <c r="BL102" s="63"/>
      <c r="BM102" s="50"/>
      <c r="BN102" s="63"/>
      <c r="BO102" s="50"/>
      <c r="BP102" s="63"/>
      <c r="BQ102" s="50"/>
      <c r="BR102" s="63"/>
      <c r="BS102" s="70"/>
      <c r="BT102" s="63"/>
      <c r="BU102" s="66"/>
    </row>
    <row r="103" spans="1:73" x14ac:dyDescent="0.3">
      <c r="A103" s="68" t="s">
        <v>484</v>
      </c>
      <c r="B103" s="148" t="s">
        <v>497</v>
      </c>
      <c r="C103" s="55"/>
      <c r="D103" s="62"/>
      <c r="E103" s="67"/>
      <c r="F103" s="62"/>
      <c r="G103" s="50"/>
      <c r="H103" s="62"/>
      <c r="I103" s="63"/>
      <c r="J103" s="62"/>
      <c r="K103" s="67"/>
      <c r="L103" s="62"/>
      <c r="M103" s="50"/>
      <c r="N103" s="62"/>
      <c r="O103" s="50"/>
      <c r="P103" s="62"/>
      <c r="Q103" s="50"/>
      <c r="R103" s="62"/>
      <c r="S103" s="50"/>
      <c r="T103" s="62"/>
      <c r="U103" s="50"/>
      <c r="V103" s="62"/>
      <c r="W103" s="62"/>
      <c r="X103" s="62"/>
      <c r="Y103" s="62"/>
      <c r="Z103" s="62"/>
      <c r="AA103" s="50"/>
      <c r="AB103" s="62"/>
      <c r="AC103" s="62"/>
      <c r="AD103" s="62"/>
      <c r="AE103" s="50"/>
      <c r="AF103" s="62"/>
      <c r="AG103" s="62"/>
      <c r="AH103" s="50"/>
      <c r="AI103" s="62"/>
      <c r="AJ103" s="50"/>
      <c r="AK103" s="62"/>
      <c r="AL103" s="63"/>
      <c r="AM103" s="63"/>
      <c r="AN103" s="67"/>
      <c r="AO103" s="62"/>
      <c r="AP103" s="50"/>
      <c r="AQ103" s="64"/>
      <c r="AR103" s="50"/>
      <c r="AS103" s="64"/>
      <c r="AT103" s="63"/>
      <c r="AU103" s="64"/>
      <c r="AV103" s="64"/>
      <c r="AW103" s="62"/>
      <c r="AX103" s="62"/>
      <c r="AY103" s="62"/>
      <c r="AZ103" s="62"/>
      <c r="BA103" s="62"/>
      <c r="BB103" s="62"/>
      <c r="BC103" s="50"/>
      <c r="BD103" s="63"/>
      <c r="BE103" s="50"/>
      <c r="BF103" s="63"/>
      <c r="BG103" s="50"/>
      <c r="BH103" s="63"/>
      <c r="BI103" s="50"/>
      <c r="BJ103" s="63"/>
      <c r="BK103" s="50"/>
      <c r="BL103" s="63"/>
      <c r="BM103" s="50"/>
      <c r="BN103" s="63"/>
      <c r="BO103" s="50"/>
      <c r="BP103" s="63"/>
      <c r="BQ103" s="50"/>
      <c r="BR103" s="63"/>
      <c r="BS103" s="70"/>
      <c r="BT103" s="63"/>
      <c r="BU103" s="66"/>
    </row>
    <row r="104" spans="1:73" x14ac:dyDescent="0.3">
      <c r="A104" s="68" t="s">
        <v>616</v>
      </c>
      <c r="B104" s="148" t="s">
        <v>346</v>
      </c>
      <c r="C104" s="55" t="s">
        <v>2</v>
      </c>
      <c r="D104" s="62"/>
      <c r="E104" s="67"/>
      <c r="F104" s="62"/>
      <c r="G104" s="50"/>
      <c r="H104" s="62"/>
      <c r="I104" s="63"/>
      <c r="J104" s="62"/>
      <c r="K104" s="67"/>
      <c r="L104" s="62"/>
      <c r="M104" s="50"/>
      <c r="N104" s="62"/>
      <c r="O104" s="50"/>
      <c r="P104" s="62"/>
      <c r="Q104" s="50"/>
      <c r="R104" s="62"/>
      <c r="S104" s="50"/>
      <c r="T104" s="62"/>
      <c r="U104" s="50"/>
      <c r="V104" s="62"/>
      <c r="W104" s="62"/>
      <c r="X104" s="62"/>
      <c r="Y104" s="62"/>
      <c r="Z104" s="62"/>
      <c r="AA104" s="50"/>
      <c r="AB104" s="62"/>
      <c r="AC104" s="62"/>
      <c r="AD104" s="62"/>
      <c r="AE104" s="50"/>
      <c r="AF104" s="62"/>
      <c r="AG104" s="62"/>
      <c r="AH104" s="50"/>
      <c r="AI104" s="62"/>
      <c r="AJ104" s="50" t="s">
        <v>2</v>
      </c>
      <c r="AK104" s="62">
        <f>'Exports - Data (Raw)'!BE101/'Exports - Data (Raw)'!BD101/$D$253</f>
        <v>30.853864123674153</v>
      </c>
      <c r="AL104" s="63"/>
      <c r="AM104" s="63"/>
      <c r="AN104" s="67"/>
      <c r="AO104" s="62"/>
      <c r="AP104" s="50"/>
      <c r="AQ104" s="64"/>
      <c r="AR104" s="50"/>
      <c r="AS104" s="64"/>
      <c r="AT104" s="63"/>
      <c r="AU104" s="64"/>
      <c r="AV104" s="64"/>
      <c r="AW104" s="63"/>
      <c r="AX104" s="62"/>
      <c r="AY104" s="62"/>
      <c r="AZ104" s="62"/>
      <c r="BA104" s="62"/>
      <c r="BB104" s="62"/>
      <c r="BC104" s="50"/>
      <c r="BD104" s="63"/>
      <c r="BE104" s="50"/>
      <c r="BF104" s="63"/>
      <c r="BG104" s="50"/>
      <c r="BH104" s="63"/>
      <c r="BI104" s="50"/>
      <c r="BJ104" s="63"/>
      <c r="BK104" s="50" t="s">
        <v>135</v>
      </c>
      <c r="BL104" s="63">
        <f>'Exports - Data (Raw)'!CV101/'Exports - Data (Raw)'!CS101</f>
        <v>1.4557956777996071</v>
      </c>
      <c r="BM104" s="50" t="s">
        <v>120</v>
      </c>
      <c r="BN104" s="63">
        <f>'Exports - Data (Raw)'!CV101/'Exports - Data (Raw)'!CU101</f>
        <v>16.84090909090909</v>
      </c>
      <c r="BO104" s="50" t="s">
        <v>135</v>
      </c>
      <c r="BP104" s="63">
        <f>'Exports - Data (Raw)'!DA101/'Exports - Data (Raw)'!CX101</f>
        <v>1.403957693619925</v>
      </c>
      <c r="BQ104" s="50" t="s">
        <v>120</v>
      </c>
      <c r="BR104" s="63">
        <f>'Exports - Data (Raw)'!DA101/'Exports - Data (Raw)'!CZ101</f>
        <v>17.145833333333332</v>
      </c>
      <c r="BS104" s="70"/>
      <c r="BT104" s="63"/>
      <c r="BU104" s="66"/>
    </row>
    <row r="105" spans="1:73" x14ac:dyDescent="0.3">
      <c r="A105" s="68" t="s">
        <v>485</v>
      </c>
      <c r="B105" s="148" t="s">
        <v>346</v>
      </c>
      <c r="C105" s="55" t="s">
        <v>2</v>
      </c>
      <c r="D105" s="62"/>
      <c r="E105" s="67"/>
      <c r="F105" s="62"/>
      <c r="G105" s="50"/>
      <c r="H105" s="62"/>
      <c r="I105" s="63" t="s">
        <v>120</v>
      </c>
      <c r="J105" s="62">
        <f>'Exports - Data (Raw)'!M102/'Exports - Data (Raw)'!L102</f>
        <v>7.9444444444444446</v>
      </c>
      <c r="K105" s="67" t="s">
        <v>120</v>
      </c>
      <c r="L105" s="62">
        <f>'Exports - Data (Raw)'!P102/'Exports - Data (Raw)'!O102</f>
        <v>3.9928698752228162</v>
      </c>
      <c r="M105" s="50" t="s">
        <v>120</v>
      </c>
      <c r="N105" s="62">
        <f>'Exports - Data (Raw)'!S102/'Exports - Data (Raw)'!R102</f>
        <v>4</v>
      </c>
      <c r="O105" s="50" t="s">
        <v>120</v>
      </c>
      <c r="P105" s="62">
        <f>'Exports - Data (Raw)'!V102/'Exports - Data (Raw)'!U102</f>
        <v>3.9887496803886475</v>
      </c>
      <c r="Q105" s="50" t="s">
        <v>120</v>
      </c>
      <c r="R105" s="62">
        <f>'Exports - Data (Raw)'!Y102/'Exports - Data (Raw)'!X102</f>
        <v>5</v>
      </c>
      <c r="S105" s="183" t="s">
        <v>120</v>
      </c>
      <c r="T105" s="62">
        <f>'Exports - Data (Raw)'!AB102/'Exports - Data (Raw)'!AA102</f>
        <v>3.9997464503042597</v>
      </c>
      <c r="U105" s="67" t="s">
        <v>120</v>
      </c>
      <c r="V105" s="62">
        <f>'Exports - Data (Raw)'!AE102/'Exports - Data (Raw)'!AD102/25</f>
        <v>3.6</v>
      </c>
      <c r="W105" s="62">
        <f>'Exports - Data (Raw)'!AG102/'Exports - Data (Raw)'!AF102/25</f>
        <v>3.6</v>
      </c>
      <c r="X105" s="62">
        <f>'Exports - Data (Raw)'!AI102/'Exports - Data (Raw)'!AH102/25</f>
        <v>3.6</v>
      </c>
      <c r="Y105" s="62">
        <f>'Exports - Data (Raw)'!AK102/'Exports - Data (Raw)'!AJ102/25</f>
        <v>3.6</v>
      </c>
      <c r="Z105" s="62">
        <f>'Exports - Data (Raw)'!AM102/'Exports - Data (Raw)'!AL102/25</f>
        <v>3.6</v>
      </c>
      <c r="AA105" s="50" t="s">
        <v>120</v>
      </c>
      <c r="AB105" s="62">
        <f>'Exports - Data (Raw)'!AP102/'Exports - Data (Raw)'!AO102</f>
        <v>3.75</v>
      </c>
      <c r="AC105" s="62">
        <f>'Exports - Data (Raw)'!AR102/'Exports - Data (Raw)'!AQ102</f>
        <v>3.75</v>
      </c>
      <c r="AD105" s="62">
        <f>'Exports - Data (Raw)'!AT102/'Exports - Data (Raw)'!AS102</f>
        <v>3.75</v>
      </c>
      <c r="AE105" s="50" t="s">
        <v>120</v>
      </c>
      <c r="AF105" s="62">
        <f>'Exports - Data (Raw)'!AW102/'Exports - Data (Raw)'!AV102</f>
        <v>3.75</v>
      </c>
      <c r="AG105" s="62">
        <f>'Exports - Data (Raw)'!AY102/'Exports - Data (Raw)'!AX102</f>
        <v>3.5</v>
      </c>
      <c r="AH105" s="50" t="s">
        <v>120</v>
      </c>
      <c r="AI105" s="62">
        <f>'Exports - Data (Raw)'!BB102/'Exports - Data (Raw)'!BA102</f>
        <v>32</v>
      </c>
      <c r="AJ105" s="50" t="s">
        <v>120</v>
      </c>
      <c r="AK105" s="62">
        <f>'Exports - Data (Raw)'!BE102/'Exports - Data (Raw)'!BD102</f>
        <v>3.3999502239920361</v>
      </c>
      <c r="AL105" s="63" t="s">
        <v>120</v>
      </c>
      <c r="AM105" s="63">
        <f>'Exports - Data (Raw)'!BH102/'Exports - Data (Raw)'!BG102</f>
        <v>4</v>
      </c>
      <c r="AN105" s="50" t="s">
        <v>120</v>
      </c>
      <c r="AO105" s="62">
        <f>'Exports - Data (Raw)'!BK102/'Exports - Data (Raw)'!BJ102</f>
        <v>3.4</v>
      </c>
      <c r="AP105" s="50" t="s">
        <v>120</v>
      </c>
      <c r="AQ105" s="64">
        <f>'Exports - Data (Raw)'!BN102/'Exports - Data (Raw)'!BM102</f>
        <v>3.4</v>
      </c>
      <c r="AR105" s="50" t="s">
        <v>120</v>
      </c>
      <c r="AS105" s="64">
        <f>'Exports - Data (Raw)'!BQ102/'Exports - Data (Raw)'!BP102</f>
        <v>3.8</v>
      </c>
      <c r="AT105" s="63" t="s">
        <v>120</v>
      </c>
      <c r="AU105" s="64">
        <f>'Exports - Data (Raw)'!BT102/'Exports - Data (Raw)'!BS102</f>
        <v>3.6220106802879033</v>
      </c>
      <c r="AV105" s="64">
        <f>'Exports - Data (Raw)'!BV102/'Exports - Data (Raw)'!BU102</f>
        <v>3.3978460054653592</v>
      </c>
      <c r="AW105" s="63" t="s">
        <v>120</v>
      </c>
      <c r="AX105" s="62">
        <f>'Exports - Data (Raw)'!BY102/'Exports - Data (Raw)'!BX102</f>
        <v>3.5817022212447767</v>
      </c>
      <c r="AY105" s="62">
        <f>'Exports - Data (Raw)'!CA102/'Exports - Data (Raw)'!BZ102</f>
        <v>3.4670841829303818</v>
      </c>
      <c r="AZ105" s="62">
        <f>'Exports - Data (Raw)'!CC102/'Exports - Data (Raw)'!CB102</f>
        <v>3.5353716259434567</v>
      </c>
      <c r="BA105" s="62">
        <f>'Exports - Data (Raw)'!CE102/'Exports - Data (Raw)'!CD102</f>
        <v>3.5595086827615416</v>
      </c>
      <c r="BB105" s="62">
        <f>'Exports - Data (Raw)'!CG102/'Exports - Data (Raw)'!CF102</f>
        <v>3.6041870202372643</v>
      </c>
      <c r="BC105" s="50" t="s">
        <v>135</v>
      </c>
      <c r="BD105" s="63">
        <f>'Exports - Data (Raw)'!CL102/'Exports - Data (Raw)'!CI102</f>
        <v>0.24141820969973649</v>
      </c>
      <c r="BE105" s="50" t="s">
        <v>120</v>
      </c>
      <c r="BF105" s="63">
        <f>'Exports - Data (Raw)'!CL102/'Exports - Data (Raw)'!CK102</f>
        <v>3.1793175487465182</v>
      </c>
      <c r="BG105" s="50" t="s">
        <v>135</v>
      </c>
      <c r="BH105" s="63">
        <f>'Exports - Data (Raw)'!CQ102/'Exports - Data (Raw)'!CN102</f>
        <v>0.18339872486512995</v>
      </c>
      <c r="BI105" s="50" t="s">
        <v>120</v>
      </c>
      <c r="BJ105" s="63">
        <f>'Exports - Data (Raw)'!CQ102/'Exports - Data (Raw)'!CP102</f>
        <v>2.4840986465166486</v>
      </c>
      <c r="BK105" s="50" t="s">
        <v>135</v>
      </c>
      <c r="BL105" s="63">
        <f>'Exports - Data (Raw)'!CV102/'Exports - Data (Raw)'!CS102</f>
        <v>0.39286303792493615</v>
      </c>
      <c r="BM105" s="50" t="s">
        <v>120</v>
      </c>
      <c r="BN105" s="63">
        <f>'Exports - Data (Raw)'!CV102/'Exports - Data (Raw)'!CU102</f>
        <v>5.3732530638572351</v>
      </c>
      <c r="BO105" s="50" t="s">
        <v>135</v>
      </c>
      <c r="BP105" s="63">
        <f>'Exports - Data (Raw)'!DA102/'Exports - Data (Raw)'!CX102</f>
        <v>0.23036306199363005</v>
      </c>
      <c r="BQ105" s="50" t="s">
        <v>120</v>
      </c>
      <c r="BR105" s="63">
        <f>'Exports - Data (Raw)'!DA102/'Exports - Data (Raw)'!CZ102</f>
        <v>3.1804585348379009</v>
      </c>
      <c r="BS105" s="70" t="s">
        <v>120</v>
      </c>
      <c r="BT105" s="63">
        <f>'Exports - Data (Raw)'!DD102/'Exports - Data (Raw)'!DC102</f>
        <v>6.5026582890285161</v>
      </c>
      <c r="BU105" s="66"/>
    </row>
    <row r="106" spans="1:73" x14ac:dyDescent="0.3">
      <c r="A106" s="68" t="s">
        <v>622</v>
      </c>
      <c r="B106" s="148" t="s">
        <v>346</v>
      </c>
      <c r="C106" s="50" t="s">
        <v>2</v>
      </c>
      <c r="D106" s="62"/>
      <c r="E106" s="67"/>
      <c r="F106" s="62"/>
      <c r="G106" s="50"/>
      <c r="H106" s="62"/>
      <c r="I106" s="63"/>
      <c r="J106" s="62"/>
      <c r="K106" s="67"/>
      <c r="L106" s="62"/>
      <c r="M106" s="50"/>
      <c r="N106" s="62"/>
      <c r="O106" s="50"/>
      <c r="P106" s="62"/>
      <c r="Q106" s="50"/>
      <c r="R106" s="62"/>
      <c r="S106" s="50"/>
      <c r="T106" s="62"/>
      <c r="U106" s="67"/>
      <c r="V106" s="62"/>
      <c r="W106" s="62"/>
      <c r="X106" s="62"/>
      <c r="Y106" s="62"/>
      <c r="Z106" s="62"/>
      <c r="AA106" s="50"/>
      <c r="AB106" s="62"/>
      <c r="AC106" s="62"/>
      <c r="AD106" s="62"/>
      <c r="AE106" s="50"/>
      <c r="AF106" s="62"/>
      <c r="AG106" s="62"/>
      <c r="AH106" s="50"/>
      <c r="AI106" s="62"/>
      <c r="AJ106" s="50" t="s">
        <v>2</v>
      </c>
      <c r="AK106" s="62">
        <f>'Exports - Data (Raw)'!BE103/'Exports - Data (Raw)'!BD103/$F$193</f>
        <v>16</v>
      </c>
      <c r="AL106" s="50" t="s">
        <v>2</v>
      </c>
      <c r="AM106" s="63">
        <f>'Exports - Data (Raw)'!BH103/'Exports - Data (Raw)'!BG103/$F$193</f>
        <v>16.02391629297459</v>
      </c>
      <c r="AN106" s="50" t="s">
        <v>2</v>
      </c>
      <c r="AO106" s="62">
        <f>'Exports - Data (Raw)'!BK103/'Exports - Data (Raw)'!BJ103/$F$193</f>
        <v>16.009557945041816</v>
      </c>
      <c r="AP106" s="50" t="s">
        <v>2</v>
      </c>
      <c r="AQ106" s="64">
        <f>'Exports - Data (Raw)'!BN103/'Exports - Data (Raw)'!BM103/$F$193</f>
        <v>16.0188457008245</v>
      </c>
      <c r="AR106" s="50" t="s">
        <v>2</v>
      </c>
      <c r="AS106" s="64">
        <f>'Exports - Data (Raw)'!BQ103/'Exports - Data (Raw)'!BP103/$F$193</f>
        <v>15.953420669577874</v>
      </c>
      <c r="AT106" s="63"/>
      <c r="AU106" s="64"/>
      <c r="AV106" s="64"/>
      <c r="AW106" s="63"/>
      <c r="AX106" s="62"/>
      <c r="AY106" s="62"/>
      <c r="AZ106" s="62"/>
      <c r="BA106" s="62"/>
      <c r="BB106" s="62"/>
      <c r="BC106" s="50"/>
      <c r="BD106" s="63"/>
      <c r="BE106" s="50"/>
      <c r="BF106" s="63"/>
      <c r="BG106" s="50"/>
      <c r="BH106" s="63"/>
      <c r="BI106" s="50"/>
      <c r="BJ106" s="63"/>
      <c r="BK106" s="50"/>
      <c r="BL106" s="63"/>
      <c r="BM106" s="50"/>
      <c r="BN106" s="63"/>
      <c r="BO106" s="50"/>
      <c r="BP106" s="63"/>
      <c r="BQ106" s="50"/>
      <c r="BR106" s="63"/>
      <c r="BS106" s="70"/>
      <c r="BT106" s="63"/>
      <c r="BU106" s="66"/>
    </row>
    <row r="107" spans="1:73" x14ac:dyDescent="0.3">
      <c r="A107" s="68" t="s">
        <v>623</v>
      </c>
      <c r="B107" s="148" t="s">
        <v>346</v>
      </c>
      <c r="C107" s="50" t="s">
        <v>2</v>
      </c>
      <c r="D107" s="62"/>
      <c r="E107" s="67"/>
      <c r="F107" s="62"/>
      <c r="G107" s="50"/>
      <c r="H107" s="62"/>
      <c r="I107" s="63"/>
      <c r="J107" s="62"/>
      <c r="K107" s="67"/>
      <c r="L107" s="62"/>
      <c r="M107" s="50"/>
      <c r="N107" s="62"/>
      <c r="O107" s="50"/>
      <c r="P107" s="62"/>
      <c r="Q107" s="50"/>
      <c r="R107" s="62"/>
      <c r="S107" s="50"/>
      <c r="T107" s="62"/>
      <c r="U107" s="67" t="s">
        <v>120</v>
      </c>
      <c r="V107" s="62">
        <f>'Exports - Data (Raw)'!AE104/'Exports - Data (Raw)'!AD104/25</f>
        <v>16.799810426540283</v>
      </c>
      <c r="W107" s="62">
        <f>'Exports - Data (Raw)'!AG104/'Exports - Data (Raw)'!AF104/25</f>
        <v>16.8</v>
      </c>
      <c r="X107" s="62">
        <f>'Exports - Data (Raw)'!AI104/'Exports - Data (Raw)'!AH104/25</f>
        <v>16.762491627595445</v>
      </c>
      <c r="Y107" s="62">
        <f>'Exports - Data (Raw)'!AK104/'Exports - Data (Raw)'!AJ104/25</f>
        <v>16.711004784688996</v>
      </c>
      <c r="Z107" s="62">
        <f>'Exports - Data (Raw)'!AM104/'Exports - Data (Raw)'!AL104/25</f>
        <v>7.2982381959126146</v>
      </c>
      <c r="AA107" s="50"/>
      <c r="AB107" s="62"/>
      <c r="AC107" s="62"/>
      <c r="AD107" s="62"/>
      <c r="AE107" s="50"/>
      <c r="AF107" s="62"/>
      <c r="AG107" s="62"/>
      <c r="AH107" s="50"/>
      <c r="AI107" s="62"/>
      <c r="AJ107" s="50" t="s">
        <v>2</v>
      </c>
      <c r="AK107" s="62">
        <f>'Exports - Data (Raw)'!BE104/'Exports - Data (Raw)'!BD104/$F$194</f>
        <v>15.999725326603835</v>
      </c>
      <c r="AL107" s="50" t="s">
        <v>2</v>
      </c>
      <c r="AM107" s="63">
        <f>'Exports - Data (Raw)'!BH104/'Exports - Data (Raw)'!BG104/$F$194</f>
        <v>18.666666666666668</v>
      </c>
      <c r="AN107" s="50" t="s">
        <v>2</v>
      </c>
      <c r="AO107" s="62">
        <f>'Exports - Data (Raw)'!BK104/'Exports - Data (Raw)'!BJ104/$F$194</f>
        <v>16</v>
      </c>
      <c r="AP107" s="50" t="s">
        <v>2</v>
      </c>
      <c r="AQ107" s="64">
        <f>'Exports - Data (Raw)'!BN104/'Exports - Data (Raw)'!BM104/$F$194</f>
        <v>15.999830752306002</v>
      </c>
      <c r="AR107" s="50" t="s">
        <v>2</v>
      </c>
      <c r="AS107" s="64">
        <f>'Exports - Data (Raw)'!BQ104/'Exports - Data (Raw)'!BP104/$F$194</f>
        <v>18.66649515478947</v>
      </c>
      <c r="AT107" s="63"/>
      <c r="AU107" s="64"/>
      <c r="AV107" s="64"/>
      <c r="AW107" s="62" t="s">
        <v>120</v>
      </c>
      <c r="AX107" s="62">
        <f>'Exports - Data (Raw)'!BY104/'Exports - Data (Raw)'!BX104</f>
        <v>10.604622111180513</v>
      </c>
      <c r="AY107" s="62">
        <f>'Exports - Data (Raw)'!CA104/'Exports - Data (Raw)'!BZ104</f>
        <v>11.038379530916844</v>
      </c>
      <c r="AZ107" s="62">
        <f>'Exports - Data (Raw)'!CC104/'Exports - Data (Raw)'!CB104</f>
        <v>11.35155412647374</v>
      </c>
      <c r="BA107" s="62">
        <f>'Exports - Data (Raw)'!CE104/'Exports - Data (Raw)'!CD104</f>
        <v>11.222222222222221</v>
      </c>
      <c r="BB107" s="62">
        <f>'Exports - Data (Raw)'!CG104/'Exports - Data (Raw)'!CF104</f>
        <v>11.839160839160838</v>
      </c>
      <c r="BC107" s="50"/>
      <c r="BD107" s="63"/>
      <c r="BE107" s="50"/>
      <c r="BF107" s="63"/>
      <c r="BG107" s="50"/>
      <c r="BH107" s="63"/>
      <c r="BI107" s="50"/>
      <c r="BJ107" s="63"/>
      <c r="BK107" s="50" t="s">
        <v>135</v>
      </c>
      <c r="BL107" s="63">
        <f>'Exports - Data (Raw)'!CV104/'Exports - Data (Raw)'!CS104</f>
        <v>1.0118811881188119</v>
      </c>
      <c r="BM107" s="50" t="s">
        <v>120</v>
      </c>
      <c r="BN107" s="63">
        <f>'Exports - Data (Raw)'!CV104/'Exports - Data (Raw)'!CU104</f>
        <v>12.313253012048193</v>
      </c>
      <c r="BO107" s="50" t="s">
        <v>135</v>
      </c>
      <c r="BP107" s="63">
        <f>'Exports - Data (Raw)'!DA104/'Exports - Data (Raw)'!CX104</f>
        <v>2.6843187660668382</v>
      </c>
      <c r="BQ107" s="50" t="s">
        <v>120</v>
      </c>
      <c r="BR107" s="63">
        <f>'Exports - Data (Raw)'!DA104/'Exports - Data (Raw)'!CZ104</f>
        <v>30.005747126436781</v>
      </c>
      <c r="BS107" s="70" t="s">
        <v>120</v>
      </c>
      <c r="BT107" s="63">
        <f>'Exports - Data (Raw)'!DD104/'Exports - Data (Raw)'!DC104</f>
        <v>21.233333333333334</v>
      </c>
      <c r="BU107" s="66"/>
    </row>
    <row r="108" spans="1:73" x14ac:dyDescent="0.3">
      <c r="A108" s="73" t="s">
        <v>624</v>
      </c>
      <c r="B108" s="148" t="s">
        <v>346</v>
      </c>
      <c r="C108" s="55" t="s">
        <v>2</v>
      </c>
      <c r="D108" s="62"/>
      <c r="E108" s="67"/>
      <c r="F108" s="62"/>
      <c r="G108" s="50"/>
      <c r="H108" s="62"/>
      <c r="I108" s="63"/>
      <c r="J108" s="62"/>
      <c r="K108" s="67"/>
      <c r="L108" s="62"/>
      <c r="M108" s="50"/>
      <c r="N108" s="62"/>
      <c r="O108" s="50"/>
      <c r="P108" s="62"/>
      <c r="Q108" s="50"/>
      <c r="R108" s="62"/>
      <c r="S108" s="50"/>
      <c r="T108" s="62"/>
      <c r="U108" s="50" t="s">
        <v>2</v>
      </c>
      <c r="V108" s="62">
        <f>'Exports - Data (Raw)'!AE105/'Exports - Data (Raw)'!AD105/25/$D$254</f>
        <v>14.740869043644096</v>
      </c>
      <c r="W108" s="62">
        <f>'Exports - Data (Raw)'!AG105/'Exports - Data (Raw)'!AF105/25/$D$254</f>
        <v>14.646730681895699</v>
      </c>
      <c r="X108" s="62">
        <f>'Exports - Data (Raw)'!AI105/'Exports - Data (Raw)'!AH105/25/$D$254</f>
        <v>14.711011065119573</v>
      </c>
      <c r="Y108" s="62">
        <f>'Exports - Data (Raw)'!AK105/'Exports - Data (Raw)'!AJ105/25/$D$254</f>
        <v>16.787187850377464</v>
      </c>
      <c r="Z108" s="62">
        <f>'Exports - Data (Raw)'!AM105/'Exports - Data (Raw)'!AL105/25/$D$254</f>
        <v>16.812584074422372</v>
      </c>
      <c r="AA108" s="50" t="s">
        <v>2</v>
      </c>
      <c r="AB108" s="62">
        <f>'Exports - Data (Raw)'!AP105/'Exports - Data (Raw)'!AO105/$D$254</f>
        <v>16.812989548666884</v>
      </c>
      <c r="AC108" s="62">
        <f>'Exports - Data (Raw)'!AR105/'Exports - Data (Raw)'!AQ105/$D$254</f>
        <v>16.812584074422372</v>
      </c>
      <c r="AD108" s="62">
        <f>'Exports - Data (Raw)'!AT105/'Exports - Data (Raw)'!AS105/$D$254</f>
        <v>21.015730093027962</v>
      </c>
      <c r="AE108" s="50" t="s">
        <v>2</v>
      </c>
      <c r="AF108" s="62">
        <f>'Exports - Data (Raw)'!AW105/'Exports - Data (Raw)'!AV105/$D$254</f>
        <v>21.015730093027962</v>
      </c>
      <c r="AG108" s="62">
        <f>'Exports - Data (Raw)'!AY105/'Exports - Data (Raw)'!AX105/$D$254</f>
        <v>17.86337057907377</v>
      </c>
      <c r="AH108" s="50" t="s">
        <v>2</v>
      </c>
      <c r="AI108" s="62">
        <f>'Exports - Data (Raw)'!BB105/'Exports - Data (Raw)'!BA105/$D$254</f>
        <v>16.812369416459486</v>
      </c>
      <c r="AJ108" s="50" t="s">
        <v>2</v>
      </c>
      <c r="AK108" s="62">
        <f>'Exports - Data (Raw)'!BE105/'Exports - Data (Raw)'!BD105/$D$254</f>
        <v>16.812163507480346</v>
      </c>
      <c r="AL108" s="50" t="s">
        <v>2</v>
      </c>
      <c r="AM108" s="63">
        <f>'Exports - Data (Raw)'!BH105/'Exports - Data (Raw)'!BG105/$D$254</f>
        <v>20.175231997644843</v>
      </c>
      <c r="AN108" s="50" t="s">
        <v>2</v>
      </c>
      <c r="AO108" s="62">
        <f>'Exports - Data (Raw)'!BK105/'Exports - Data (Raw)'!BJ105/$D$254</f>
        <v>16.812393576506373</v>
      </c>
      <c r="AP108" s="50" t="s">
        <v>2</v>
      </c>
      <c r="AQ108" s="64">
        <f>'Exports - Data (Raw)'!BN105/'Exports - Data (Raw)'!BM105/$D$254</f>
        <v>16.812672531910767</v>
      </c>
      <c r="AR108" s="50" t="s">
        <v>2</v>
      </c>
      <c r="AS108" s="64">
        <f>'Exports - Data (Raw)'!BQ105/'Exports - Data (Raw)'!BP105/$D$254</f>
        <v>14.70428387879018</v>
      </c>
      <c r="AT108" s="50" t="s">
        <v>2</v>
      </c>
      <c r="AU108" s="64">
        <f>'Exports - Data (Raw)'!BT105/'Exports - Data (Raw)'!BS105*$D$152</f>
        <v>10.096141051230871</v>
      </c>
      <c r="AV108" s="64">
        <f>'Exports - Data (Raw)'!BV105/'Exports - Data (Raw)'!BU105*$D$152</f>
        <v>15.351729212656364</v>
      </c>
      <c r="AW108" s="62" t="s">
        <v>120</v>
      </c>
      <c r="AX108" s="62">
        <f>'Exports - Data (Raw)'!BY105/'Exports - Data (Raw)'!BX105</f>
        <v>15.129513343799058</v>
      </c>
      <c r="AY108" s="62">
        <f>'Exports - Data (Raw)'!CA105/'Exports - Data (Raw)'!BZ105</f>
        <v>15.630652503793627</v>
      </c>
      <c r="AZ108" s="62">
        <f>'Exports - Data (Raw)'!CC105/'Exports - Data (Raw)'!CB105</f>
        <v>3.6075019334880123</v>
      </c>
      <c r="BA108" s="62">
        <f>'Exports - Data (Raw)'!CE105/'Exports - Data (Raw)'!CD105</f>
        <v>11.64382896015549</v>
      </c>
      <c r="BB108" s="62">
        <f>'Exports - Data (Raw)'!CG105/'Exports - Data (Raw)'!CF105</f>
        <v>15.029208709506108</v>
      </c>
      <c r="BC108" s="50" t="s">
        <v>135</v>
      </c>
      <c r="BD108" s="63">
        <f>'Exports - Data (Raw)'!CL105/'Exports - Data (Raw)'!CI105</f>
        <v>2.3825141081213705</v>
      </c>
      <c r="BE108" s="50" t="s">
        <v>120</v>
      </c>
      <c r="BF108" s="63">
        <f>'Exports - Data (Raw)'!CL105/'Exports - Data (Raw)'!CK105</f>
        <v>24.666384419983064</v>
      </c>
      <c r="BG108" s="50" t="s">
        <v>135</v>
      </c>
      <c r="BH108" s="63">
        <f>'Exports - Data (Raw)'!CQ105/'Exports - Data (Raw)'!CN105</f>
        <v>2.0859025653094845</v>
      </c>
      <c r="BI108" s="50" t="s">
        <v>120</v>
      </c>
      <c r="BJ108" s="63">
        <f>'Exports - Data (Raw)'!CQ105/'Exports - Data (Raw)'!CP105</f>
        <v>21.687601957585645</v>
      </c>
      <c r="BK108" s="50" t="s">
        <v>135</v>
      </c>
      <c r="BL108" s="63">
        <f>'Exports - Data (Raw)'!CV105/'Exports - Data (Raw)'!CS105</f>
        <v>2.2386056191467221</v>
      </c>
      <c r="BM108" s="50" t="s">
        <v>120</v>
      </c>
      <c r="BN108" s="63">
        <f>'Exports - Data (Raw)'!CV105/'Exports - Data (Raw)'!CU105</f>
        <v>23.434640522875817</v>
      </c>
      <c r="BO108" s="50" t="s">
        <v>135</v>
      </c>
      <c r="BP108" s="63">
        <f>'Exports - Data (Raw)'!DA105/'Exports - Data (Raw)'!CX105</f>
        <v>1.1406676963288582</v>
      </c>
      <c r="BQ108" s="50" t="s">
        <v>120</v>
      </c>
      <c r="BR108" s="63">
        <f>'Exports - Data (Raw)'!DA105/'Exports - Data (Raw)'!CZ105</f>
        <v>12.031328320802006</v>
      </c>
      <c r="BS108" s="70" t="s">
        <v>120</v>
      </c>
      <c r="BT108" s="63">
        <f>'Exports - Data (Raw)'!DD105/'Exports - Data (Raw)'!DC105</f>
        <v>23.99716914366596</v>
      </c>
      <c r="BU108" s="66"/>
    </row>
    <row r="109" spans="1:73" x14ac:dyDescent="0.3">
      <c r="A109" s="73" t="s">
        <v>625</v>
      </c>
      <c r="B109" s="148" t="s">
        <v>346</v>
      </c>
      <c r="C109" s="55" t="s">
        <v>2</v>
      </c>
      <c r="D109" s="62"/>
      <c r="E109" s="67"/>
      <c r="F109" s="62"/>
      <c r="G109" s="50"/>
      <c r="H109" s="62"/>
      <c r="I109" s="63"/>
      <c r="J109" s="62"/>
      <c r="K109" s="67"/>
      <c r="L109" s="62"/>
      <c r="M109" s="50"/>
      <c r="N109" s="62"/>
      <c r="O109" s="50"/>
      <c r="P109" s="62"/>
      <c r="Q109" s="50"/>
      <c r="R109" s="62"/>
      <c r="S109" s="50"/>
      <c r="T109" s="62"/>
      <c r="U109" s="55" t="s">
        <v>2</v>
      </c>
      <c r="V109" s="62">
        <f>'Exports - Data (Raw)'!AE106/'Exports - Data (Raw)'!AD106/25/$F$207</f>
        <v>9.1916025211237553</v>
      </c>
      <c r="W109" s="62">
        <f>'Exports - Data (Raw)'!AG106/'Exports - Data (Raw)'!AF106/25/$F$207</f>
        <v>9.1904901403272969</v>
      </c>
      <c r="X109" s="62">
        <f>'Exports - Data (Raw)'!AI106/'Exports - Data (Raw)'!AH106/25/$F$207</f>
        <v>9.1904901403272969</v>
      </c>
      <c r="Y109" s="62">
        <f>'Exports - Data (Raw)'!AK106/'Exports - Data (Raw)'!AJ106/25/$F$207</f>
        <v>9.1904901403272969</v>
      </c>
      <c r="Z109" s="62">
        <f>'Exports - Data (Raw)'!AM106/'Exports - Data (Raw)'!AL106/25/$F$207</f>
        <v>9.1904901403272969</v>
      </c>
      <c r="AA109" s="50"/>
      <c r="AB109" s="62"/>
      <c r="AC109" s="62"/>
      <c r="AD109" s="62"/>
      <c r="AE109" s="50"/>
      <c r="AF109" s="62"/>
      <c r="AG109" s="62"/>
      <c r="AH109" s="50"/>
      <c r="AI109" s="62"/>
      <c r="AJ109" s="55" t="s">
        <v>2</v>
      </c>
      <c r="AK109" s="62">
        <f>'Exports - Data (Raw)'!BE106/'Exports - Data (Raw)'!BD106/$F$207</f>
        <v>10.332198333660633</v>
      </c>
      <c r="AL109" s="55" t="s">
        <v>2</v>
      </c>
      <c r="AM109" s="63">
        <f>'Exports - Data (Raw)'!BH106/'Exports - Data (Raw)'!BG106/$F$207</f>
        <v>10.109378087235239</v>
      </c>
      <c r="AN109" s="55" t="s">
        <v>2</v>
      </c>
      <c r="AO109" s="62">
        <f>'Exports - Data (Raw)'!BK106/'Exports - Data (Raw)'!BJ106/$F$207</f>
        <v>10.1092679466351</v>
      </c>
      <c r="AP109" s="55" t="s">
        <v>2</v>
      </c>
      <c r="AQ109" s="64">
        <f>'Exports - Data (Raw)'!BN106/'Exports - Data (Raw)'!BM106/$F$207</f>
        <v>10.109465133015469</v>
      </c>
      <c r="AR109" s="55" t="s">
        <v>2</v>
      </c>
      <c r="AS109" s="64">
        <f>'Exports - Data (Raw)'!BQ106/'Exports - Data (Raw)'!BP106/$F$207</f>
        <v>10.10858040606473</v>
      </c>
      <c r="AT109" s="63"/>
      <c r="AU109" s="64"/>
      <c r="AV109" s="64"/>
      <c r="AW109" s="63"/>
      <c r="AX109" s="62"/>
      <c r="AY109" s="62"/>
      <c r="AZ109" s="62"/>
      <c r="BA109" s="62"/>
      <c r="BB109" s="62"/>
      <c r="BC109" s="50"/>
      <c r="BD109" s="63"/>
      <c r="BE109" s="50"/>
      <c r="BF109" s="63"/>
      <c r="BG109" s="50"/>
      <c r="BH109" s="63"/>
      <c r="BI109" s="50"/>
      <c r="BJ109" s="63"/>
      <c r="BK109" s="50"/>
      <c r="BL109" s="63"/>
      <c r="BM109" s="50"/>
      <c r="BN109" s="63"/>
      <c r="BO109" s="50"/>
      <c r="BP109" s="63"/>
      <c r="BQ109" s="50"/>
      <c r="BR109" s="63"/>
      <c r="BS109" s="70"/>
      <c r="BT109" s="63"/>
      <c r="BU109" s="66"/>
    </row>
    <row r="110" spans="1:73" x14ac:dyDescent="0.3">
      <c r="A110" s="73" t="s">
        <v>486</v>
      </c>
      <c r="B110" s="148" t="s">
        <v>346</v>
      </c>
      <c r="C110" s="50" t="s">
        <v>2</v>
      </c>
      <c r="D110" s="62"/>
      <c r="E110" s="67"/>
      <c r="F110" s="62"/>
      <c r="G110" s="50"/>
      <c r="H110" s="62"/>
      <c r="I110" s="63"/>
      <c r="J110" s="62"/>
      <c r="K110" s="67"/>
      <c r="L110" s="62"/>
      <c r="M110" s="50"/>
      <c r="N110" s="62"/>
      <c r="O110" s="50"/>
      <c r="P110" s="62"/>
      <c r="Q110" s="50"/>
      <c r="R110" s="62"/>
      <c r="S110" s="50"/>
      <c r="T110" s="62"/>
      <c r="U110" s="50"/>
      <c r="V110" s="62"/>
      <c r="W110" s="62"/>
      <c r="X110" s="62"/>
      <c r="Y110" s="62"/>
      <c r="Z110" s="62"/>
      <c r="AA110" s="50" t="s">
        <v>2</v>
      </c>
      <c r="AB110" s="62">
        <f>'Exports - Data (Raw)'!AP107/'Exports - Data (Raw)'!AO107/$F$207</f>
        <v>13.915518309704096</v>
      </c>
      <c r="AC110" s="62">
        <f>'Exports - Data (Raw)'!AR107/'Exports - Data (Raw)'!AQ107/$F$207</f>
        <v>14.287293578644926</v>
      </c>
      <c r="AD110" s="62">
        <f>'Exports - Data (Raw)'!AT107/'Exports - Data (Raw)'!AS107/$F$207</f>
        <v>17.806937353030488</v>
      </c>
      <c r="AE110" s="50" t="s">
        <v>2</v>
      </c>
      <c r="AF110" s="62">
        <f>'Exports - Data (Raw)'!AW107/'Exports - Data (Raw)'!AV107/$F$207</f>
        <v>18.845142384766657</v>
      </c>
      <c r="AG110" s="62">
        <f>'Exports - Data (Raw)'!AY107/'Exports - Data (Raw)'!AX107/$F$207</f>
        <v>12.037556329821284</v>
      </c>
      <c r="AH110" s="50" t="s">
        <v>2</v>
      </c>
      <c r="AI110" s="62">
        <f>'Exports - Data (Raw)'!BB107/'Exports - Data (Raw)'!BA107/$F$207</f>
        <v>53.993149552999014</v>
      </c>
      <c r="AJ110" s="50" t="s">
        <v>2</v>
      </c>
      <c r="AK110" s="62">
        <f>'Exports - Data (Raw)'!BE107/'Exports - Data (Raw)'!BD107/$F$207</f>
        <v>13.781478383191118</v>
      </c>
      <c r="AL110" s="50" t="s">
        <v>2</v>
      </c>
      <c r="AM110" s="63">
        <f>'Exports - Data (Raw)'!BH107/'Exports - Data (Raw)'!BG107/$F$207</f>
        <v>13.784997847674807</v>
      </c>
      <c r="AN110" s="50" t="s">
        <v>2</v>
      </c>
      <c r="AO110" s="62">
        <f>'Exports - Data (Raw)'!BK107/'Exports - Data (Raw)'!BJ107/$F$207</f>
        <v>13.786290325865449</v>
      </c>
      <c r="AP110" s="50" t="s">
        <v>2</v>
      </c>
      <c r="AQ110" s="64">
        <f>'Exports - Data (Raw)'!BN107/'Exports - Data (Raw)'!BM107/$F$207</f>
        <v>13.786905079398826</v>
      </c>
      <c r="AR110" s="50" t="s">
        <v>2</v>
      </c>
      <c r="AS110" s="64">
        <f>'Exports - Data (Raw)'!BQ107/'Exports - Data (Raw)'!BP107/$F$207</f>
        <v>13.787058344689092</v>
      </c>
      <c r="AT110" s="63"/>
      <c r="AU110" s="64"/>
      <c r="AV110" s="64"/>
      <c r="AW110" s="63"/>
      <c r="AX110" s="62"/>
      <c r="AY110" s="62"/>
      <c r="AZ110" s="62"/>
      <c r="BA110" s="62"/>
      <c r="BB110" s="62"/>
      <c r="BC110" s="50"/>
      <c r="BD110" s="63"/>
      <c r="BE110" s="50"/>
      <c r="BF110" s="63"/>
      <c r="BG110" s="50"/>
      <c r="BH110" s="63"/>
      <c r="BI110" s="50"/>
      <c r="BJ110" s="63"/>
      <c r="BK110" s="50"/>
      <c r="BL110" s="63"/>
      <c r="BM110" s="50"/>
      <c r="BN110" s="63"/>
      <c r="BO110" s="50"/>
      <c r="BP110" s="63"/>
      <c r="BQ110" s="50"/>
      <c r="BR110" s="63"/>
      <c r="BS110" s="70"/>
      <c r="BT110" s="63"/>
      <c r="BU110" s="66"/>
    </row>
    <row r="111" spans="1:73" x14ac:dyDescent="0.3">
      <c r="A111" s="73" t="s">
        <v>457</v>
      </c>
      <c r="B111" s="148" t="s">
        <v>346</v>
      </c>
      <c r="C111" s="55" t="s">
        <v>2</v>
      </c>
      <c r="D111" s="62"/>
      <c r="E111" s="67"/>
      <c r="F111" s="62"/>
      <c r="G111" s="50"/>
      <c r="H111" s="62"/>
      <c r="I111" s="63"/>
      <c r="J111" s="62"/>
      <c r="K111" s="67"/>
      <c r="L111" s="62"/>
      <c r="M111" s="50"/>
      <c r="N111" s="62"/>
      <c r="O111" s="50"/>
      <c r="P111" s="62"/>
      <c r="Q111" s="50"/>
      <c r="R111" s="62"/>
      <c r="S111" s="50"/>
      <c r="T111" s="62"/>
      <c r="U111" s="50" t="s">
        <v>121</v>
      </c>
      <c r="V111" s="62">
        <f>'Exports - Data (Raw)'!AE108/'Exports - Data (Raw)'!AD108/25</f>
        <v>17.584615384615386</v>
      </c>
      <c r="W111" s="62">
        <f>'Exports - Data (Raw)'!AG108/'Exports - Data (Raw)'!AF108/25</f>
        <v>17.68888888888889</v>
      </c>
      <c r="X111" s="62">
        <f>'Exports - Data (Raw)'!AI108/'Exports - Data (Raw)'!AH108/25</f>
        <v>17.600000000000001</v>
      </c>
      <c r="Y111" s="62">
        <f>'Exports - Data (Raw)'!AK108/'Exports - Data (Raw)'!AJ108/25</f>
        <v>17.600000000000001</v>
      </c>
      <c r="Z111" s="62">
        <f>'Exports - Data (Raw)'!AM108/'Exports - Data (Raw)'!AL108/25</f>
        <v>18</v>
      </c>
      <c r="AA111" s="50"/>
      <c r="AB111" s="62"/>
      <c r="AC111" s="62"/>
      <c r="AD111" s="62"/>
      <c r="AE111" s="50"/>
      <c r="AF111" s="62"/>
      <c r="AG111" s="62"/>
      <c r="AH111" s="50" t="s">
        <v>2</v>
      </c>
      <c r="AI111" s="62">
        <f>'Exports - Data (Raw)'!BB108/'Exports - Data (Raw)'!BA108/$D$249</f>
        <v>359.57128865258153</v>
      </c>
      <c r="AJ111" s="50"/>
      <c r="AK111" s="62"/>
      <c r="AL111" s="63"/>
      <c r="AM111" s="63"/>
      <c r="AN111" s="50"/>
      <c r="AO111" s="62"/>
      <c r="AP111" s="50"/>
      <c r="AQ111" s="64"/>
      <c r="AR111" s="50"/>
      <c r="AS111" s="64"/>
      <c r="AT111" s="63"/>
      <c r="AU111" s="64"/>
      <c r="AV111" s="64"/>
      <c r="AW111" s="63"/>
      <c r="AX111" s="62"/>
      <c r="AY111" s="62"/>
      <c r="AZ111" s="62"/>
      <c r="BA111" s="62"/>
      <c r="BB111" s="62"/>
      <c r="BC111" s="50"/>
      <c r="BD111" s="63"/>
      <c r="BE111" s="50"/>
      <c r="BF111" s="63"/>
      <c r="BG111" s="50"/>
      <c r="BH111" s="63"/>
      <c r="BI111" s="50"/>
      <c r="BJ111" s="63"/>
      <c r="BK111" s="50"/>
      <c r="BL111" s="63"/>
      <c r="BM111" s="50"/>
      <c r="BN111" s="63"/>
      <c r="BO111" s="50"/>
      <c r="BP111" s="63"/>
      <c r="BQ111" s="50"/>
      <c r="BR111" s="63"/>
      <c r="BS111" s="70"/>
      <c r="BT111" s="63"/>
      <c r="BU111" s="66"/>
    </row>
    <row r="112" spans="1:73" x14ac:dyDescent="0.3">
      <c r="A112" s="73" t="s">
        <v>626</v>
      </c>
      <c r="B112" s="148" t="s">
        <v>346</v>
      </c>
      <c r="C112" s="55" t="s">
        <v>2</v>
      </c>
      <c r="D112" s="62">
        <f>'Exports - Data (Raw)'!D109/'Exports - Data (Raw)'!C109/$H$233</f>
        <v>65.721365915958458</v>
      </c>
      <c r="E112" s="67" t="s">
        <v>2</v>
      </c>
      <c r="F112" s="62">
        <f>'Exports - Data (Raw)'!G109/'Exports - Data (Raw)'!F109/$H$233</f>
        <v>162.38272182792514</v>
      </c>
      <c r="G112" s="50" t="s">
        <v>119</v>
      </c>
      <c r="H112" s="62">
        <f>'Exports - Data (Raw)'!J109/'Exports - Data (Raw)'!I109</f>
        <v>5.5892727170931078</v>
      </c>
      <c r="I112" s="63"/>
      <c r="J112" s="62"/>
      <c r="K112" s="67"/>
      <c r="L112" s="62"/>
      <c r="M112" s="50"/>
      <c r="N112" s="62"/>
      <c r="O112" s="50"/>
      <c r="P112" s="62"/>
      <c r="Q112" s="50"/>
      <c r="R112" s="62"/>
      <c r="S112" s="50"/>
      <c r="T112" s="62"/>
      <c r="U112" s="50"/>
      <c r="V112" s="62"/>
      <c r="W112" s="62"/>
      <c r="X112" s="62"/>
      <c r="Y112" s="62"/>
      <c r="Z112" s="62"/>
      <c r="AA112" s="50"/>
      <c r="AB112" s="62"/>
      <c r="AC112" s="62"/>
      <c r="AD112" s="62"/>
      <c r="AE112" s="50"/>
      <c r="AF112" s="62"/>
      <c r="AG112" s="62"/>
      <c r="AH112" s="50"/>
      <c r="AI112" s="62"/>
      <c r="AJ112" s="50"/>
      <c r="AK112" s="62"/>
      <c r="AL112" s="63"/>
      <c r="AM112" s="63"/>
      <c r="AN112" s="50"/>
      <c r="AO112" s="62"/>
      <c r="AP112" s="50"/>
      <c r="AQ112" s="64"/>
      <c r="AR112" s="50"/>
      <c r="AS112" s="64"/>
      <c r="AT112" s="63"/>
      <c r="AU112" s="64"/>
      <c r="AV112" s="64"/>
      <c r="AW112" s="63"/>
      <c r="AX112" s="62"/>
      <c r="AY112" s="62"/>
      <c r="AZ112" s="62"/>
      <c r="BA112" s="62"/>
      <c r="BB112" s="62"/>
      <c r="BC112" s="50"/>
      <c r="BD112" s="63"/>
      <c r="BE112" s="50"/>
      <c r="BF112" s="63"/>
      <c r="BG112" s="50"/>
      <c r="BH112" s="63"/>
      <c r="BI112" s="50"/>
      <c r="BJ112" s="63"/>
      <c r="BK112" s="50"/>
      <c r="BL112" s="63"/>
      <c r="BM112" s="50"/>
      <c r="BN112" s="63"/>
      <c r="BO112" s="50"/>
      <c r="BP112" s="63"/>
      <c r="BQ112" s="50"/>
      <c r="BR112" s="63"/>
      <c r="BS112" s="70"/>
      <c r="BT112" s="63"/>
      <c r="BU112" s="66"/>
    </row>
    <row r="113" spans="1:73" x14ac:dyDescent="0.3">
      <c r="A113" s="73" t="s">
        <v>33</v>
      </c>
      <c r="B113" s="148" t="s">
        <v>352</v>
      </c>
      <c r="C113" s="55" t="s">
        <v>546</v>
      </c>
      <c r="D113" s="62"/>
      <c r="E113" s="67"/>
      <c r="F113" s="62"/>
      <c r="G113" s="50"/>
      <c r="H113" s="62"/>
      <c r="I113" s="63"/>
      <c r="J113" s="62"/>
      <c r="K113" s="67"/>
      <c r="L113" s="62"/>
      <c r="M113" s="50"/>
      <c r="N113" s="62"/>
      <c r="O113" s="50"/>
      <c r="P113" s="62"/>
      <c r="Q113" s="50"/>
      <c r="R113" s="62"/>
      <c r="S113" s="50"/>
      <c r="T113" s="62"/>
      <c r="U113" s="50"/>
      <c r="V113" s="62"/>
      <c r="W113" s="62"/>
      <c r="X113" s="62"/>
      <c r="Y113" s="62"/>
      <c r="Z113" s="62"/>
      <c r="AA113" s="50"/>
      <c r="AB113" s="62"/>
      <c r="AC113" s="62"/>
      <c r="AD113" s="62"/>
      <c r="AE113" s="50"/>
      <c r="AF113" s="62"/>
      <c r="AG113" s="62"/>
      <c r="AH113" s="50"/>
      <c r="AI113" s="62"/>
      <c r="AJ113" s="50" t="s">
        <v>132</v>
      </c>
      <c r="AK113" s="62">
        <f>'Exports - Data (Raw)'!BE110/'Exports - Data (Raw)'!BD110</f>
        <v>4</v>
      </c>
      <c r="AL113" s="63" t="s">
        <v>57</v>
      </c>
      <c r="AM113" s="63">
        <f>'Exports - Data (Raw)'!BH110/'Exports - Data (Raw)'!BG110</f>
        <v>4</v>
      </c>
      <c r="AN113" s="50" t="s">
        <v>57</v>
      </c>
      <c r="AO113" s="62">
        <f>'Exports - Data (Raw)'!BK110/'Exports - Data (Raw)'!BJ110</f>
        <v>4</v>
      </c>
      <c r="AP113" s="50" t="s">
        <v>57</v>
      </c>
      <c r="AQ113" s="64">
        <f>'Exports - Data (Raw)'!BN110/'Exports - Data (Raw)'!BM110</f>
        <v>4</v>
      </c>
      <c r="AR113" s="50" t="s">
        <v>135</v>
      </c>
      <c r="AS113" s="64">
        <f>'Exports - Data (Raw)'!BQ110/'Exports - Data (Raw)'!BP110</f>
        <v>20</v>
      </c>
      <c r="AT113" s="63"/>
      <c r="AU113" s="64"/>
      <c r="AV113" s="64"/>
      <c r="AW113" s="63"/>
      <c r="AX113" s="62"/>
      <c r="AY113" s="62"/>
      <c r="AZ113" s="62"/>
      <c r="BA113" s="62"/>
      <c r="BB113" s="62"/>
      <c r="BC113" s="50"/>
      <c r="BD113" s="63"/>
      <c r="BE113" s="50"/>
      <c r="BF113" s="63"/>
      <c r="BG113" s="50"/>
      <c r="BH113" s="63"/>
      <c r="BI113" s="50"/>
      <c r="BJ113" s="63"/>
      <c r="BK113" s="50"/>
      <c r="BL113" s="63"/>
      <c r="BM113" s="50" t="s">
        <v>120</v>
      </c>
      <c r="BN113" s="63">
        <f>'Exports - Data (Raw)'!CV110/'Exports - Data (Raw)'!CU110</f>
        <v>11.815868263473053</v>
      </c>
      <c r="BO113" s="50"/>
      <c r="BP113" s="63"/>
      <c r="BQ113" s="50" t="s">
        <v>120</v>
      </c>
      <c r="BR113" s="63">
        <f>'Exports - Data (Raw)'!DA110/'Exports - Data (Raw)'!CZ110</f>
        <v>4.8485838779956429</v>
      </c>
      <c r="BS113" s="70"/>
      <c r="BT113" s="63"/>
      <c r="BU113" s="66"/>
    </row>
    <row r="114" spans="1:73" x14ac:dyDescent="0.3">
      <c r="A114" s="73" t="s">
        <v>487</v>
      </c>
      <c r="B114" s="148" t="s">
        <v>352</v>
      </c>
      <c r="C114" s="55" t="s">
        <v>546</v>
      </c>
      <c r="D114" s="62"/>
      <c r="E114" s="67"/>
      <c r="F114" s="62"/>
      <c r="G114" s="50"/>
      <c r="H114" s="62"/>
      <c r="I114" s="63"/>
      <c r="J114" s="62"/>
      <c r="K114" s="67"/>
      <c r="L114" s="62"/>
      <c r="M114" s="50"/>
      <c r="N114" s="62"/>
      <c r="O114" s="50"/>
      <c r="P114" s="62"/>
      <c r="Q114" s="50"/>
      <c r="R114" s="62"/>
      <c r="S114" s="50"/>
      <c r="T114" s="62"/>
      <c r="U114" s="50"/>
      <c r="V114" s="62"/>
      <c r="W114" s="62"/>
      <c r="X114" s="62"/>
      <c r="Y114" s="62"/>
      <c r="Z114" s="62"/>
      <c r="AA114" s="50"/>
      <c r="AB114" s="62"/>
      <c r="AC114" s="62"/>
      <c r="AD114" s="62"/>
      <c r="AE114" s="50"/>
      <c r="AF114" s="62"/>
      <c r="AG114" s="62"/>
      <c r="AH114" s="50"/>
      <c r="AI114" s="62"/>
      <c r="AJ114" s="50" t="s">
        <v>57</v>
      </c>
      <c r="AK114" s="62">
        <f>'Exports - Data (Raw)'!BE111/'Exports - Data (Raw)'!BD111</f>
        <v>0.58333333333333337</v>
      </c>
      <c r="AL114" s="63" t="s">
        <v>57</v>
      </c>
      <c r="AM114" s="63">
        <f>'Exports - Data (Raw)'!BH111/'Exports - Data (Raw)'!BG111</f>
        <v>0.6</v>
      </c>
      <c r="AN114" s="50" t="s">
        <v>57</v>
      </c>
      <c r="AO114" s="62">
        <f>'Exports - Data (Raw)'!BK111/'Exports - Data (Raw)'!BJ111</f>
        <v>1</v>
      </c>
      <c r="AP114" s="50" t="s">
        <v>57</v>
      </c>
      <c r="AQ114" s="64">
        <f>'Exports - Data (Raw)'!BN111/'Exports - Data (Raw)'!BM111</f>
        <v>1</v>
      </c>
      <c r="AR114" s="50" t="s">
        <v>135</v>
      </c>
      <c r="AS114" s="64">
        <f>'Exports - Data (Raw)'!BQ111/'Exports - Data (Raw)'!BP111</f>
        <v>0.59958932238193019</v>
      </c>
      <c r="AT114" s="63"/>
      <c r="AU114" s="64"/>
      <c r="AV114" s="64"/>
      <c r="AW114" s="63"/>
      <c r="AX114" s="62"/>
      <c r="AY114" s="62"/>
      <c r="AZ114" s="62"/>
      <c r="BA114" s="62"/>
      <c r="BB114" s="62"/>
      <c r="BC114" s="50"/>
      <c r="BD114" s="63"/>
      <c r="BE114" s="50"/>
      <c r="BF114" s="63"/>
      <c r="BG114" s="50"/>
      <c r="BH114" s="63"/>
      <c r="BI114" s="50"/>
      <c r="BJ114" s="63"/>
      <c r="BK114" s="50"/>
      <c r="BL114" s="63"/>
      <c r="BM114" s="50"/>
      <c r="BN114" s="63"/>
      <c r="BO114" s="50"/>
      <c r="BP114" s="63"/>
      <c r="BQ114" s="50"/>
      <c r="BR114" s="63"/>
      <c r="BS114" s="70"/>
      <c r="BT114" s="63"/>
      <c r="BU114" s="66"/>
    </row>
    <row r="115" spans="1:73" x14ac:dyDescent="0.3">
      <c r="A115" s="73" t="s">
        <v>229</v>
      </c>
      <c r="B115" s="148" t="s">
        <v>346</v>
      </c>
      <c r="C115" s="55" t="s">
        <v>2</v>
      </c>
      <c r="D115" s="62">
        <f>'Exports - Data (Raw)'!D112/'Exports - Data (Raw)'!C112</f>
        <v>30.40181759169101</v>
      </c>
      <c r="E115" s="67" t="s">
        <v>119</v>
      </c>
      <c r="F115" s="62">
        <f>'Exports - Data (Raw)'!G112/'Exports - Data (Raw)'!F112</f>
        <v>26.216648291069461</v>
      </c>
      <c r="G115" s="67" t="s">
        <v>119</v>
      </c>
      <c r="H115" s="62">
        <f>'Exports - Data (Raw)'!J112/'Exports - Data (Raw)'!I112</f>
        <v>22.943050193050194</v>
      </c>
      <c r="I115" s="63" t="s">
        <v>132</v>
      </c>
      <c r="J115" s="62">
        <f>'Exports - Data (Raw)'!M112/'Exports - Data (Raw)'!L112</f>
        <v>10.862500000000001</v>
      </c>
      <c r="K115" s="67" t="s">
        <v>132</v>
      </c>
      <c r="L115" s="62">
        <f>'Exports - Data (Raw)'!P112/'Exports - Data (Raw)'!O112</f>
        <v>10.990990990990991</v>
      </c>
      <c r="M115" s="67" t="s">
        <v>132</v>
      </c>
      <c r="N115" s="62">
        <f>'Exports - Data (Raw)'!S112/'Exports - Data (Raw)'!R112</f>
        <v>10</v>
      </c>
      <c r="O115" s="67" t="s">
        <v>132</v>
      </c>
      <c r="P115" s="62">
        <f>'Exports - Data (Raw)'!V112/'Exports - Data (Raw)'!U112</f>
        <v>10.196494954859267</v>
      </c>
      <c r="Q115" s="50" t="s">
        <v>132</v>
      </c>
      <c r="R115" s="62">
        <f>'Exports - Data (Raw)'!Y112/'Exports - Data (Raw)'!X112</f>
        <v>11.566433566433567</v>
      </c>
      <c r="S115" s="50" t="s">
        <v>132</v>
      </c>
      <c r="T115" s="62">
        <f>'Exports - Data (Raw)'!AB112/'Exports - Data (Raw)'!AA112</f>
        <v>15.582971263053587</v>
      </c>
      <c r="U115" s="50"/>
      <c r="V115" s="62"/>
      <c r="W115" s="62"/>
      <c r="X115" s="62"/>
      <c r="Y115" s="62"/>
      <c r="Z115" s="62"/>
      <c r="AA115" s="50"/>
      <c r="AB115" s="62"/>
      <c r="AC115" s="62"/>
      <c r="AD115" s="62"/>
      <c r="AE115" s="50"/>
      <c r="AF115" s="62"/>
      <c r="AG115" s="62"/>
      <c r="AH115" s="50"/>
      <c r="AI115" s="62"/>
      <c r="AJ115" s="50"/>
      <c r="AK115" s="62"/>
      <c r="AL115" s="63"/>
      <c r="AM115" s="63"/>
      <c r="AN115" s="50"/>
      <c r="AO115" s="62"/>
      <c r="AP115" s="50"/>
      <c r="AQ115" s="64"/>
      <c r="AR115" s="50"/>
      <c r="AS115" s="64"/>
      <c r="AT115" s="63" t="s">
        <v>2</v>
      </c>
      <c r="AU115" s="64">
        <f>'Exports - Data (Raw)'!BT112/'Exports - Data (Raw)'!BS112*$F$152</f>
        <v>169.33667083854817</v>
      </c>
      <c r="AV115" s="64">
        <f>'Exports - Data (Raw)'!BV112/'Exports - Data (Raw)'!BU112*$F$152</f>
        <v>174.38722307124957</v>
      </c>
      <c r="AW115" s="63" t="s">
        <v>120</v>
      </c>
      <c r="AX115" s="62"/>
      <c r="AY115" s="62">
        <f>'Exports - Data (Raw)'!CA112/'Exports - Data (Raw)'!BZ112</f>
        <v>328.37974683544303</v>
      </c>
      <c r="AZ115" s="62">
        <f>'Exports - Data (Raw)'!CC112/'Exports - Data (Raw)'!CB112</f>
        <v>315.37244897959181</v>
      </c>
      <c r="BA115" s="62">
        <f>'Exports - Data (Raw)'!CE112/'Exports - Data (Raw)'!CD112</f>
        <v>338.79365079365078</v>
      </c>
      <c r="BB115" s="62"/>
      <c r="BC115" s="50"/>
      <c r="BD115" s="63"/>
      <c r="BE115" s="50"/>
      <c r="BF115" s="63"/>
      <c r="BG115" s="50"/>
      <c r="BH115" s="63"/>
      <c r="BI115" s="50"/>
      <c r="BJ115" s="63"/>
      <c r="BK115" s="50"/>
      <c r="BL115" s="63"/>
      <c r="BM115" s="50"/>
      <c r="BN115" s="63"/>
      <c r="BO115" s="50"/>
      <c r="BP115" s="63"/>
      <c r="BQ115" s="50"/>
      <c r="BR115" s="63"/>
      <c r="BS115" s="70"/>
      <c r="BT115" s="63"/>
      <c r="BU115" s="66"/>
    </row>
    <row r="116" spans="1:73" x14ac:dyDescent="0.3">
      <c r="A116" s="73" t="s">
        <v>293</v>
      </c>
      <c r="B116" s="148" t="s">
        <v>346</v>
      </c>
      <c r="C116" s="55" t="s">
        <v>2</v>
      </c>
      <c r="D116" s="62"/>
      <c r="E116" s="67"/>
      <c r="F116" s="62"/>
      <c r="G116" s="50"/>
      <c r="H116" s="62"/>
      <c r="I116" s="63"/>
      <c r="J116" s="62"/>
      <c r="K116" s="67"/>
      <c r="L116" s="62"/>
      <c r="M116" s="50"/>
      <c r="N116" s="62"/>
      <c r="O116" s="50"/>
      <c r="P116" s="62"/>
      <c r="Q116" s="50"/>
      <c r="R116" s="62"/>
      <c r="S116" s="50"/>
      <c r="T116" s="62"/>
      <c r="U116" s="50"/>
      <c r="V116" s="62"/>
      <c r="W116" s="62"/>
      <c r="X116" s="62"/>
      <c r="Y116" s="62"/>
      <c r="Z116" s="62"/>
      <c r="AA116" s="50"/>
      <c r="AB116" s="62"/>
      <c r="AC116" s="62"/>
      <c r="AD116" s="62"/>
      <c r="AE116" s="50"/>
      <c r="AF116" s="62"/>
      <c r="AG116" s="62"/>
      <c r="AH116" s="50" t="s">
        <v>120</v>
      </c>
      <c r="AI116" s="62">
        <f>'Exports - Data (Raw)'!BB113/'Exports - Data (Raw)'!BA113</f>
        <v>2</v>
      </c>
      <c r="AJ116" s="50" t="s">
        <v>120</v>
      </c>
      <c r="AK116" s="62">
        <f>'Exports - Data (Raw)'!BE113/'Exports - Data (Raw)'!BD113</f>
        <v>2</v>
      </c>
      <c r="AL116" s="63"/>
      <c r="AM116" s="63"/>
      <c r="AN116" s="50"/>
      <c r="AO116" s="62"/>
      <c r="AP116" s="50"/>
      <c r="AQ116" s="64"/>
      <c r="AR116" s="50"/>
      <c r="AS116" s="64"/>
      <c r="AT116" s="63"/>
      <c r="AU116" s="64"/>
      <c r="AV116" s="64"/>
      <c r="AW116" s="63"/>
      <c r="AX116" s="62"/>
      <c r="AY116" s="62"/>
      <c r="AZ116" s="62"/>
      <c r="BA116" s="62"/>
      <c r="BB116" s="62"/>
      <c r="BC116" s="50"/>
      <c r="BD116" s="63"/>
      <c r="BE116" s="50"/>
      <c r="BF116" s="63"/>
      <c r="BG116" s="50"/>
      <c r="BH116" s="63"/>
      <c r="BI116" s="50"/>
      <c r="BJ116" s="63"/>
      <c r="BK116" s="50"/>
      <c r="BL116" s="63"/>
      <c r="BM116" s="50"/>
      <c r="BN116" s="63"/>
      <c r="BO116" s="50"/>
      <c r="BP116" s="63"/>
      <c r="BQ116" s="50"/>
      <c r="BR116" s="63"/>
      <c r="BS116" s="70"/>
      <c r="BT116" s="63"/>
      <c r="BU116" s="66"/>
    </row>
    <row r="117" spans="1:73" x14ac:dyDescent="0.3">
      <c r="A117" s="73" t="s">
        <v>294</v>
      </c>
      <c r="B117" s="148" t="s">
        <v>352</v>
      </c>
      <c r="C117" s="55" t="s">
        <v>546</v>
      </c>
      <c r="D117" s="62"/>
      <c r="E117" s="67"/>
      <c r="F117" s="62"/>
      <c r="G117" s="50"/>
      <c r="H117" s="62"/>
      <c r="I117" s="63"/>
      <c r="J117" s="62"/>
      <c r="K117" s="67"/>
      <c r="L117" s="62"/>
      <c r="M117" s="50"/>
      <c r="N117" s="62"/>
      <c r="O117" s="50"/>
      <c r="P117" s="62"/>
      <c r="Q117" s="50"/>
      <c r="R117" s="62"/>
      <c r="S117" s="50"/>
      <c r="T117" s="62"/>
      <c r="U117" s="50"/>
      <c r="V117" s="62"/>
      <c r="W117" s="62"/>
      <c r="X117" s="62"/>
      <c r="Y117" s="62"/>
      <c r="Z117" s="62"/>
      <c r="AA117" s="50"/>
      <c r="AB117" s="62"/>
      <c r="AC117" s="62"/>
      <c r="AD117" s="62"/>
      <c r="AE117" s="50"/>
      <c r="AF117" s="62"/>
      <c r="AG117" s="62"/>
      <c r="AH117" s="50"/>
      <c r="AI117" s="62"/>
      <c r="AJ117" s="50" t="s">
        <v>57</v>
      </c>
      <c r="AK117" s="62">
        <f>'Exports - Data (Raw)'!BE114/'Exports - Data (Raw)'!BD114</f>
        <v>1.1000000000000001</v>
      </c>
      <c r="AL117" s="63" t="s">
        <v>57</v>
      </c>
      <c r="AM117" s="63">
        <f>'Exports - Data (Raw)'!BH114/'Exports - Data (Raw)'!BG114</f>
        <v>4</v>
      </c>
      <c r="AN117" s="50" t="s">
        <v>57</v>
      </c>
      <c r="AO117" s="62">
        <f>'Exports - Data (Raw)'!BK114/'Exports - Data (Raw)'!BJ114</f>
        <v>8</v>
      </c>
      <c r="AP117" s="50" t="s">
        <v>57</v>
      </c>
      <c r="AQ117" s="64">
        <f>'Exports - Data (Raw)'!BN114/'Exports - Data (Raw)'!BM114</f>
        <v>8</v>
      </c>
      <c r="AR117" s="50" t="s">
        <v>135</v>
      </c>
      <c r="AS117" s="64">
        <f>'Exports - Data (Raw)'!BQ114/'Exports - Data (Raw)'!BP114</f>
        <v>4</v>
      </c>
      <c r="AT117" s="63"/>
      <c r="AU117" s="64"/>
      <c r="AV117" s="64"/>
      <c r="AW117" s="63"/>
      <c r="AX117" s="62"/>
      <c r="AY117" s="62"/>
      <c r="AZ117" s="62"/>
      <c r="BA117" s="62"/>
      <c r="BB117" s="62"/>
      <c r="BC117" s="50"/>
      <c r="BD117" s="63"/>
      <c r="BE117" s="50"/>
      <c r="BF117" s="63"/>
      <c r="BG117" s="50"/>
      <c r="BH117" s="63"/>
      <c r="BI117" s="50"/>
      <c r="BJ117" s="63"/>
      <c r="BK117" s="50"/>
      <c r="BL117" s="63"/>
      <c r="BM117" s="50"/>
      <c r="BN117" s="63"/>
      <c r="BO117" s="50"/>
      <c r="BP117" s="63"/>
      <c r="BQ117" s="50"/>
      <c r="BR117" s="63"/>
      <c r="BS117" s="70"/>
      <c r="BT117" s="63"/>
      <c r="BU117" s="66"/>
    </row>
    <row r="118" spans="1:73" x14ac:dyDescent="0.3">
      <c r="A118" s="73" t="s">
        <v>295</v>
      </c>
      <c r="B118" s="148" t="s">
        <v>348</v>
      </c>
      <c r="C118" s="55" t="s">
        <v>498</v>
      </c>
      <c r="D118" s="62"/>
      <c r="E118" s="67"/>
      <c r="F118" s="62"/>
      <c r="G118" s="50"/>
      <c r="H118" s="62"/>
      <c r="I118" s="63"/>
      <c r="J118" s="62"/>
      <c r="K118" s="67"/>
      <c r="L118" s="62"/>
      <c r="M118" s="50"/>
      <c r="N118" s="62"/>
      <c r="O118" s="50"/>
      <c r="P118" s="62"/>
      <c r="Q118" s="50"/>
      <c r="R118" s="62"/>
      <c r="S118" s="50"/>
      <c r="T118" s="62"/>
      <c r="U118" s="50"/>
      <c r="V118" s="62"/>
      <c r="W118" s="62"/>
      <c r="X118" s="62"/>
      <c r="Y118" s="62"/>
      <c r="Z118" s="62"/>
      <c r="AA118" s="50"/>
      <c r="AB118" s="62"/>
      <c r="AC118" s="62"/>
      <c r="AD118" s="62"/>
      <c r="AE118" s="50"/>
      <c r="AF118" s="62"/>
      <c r="AG118" s="62"/>
      <c r="AH118" s="50"/>
      <c r="AI118" s="62"/>
      <c r="AJ118" s="50" t="s">
        <v>125</v>
      </c>
      <c r="AK118" s="62">
        <f>'Exports - Data (Raw)'!BE115/'Exports - Data (Raw)'!BD115</f>
        <v>1</v>
      </c>
      <c r="AL118" s="63" t="s">
        <v>125</v>
      </c>
      <c r="AM118" s="63">
        <f>'Exports - Data (Raw)'!BH115/'Exports - Data (Raw)'!BG115</f>
        <v>1</v>
      </c>
      <c r="AN118" s="50" t="s">
        <v>125</v>
      </c>
      <c r="AO118" s="62">
        <f>'Exports - Data (Raw)'!BK115/'Exports - Data (Raw)'!BJ115</f>
        <v>1</v>
      </c>
      <c r="AP118" s="50" t="s">
        <v>125</v>
      </c>
      <c r="AQ118" s="64">
        <f>'Exports - Data (Raw)'!BN115/'Exports - Data (Raw)'!BM115</f>
        <v>1</v>
      </c>
      <c r="AR118" s="50" t="s">
        <v>125</v>
      </c>
      <c r="AS118" s="64">
        <f>'Exports - Data (Raw)'!BQ115/'Exports - Data (Raw)'!BP115</f>
        <v>1</v>
      </c>
      <c r="AT118" s="63"/>
      <c r="AU118" s="64"/>
      <c r="AV118" s="64"/>
      <c r="AW118" s="63"/>
      <c r="AX118" s="62"/>
      <c r="AY118" s="62"/>
      <c r="AZ118" s="62"/>
      <c r="BA118" s="62"/>
      <c r="BB118" s="62"/>
      <c r="BC118" s="50"/>
      <c r="BD118" s="63"/>
      <c r="BE118" s="50"/>
      <c r="BF118" s="63"/>
      <c r="BG118" s="50"/>
      <c r="BH118" s="63"/>
      <c r="BI118" s="50"/>
      <c r="BJ118" s="63"/>
      <c r="BK118" s="50"/>
      <c r="BL118" s="63"/>
      <c r="BM118" s="50"/>
      <c r="BN118" s="63"/>
      <c r="BO118" s="50"/>
      <c r="BP118" s="63"/>
      <c r="BQ118" s="50"/>
      <c r="BR118" s="63"/>
      <c r="BS118" s="70"/>
      <c r="BT118" s="63"/>
      <c r="BU118" s="66"/>
    </row>
    <row r="119" spans="1:73" x14ac:dyDescent="0.3">
      <c r="A119" s="55" t="s">
        <v>296</v>
      </c>
      <c r="B119" s="148" t="s">
        <v>343</v>
      </c>
      <c r="C119" s="20" t="s">
        <v>541</v>
      </c>
      <c r="D119" s="62"/>
      <c r="E119" s="67"/>
      <c r="F119" s="62"/>
      <c r="G119" s="50"/>
      <c r="H119" s="62"/>
      <c r="I119" s="63"/>
      <c r="J119" s="62"/>
      <c r="K119" s="50"/>
      <c r="L119" s="62"/>
      <c r="M119" s="50"/>
      <c r="N119" s="62"/>
      <c r="O119" s="50"/>
      <c r="P119" s="62"/>
      <c r="Q119" s="50"/>
      <c r="R119" s="62"/>
      <c r="S119" s="67"/>
      <c r="T119" s="62"/>
      <c r="U119" s="50" t="s">
        <v>122</v>
      </c>
      <c r="V119" s="62">
        <f>'Exports - Data (Raw)'!AE116/'Exports - Data (Raw)'!AD116/25</f>
        <v>13.2</v>
      </c>
      <c r="W119" s="62">
        <f>'Exports - Data (Raw)'!AG116/'Exports - Data (Raw)'!AF116/25</f>
        <v>13.094206549118388</v>
      </c>
      <c r="X119" s="62">
        <f>'Exports - Data (Raw)'!AI116/'Exports - Data (Raw)'!AH116/25</f>
        <v>13.2</v>
      </c>
      <c r="Y119" s="62">
        <f>'Exports - Data (Raw)'!AK116/'Exports - Data (Raw)'!AJ116/25</f>
        <v>12.883804627249358</v>
      </c>
      <c r="Z119" s="62">
        <f>'Exports - Data (Raw)'!AM116/'Exports - Data (Raw)'!AL116/25</f>
        <v>13.2</v>
      </c>
      <c r="AA119" s="50"/>
      <c r="AB119" s="62"/>
      <c r="AC119" s="62"/>
      <c r="AD119" s="62"/>
      <c r="AE119" s="50"/>
      <c r="AF119" s="62"/>
      <c r="AG119" s="62"/>
      <c r="AH119" s="50"/>
      <c r="AI119" s="62"/>
      <c r="AJ119" s="50"/>
      <c r="AK119" s="62"/>
      <c r="AL119" s="63"/>
      <c r="AM119" s="63"/>
      <c r="AN119" s="63"/>
      <c r="AO119" s="62"/>
      <c r="AP119" s="63"/>
      <c r="AQ119" s="64"/>
      <c r="AR119" s="50"/>
      <c r="AS119" s="64"/>
      <c r="AT119" s="50"/>
      <c r="AU119" s="64"/>
      <c r="AV119" s="64"/>
      <c r="AW119" s="50"/>
      <c r="AX119" s="62"/>
      <c r="AY119" s="62"/>
      <c r="AZ119" s="62"/>
      <c r="BA119" s="62"/>
      <c r="BB119" s="62"/>
      <c r="BC119" s="50"/>
      <c r="BD119" s="63"/>
      <c r="BE119" s="50"/>
      <c r="BF119" s="63"/>
      <c r="BG119" s="50"/>
      <c r="BH119" s="63"/>
      <c r="BI119" s="50"/>
      <c r="BJ119" s="63"/>
      <c r="BK119" s="50"/>
      <c r="BL119" s="63"/>
      <c r="BM119" s="50"/>
      <c r="BN119" s="63"/>
      <c r="BO119" s="50"/>
      <c r="BP119" s="63"/>
      <c r="BQ119" s="50"/>
      <c r="BR119" s="63"/>
      <c r="BS119" s="69"/>
      <c r="BT119" s="63"/>
    </row>
    <row r="120" spans="1:73" x14ac:dyDescent="0.3">
      <c r="A120" s="73" t="s">
        <v>234</v>
      </c>
      <c r="B120" s="148" t="s">
        <v>346</v>
      </c>
      <c r="C120" s="67" t="s">
        <v>2</v>
      </c>
      <c r="D120" s="62"/>
      <c r="E120" s="67"/>
      <c r="F120" s="62"/>
      <c r="G120" s="50"/>
      <c r="H120" s="62"/>
      <c r="I120" s="63" t="s">
        <v>120</v>
      </c>
      <c r="J120" s="62">
        <f>'Exports - Data (Raw)'!M117/'Exports - Data (Raw)'!L117</f>
        <v>140.28571428571428</v>
      </c>
      <c r="K120" s="67" t="s">
        <v>2</v>
      </c>
      <c r="L120" s="62">
        <f>'Exports - Data (Raw)'!P117/'Exports - Data (Raw)'!O117/$H$215</f>
        <v>106.32761178215723</v>
      </c>
      <c r="M120" s="67" t="s">
        <v>2</v>
      </c>
      <c r="N120" s="62">
        <f>'Exports - Data (Raw)'!S117/'Exports - Data (Raw)'!R117/$H$215</f>
        <v>133.5599335390458</v>
      </c>
      <c r="O120" s="67" t="s">
        <v>2</v>
      </c>
      <c r="P120" s="62">
        <f>'Exports - Data (Raw)'!V117/'Exports - Data (Raw)'!U117/$H$215</f>
        <v>157.85764622973923</v>
      </c>
      <c r="Q120" s="67" t="s">
        <v>2</v>
      </c>
      <c r="R120" s="62">
        <f>'Exports - Data (Raw)'!Y117/'Exports - Data (Raw)'!X117/$H$215</f>
        <v>135.75757575757575</v>
      </c>
      <c r="S120" s="67" t="s">
        <v>2</v>
      </c>
      <c r="T120" s="62">
        <f>'Exports - Data (Raw)'!AB117/'Exports - Data (Raw)'!AA117/$H$215</f>
        <v>422.01885659454609</v>
      </c>
      <c r="U120" s="50"/>
      <c r="V120" s="62"/>
      <c r="W120" s="62"/>
      <c r="X120" s="62"/>
      <c r="Y120" s="62"/>
      <c r="Z120" s="62"/>
      <c r="AA120" s="67" t="s">
        <v>2</v>
      </c>
      <c r="AB120" s="62">
        <f>'Exports - Data (Raw)'!AP117/'Exports - Data (Raw)'!AO117*$D$152</f>
        <v>61.121664405246499</v>
      </c>
      <c r="AC120" s="62">
        <f>'Exports - Data (Raw)'!AR117/'Exports - Data (Raw)'!AQ117*$D$152</f>
        <v>76.997816593886469</v>
      </c>
      <c r="AD120" s="62">
        <f>'Exports - Data (Raw)'!AT117/'Exports - Data (Raw)'!AS117*$D$152</f>
        <v>72.386038527560558</v>
      </c>
      <c r="AE120" s="67" t="s">
        <v>2</v>
      </c>
      <c r="AF120" s="62">
        <f>'Exports - Data (Raw)'!AW117/'Exports - Data (Raw)'!AV117*$D$152</f>
        <v>92.562099358974365</v>
      </c>
      <c r="AG120" s="62">
        <f>'Exports - Data (Raw)'!AY117/'Exports - Data (Raw)'!AX117*$D$152</f>
        <v>67.204678362573105</v>
      </c>
      <c r="AH120" s="67" t="s">
        <v>2</v>
      </c>
      <c r="AI120" s="62">
        <f>'Exports - Data (Raw)'!BB117/'Exports - Data (Raw)'!BA117/$H$215</f>
        <v>54.303030303030305</v>
      </c>
      <c r="AJ120" s="67" t="s">
        <v>2</v>
      </c>
      <c r="AK120" s="62">
        <f>'Exports - Data (Raw)'!BE117/'Exports - Data (Raw)'!BD117/$H$215</f>
        <v>56.799889184938927</v>
      </c>
      <c r="AL120" s="67" t="s">
        <v>2</v>
      </c>
      <c r="AM120" s="63">
        <f>'Exports - Data (Raw)'!BH117/'Exports - Data (Raw)'!BG117/$H$215</f>
        <v>55.931676530557382</v>
      </c>
      <c r="AN120" s="67" t="s">
        <v>2</v>
      </c>
      <c r="AO120" s="62">
        <f>'Exports - Data (Raw)'!BK117/'Exports - Data (Raw)'!BJ117/$H$215</f>
        <v>54.303030303030305</v>
      </c>
      <c r="AP120" s="67" t="s">
        <v>2</v>
      </c>
      <c r="AQ120" s="64">
        <f>'Exports - Data (Raw)'!BN117/'Exports - Data (Raw)'!BM117/$H$215</f>
        <v>54.303030303030305</v>
      </c>
      <c r="AR120" s="67" t="s">
        <v>2</v>
      </c>
      <c r="AS120" s="64">
        <f>'Exports - Data (Raw)'!BQ117/'Exports - Data (Raw)'!BP117/$H$215</f>
        <v>54.303030303030305</v>
      </c>
      <c r="AT120" s="67" t="s">
        <v>2</v>
      </c>
      <c r="AU120" s="64">
        <f>'Exports - Data (Raw)'!BT117/'Exports - Data (Raw)'!BS117*$D$152</f>
        <v>75.884221311475414</v>
      </c>
      <c r="AV120" s="64">
        <f>'Exports - Data (Raw)'!BV117/'Exports - Data (Raw)'!BU117*$D$152</f>
        <v>140.71614844533602</v>
      </c>
      <c r="AW120" s="62" t="s">
        <v>120</v>
      </c>
      <c r="AX120" s="62">
        <f>'Exports - Data (Raw)'!BY117/'Exports - Data (Raw)'!BX117</f>
        <v>146.49696444058978</v>
      </c>
      <c r="AY120" s="62">
        <f>'Exports - Data (Raw)'!CA117/'Exports - Data (Raw)'!BZ117</f>
        <v>154.33658170914543</v>
      </c>
      <c r="AZ120" s="62">
        <f>'Exports - Data (Raw)'!CC117/'Exports - Data (Raw)'!CB117</f>
        <v>152.2175</v>
      </c>
      <c r="BA120" s="62">
        <f>'Exports - Data (Raw)'!CE117/'Exports - Data (Raw)'!CD117</f>
        <v>124.79327731092437</v>
      </c>
      <c r="BB120" s="62">
        <f>'Exports - Data (Raw)'!CG117/'Exports - Data (Raw)'!CF117</f>
        <v>117.71802618328299</v>
      </c>
      <c r="BC120" s="50"/>
      <c r="BD120" s="63"/>
      <c r="BE120" s="50" t="s">
        <v>120</v>
      </c>
      <c r="BF120" s="63">
        <f>'Exports - Data (Raw)'!CL117/'Exports - Data (Raw)'!CK117</f>
        <v>54.133004926108377</v>
      </c>
      <c r="BG120" s="50"/>
      <c r="BH120" s="63"/>
      <c r="BI120" s="50" t="s">
        <v>120</v>
      </c>
      <c r="BJ120" s="63">
        <f>'Exports - Data (Raw)'!CQ117/'Exports - Data (Raw)'!CP117</f>
        <v>73.486156058971588</v>
      </c>
      <c r="BK120" s="50"/>
      <c r="BL120" s="63"/>
      <c r="BM120" s="50" t="s">
        <v>120</v>
      </c>
      <c r="BN120" s="63">
        <f>'Exports - Data (Raw)'!CV117/'Exports - Data (Raw)'!CU117</f>
        <v>73.094546881129858</v>
      </c>
      <c r="BO120" s="50"/>
      <c r="BP120" s="63"/>
      <c r="BQ120" s="50" t="s">
        <v>120</v>
      </c>
      <c r="BR120" s="63">
        <f>'Exports - Data (Raw)'!DA117/'Exports - Data (Raw)'!CZ117</f>
        <v>104.12553925798102</v>
      </c>
      <c r="BS120" s="70" t="s">
        <v>120</v>
      </c>
      <c r="BT120" s="63">
        <f>'Exports - Data (Raw)'!DD117/'Exports - Data (Raw)'!DC117</f>
        <v>73.119777158774369</v>
      </c>
      <c r="BU120" s="66"/>
    </row>
    <row r="121" spans="1:73" x14ac:dyDescent="0.3">
      <c r="A121" s="73" t="s">
        <v>628</v>
      </c>
      <c r="B121" s="148" t="s">
        <v>346</v>
      </c>
      <c r="C121" s="67" t="s">
        <v>2</v>
      </c>
      <c r="D121" s="62"/>
      <c r="E121" s="67"/>
      <c r="F121" s="62"/>
      <c r="G121" s="50"/>
      <c r="H121" s="62"/>
      <c r="I121" s="63"/>
      <c r="J121" s="62"/>
      <c r="K121" s="67"/>
      <c r="L121" s="62"/>
      <c r="M121" s="50"/>
      <c r="N121" s="62"/>
      <c r="O121" s="50"/>
      <c r="P121" s="62"/>
      <c r="Q121" s="50"/>
      <c r="R121" s="62"/>
      <c r="S121" s="50"/>
      <c r="T121" s="62"/>
      <c r="U121" s="67" t="s">
        <v>2</v>
      </c>
      <c r="V121" s="62">
        <f>'Exports - Data (Raw)'!AE118/'Exports - Data (Raw)'!AD118/25/$H$215</f>
        <v>485.45885248423315</v>
      </c>
      <c r="W121" s="62">
        <f>'Exports - Data (Raw)'!AG118/'Exports - Data (Raw)'!AF118/25/$H$215</f>
        <v>448.42023947470068</v>
      </c>
      <c r="X121" s="62">
        <f>'Exports - Data (Raw)'!AI118/'Exports - Data (Raw)'!AH118/25/$H$215</f>
        <v>488.09148744866462</v>
      </c>
      <c r="Y121" s="62">
        <f>'Exports - Data (Raw)'!AK118/'Exports - Data (Raw)'!AJ118/25/$H$215</f>
        <v>461.07075127644055</v>
      </c>
      <c r="Z121" s="62">
        <f>'Exports - Data (Raw)'!AM118/'Exports - Data (Raw)'!AL118/25/$H$215</f>
        <v>543.04457452315535</v>
      </c>
      <c r="AA121" s="50"/>
      <c r="AB121" s="62"/>
      <c r="AC121" s="62"/>
      <c r="AD121" s="62"/>
      <c r="AE121" s="50"/>
      <c r="AF121" s="62"/>
      <c r="AG121" s="62"/>
      <c r="AH121" s="50"/>
      <c r="AI121" s="62"/>
      <c r="AJ121" s="50"/>
      <c r="AK121" s="62"/>
      <c r="AL121" s="63"/>
      <c r="AM121" s="63"/>
      <c r="AN121" s="50"/>
      <c r="AO121" s="62"/>
      <c r="AP121" s="50"/>
      <c r="AQ121" s="64"/>
      <c r="AR121" s="50"/>
      <c r="AS121" s="64"/>
      <c r="AT121" s="63"/>
      <c r="AU121" s="64"/>
      <c r="AV121" s="64"/>
      <c r="AW121" s="62"/>
      <c r="AX121" s="62"/>
      <c r="AY121" s="62"/>
      <c r="AZ121" s="62"/>
      <c r="BA121" s="62"/>
      <c r="BB121" s="62"/>
      <c r="BC121" s="50"/>
      <c r="BD121" s="63"/>
      <c r="BE121" s="50"/>
      <c r="BF121" s="63"/>
      <c r="BG121" s="50"/>
      <c r="BH121" s="63"/>
      <c r="BI121" s="50"/>
      <c r="BJ121" s="63"/>
      <c r="BK121" s="50"/>
      <c r="BL121" s="63"/>
      <c r="BM121" s="50"/>
      <c r="BN121" s="63"/>
      <c r="BO121" s="50"/>
      <c r="BP121" s="63"/>
      <c r="BQ121" s="50"/>
      <c r="BR121" s="63"/>
      <c r="BS121" s="70"/>
      <c r="BT121" s="63"/>
      <c r="BU121" s="66"/>
    </row>
    <row r="122" spans="1:73" x14ac:dyDescent="0.3">
      <c r="A122" s="73" t="s">
        <v>235</v>
      </c>
      <c r="B122" s="148" t="s">
        <v>346</v>
      </c>
      <c r="C122" s="55" t="s">
        <v>2</v>
      </c>
      <c r="D122" s="62">
        <f>'Exports - Data (Raw)'!D119/'Exports - Data (Raw)'!C119</f>
        <v>14.719385598196251</v>
      </c>
      <c r="E122" s="67" t="s">
        <v>120</v>
      </c>
      <c r="F122" s="62">
        <f>'Exports - Data (Raw)'!G119/'Exports - Data (Raw)'!F119</f>
        <v>8.3505866114561762</v>
      </c>
      <c r="G122" s="67" t="s">
        <v>120</v>
      </c>
      <c r="H122" s="62">
        <f>'Exports - Data (Raw)'!J119/'Exports - Data (Raw)'!I119</f>
        <v>6.8703801478352693</v>
      </c>
      <c r="I122" s="63" t="s">
        <v>120</v>
      </c>
      <c r="J122" s="62">
        <f>'Exports - Data (Raw)'!M119/'Exports - Data (Raw)'!L119</f>
        <v>15.846066779852858</v>
      </c>
      <c r="K122" s="50" t="s">
        <v>120</v>
      </c>
      <c r="L122" s="62">
        <f>'Exports - Data (Raw)'!P119/'Exports - Data (Raw)'!O119</f>
        <v>13</v>
      </c>
      <c r="M122" s="50" t="s">
        <v>120</v>
      </c>
      <c r="N122" s="62">
        <f>'Exports - Data (Raw)'!S119/'Exports - Data (Raw)'!R119</f>
        <v>12.516129032258064</v>
      </c>
      <c r="O122" s="50" t="s">
        <v>120</v>
      </c>
      <c r="P122" s="62">
        <f>'Exports - Data (Raw)'!V119/'Exports - Data (Raw)'!U119</f>
        <v>19.620253164556964</v>
      </c>
      <c r="Q122" s="50" t="s">
        <v>120</v>
      </c>
      <c r="R122" s="62">
        <f>'Exports - Data (Raw)'!Y119/'Exports - Data (Raw)'!X119</f>
        <v>21.953630016950612</v>
      </c>
      <c r="S122" s="50" t="s">
        <v>120</v>
      </c>
      <c r="T122" s="62">
        <f>'Exports - Data (Raw)'!AB119/'Exports - Data (Raw)'!AA119</f>
        <v>18.863143893072451</v>
      </c>
      <c r="U122" s="67" t="s">
        <v>2</v>
      </c>
      <c r="V122" s="62">
        <f>'Exports - Data (Raw)'!AE119/'Exports - Data (Raw)'!AD119/25/$F$166</f>
        <v>9.8088197395867631</v>
      </c>
      <c r="W122" s="62">
        <f>'Exports - Data (Raw)'!AG119/'Exports - Data (Raw)'!AF119/25/$F$166</f>
        <v>9.9128434907636915</v>
      </c>
      <c r="X122" s="62">
        <f>'Exports - Data (Raw)'!AI119/'Exports - Data (Raw)'!AH119/25/$F$166</f>
        <v>9.8624559427476193</v>
      </c>
      <c r="Y122" s="62">
        <f>'Exports - Data (Raw)'!AK119/'Exports - Data (Raw)'!AJ119/25/$F$166</f>
        <v>8.6760951113204072</v>
      </c>
      <c r="Z122" s="62">
        <f>'Exports - Data (Raw)'!AM119/'Exports - Data (Raw)'!AL119/25/$F$166</f>
        <v>7.9031424888451207</v>
      </c>
      <c r="AA122" s="50" t="s">
        <v>2</v>
      </c>
      <c r="AB122" s="62">
        <f>'Exports - Data (Raw)'!AP119/'Exports - Data (Raw)'!AO119*$D$152</f>
        <v>11.991800478305432</v>
      </c>
      <c r="AC122" s="62">
        <f>'Exports - Data (Raw)'!AR119/'Exports - Data (Raw)'!AQ119*$D$152</f>
        <v>12.426303854875282</v>
      </c>
      <c r="AD122" s="62">
        <f>'Exports - Data (Raw)'!AT119/'Exports - Data (Raw)'!AS119*$D$152</f>
        <v>14.999463921947036</v>
      </c>
      <c r="AE122" s="50" t="s">
        <v>2</v>
      </c>
      <c r="AF122" s="62">
        <f>'Exports - Data (Raw)'!AW119/'Exports - Data (Raw)'!AV119*$D$152</f>
        <v>13.033980582524272</v>
      </c>
      <c r="AG122" s="62">
        <f>'Exports - Data (Raw)'!AY119/'Exports - Data (Raw)'!AX119*$D$152</f>
        <v>11.207949239794086</v>
      </c>
      <c r="AH122" s="50" t="s">
        <v>2</v>
      </c>
      <c r="AI122" s="62">
        <f>'Exports - Data (Raw)'!BB119/'Exports - Data (Raw)'!BA119*$D$152</f>
        <v>13.032729739008818</v>
      </c>
      <c r="AJ122" s="50" t="s">
        <v>120</v>
      </c>
      <c r="AK122" s="62">
        <f>'Exports - Data (Raw)'!BE119/'Exports - Data (Raw)'!BD119</f>
        <v>14.688357858857593</v>
      </c>
      <c r="AL122" s="63" t="s">
        <v>120</v>
      </c>
      <c r="AM122" s="63">
        <f>'Exports - Data (Raw)'!BH119/'Exports - Data (Raw)'!BG119</f>
        <v>20.088931750741839</v>
      </c>
      <c r="AN122" s="50" t="s">
        <v>120</v>
      </c>
      <c r="AO122" s="62">
        <f>'Exports - Data (Raw)'!BK119/'Exports - Data (Raw)'!BJ119</f>
        <v>17.142448239671786</v>
      </c>
      <c r="AP122" s="50" t="s">
        <v>120</v>
      </c>
      <c r="AQ122" s="64">
        <f>'Exports - Data (Raw)'!BN119/'Exports - Data (Raw)'!BM119</f>
        <v>12.641509433962264</v>
      </c>
      <c r="AR122" s="67" t="s">
        <v>2</v>
      </c>
      <c r="AS122" s="64">
        <f>'Exports - Data (Raw)'!BQ119/'Exports - Data (Raw)'!BP119/$F$166</f>
        <v>5.5882351629359874</v>
      </c>
      <c r="AT122" s="63" t="s">
        <v>120</v>
      </c>
      <c r="AU122" s="64">
        <f>'Exports - Data (Raw)'!BT119/'Exports - Data (Raw)'!BS119</f>
        <v>9.2168050845736804</v>
      </c>
      <c r="AV122" s="64">
        <f>'Exports - Data (Raw)'!BV119/'Exports - Data (Raw)'!BU119</f>
        <v>7.011650824935626</v>
      </c>
      <c r="AW122" s="62" t="s">
        <v>120</v>
      </c>
      <c r="AX122" s="62">
        <f>'Exports - Data (Raw)'!BY119/'Exports - Data (Raw)'!BX119</f>
        <v>7.081705680632175</v>
      </c>
      <c r="AY122" s="62">
        <f>'Exports - Data (Raw)'!CA119/'Exports - Data (Raw)'!BZ119</f>
        <v>6.8483826764271036</v>
      </c>
      <c r="AZ122" s="62">
        <f>'Exports - Data (Raw)'!CC119/'Exports - Data (Raw)'!CB119</f>
        <v>7.136883476692117</v>
      </c>
      <c r="BA122" s="62">
        <f>'Exports - Data (Raw)'!CE119/'Exports - Data (Raw)'!CD119</f>
        <v>7.2746451307196276</v>
      </c>
      <c r="BB122" s="62">
        <f>'Exports - Data (Raw)'!CG119/'Exports - Data (Raw)'!CF119</f>
        <v>7.0465783730455316</v>
      </c>
      <c r="BC122" s="50" t="s">
        <v>135</v>
      </c>
      <c r="BD122" s="63">
        <f>'Exports - Data (Raw)'!CL119/'Exports - Data (Raw)'!CI119</f>
        <v>0.58024668435302973</v>
      </c>
      <c r="BE122" s="50" t="s">
        <v>120</v>
      </c>
      <c r="BF122" s="63">
        <f>'Exports - Data (Raw)'!CL119/'Exports - Data (Raw)'!CK119</f>
        <v>8.1947246645071719</v>
      </c>
      <c r="BG122" s="50" t="s">
        <v>135</v>
      </c>
      <c r="BH122" s="63">
        <f>'Exports - Data (Raw)'!CQ119/'Exports - Data (Raw)'!CN119</f>
        <v>0.66149154940106847</v>
      </c>
      <c r="BI122" s="50" t="s">
        <v>120</v>
      </c>
      <c r="BJ122" s="63">
        <f>'Exports - Data (Raw)'!CQ119/'Exports - Data (Raw)'!CP119</f>
        <v>9.2476133051954577</v>
      </c>
      <c r="BK122" s="50" t="s">
        <v>135</v>
      </c>
      <c r="BL122" s="63">
        <f>'Exports - Data (Raw)'!CV119/'Exports - Data (Raw)'!CS119</f>
        <v>0.47292582961464785</v>
      </c>
      <c r="BM122" s="50" t="s">
        <v>120</v>
      </c>
      <c r="BN122" s="63">
        <f>'Exports - Data (Raw)'!CV119/'Exports - Data (Raw)'!CU119</f>
        <v>6.7647857949218375</v>
      </c>
      <c r="BO122" s="50" t="s">
        <v>135</v>
      </c>
      <c r="BP122" s="63">
        <f>'Exports - Data (Raw)'!DA119/'Exports - Data (Raw)'!CX119</f>
        <v>0.52234347231810407</v>
      </c>
      <c r="BQ122" s="50" t="s">
        <v>120</v>
      </c>
      <c r="BR122" s="63">
        <f>'Exports - Data (Raw)'!DA119/'Exports - Data (Raw)'!CZ119</f>
        <v>7.6952375117428415</v>
      </c>
      <c r="BS122" s="70" t="s">
        <v>120</v>
      </c>
      <c r="BT122" s="63">
        <f>'Exports - Data (Raw)'!DD119/'Exports - Data (Raw)'!DC119</f>
        <v>6.4919449366225974</v>
      </c>
      <c r="BU122" s="66"/>
    </row>
    <row r="123" spans="1:73" x14ac:dyDescent="0.3">
      <c r="A123" s="73" t="s">
        <v>488</v>
      </c>
      <c r="B123" s="148" t="s">
        <v>352</v>
      </c>
      <c r="C123" s="55" t="s">
        <v>546</v>
      </c>
      <c r="D123" s="62"/>
      <c r="E123" s="67"/>
      <c r="F123" s="62"/>
      <c r="G123" s="50"/>
      <c r="H123" s="62"/>
      <c r="I123" s="63"/>
      <c r="J123" s="62"/>
      <c r="K123" s="67"/>
      <c r="L123" s="62"/>
      <c r="M123" s="50"/>
      <c r="N123" s="62"/>
      <c r="O123" s="50"/>
      <c r="P123" s="62"/>
      <c r="Q123" s="50"/>
      <c r="R123" s="62"/>
      <c r="S123" s="50"/>
      <c r="T123" s="62"/>
      <c r="U123" s="50"/>
      <c r="V123" s="62"/>
      <c r="W123" s="62"/>
      <c r="X123" s="62"/>
      <c r="Y123" s="62"/>
      <c r="Z123" s="62"/>
      <c r="AA123" s="50"/>
      <c r="AB123" s="62"/>
      <c r="AC123" s="62"/>
      <c r="AD123" s="62"/>
      <c r="AE123" s="50"/>
      <c r="AF123" s="62"/>
      <c r="AG123" s="62"/>
      <c r="AH123" s="50"/>
      <c r="AI123" s="62"/>
      <c r="AJ123" s="50" t="s">
        <v>57</v>
      </c>
      <c r="AK123" s="62">
        <f>'Exports - Data (Raw)'!BE120/'Exports - Data (Raw)'!BD120</f>
        <v>6</v>
      </c>
      <c r="AL123" s="63"/>
      <c r="AM123" s="63"/>
      <c r="AN123" s="50"/>
      <c r="AO123" s="62"/>
      <c r="AP123" s="50"/>
      <c r="AQ123" s="64"/>
      <c r="AR123" s="50"/>
      <c r="AS123" s="64"/>
      <c r="AT123" s="63"/>
      <c r="AU123" s="64"/>
      <c r="AV123" s="64"/>
      <c r="AW123" s="63"/>
      <c r="AX123" s="62"/>
      <c r="AY123" s="62"/>
      <c r="AZ123" s="62"/>
      <c r="BA123" s="62"/>
      <c r="BB123" s="62"/>
      <c r="BC123" s="50"/>
      <c r="BD123" s="63"/>
      <c r="BE123" s="50"/>
      <c r="BF123" s="63"/>
      <c r="BG123" s="50"/>
      <c r="BH123" s="63"/>
      <c r="BI123" s="50"/>
      <c r="BJ123" s="63"/>
      <c r="BK123" s="50"/>
      <c r="BL123" s="63"/>
      <c r="BM123" s="50"/>
      <c r="BN123" s="63"/>
      <c r="BO123" s="50"/>
      <c r="BP123" s="63"/>
      <c r="BQ123" s="50"/>
      <c r="BR123" s="63"/>
      <c r="BS123" s="74"/>
      <c r="BT123" s="63"/>
      <c r="BU123" s="66"/>
    </row>
    <row r="124" spans="1:73" x14ac:dyDescent="0.3">
      <c r="A124" s="68" t="s">
        <v>489</v>
      </c>
      <c r="B124" s="148" t="s">
        <v>346</v>
      </c>
      <c r="C124" s="55" t="s">
        <v>2</v>
      </c>
      <c r="D124" s="62"/>
      <c r="E124" s="67"/>
      <c r="F124" s="62"/>
      <c r="G124" s="50"/>
      <c r="H124" s="62"/>
      <c r="I124" s="63"/>
      <c r="J124" s="62"/>
      <c r="K124" s="67"/>
      <c r="L124" s="62"/>
      <c r="M124" s="50"/>
      <c r="N124" s="62"/>
      <c r="O124" s="50"/>
      <c r="P124" s="62"/>
      <c r="Q124" s="50"/>
      <c r="R124" s="62"/>
      <c r="S124" s="50"/>
      <c r="T124" s="62"/>
      <c r="U124" s="50"/>
      <c r="V124" s="62"/>
      <c r="W124" s="62"/>
      <c r="X124" s="62"/>
      <c r="Y124" s="62"/>
      <c r="Z124" s="62"/>
      <c r="AA124" s="50"/>
      <c r="AB124" s="62"/>
      <c r="AC124" s="62"/>
      <c r="AD124" s="62"/>
      <c r="AE124" s="50"/>
      <c r="AF124" s="62"/>
      <c r="AG124" s="62"/>
      <c r="AH124" s="50"/>
      <c r="AI124" s="62"/>
      <c r="AJ124" s="50" t="s">
        <v>120</v>
      </c>
      <c r="AK124" s="62">
        <f>'Exports - Data (Raw)'!BE121/'Exports - Data (Raw)'!BD121</f>
        <v>92</v>
      </c>
      <c r="AL124" s="63"/>
      <c r="AM124" s="63"/>
      <c r="AN124" s="50" t="s">
        <v>120</v>
      </c>
      <c r="AO124" s="62">
        <f>'Exports - Data (Raw)'!BK121/'Exports - Data (Raw)'!BJ121</f>
        <v>72.478260869565219</v>
      </c>
      <c r="AP124" s="50" t="s">
        <v>120</v>
      </c>
      <c r="AQ124" s="64">
        <f>'Exports - Data (Raw)'!BN121/'Exports - Data (Raw)'!BM121</f>
        <v>81.462068965517247</v>
      </c>
      <c r="AR124" s="50" t="s">
        <v>120</v>
      </c>
      <c r="AS124" s="64">
        <f>'Exports - Data (Raw)'!BQ121/'Exports - Data (Raw)'!BP121</f>
        <v>48.888888888888886</v>
      </c>
      <c r="AT124" s="63"/>
      <c r="AU124" s="64"/>
      <c r="AV124" s="64"/>
      <c r="AW124" s="63"/>
      <c r="AX124" s="62"/>
      <c r="AY124" s="62"/>
      <c r="AZ124" s="62"/>
      <c r="BA124" s="62"/>
      <c r="BB124" s="62"/>
      <c r="BC124" s="50"/>
      <c r="BD124" s="63"/>
      <c r="BE124" s="50"/>
      <c r="BF124" s="63"/>
      <c r="BG124" s="50"/>
      <c r="BH124" s="63"/>
      <c r="BI124" s="50"/>
      <c r="BJ124" s="63"/>
      <c r="BK124" s="50"/>
      <c r="BL124" s="63"/>
      <c r="BM124" s="50"/>
      <c r="BN124" s="63"/>
      <c r="BO124" s="50"/>
      <c r="BP124" s="63"/>
      <c r="BQ124" s="50"/>
      <c r="BR124" s="63"/>
      <c r="BS124" s="70"/>
      <c r="BT124" s="63"/>
      <c r="BU124" s="66"/>
    </row>
    <row r="125" spans="1:73" x14ac:dyDescent="0.3">
      <c r="A125" s="68" t="s">
        <v>490</v>
      </c>
      <c r="B125" s="148" t="s">
        <v>346</v>
      </c>
      <c r="C125" s="55" t="s">
        <v>2</v>
      </c>
      <c r="D125" s="62"/>
      <c r="E125" s="67"/>
      <c r="F125" s="62"/>
      <c r="G125" s="50"/>
      <c r="H125" s="62"/>
      <c r="I125" s="63"/>
      <c r="J125" s="62"/>
      <c r="K125" s="67"/>
      <c r="L125" s="62"/>
      <c r="M125" s="50"/>
      <c r="N125" s="62"/>
      <c r="O125" s="50"/>
      <c r="P125" s="62"/>
      <c r="Q125" s="50"/>
      <c r="R125" s="62"/>
      <c r="S125" s="50"/>
      <c r="T125" s="62"/>
      <c r="U125" s="50"/>
      <c r="V125" s="62"/>
      <c r="W125" s="62"/>
      <c r="X125" s="62"/>
      <c r="Y125" s="62"/>
      <c r="Z125" s="62"/>
      <c r="AA125" s="50"/>
      <c r="AB125" s="62"/>
      <c r="AC125" s="62"/>
      <c r="AD125" s="62"/>
      <c r="AE125" s="50"/>
      <c r="AF125" s="62"/>
      <c r="AG125" s="62"/>
      <c r="AH125" s="50"/>
      <c r="AI125" s="62"/>
      <c r="AJ125" s="50"/>
      <c r="AK125" s="62"/>
      <c r="AL125" s="63"/>
      <c r="AM125" s="63"/>
      <c r="AN125" s="50"/>
      <c r="AO125" s="62"/>
      <c r="AP125" s="50"/>
      <c r="AQ125" s="64"/>
      <c r="AR125" s="50"/>
      <c r="AS125" s="64"/>
      <c r="AT125" s="63"/>
      <c r="AU125" s="64"/>
      <c r="AV125" s="64"/>
      <c r="AW125" s="63" t="s">
        <v>120</v>
      </c>
      <c r="AX125" s="62"/>
      <c r="AY125" s="62">
        <f>'Exports - Data (Raw)'!CA122/'Exports - Data (Raw)'!BZ122</f>
        <v>21.236966824644551</v>
      </c>
      <c r="AZ125" s="62">
        <f>'Exports - Data (Raw)'!CC122/'Exports - Data (Raw)'!CB122</f>
        <v>12.341708542713567</v>
      </c>
      <c r="BA125" s="62">
        <f>'Exports - Data (Raw)'!CE122/'Exports - Data (Raw)'!CD122</f>
        <v>13.35175879396985</v>
      </c>
      <c r="BB125" s="62">
        <f>'Exports - Data (Raw)'!CG122/'Exports - Data (Raw)'!CF122</f>
        <v>18.632352941176471</v>
      </c>
      <c r="BC125" s="50"/>
      <c r="BD125" s="63"/>
      <c r="BE125" s="50"/>
      <c r="BF125" s="63"/>
      <c r="BG125" s="50"/>
      <c r="BH125" s="63"/>
      <c r="BI125" s="50"/>
      <c r="BJ125" s="63"/>
      <c r="BK125" s="50"/>
      <c r="BL125" s="63"/>
      <c r="BM125" s="50"/>
      <c r="BN125" s="63"/>
      <c r="BO125" s="50"/>
      <c r="BP125" s="63"/>
      <c r="BQ125" s="50"/>
      <c r="BR125" s="63"/>
      <c r="BS125" s="70"/>
      <c r="BT125" s="63"/>
      <c r="BU125" s="66"/>
    </row>
    <row r="126" spans="1:73" x14ac:dyDescent="0.3">
      <c r="A126" s="68" t="s">
        <v>114</v>
      </c>
      <c r="B126" s="148" t="s">
        <v>352</v>
      </c>
      <c r="C126" s="55" t="s">
        <v>546</v>
      </c>
      <c r="D126" s="62"/>
      <c r="E126" s="67"/>
      <c r="F126" s="62"/>
      <c r="G126" s="50"/>
      <c r="H126" s="62"/>
      <c r="I126" s="63"/>
      <c r="J126" s="62"/>
      <c r="K126" s="50"/>
      <c r="L126" s="62"/>
      <c r="M126" s="50" t="s">
        <v>132</v>
      </c>
      <c r="N126" s="62">
        <f>'Exports - Data (Raw)'!S123/'Exports - Data (Raw)'!R123</f>
        <v>20</v>
      </c>
      <c r="O126" s="67" t="s">
        <v>135</v>
      </c>
      <c r="P126" s="62">
        <f>'Exports - Data (Raw)'!V123/'Exports - Data (Raw)'!U123</f>
        <v>8.2978723404255312</v>
      </c>
      <c r="Q126" s="50" t="s">
        <v>135</v>
      </c>
      <c r="R126" s="62">
        <f>'Exports - Data (Raw)'!Y123/'Exports - Data (Raw)'!X123</f>
        <v>7.8794901506373121</v>
      </c>
      <c r="S126" s="50" t="s">
        <v>135</v>
      </c>
      <c r="T126" s="62">
        <f>'Exports - Data (Raw)'!AB123/'Exports - Data (Raw)'!AA123</f>
        <v>18</v>
      </c>
      <c r="U126" s="67"/>
      <c r="V126" s="62"/>
      <c r="W126" s="62"/>
      <c r="X126" s="62"/>
      <c r="Y126" s="62"/>
      <c r="Z126" s="62"/>
      <c r="AA126" s="50" t="s">
        <v>135</v>
      </c>
      <c r="AB126" s="62">
        <f>'Exports - Data (Raw)'!AP123/'Exports - Data (Raw)'!AO123</f>
        <v>14.249598715890851</v>
      </c>
      <c r="AC126" s="62">
        <f>'Exports - Data (Raw)'!AR123/'Exports - Data (Raw)'!AQ123</f>
        <v>14.450076804915515</v>
      </c>
      <c r="AD126" s="62">
        <f>'Exports - Data (Raw)'!AT123/'Exports - Data (Raw)'!AS123</f>
        <v>14.800261951538966</v>
      </c>
      <c r="AE126" s="50" t="s">
        <v>135</v>
      </c>
      <c r="AF126" s="62">
        <f>'Exports - Data (Raw)'!AW123/'Exports - Data (Raw)'!AV123</f>
        <v>14</v>
      </c>
      <c r="AG126" s="62">
        <f>'Exports - Data (Raw)'!AY123/'Exports - Data (Raw)'!AX123</f>
        <v>11.4</v>
      </c>
      <c r="AH126" s="50"/>
      <c r="AI126" s="62"/>
      <c r="AJ126" s="50" t="s">
        <v>57</v>
      </c>
      <c r="AK126" s="62">
        <f>'Exports - Data (Raw)'!BE123/'Exports - Data (Raw)'!BD123</f>
        <v>12</v>
      </c>
      <c r="AL126" s="63" t="s">
        <v>57</v>
      </c>
      <c r="AM126" s="63">
        <f>'Exports - Data (Raw)'!BH123/'Exports - Data (Raw)'!BG123</f>
        <v>15.399653979238755</v>
      </c>
      <c r="AN126" s="50" t="s">
        <v>57</v>
      </c>
      <c r="AO126" s="62">
        <f>'Exports - Data (Raw)'!BK123/'Exports - Data (Raw)'!BJ123</f>
        <v>12</v>
      </c>
      <c r="AP126" s="50" t="s">
        <v>57</v>
      </c>
      <c r="AQ126" s="64">
        <f>'Exports - Data (Raw)'!BN123/'Exports - Data (Raw)'!BM123</f>
        <v>12</v>
      </c>
      <c r="AR126" s="50" t="s">
        <v>135</v>
      </c>
      <c r="AS126" s="64">
        <f>'Exports - Data (Raw)'!BQ123/'Exports - Data (Raw)'!BP123</f>
        <v>16</v>
      </c>
      <c r="AT126" s="63"/>
      <c r="AU126" s="64"/>
      <c r="AV126" s="64"/>
      <c r="AW126" s="63"/>
      <c r="AX126" s="62"/>
      <c r="AY126" s="62"/>
      <c r="AZ126" s="62"/>
      <c r="BA126" s="62"/>
      <c r="BB126" s="62"/>
      <c r="BC126" s="50"/>
      <c r="BD126" s="63"/>
      <c r="BE126" s="50"/>
      <c r="BF126" s="63"/>
      <c r="BG126" s="50"/>
      <c r="BH126" s="63"/>
      <c r="BI126" s="50"/>
      <c r="BJ126" s="63"/>
      <c r="BK126" s="50"/>
      <c r="BL126" s="63"/>
      <c r="BM126" s="50"/>
      <c r="BN126" s="63"/>
      <c r="BO126" s="50"/>
      <c r="BP126" s="63"/>
      <c r="BQ126" s="50"/>
      <c r="BR126" s="63"/>
      <c r="BS126" s="70"/>
      <c r="BT126" s="63"/>
      <c r="BU126" s="66"/>
    </row>
    <row r="127" spans="1:73" x14ac:dyDescent="0.3">
      <c r="A127" s="72" t="s">
        <v>491</v>
      </c>
      <c r="B127" s="148" t="s">
        <v>344</v>
      </c>
      <c r="C127" s="55" t="s">
        <v>538</v>
      </c>
      <c r="D127" s="62"/>
      <c r="E127" s="67"/>
      <c r="F127" s="62"/>
      <c r="G127" s="67"/>
      <c r="H127" s="62"/>
      <c r="I127" s="62" t="s">
        <v>132</v>
      </c>
      <c r="J127" s="62">
        <f>'Exports - Data (Raw)'!M124/'Exports - Data (Raw)'!L124</f>
        <v>33.177777777777777</v>
      </c>
      <c r="K127" s="50" t="s">
        <v>132</v>
      </c>
      <c r="L127" s="62">
        <f>'Exports - Data (Raw)'!P124/'Exports - Data (Raw)'!O124</f>
        <v>23.649635036496349</v>
      </c>
      <c r="M127" s="50"/>
      <c r="N127" s="62"/>
      <c r="O127" s="50"/>
      <c r="P127" s="62"/>
      <c r="Q127" s="50"/>
      <c r="R127" s="62"/>
      <c r="S127" s="50"/>
      <c r="T127" s="62"/>
      <c r="U127" s="50"/>
      <c r="V127" s="62"/>
      <c r="W127" s="62"/>
      <c r="X127" s="62"/>
      <c r="Y127" s="62"/>
      <c r="Z127" s="62"/>
      <c r="AA127" s="50"/>
      <c r="AB127" s="62"/>
      <c r="AC127" s="62"/>
      <c r="AD127" s="62"/>
      <c r="AE127" s="50"/>
      <c r="AF127" s="62"/>
      <c r="AG127" s="62"/>
      <c r="AH127" s="63"/>
      <c r="AI127" s="62"/>
      <c r="AJ127" s="50"/>
      <c r="AK127" s="62"/>
      <c r="AL127" s="63"/>
      <c r="AM127" s="63"/>
      <c r="AN127" s="63"/>
      <c r="AO127" s="62"/>
      <c r="AP127" s="63"/>
      <c r="AQ127" s="64"/>
      <c r="AR127" s="50"/>
      <c r="AS127" s="64"/>
      <c r="AT127" s="50"/>
      <c r="AU127" s="64"/>
      <c r="AV127" s="64"/>
      <c r="AW127" s="50"/>
      <c r="AX127" s="62"/>
      <c r="AY127" s="62"/>
      <c r="AZ127" s="62"/>
      <c r="BA127" s="62"/>
      <c r="BB127" s="62"/>
      <c r="BC127" s="50"/>
      <c r="BD127" s="63"/>
      <c r="BE127" s="50"/>
      <c r="BF127" s="63"/>
      <c r="BG127" s="50"/>
      <c r="BH127" s="63"/>
      <c r="BI127" s="50"/>
      <c r="BJ127" s="63"/>
      <c r="BK127" s="50"/>
      <c r="BL127" s="63"/>
      <c r="BM127" s="50"/>
      <c r="BN127" s="63"/>
      <c r="BO127" s="50"/>
      <c r="BP127" s="63"/>
      <c r="BQ127" s="50"/>
      <c r="BR127" s="63"/>
      <c r="BS127" s="69"/>
      <c r="BT127" s="63"/>
    </row>
    <row r="128" spans="1:73" x14ac:dyDescent="0.3">
      <c r="A128" s="68" t="s">
        <v>492</v>
      </c>
      <c r="B128" s="148" t="s">
        <v>349</v>
      </c>
      <c r="C128" s="55" t="s">
        <v>540</v>
      </c>
      <c r="D128" s="62">
        <f>'Exports - Data (Raw)'!D125/'Exports - Data (Raw)'!C125</f>
        <v>15.201887260988329</v>
      </c>
      <c r="E128" s="67" t="s">
        <v>119</v>
      </c>
      <c r="F128" s="62">
        <f>'Exports - Data (Raw)'!G125/'Exports - Data (Raw)'!F125</f>
        <v>15.177047146401986</v>
      </c>
      <c r="G128" s="67" t="s">
        <v>119</v>
      </c>
      <c r="H128" s="62">
        <f>'Exports - Data (Raw)'!J125/'Exports - Data (Raw)'!I125</f>
        <v>14.939407149084568</v>
      </c>
      <c r="I128" s="63"/>
      <c r="J128" s="62"/>
      <c r="K128" s="67"/>
      <c r="L128" s="62"/>
      <c r="M128" s="63"/>
      <c r="N128" s="62"/>
      <c r="O128" s="63"/>
      <c r="P128" s="62"/>
      <c r="Q128" s="50"/>
      <c r="R128" s="62"/>
      <c r="S128" s="62"/>
      <c r="T128" s="62"/>
      <c r="U128" s="50"/>
      <c r="V128" s="62"/>
      <c r="W128" s="62"/>
      <c r="X128" s="62"/>
      <c r="Y128" s="62"/>
      <c r="Z128" s="62"/>
      <c r="AA128" s="50"/>
      <c r="AB128" s="62"/>
      <c r="AC128" s="62"/>
      <c r="AD128" s="62"/>
      <c r="AE128" s="50"/>
      <c r="AF128" s="62"/>
      <c r="AG128" s="62"/>
      <c r="AH128" s="50"/>
      <c r="AI128" s="62"/>
      <c r="AJ128" s="50"/>
      <c r="AK128" s="62"/>
      <c r="AL128" s="50"/>
      <c r="AM128" s="63"/>
      <c r="AN128" s="50"/>
      <c r="AO128" s="62"/>
      <c r="AP128" s="50"/>
      <c r="AQ128" s="64"/>
      <c r="AR128" s="50"/>
      <c r="AS128" s="64"/>
      <c r="AT128" s="50"/>
      <c r="AU128" s="64"/>
      <c r="AV128" s="64"/>
      <c r="AW128" s="50"/>
      <c r="AX128" s="62"/>
      <c r="AY128" s="62"/>
      <c r="AZ128" s="62"/>
      <c r="BA128" s="62"/>
      <c r="BB128" s="62"/>
      <c r="BC128" s="50"/>
      <c r="BD128" s="63"/>
      <c r="BE128" s="50"/>
      <c r="BF128" s="63"/>
      <c r="BG128" s="50"/>
      <c r="BH128" s="63"/>
      <c r="BI128" s="50"/>
      <c r="BJ128" s="63"/>
      <c r="BK128" s="50"/>
      <c r="BL128" s="63"/>
      <c r="BM128" s="50"/>
      <c r="BN128" s="63"/>
      <c r="BO128" s="50"/>
      <c r="BP128" s="63"/>
      <c r="BQ128" s="50"/>
      <c r="BR128" s="63"/>
      <c r="BS128" s="69"/>
      <c r="BT128" s="63"/>
    </row>
    <row r="129" spans="1:103" x14ac:dyDescent="0.3">
      <c r="A129" s="68" t="s">
        <v>297</v>
      </c>
      <c r="B129" s="148" t="s">
        <v>346</v>
      </c>
      <c r="C129" s="55" t="s">
        <v>2</v>
      </c>
      <c r="D129" s="62"/>
      <c r="E129" s="67"/>
      <c r="F129" s="62"/>
      <c r="G129" s="50"/>
      <c r="H129" s="62"/>
      <c r="I129" s="63"/>
      <c r="J129" s="62"/>
      <c r="K129" s="67"/>
      <c r="L129" s="62"/>
      <c r="M129" s="50"/>
      <c r="N129" s="62"/>
      <c r="O129" s="50"/>
      <c r="P129" s="62"/>
      <c r="Q129" s="50"/>
      <c r="R129" s="62"/>
      <c r="S129" s="50"/>
      <c r="T129" s="62"/>
      <c r="U129" s="67"/>
      <c r="V129" s="62"/>
      <c r="W129" s="62"/>
      <c r="X129" s="62"/>
      <c r="Y129" s="62"/>
      <c r="Z129" s="62"/>
      <c r="AA129" s="50"/>
      <c r="AB129" s="62"/>
      <c r="AC129" s="62"/>
      <c r="AD129" s="62"/>
      <c r="AE129" s="50"/>
      <c r="AF129" s="62"/>
      <c r="AG129" s="62"/>
      <c r="AH129" s="50"/>
      <c r="AI129" s="62"/>
      <c r="AJ129" s="50" t="s">
        <v>2</v>
      </c>
      <c r="AK129" s="62">
        <f>'Exports - Data (Raw)'!BE126/'Exports - Data (Raw)'!BD126/$F$173</f>
        <v>11.428571428571429</v>
      </c>
      <c r="AL129" s="63" t="s">
        <v>2</v>
      </c>
      <c r="AM129" s="63">
        <f>'Exports - Data (Raw)'!BH126/'Exports - Data (Raw)'!BG126/$F$173</f>
        <v>14.171079683508816</v>
      </c>
      <c r="AN129" s="63" t="s">
        <v>2</v>
      </c>
      <c r="AO129" s="62">
        <f>'Exports - Data (Raw)'!BK126/'Exports - Data (Raw)'!BJ126/$F$173</f>
        <v>11.428571428571429</v>
      </c>
      <c r="AP129" s="63" t="s">
        <v>2</v>
      </c>
      <c r="AQ129" s="64">
        <f>'Exports - Data (Raw)'!BN126/'Exports - Data (Raw)'!BM126/$F$173</f>
        <v>11.428571428571429</v>
      </c>
      <c r="AR129" s="63" t="s">
        <v>2</v>
      </c>
      <c r="AS129" s="64">
        <f>'Exports - Data (Raw)'!BQ126/'Exports - Data (Raw)'!BP126/$F$173</f>
        <v>11.428571428571429</v>
      </c>
      <c r="AT129" s="63"/>
      <c r="AU129" s="64"/>
      <c r="AV129" s="64"/>
      <c r="AW129" s="62" t="s">
        <v>120</v>
      </c>
      <c r="AX129" s="62"/>
      <c r="AY129" s="62">
        <f>'Exports - Data (Raw)'!CA126/'Exports - Data (Raw)'!BZ126</f>
        <v>3.5278174037089873</v>
      </c>
      <c r="AZ129" s="62"/>
      <c r="BA129" s="62"/>
      <c r="BB129" s="62"/>
      <c r="BC129" s="50"/>
      <c r="BD129" s="63"/>
      <c r="BE129" s="50"/>
      <c r="BF129" s="63"/>
      <c r="BG129" s="50"/>
      <c r="BH129" s="63"/>
      <c r="BI129" s="50"/>
      <c r="BJ129" s="63"/>
      <c r="BK129" s="50" t="s">
        <v>135</v>
      </c>
      <c r="BL129" s="63">
        <f>'Exports - Data (Raw)'!CV126/'Exports - Data (Raw)'!CS126</f>
        <v>1.2806975916478822</v>
      </c>
      <c r="BM129" s="50" t="s">
        <v>120</v>
      </c>
      <c r="BN129" s="63">
        <f>'Exports - Data (Raw)'!CV126/'Exports - Data (Raw)'!CU126</f>
        <v>11.720955483170467</v>
      </c>
      <c r="BO129" s="50"/>
      <c r="BP129" s="63"/>
      <c r="BQ129" s="50"/>
      <c r="BR129" s="63"/>
      <c r="BS129" s="70"/>
      <c r="BT129" s="63"/>
      <c r="BU129" s="66"/>
    </row>
    <row r="130" spans="1:103" x14ac:dyDescent="0.3">
      <c r="A130" s="68" t="s">
        <v>367</v>
      </c>
      <c r="B130" s="148" t="s">
        <v>346</v>
      </c>
      <c r="C130" s="50" t="s">
        <v>2</v>
      </c>
      <c r="D130" s="62"/>
      <c r="E130" s="67"/>
      <c r="F130" s="62"/>
      <c r="G130" s="50"/>
      <c r="H130" s="62"/>
      <c r="I130" s="50" t="s">
        <v>2</v>
      </c>
      <c r="J130" s="62">
        <f>'Exports - Data (Raw)'!M127/'Exports - Data (Raw)'!L127*$L$152</f>
        <v>6.5891228425067085</v>
      </c>
      <c r="K130" s="50" t="s">
        <v>2</v>
      </c>
      <c r="L130" s="62">
        <f>'Exports - Data (Raw)'!P127/'Exports - Data (Raw)'!O127*$L$152</f>
        <v>5.7428214731585516</v>
      </c>
      <c r="M130" s="50" t="s">
        <v>2</v>
      </c>
      <c r="N130" s="62">
        <f>'Exports - Data (Raw)'!S127/'Exports - Data (Raw)'!R127*$L$152</f>
        <v>5.2638838475499092</v>
      </c>
      <c r="O130" s="50" t="s">
        <v>2</v>
      </c>
      <c r="P130" s="62">
        <f>'Exports - Data (Raw)'!V127/'Exports - Data (Raw)'!U127*$L$152</f>
        <v>4.4160000000000004</v>
      </c>
      <c r="Q130" s="50"/>
      <c r="R130" s="62"/>
      <c r="S130" s="50" t="s">
        <v>2</v>
      </c>
      <c r="T130" s="62">
        <f>'Exports - Data (Raw)'!AB127/'Exports - Data (Raw)'!AA127*$L$152</f>
        <v>4.7881087551498318</v>
      </c>
      <c r="U130" s="67"/>
      <c r="V130" s="62"/>
      <c r="W130" s="62"/>
      <c r="X130" s="62"/>
      <c r="Y130" s="62"/>
      <c r="Z130" s="62"/>
      <c r="AA130" s="50"/>
      <c r="AB130" s="62"/>
      <c r="AC130" s="62"/>
      <c r="AD130" s="62"/>
      <c r="AE130" s="50"/>
      <c r="AF130" s="62"/>
      <c r="AG130" s="62"/>
      <c r="AH130" s="50"/>
      <c r="AI130" s="62"/>
      <c r="AJ130" s="50"/>
      <c r="AK130" s="62"/>
      <c r="AL130" s="63"/>
      <c r="AM130" s="63"/>
      <c r="AN130" s="50"/>
      <c r="AO130" s="62"/>
      <c r="AP130" s="50"/>
      <c r="AQ130" s="64"/>
      <c r="AR130" s="50"/>
      <c r="AS130" s="64"/>
      <c r="AT130" s="63"/>
      <c r="AU130" s="64"/>
      <c r="AV130" s="64"/>
      <c r="AW130" s="63"/>
      <c r="AX130" s="62"/>
      <c r="AY130" s="62"/>
      <c r="AZ130" s="62"/>
      <c r="BA130" s="62"/>
      <c r="BB130" s="62"/>
      <c r="BC130" s="50"/>
      <c r="BD130" s="63"/>
      <c r="BE130" s="50"/>
      <c r="BF130" s="63"/>
      <c r="BG130" s="50"/>
      <c r="BH130" s="63"/>
      <c r="BI130" s="50"/>
      <c r="BJ130" s="63"/>
      <c r="BK130" s="50"/>
      <c r="BL130" s="63"/>
      <c r="BM130" s="50"/>
      <c r="BN130" s="63"/>
      <c r="BO130" s="50"/>
      <c r="BP130" s="63"/>
      <c r="BQ130" s="50"/>
      <c r="BR130" s="63"/>
      <c r="BS130" s="70"/>
      <c r="BT130" s="63"/>
      <c r="BU130" s="66"/>
    </row>
    <row r="131" spans="1:103" x14ac:dyDescent="0.3">
      <c r="A131" s="68" t="s">
        <v>493</v>
      </c>
      <c r="B131" s="148" t="s">
        <v>346</v>
      </c>
      <c r="C131" s="55" t="s">
        <v>2</v>
      </c>
      <c r="D131" s="62">
        <f>'Exports - Data (Raw)'!D128/'Exports - Data (Raw)'!C128</f>
        <v>5.7517564402810306</v>
      </c>
      <c r="E131" s="67" t="s">
        <v>120</v>
      </c>
      <c r="F131" s="62">
        <f>'Exports - Data (Raw)'!G128/'Exports - Data (Raw)'!F128</f>
        <v>6.0210889570552144</v>
      </c>
      <c r="G131" s="50" t="s">
        <v>120</v>
      </c>
      <c r="H131" s="62">
        <f>'Exports - Data (Raw)'!J128/'Exports - Data (Raw)'!I128</f>
        <v>5.2576956904133683</v>
      </c>
      <c r="I131" s="63"/>
      <c r="J131" s="62"/>
      <c r="K131" s="67"/>
      <c r="L131" s="62"/>
      <c r="M131" s="50"/>
      <c r="N131" s="62"/>
      <c r="O131" s="50"/>
      <c r="P131" s="62"/>
      <c r="Q131" s="50"/>
      <c r="R131" s="62"/>
      <c r="S131" s="50"/>
      <c r="T131" s="62"/>
      <c r="U131" s="50"/>
      <c r="V131" s="62"/>
      <c r="W131" s="62"/>
      <c r="X131" s="62"/>
      <c r="Y131" s="62"/>
      <c r="Z131" s="62"/>
      <c r="AA131" s="50"/>
      <c r="AB131" s="62"/>
      <c r="AC131" s="62"/>
      <c r="AD131" s="62"/>
      <c r="AE131" s="50"/>
      <c r="AF131" s="62"/>
      <c r="AG131" s="62"/>
      <c r="AH131" s="50"/>
      <c r="AI131" s="62"/>
      <c r="AJ131" s="50"/>
      <c r="AK131" s="62"/>
      <c r="AL131" s="63"/>
      <c r="AM131" s="63"/>
      <c r="AN131" s="50"/>
      <c r="AO131" s="62"/>
      <c r="AP131" s="50"/>
      <c r="AQ131" s="64"/>
      <c r="AR131" s="50"/>
      <c r="AS131" s="64"/>
      <c r="AT131" s="63"/>
      <c r="AU131" s="64"/>
      <c r="AV131" s="64"/>
      <c r="AW131" s="63"/>
      <c r="AX131" s="62"/>
      <c r="AY131" s="62"/>
      <c r="AZ131" s="62"/>
      <c r="BA131" s="62"/>
      <c r="BB131" s="62"/>
      <c r="BC131" s="50"/>
      <c r="BD131" s="63"/>
      <c r="BE131" s="50"/>
      <c r="BF131" s="63"/>
      <c r="BG131" s="50"/>
      <c r="BH131" s="63"/>
      <c r="BI131" s="50"/>
      <c r="BJ131" s="63"/>
      <c r="BK131" s="50"/>
      <c r="BL131" s="63"/>
      <c r="BM131" s="50"/>
      <c r="BN131" s="63"/>
      <c r="BO131" s="50"/>
      <c r="BP131" s="63"/>
      <c r="BQ131" s="50"/>
      <c r="BR131" s="63"/>
      <c r="BS131" s="70"/>
      <c r="BT131" s="63"/>
      <c r="BU131" s="66"/>
    </row>
    <row r="132" spans="1:103" x14ac:dyDescent="0.3">
      <c r="A132" s="68" t="s">
        <v>238</v>
      </c>
      <c r="B132" s="148" t="s">
        <v>346</v>
      </c>
      <c r="C132" s="55" t="s">
        <v>2</v>
      </c>
      <c r="D132" s="62"/>
      <c r="E132" s="67"/>
      <c r="F132" s="62"/>
      <c r="G132" s="50"/>
      <c r="H132" s="62"/>
      <c r="I132" s="63"/>
      <c r="J132" s="62"/>
      <c r="K132" s="67"/>
      <c r="L132" s="62"/>
      <c r="M132" s="50"/>
      <c r="N132" s="62"/>
      <c r="O132" s="50"/>
      <c r="P132" s="62"/>
      <c r="Q132" s="50"/>
      <c r="R132" s="62"/>
      <c r="S132" s="50"/>
      <c r="T132" s="62"/>
      <c r="U132" s="50" t="s">
        <v>2</v>
      </c>
      <c r="V132" s="62">
        <f>'Exports - Data (Raw)'!AE129/'Exports - Data (Raw)'!AD129/25/$D$255</f>
        <v>4.7836527205229231</v>
      </c>
      <c r="W132" s="62">
        <f>'Exports - Data (Raw)'!AG129/'Exports - Data (Raw)'!AF129/25/$D$255</f>
        <v>4.4742909514103877</v>
      </c>
      <c r="X132" s="62">
        <f>'Exports - Data (Raw)'!AI129/'Exports - Data (Raw)'!AH129/25/$D$255</f>
        <v>5.3490210553629272</v>
      </c>
      <c r="Y132" s="62">
        <f>'Exports - Data (Raw)'!AK129/'Exports - Data (Raw)'!AJ129/25/$D$255</f>
        <v>5.8985315564003269</v>
      </c>
      <c r="Z132" s="62">
        <f>'Exports - Data (Raw)'!AM129/'Exports - Data (Raw)'!AL129/25/$D$255</f>
        <v>6.8337896007470338</v>
      </c>
      <c r="AA132" s="50"/>
      <c r="AB132" s="62"/>
      <c r="AC132" s="62"/>
      <c r="AD132" s="62"/>
      <c r="AE132" s="50"/>
      <c r="AF132" s="62"/>
      <c r="AG132" s="62"/>
      <c r="AH132" s="50"/>
      <c r="AI132" s="62"/>
      <c r="AJ132" s="50"/>
      <c r="AK132" s="62"/>
      <c r="AL132" s="63"/>
      <c r="AM132" s="63"/>
      <c r="AN132" s="50"/>
      <c r="AO132" s="62"/>
      <c r="AP132" s="50"/>
      <c r="AQ132" s="64"/>
      <c r="AR132" s="50"/>
      <c r="AS132" s="64"/>
      <c r="AT132" s="63" t="s">
        <v>279</v>
      </c>
      <c r="AU132" s="64">
        <f>'Exports - Data (Raw)'!BT129/'Exports - Data (Raw)'!BS129</f>
        <v>3.9489621299671082E-2</v>
      </c>
      <c r="AV132" s="64">
        <f>'Exports - Data (Raw)'!BV129/'Exports - Data (Raw)'!BU129</f>
        <v>3.7024352768033175E-2</v>
      </c>
      <c r="AW132" s="62" t="s">
        <v>120</v>
      </c>
      <c r="AX132" s="62">
        <f>'Exports - Data (Raw)'!BY129/'Exports - Data (Raw)'!BX129</f>
        <v>8.8453133985048886</v>
      </c>
      <c r="AY132" s="62">
        <f>'Exports - Data (Raw)'!CA129/'Exports - Data (Raw)'!BZ129</f>
        <v>8.5367001254705137</v>
      </c>
      <c r="AZ132" s="62">
        <f>'Exports - Data (Raw)'!CC129/'Exports - Data (Raw)'!CB129</f>
        <v>8.8546459782414839</v>
      </c>
      <c r="BA132" s="62">
        <f>'Exports - Data (Raw)'!CE129/'Exports - Data (Raw)'!CD129</f>
        <v>7.0088721304203174</v>
      </c>
      <c r="BB132" s="62">
        <f>'Exports - Data (Raw)'!CG129/'Exports - Data (Raw)'!CF129</f>
        <v>8.8868707836014522</v>
      </c>
      <c r="BC132" s="50" t="s">
        <v>2</v>
      </c>
      <c r="BD132" s="63">
        <f>'Exports - Data (Raw)'!CL129/'Exports - Data (Raw)'!CI129/$D$255</f>
        <v>4.3097295588008624</v>
      </c>
      <c r="BE132" s="50" t="s">
        <v>2</v>
      </c>
      <c r="BF132" s="63">
        <f>'Exports - Data (Raw)'!CL129/'Exports - Data (Raw)'!CK129/$D$255</f>
        <v>7.3398106782217036</v>
      </c>
      <c r="BG132" s="50" t="s">
        <v>2</v>
      </c>
      <c r="BH132" s="63">
        <f>'Exports - Data (Raw)'!CQ129/'Exports - Data (Raw)'!CN129/$D$255</f>
        <v>5.0813478469073976</v>
      </c>
      <c r="BI132" s="50" t="s">
        <v>2</v>
      </c>
      <c r="BJ132" s="63">
        <f>'Exports - Data (Raw)'!CQ129/'Exports - Data (Raw)'!CP129/$D$255</f>
        <v>8.4067743076645467</v>
      </c>
      <c r="BK132" s="50" t="s">
        <v>2</v>
      </c>
      <c r="BL132" s="63">
        <f>'Exports - Data (Raw)'!CV129/'Exports - Data (Raw)'!CS129</f>
        <v>4.4123616236162357</v>
      </c>
      <c r="BM132" s="50" t="s">
        <v>120</v>
      </c>
      <c r="BN132" s="63">
        <f>'Exports - Data (Raw)'!CV129/'Exports - Data (Raw)'!CU129</f>
        <v>7.5560821484992102</v>
      </c>
      <c r="BO132" s="50" t="s">
        <v>125</v>
      </c>
      <c r="BP132" s="63">
        <f>'Exports - Data (Raw)'!DA129/'Exports - Data (Raw)'!CX129</f>
        <v>2.2933526011560694</v>
      </c>
      <c r="BQ132" s="50" t="s">
        <v>120</v>
      </c>
      <c r="BR132" s="63">
        <f>'Exports - Data (Raw)'!DA129/'Exports - Data (Raw)'!CZ129</f>
        <v>3.9088669950738915</v>
      </c>
      <c r="BS132" s="70"/>
      <c r="BT132" s="63"/>
      <c r="BU132" s="66"/>
    </row>
    <row r="133" spans="1:103" x14ac:dyDescent="0.3">
      <c r="A133" s="68" t="s">
        <v>450</v>
      </c>
      <c r="B133" s="148" t="s">
        <v>346</v>
      </c>
      <c r="C133" s="55" t="s">
        <v>2</v>
      </c>
      <c r="D133" s="62"/>
      <c r="E133" s="67"/>
      <c r="F133" s="62"/>
      <c r="G133" s="50"/>
      <c r="H133" s="62"/>
      <c r="I133" s="63"/>
      <c r="J133" s="62"/>
      <c r="K133" s="67"/>
      <c r="L133" s="62"/>
      <c r="M133" s="50"/>
      <c r="N133" s="62"/>
      <c r="O133" s="50"/>
      <c r="P133" s="62"/>
      <c r="Q133" s="50"/>
      <c r="R133" s="62"/>
      <c r="S133" s="50"/>
      <c r="T133" s="62"/>
      <c r="U133" s="50"/>
      <c r="V133" s="62"/>
      <c r="W133" s="62"/>
      <c r="X133" s="62"/>
      <c r="Y133" s="62"/>
      <c r="Z133" s="62"/>
      <c r="AA133" s="50"/>
      <c r="AB133" s="62"/>
      <c r="AC133" s="62"/>
      <c r="AD133" s="62"/>
      <c r="AE133" s="50"/>
      <c r="AF133" s="62"/>
      <c r="AG133" s="62"/>
      <c r="AH133" s="50" t="s">
        <v>2</v>
      </c>
      <c r="AI133" s="62">
        <f>'Exports - Data (Raw)'!BB130/'Exports - Data (Raw)'!BA130/$D$255</f>
        <v>4.1000878575755122</v>
      </c>
      <c r="AJ133" s="50"/>
      <c r="AK133" s="62"/>
      <c r="AL133" s="63"/>
      <c r="AM133" s="63"/>
      <c r="AN133" s="50"/>
      <c r="AO133" s="62"/>
      <c r="AP133" s="50"/>
      <c r="AQ133" s="64"/>
      <c r="AR133" s="50"/>
      <c r="AS133" s="64"/>
      <c r="AT133" s="63"/>
      <c r="AU133" s="64"/>
      <c r="AV133" s="64"/>
      <c r="AW133" s="62"/>
      <c r="AX133" s="62"/>
      <c r="AY133" s="62"/>
      <c r="AZ133" s="62"/>
      <c r="BA133" s="62"/>
      <c r="BB133" s="62"/>
      <c r="BC133" s="50"/>
      <c r="BD133" s="63"/>
      <c r="BE133" s="50"/>
      <c r="BF133" s="63"/>
      <c r="BG133" s="50"/>
      <c r="BH133" s="63"/>
      <c r="BI133" s="50"/>
      <c r="BJ133" s="63"/>
      <c r="BK133" s="50"/>
      <c r="BL133" s="63"/>
      <c r="BM133" s="50"/>
      <c r="BN133" s="63"/>
      <c r="BO133" s="50"/>
      <c r="BP133" s="63"/>
      <c r="BQ133" s="50"/>
      <c r="BR133" s="63"/>
      <c r="BS133" s="70"/>
      <c r="BT133" s="63"/>
      <c r="BU133" s="66"/>
    </row>
    <row r="134" spans="1:103" x14ac:dyDescent="0.3">
      <c r="A134" s="68" t="s">
        <v>299</v>
      </c>
      <c r="B134" s="148" t="s">
        <v>346</v>
      </c>
      <c r="C134" s="50" t="s">
        <v>2</v>
      </c>
      <c r="D134" s="62">
        <f>'Exports - Data (Raw)'!D131/'Exports - Data (Raw)'!C131/$D$255</f>
        <v>6.4168126081590788</v>
      </c>
      <c r="E134" s="67"/>
      <c r="F134" s="62"/>
      <c r="G134" s="50" t="s">
        <v>2</v>
      </c>
      <c r="H134" s="62">
        <f>'Exports - Data (Raw)'!J131/'Exports - Data (Raw)'!I131/$D$255</f>
        <v>6.0304512161218282</v>
      </c>
      <c r="I134" s="63"/>
      <c r="J134" s="62"/>
      <c r="K134" s="67"/>
      <c r="L134" s="62"/>
      <c r="M134" s="50"/>
      <c r="N134" s="62"/>
      <c r="O134" s="50"/>
      <c r="P134" s="62"/>
      <c r="Q134" s="50"/>
      <c r="R134" s="62"/>
      <c r="S134" s="50"/>
      <c r="T134" s="62"/>
      <c r="U134" s="50"/>
      <c r="V134" s="62"/>
      <c r="W134" s="62"/>
      <c r="X134" s="62"/>
      <c r="Y134" s="62"/>
      <c r="Z134" s="62"/>
      <c r="AA134" s="50"/>
      <c r="AB134" s="62"/>
      <c r="AC134" s="62"/>
      <c r="AD134" s="62"/>
      <c r="AE134" s="50"/>
      <c r="AF134" s="62"/>
      <c r="AG134" s="62"/>
      <c r="AH134" s="50"/>
      <c r="AI134" s="62"/>
      <c r="AJ134" s="50" t="s">
        <v>2</v>
      </c>
      <c r="AK134" s="62">
        <f>'Exports - Data (Raw)'!BE131/'Exports - Data (Raw)'!BD131/$D$255</f>
        <v>4.0993595881410618</v>
      </c>
      <c r="AL134" s="50" t="s">
        <v>2</v>
      </c>
      <c r="AM134" s="63">
        <f>'Exports - Data (Raw)'!BH131/'Exports - Data (Raw)'!BG131/$D$255</f>
        <v>4.1004623308014416</v>
      </c>
      <c r="AN134" s="50" t="s">
        <v>2</v>
      </c>
      <c r="AO134" s="62">
        <f>'Exports - Data (Raw)'!BK131/'Exports - Data (Raw)'!BJ131/$D$255</f>
        <v>4.1000081298599564</v>
      </c>
      <c r="AP134" s="50" t="s">
        <v>2</v>
      </c>
      <c r="AQ134" s="64">
        <f>'Exports - Data (Raw)'!BN131/'Exports - Data (Raw)'!BM131/$D$255</f>
        <v>4.1002737604482205</v>
      </c>
      <c r="AR134" s="50" t="s">
        <v>2</v>
      </c>
      <c r="AS134" s="64">
        <f>'Exports - Data (Raw)'!BQ131/'Exports - Data (Raw)'!BP131/$D$255</f>
        <v>4.1000524589715122</v>
      </c>
      <c r="AT134" s="63"/>
      <c r="AU134" s="64"/>
      <c r="AV134" s="64"/>
      <c r="AW134" s="62"/>
      <c r="AX134" s="62"/>
      <c r="AY134" s="62"/>
      <c r="AZ134" s="62"/>
      <c r="BA134" s="62"/>
      <c r="BB134" s="62"/>
      <c r="BC134" s="50"/>
      <c r="BD134" s="63"/>
      <c r="BE134" s="50"/>
      <c r="BF134" s="63"/>
      <c r="BG134" s="50"/>
      <c r="BH134" s="63"/>
      <c r="BI134" s="50"/>
      <c r="BJ134" s="63"/>
      <c r="BK134" s="50"/>
      <c r="BL134" s="63"/>
      <c r="BM134" s="50"/>
      <c r="BN134" s="63"/>
      <c r="BO134" s="50"/>
      <c r="BP134" s="63"/>
      <c r="BQ134" s="50"/>
      <c r="BR134" s="63"/>
      <c r="BS134" s="70"/>
      <c r="BT134" s="63"/>
      <c r="BU134" s="66"/>
    </row>
    <row r="135" spans="1:103" x14ac:dyDescent="0.3">
      <c r="A135" s="68" t="s">
        <v>494</v>
      </c>
      <c r="B135" s="148" t="s">
        <v>346</v>
      </c>
      <c r="C135" s="55" t="s">
        <v>2</v>
      </c>
      <c r="D135" s="62">
        <f>'Exports - Data (Raw)'!D132/'Exports - Data (Raw)'!C132/$H$218</f>
        <v>104.97582373760032</v>
      </c>
      <c r="E135" s="67" t="s">
        <v>122</v>
      </c>
      <c r="F135" s="62">
        <f>'Exports - Data (Raw)'!G132/'Exports - Data (Raw)'!F132/$H$218</f>
        <v>23.651972157772622</v>
      </c>
      <c r="G135" s="67" t="s">
        <v>122</v>
      </c>
      <c r="H135" s="62">
        <f>'Exports - Data (Raw)'!J132/'Exports - Data (Raw)'!I132/$H$218</f>
        <v>28.702594810379246</v>
      </c>
      <c r="I135" s="63"/>
      <c r="J135" s="62"/>
      <c r="K135" s="67"/>
      <c r="L135" s="62"/>
      <c r="M135" s="50"/>
      <c r="N135" s="62"/>
      <c r="O135" s="50"/>
      <c r="P135" s="62"/>
      <c r="Q135" s="50"/>
      <c r="R135" s="62"/>
      <c r="S135" s="50"/>
      <c r="T135" s="62"/>
      <c r="U135" s="50"/>
      <c r="V135" s="62"/>
      <c r="W135" s="62"/>
      <c r="X135" s="62"/>
      <c r="Y135" s="62"/>
      <c r="Z135" s="62"/>
      <c r="AA135" s="50"/>
      <c r="AB135" s="62"/>
      <c r="AC135" s="62"/>
      <c r="AD135" s="62"/>
      <c r="AE135" s="50"/>
      <c r="AF135" s="62"/>
      <c r="AG135" s="62"/>
      <c r="AH135" s="50"/>
      <c r="AI135" s="62"/>
      <c r="AJ135" s="50"/>
      <c r="AK135" s="62"/>
      <c r="AL135" s="63"/>
      <c r="AM135" s="63"/>
      <c r="AN135" s="50"/>
      <c r="AO135" s="62"/>
      <c r="AP135" s="50"/>
      <c r="AQ135" s="64"/>
      <c r="AR135" s="50"/>
      <c r="AS135" s="64"/>
      <c r="AT135" s="63"/>
      <c r="AU135" s="64"/>
      <c r="AV135" s="64"/>
      <c r="AW135" s="50"/>
      <c r="AX135" s="62"/>
      <c r="AY135" s="62"/>
      <c r="AZ135" s="50"/>
      <c r="BA135" s="62"/>
      <c r="BB135" s="62"/>
      <c r="BC135" s="50"/>
      <c r="BD135" s="63"/>
      <c r="BE135" s="50"/>
      <c r="BF135" s="63"/>
      <c r="BG135" s="50"/>
      <c r="BH135" s="63"/>
      <c r="BI135" s="50"/>
      <c r="BJ135" s="63"/>
      <c r="BK135" s="50"/>
      <c r="BL135" s="63"/>
      <c r="BM135" s="50"/>
      <c r="BN135" s="63"/>
      <c r="BO135" s="50"/>
      <c r="BP135" s="63"/>
      <c r="BQ135" s="50"/>
      <c r="BR135" s="63"/>
      <c r="BS135" s="70"/>
      <c r="BT135" s="63"/>
      <c r="BU135" s="66"/>
    </row>
    <row r="136" spans="1:103" x14ac:dyDescent="0.3">
      <c r="A136" s="73" t="s">
        <v>300</v>
      </c>
      <c r="B136" s="148" t="s">
        <v>346</v>
      </c>
      <c r="C136" s="63" t="s">
        <v>2</v>
      </c>
      <c r="D136" s="62"/>
      <c r="E136" s="67"/>
      <c r="F136" s="62"/>
      <c r="G136" s="67"/>
      <c r="H136" s="62"/>
      <c r="I136" s="63" t="s">
        <v>2</v>
      </c>
      <c r="J136" s="62">
        <f>'Exports - Data (Raw)'!M133/'Exports - Data (Raw)'!L133/$H$218</f>
        <v>118.60940695296523</v>
      </c>
      <c r="K136" s="63" t="s">
        <v>2</v>
      </c>
      <c r="L136" s="62">
        <f>'Exports - Data (Raw)'!P133/'Exports - Data (Raw)'!O133/$H$218</f>
        <v>83.180428134556578</v>
      </c>
      <c r="M136" s="63" t="s">
        <v>2</v>
      </c>
      <c r="N136" s="62">
        <f>'Exports - Data (Raw)'!S133/'Exports - Data (Raw)'!R133/$H$218</f>
        <v>80.44692737430168</v>
      </c>
      <c r="O136" s="63" t="s">
        <v>2</v>
      </c>
      <c r="P136" s="62">
        <f>'Exports - Data (Raw)'!V133/'Exports - Data (Raw)'!U133/$H$218</f>
        <v>86.663858072368114</v>
      </c>
      <c r="Q136" s="63" t="s">
        <v>2</v>
      </c>
      <c r="R136" s="62">
        <f>'Exports - Data (Raw)'!Y133/'Exports - Data (Raw)'!X133/$H$218</f>
        <v>67.653711700596347</v>
      </c>
      <c r="S136" s="63" t="s">
        <v>2</v>
      </c>
      <c r="T136" s="62">
        <f>'Exports - Data (Raw)'!AB133/'Exports - Data (Raw)'!AA133/$H$218</f>
        <v>42.665379043940128</v>
      </c>
      <c r="U136" s="63" t="s">
        <v>2</v>
      </c>
      <c r="V136" s="62">
        <f>'Exports - Data (Raw)'!AE133/'Exports - Data (Raw)'!AD133/25/$H$218</f>
        <v>82.627937182666201</v>
      </c>
      <c r="W136" s="62">
        <f>'Exports - Data (Raw)'!AG133/'Exports - Data (Raw)'!AF133/25/$H$218</f>
        <v>93.161102444097764</v>
      </c>
      <c r="X136" s="62">
        <f>'Exports - Data (Raw)'!AI133/'Exports - Data (Raw)'!AH133/25/$H$218</f>
        <v>95.681902638424376</v>
      </c>
      <c r="Y136" s="62">
        <f>'Exports - Data (Raw)'!AK133/'Exports - Data (Raw)'!AJ133/25/$H$218</f>
        <v>94.97179487179487</v>
      </c>
      <c r="Z136" s="62">
        <f>'Exports - Data (Raw)'!AM133/'Exports - Data (Raw)'!AL133/25/$H$218</f>
        <v>93.333333333333343</v>
      </c>
      <c r="AA136" s="63" t="s">
        <v>2</v>
      </c>
      <c r="AB136" s="62">
        <f>'Exports - Data (Raw)'!AP133/'Exports - Data (Raw)'!AO133/$H$218</f>
        <v>106.64211172498466</v>
      </c>
      <c r="AC136" s="62">
        <f>'Exports - Data (Raw)'!AR133/'Exports - Data (Raw)'!AQ133/$H$218</f>
        <v>117.33377622764769</v>
      </c>
      <c r="AD136" s="62">
        <f>'Exports - Data (Raw)'!AT133/'Exports - Data (Raw)'!AS133/$H$218</f>
        <v>106.66666666666667</v>
      </c>
      <c r="AE136" s="63" t="s">
        <v>2</v>
      </c>
      <c r="AF136" s="62">
        <f>'Exports - Data (Raw)'!AW133/'Exports - Data (Raw)'!AV133/$H$218</f>
        <v>106.66666666666667</v>
      </c>
      <c r="AG136" s="62">
        <f>'Exports - Data (Raw)'!AY133/'Exports - Data (Raw)'!AX133/$H$218</f>
        <v>93.333333333333343</v>
      </c>
      <c r="AH136" s="63" t="s">
        <v>2</v>
      </c>
      <c r="AI136" s="62">
        <f>'Exports - Data (Raw)'!BB133/'Exports - Data (Raw)'!BA133/$H$218</f>
        <v>80</v>
      </c>
      <c r="AJ136" s="63" t="s">
        <v>2</v>
      </c>
      <c r="AK136" s="62">
        <f>'Exports - Data (Raw)'!BE133/'Exports - Data (Raw)'!BD133/$H$218</f>
        <v>71.724916081351736</v>
      </c>
      <c r="AL136" s="63" t="s">
        <v>2</v>
      </c>
      <c r="AM136" s="63">
        <f>'Exports - Data (Raw)'!BH133/'Exports - Data (Raw)'!BG133/$H$218</f>
        <v>60</v>
      </c>
      <c r="AN136" s="63" t="s">
        <v>2</v>
      </c>
      <c r="AO136" s="62">
        <f>'Exports - Data (Raw)'!BK133/'Exports - Data (Raw)'!BJ133/$H$218</f>
        <v>53.333333333333336</v>
      </c>
      <c r="AP136" s="63" t="s">
        <v>2</v>
      </c>
      <c r="AQ136" s="64">
        <f>'Exports - Data (Raw)'!BN133/'Exports - Data (Raw)'!BM133/$H$218</f>
        <v>53.333333333333336</v>
      </c>
      <c r="AR136" s="63" t="s">
        <v>2</v>
      </c>
      <c r="AS136" s="64">
        <f>'Exports - Data (Raw)'!BQ133/'Exports - Data (Raw)'!BP133/$H$218</f>
        <v>40</v>
      </c>
      <c r="AT136" s="63" t="s">
        <v>2</v>
      </c>
      <c r="AU136" s="64">
        <f>'Exports - Data (Raw)'!BT133/'Exports - Data (Raw)'!BS133*$D$152</f>
        <v>34.917647058823526</v>
      </c>
      <c r="AV136" s="64">
        <f>'Exports - Data (Raw)'!BV133/'Exports - Data (Raw)'!BU133*$D$152</f>
        <v>40.254211332312408</v>
      </c>
      <c r="AW136" s="62" t="s">
        <v>120</v>
      </c>
      <c r="AX136" s="62">
        <f>'Exports - Data (Raw)'!BY133/'Exports - Data (Raw)'!BX133</f>
        <v>40.547979797979799</v>
      </c>
      <c r="AY136" s="62">
        <f>'Exports - Data (Raw)'!CA133/'Exports - Data (Raw)'!BZ133</f>
        <v>43.984375</v>
      </c>
      <c r="AZ136" s="62">
        <f>'Exports - Data (Raw)'!CC133/'Exports - Data (Raw)'!CB133</f>
        <v>44.048780487804876</v>
      </c>
      <c r="BA136" s="62">
        <f>'Exports - Data (Raw)'!CE133/'Exports - Data (Raw)'!CD133</f>
        <v>47.376470588235293</v>
      </c>
      <c r="BB136" s="62">
        <f>'Exports - Data (Raw)'!CG133/'Exports - Data (Raw)'!CF133</f>
        <v>39.412017167381975</v>
      </c>
      <c r="BC136" s="50" t="s">
        <v>122</v>
      </c>
      <c r="BD136" s="63">
        <f>'Exports - Data (Raw)'!CL133/'Exports - Data (Raw)'!CI133</f>
        <v>7.1783105966652885</v>
      </c>
      <c r="BE136" s="50" t="s">
        <v>120</v>
      </c>
      <c r="BF136" s="63">
        <f>'Exports - Data (Raw)'!CL133/'Exports - Data (Raw)'!CK133</f>
        <v>32.578486554096308</v>
      </c>
      <c r="BG136" s="50" t="s">
        <v>122</v>
      </c>
      <c r="BH136" s="63">
        <f>'Exports - Data (Raw)'!CQ133/'Exports - Data (Raw)'!CN133</f>
        <v>4.1641216925049536</v>
      </c>
      <c r="BI136" s="50" t="s">
        <v>120</v>
      </c>
      <c r="BJ136" s="63">
        <f>'Exports - Data (Raw)'!CQ133/'Exports - Data (Raw)'!CP133</f>
        <v>23.272964169381108</v>
      </c>
      <c r="BK136" s="50" t="s">
        <v>122</v>
      </c>
      <c r="BL136" s="63">
        <f>'Exports - Data (Raw)'!CV133/'Exports - Data (Raw)'!CS133</f>
        <v>6.347803347280335</v>
      </c>
      <c r="BM136" s="50" t="s">
        <v>120</v>
      </c>
      <c r="BN136" s="63">
        <f>'Exports - Data (Raw)'!CV133/'Exports - Data (Raw)'!CU133</f>
        <v>30.116625310173696</v>
      </c>
      <c r="BO136" s="50" t="s">
        <v>122</v>
      </c>
      <c r="BP136" s="63">
        <f>'Exports - Data (Raw)'!DA133/'Exports - Data (Raw)'!CX133</f>
        <v>9.3949771689497723</v>
      </c>
      <c r="BQ136" s="50" t="s">
        <v>120</v>
      </c>
      <c r="BR136" s="63">
        <f>'Exports - Data (Raw)'!DA133/'Exports - Data (Raw)'!CZ133</f>
        <v>68.016528925619838</v>
      </c>
      <c r="BS136" s="70"/>
      <c r="BT136" s="63"/>
      <c r="BU136" s="66"/>
    </row>
    <row r="137" spans="1:103" x14ac:dyDescent="0.3">
      <c r="A137" s="72" t="s">
        <v>495</v>
      </c>
      <c r="B137" s="148" t="s">
        <v>352</v>
      </c>
      <c r="C137" s="55" t="s">
        <v>546</v>
      </c>
      <c r="D137" s="62">
        <f>'Exports - Data (Raw)'!D134/'Exports - Data (Raw)'!C134</f>
        <v>2.5875886951292846</v>
      </c>
      <c r="E137" s="67" t="s">
        <v>57</v>
      </c>
      <c r="F137" s="62">
        <f>'Exports - Data (Raw)'!G134/'Exports - Data (Raw)'!F134</f>
        <v>2.5799498746867169</v>
      </c>
      <c r="G137" s="183" t="s">
        <v>57</v>
      </c>
      <c r="H137" s="62">
        <f>'Exports - Data (Raw)'!J134/'Exports - Data (Raw)'!I134</f>
        <v>4.1091883788760164</v>
      </c>
      <c r="I137" s="63"/>
      <c r="J137" s="62"/>
      <c r="K137" s="50"/>
      <c r="L137" s="62"/>
      <c r="M137" s="50"/>
      <c r="N137" s="62"/>
      <c r="O137" s="50"/>
      <c r="P137" s="62"/>
      <c r="Q137" s="50"/>
      <c r="R137" s="62"/>
      <c r="S137" s="50"/>
      <c r="T137" s="62"/>
      <c r="U137" s="50" t="s">
        <v>135</v>
      </c>
      <c r="V137" s="62">
        <f>'Exports - Data (Raw)'!AE134/'Exports - Data (Raw)'!AD134/25</f>
        <v>4.1513350883790903</v>
      </c>
      <c r="W137" s="62">
        <f>'Exports - Data (Raw)'!AG134/'Exports - Data (Raw)'!AF134/25</f>
        <v>5.7500426257459507</v>
      </c>
      <c r="X137" s="62">
        <f>'Exports - Data (Raw)'!AI134/'Exports - Data (Raw)'!AH134/25</f>
        <v>5.996933650541898</v>
      </c>
      <c r="Y137" s="62">
        <f>'Exports - Data (Raw)'!AK134/'Exports - Data (Raw)'!AJ134/25</f>
        <v>6</v>
      </c>
      <c r="Z137" s="62">
        <f>'Exports - Data (Raw)'!AM134/'Exports - Data (Raw)'!AL134/25</f>
        <v>6.6439116838813606</v>
      </c>
      <c r="AA137" s="50" t="s">
        <v>135</v>
      </c>
      <c r="AB137" s="62">
        <f>'Exports - Data (Raw)'!AP134/'Exports - Data (Raw)'!AO134</f>
        <v>7.7493791786055395</v>
      </c>
      <c r="AC137" s="62">
        <f>'Exports - Data (Raw)'!AR134/'Exports - Data (Raw)'!AQ134</f>
        <v>13.125504439063761</v>
      </c>
      <c r="AD137" s="62">
        <f>'Exports - Data (Raw)'!AT134/'Exports - Data (Raw)'!AS134</f>
        <v>11.625032731081435</v>
      </c>
      <c r="AE137" s="50" t="s">
        <v>135</v>
      </c>
      <c r="AF137" s="62">
        <f>'Exports - Data (Raw)'!AW134/'Exports - Data (Raw)'!AV134</f>
        <v>7.6040999359385006</v>
      </c>
      <c r="AG137" s="62">
        <f>'Exports - Data (Raw)'!AY134/'Exports - Data (Raw)'!AX134</f>
        <v>5.8392355255761661</v>
      </c>
      <c r="AH137" s="50"/>
      <c r="AI137" s="62"/>
      <c r="AJ137" s="50" t="s">
        <v>57</v>
      </c>
      <c r="AK137" s="62">
        <f>'Exports - Data (Raw)'!BE134/'Exports - Data (Raw)'!BD134</f>
        <v>6.5038726333907055</v>
      </c>
      <c r="AL137" s="63" t="s">
        <v>57</v>
      </c>
      <c r="AM137" s="63">
        <f>'Exports - Data (Raw)'!BH134/'Exports - Data (Raw)'!BG134</f>
        <v>6</v>
      </c>
      <c r="AN137" s="50" t="s">
        <v>57</v>
      </c>
      <c r="AO137" s="62">
        <f>'Exports - Data (Raw)'!BK134/'Exports - Data (Raw)'!BJ134</f>
        <v>4.799898682877406</v>
      </c>
      <c r="AP137" s="50" t="s">
        <v>57</v>
      </c>
      <c r="AQ137" s="64">
        <f>'Exports - Data (Raw)'!BN134/'Exports - Data (Raw)'!BM134</f>
        <v>4.1450777202072535</v>
      </c>
      <c r="AR137" s="50" t="s">
        <v>135</v>
      </c>
      <c r="AS137" s="64">
        <f>'Exports - Data (Raw)'!BQ134/'Exports - Data (Raw)'!BP134</f>
        <v>2.4995173745173744</v>
      </c>
      <c r="AT137" s="50"/>
      <c r="AU137" s="64"/>
      <c r="AV137" s="64"/>
      <c r="AW137" s="63"/>
      <c r="AX137" s="62"/>
      <c r="AY137" s="62"/>
      <c r="AZ137" s="62"/>
      <c r="BA137" s="62"/>
      <c r="BB137" s="62"/>
      <c r="BC137" s="50"/>
      <c r="BD137" s="63"/>
      <c r="BE137" s="50"/>
      <c r="BF137" s="63"/>
      <c r="BG137" s="50"/>
      <c r="BH137" s="63"/>
      <c r="BI137" s="50"/>
      <c r="BJ137" s="63"/>
      <c r="BK137" s="50"/>
      <c r="BL137" s="63"/>
      <c r="BM137" s="50"/>
      <c r="BN137" s="63"/>
      <c r="BO137" s="50"/>
      <c r="BP137" s="63"/>
      <c r="BQ137" s="50"/>
      <c r="BR137" s="63"/>
      <c r="BS137" s="69"/>
      <c r="BT137" s="63"/>
      <c r="BU137" s="66"/>
    </row>
    <row r="138" spans="1:103" x14ac:dyDescent="0.3">
      <c r="A138" s="73" t="s">
        <v>301</v>
      </c>
      <c r="B138" s="148" t="s">
        <v>346</v>
      </c>
      <c r="C138" s="20" t="s">
        <v>2</v>
      </c>
      <c r="D138" s="62"/>
      <c r="E138" s="67"/>
      <c r="F138" s="62"/>
      <c r="G138" s="67"/>
      <c r="H138" s="62"/>
      <c r="I138" s="63"/>
      <c r="J138" s="62"/>
      <c r="K138" s="67"/>
      <c r="L138" s="62"/>
      <c r="M138" s="50"/>
      <c r="N138" s="62"/>
      <c r="O138" s="50"/>
      <c r="P138" s="62"/>
      <c r="Q138" s="50"/>
      <c r="R138" s="62"/>
      <c r="S138" s="50"/>
      <c r="T138" s="62"/>
      <c r="U138" s="50"/>
      <c r="V138" s="62"/>
      <c r="W138" s="62"/>
      <c r="X138" s="62"/>
      <c r="Y138" s="62"/>
      <c r="Z138" s="62"/>
      <c r="AA138" s="50"/>
      <c r="AB138" s="62"/>
      <c r="AC138" s="62"/>
      <c r="AD138" s="62"/>
      <c r="AE138" s="50"/>
      <c r="AF138" s="62"/>
      <c r="AG138" s="62"/>
      <c r="AH138" s="50"/>
      <c r="AI138" s="62"/>
      <c r="AJ138" s="62" t="s">
        <v>160</v>
      </c>
      <c r="AK138" s="62">
        <f>'Exports - Data (Raw)'!BE135/'Exports - Data (Raw)'!BD135</f>
        <v>2.114795918367347</v>
      </c>
      <c r="AL138" s="63" t="s">
        <v>160</v>
      </c>
      <c r="AM138" s="63">
        <f>'Exports - Data (Raw)'!BH135/'Exports - Data (Raw)'!BG135</f>
        <v>5</v>
      </c>
      <c r="AN138" s="50" t="s">
        <v>160</v>
      </c>
      <c r="AO138" s="62">
        <f>'Exports - Data (Raw)'!BK135/'Exports - Data (Raw)'!BJ135</f>
        <v>2</v>
      </c>
      <c r="AP138" s="67" t="s">
        <v>160</v>
      </c>
      <c r="AQ138" s="64">
        <f>'Exports - Data (Raw)'!BN135/'Exports - Data (Raw)'!BM135</f>
        <v>2</v>
      </c>
      <c r="AR138" s="50" t="s">
        <v>160</v>
      </c>
      <c r="AS138" s="64">
        <f>'Exports - Data (Raw)'!BQ135/'Exports - Data (Raw)'!BP135</f>
        <v>5.2842873607376104</v>
      </c>
      <c r="AT138" s="63"/>
      <c r="AU138" s="64"/>
      <c r="AV138" s="64"/>
      <c r="AW138" s="62" t="s">
        <v>120</v>
      </c>
      <c r="AX138" s="62">
        <f>'Exports - Data (Raw)'!BY135/'Exports - Data (Raw)'!BX135</f>
        <v>10.610987791342952</v>
      </c>
      <c r="AY138" s="62">
        <f>'Exports - Data (Raw)'!CA135/'Exports - Data (Raw)'!BZ135</f>
        <v>3.6467957319021149</v>
      </c>
      <c r="AZ138" s="62">
        <f>'Exports - Data (Raw)'!CC135/'Exports - Data (Raw)'!CB135</f>
        <v>16.911326860841424</v>
      </c>
      <c r="BA138" s="62">
        <f>'Exports - Data (Raw)'!CE135/'Exports - Data (Raw)'!CD135</f>
        <v>6.6966292134831464</v>
      </c>
      <c r="BB138" s="62">
        <f>'Exports - Data (Raw)'!CG135/'Exports - Data (Raw)'!CF135</f>
        <v>5.7909258123850398</v>
      </c>
      <c r="BC138" s="50"/>
      <c r="BD138" s="63"/>
      <c r="BE138" s="50"/>
      <c r="BF138" s="63"/>
      <c r="BG138" s="50"/>
      <c r="BH138" s="63"/>
      <c r="BI138" s="50"/>
      <c r="BJ138" s="63"/>
      <c r="BK138" s="50"/>
      <c r="BL138" s="63"/>
      <c r="BM138" s="50"/>
      <c r="BN138" s="63"/>
      <c r="BO138" s="50"/>
      <c r="BP138" s="63"/>
      <c r="BQ138" s="50"/>
      <c r="BR138" s="63"/>
      <c r="BS138" s="69"/>
      <c r="BT138" s="63"/>
      <c r="BU138" s="66"/>
    </row>
    <row r="139" spans="1:103" x14ac:dyDescent="0.3">
      <c r="T139" s="61"/>
      <c r="Z139" s="61"/>
      <c r="AD139" s="61"/>
      <c r="AF139" s="61"/>
      <c r="AG139" s="61"/>
      <c r="AI139" s="61"/>
      <c r="AM139" s="18"/>
      <c r="AZ139" s="75"/>
      <c r="BP139" s="18"/>
      <c r="BR139" s="18"/>
    </row>
    <row r="140" spans="1:103" x14ac:dyDescent="0.3">
      <c r="AD140" s="61"/>
      <c r="AI140" s="61"/>
      <c r="BR140" s="18"/>
    </row>
    <row r="141" spans="1:103" s="156" customFormat="1" x14ac:dyDescent="0.3">
      <c r="A141" s="154" t="s">
        <v>499</v>
      </c>
      <c r="B141" s="155"/>
      <c r="F141" s="157"/>
      <c r="G141" s="155"/>
      <c r="L141" s="157"/>
      <c r="O141" s="155"/>
      <c r="P141" s="155"/>
      <c r="R141" s="157"/>
      <c r="X141" s="157"/>
      <c r="AD141" s="157"/>
      <c r="AH141" s="157"/>
      <c r="AJ141" s="155"/>
      <c r="AM141" s="157"/>
      <c r="AR141" s="157"/>
      <c r="AV141" s="157"/>
      <c r="BB141" s="157"/>
      <c r="BD141" s="157"/>
      <c r="BG141" s="155"/>
      <c r="BJ141" s="157"/>
      <c r="BO141" s="157"/>
      <c r="BU141" s="157"/>
      <c r="BY141" s="157"/>
      <c r="CE141" s="157"/>
      <c r="CH141" s="157"/>
      <c r="CL141" s="157"/>
      <c r="CO141" s="157"/>
      <c r="CR141" s="157"/>
      <c r="CV141" s="157"/>
      <c r="CY141" s="157"/>
    </row>
    <row r="142" spans="1:103" s="155" customFormat="1" x14ac:dyDescent="0.3">
      <c r="A142" s="155" t="s">
        <v>281</v>
      </c>
      <c r="B142" s="155">
        <v>1</v>
      </c>
      <c r="C142" s="157" t="s">
        <v>109</v>
      </c>
      <c r="D142" s="158">
        <v>108</v>
      </c>
      <c r="E142" s="157" t="s">
        <v>500</v>
      </c>
      <c r="H142" s="158"/>
      <c r="I142" s="157"/>
      <c r="J142" s="157"/>
      <c r="K142" s="157"/>
      <c r="M142" s="159"/>
      <c r="O142" s="157"/>
      <c r="P142" s="157"/>
      <c r="Q142" s="157"/>
      <c r="S142" s="158"/>
      <c r="T142" s="160"/>
      <c r="U142" s="157"/>
      <c r="V142" s="157"/>
      <c r="W142" s="157"/>
      <c r="X142" s="161"/>
      <c r="Z142" s="158"/>
      <c r="AA142" s="158"/>
      <c r="AB142" s="157"/>
      <c r="AC142" s="157"/>
      <c r="AF142" s="157"/>
      <c r="AG142" s="157"/>
      <c r="AI142" s="157"/>
      <c r="AJ142" s="158"/>
      <c r="AK142" s="157"/>
      <c r="AL142" s="157"/>
      <c r="AP142" s="157"/>
      <c r="AQ142" s="157"/>
      <c r="AS142" s="157"/>
      <c r="AT142" s="158"/>
      <c r="AU142" s="157"/>
      <c r="AW142" s="157"/>
      <c r="AY142" s="158"/>
      <c r="AZ142" s="157"/>
      <c r="BA142" s="157"/>
      <c r="BE142" s="157"/>
      <c r="BG142" s="158"/>
      <c r="BH142" s="157"/>
      <c r="BI142" s="157"/>
      <c r="BL142" s="157"/>
      <c r="BM142" s="158"/>
      <c r="BN142" s="157"/>
      <c r="BP142" s="157"/>
      <c r="BR142" s="158"/>
      <c r="BS142" s="157"/>
      <c r="BT142" s="157"/>
      <c r="BW142" s="157"/>
      <c r="BX142" s="157"/>
      <c r="BZ142" s="157"/>
      <c r="CA142" s="158"/>
      <c r="CC142" s="157"/>
      <c r="CD142" s="157"/>
      <c r="CF142" s="158"/>
      <c r="CG142" s="157"/>
      <c r="CK142" s="157"/>
      <c r="CN142" s="157"/>
      <c r="CQ142" s="157"/>
      <c r="CU142" s="157"/>
      <c r="CX142" s="157"/>
    </row>
    <row r="143" spans="1:103" s="155" customFormat="1" x14ac:dyDescent="0.3">
      <c r="A143" s="155" t="s">
        <v>281</v>
      </c>
      <c r="B143" s="155">
        <v>1</v>
      </c>
      <c r="C143" s="157" t="s">
        <v>501</v>
      </c>
      <c r="D143" s="158">
        <v>32.5</v>
      </c>
      <c r="E143" s="157" t="s">
        <v>500</v>
      </c>
      <c r="H143" s="158"/>
      <c r="I143" s="157"/>
      <c r="J143" s="157"/>
      <c r="K143" s="157"/>
      <c r="O143" s="157"/>
      <c r="P143" s="157"/>
      <c r="Q143" s="157"/>
      <c r="R143" s="156"/>
      <c r="S143" s="158"/>
      <c r="U143" s="157"/>
      <c r="V143" s="157"/>
      <c r="W143" s="157"/>
      <c r="X143" s="161"/>
      <c r="Z143" s="158"/>
      <c r="AA143" s="158"/>
      <c r="AB143" s="157"/>
      <c r="AC143" s="157"/>
      <c r="AF143" s="157"/>
      <c r="AG143" s="157"/>
      <c r="AI143" s="157"/>
      <c r="AJ143" s="158"/>
      <c r="AK143" s="157"/>
      <c r="AL143" s="157"/>
      <c r="AP143" s="157"/>
      <c r="AQ143" s="157"/>
      <c r="AS143" s="157"/>
      <c r="AT143" s="158"/>
      <c r="AU143" s="157"/>
      <c r="AW143" s="157"/>
      <c r="AY143" s="158"/>
      <c r="AZ143" s="157"/>
      <c r="BA143" s="157"/>
      <c r="BE143" s="157"/>
      <c r="BG143" s="158"/>
      <c r="BH143" s="157"/>
      <c r="BI143" s="157"/>
      <c r="BL143" s="157"/>
      <c r="BM143" s="158"/>
      <c r="BN143" s="157"/>
      <c r="BP143" s="157"/>
      <c r="BR143" s="158"/>
      <c r="BS143" s="157"/>
      <c r="BT143" s="157"/>
      <c r="BW143" s="157"/>
      <c r="BX143" s="157"/>
      <c r="BZ143" s="157"/>
      <c r="CA143" s="158"/>
      <c r="CC143" s="157"/>
      <c r="CD143" s="157"/>
      <c r="CF143" s="158"/>
      <c r="CG143" s="157"/>
      <c r="CK143" s="157"/>
      <c r="CN143" s="157"/>
      <c r="CQ143" s="157"/>
      <c r="CU143" s="157"/>
      <c r="CX143" s="157"/>
    </row>
    <row r="144" spans="1:103" s="156" customFormat="1" x14ac:dyDescent="0.3">
      <c r="A144" s="155"/>
      <c r="B144" s="155">
        <v>1</v>
      </c>
      <c r="C144" s="157" t="s">
        <v>502</v>
      </c>
      <c r="D144" s="158">
        <v>6.5</v>
      </c>
      <c r="E144" s="162" t="s">
        <v>500</v>
      </c>
      <c r="F144" s="155"/>
      <c r="G144" s="157"/>
      <c r="H144" s="158"/>
      <c r="I144" s="157"/>
      <c r="J144" s="157"/>
      <c r="K144" s="162"/>
      <c r="L144" s="157"/>
      <c r="M144" s="158"/>
      <c r="N144" s="157"/>
      <c r="O144" s="157"/>
      <c r="P144" s="157"/>
      <c r="Q144" s="162"/>
      <c r="S144" s="158"/>
      <c r="U144" s="157"/>
      <c r="V144" s="157"/>
      <c r="W144" s="162"/>
      <c r="Z144" s="158"/>
      <c r="AA144" s="158"/>
      <c r="AB144" s="162"/>
      <c r="AC144" s="157"/>
      <c r="AE144" s="161"/>
      <c r="AF144" s="162"/>
      <c r="AG144" s="157"/>
      <c r="AI144" s="162"/>
      <c r="AJ144" s="158"/>
      <c r="AK144" s="157"/>
      <c r="AL144" s="162"/>
      <c r="AP144" s="162"/>
      <c r="AQ144" s="157"/>
      <c r="AS144" s="162"/>
      <c r="AT144" s="158"/>
      <c r="AU144" s="157"/>
      <c r="AW144" s="162"/>
      <c r="AY144" s="158"/>
      <c r="AZ144" s="157"/>
      <c r="BA144" s="162"/>
      <c r="BE144" s="162"/>
      <c r="BG144" s="158"/>
      <c r="BH144" s="157"/>
      <c r="BI144" s="162"/>
      <c r="BL144" s="162"/>
      <c r="BM144" s="158"/>
      <c r="BN144" s="157"/>
      <c r="BP144" s="162"/>
      <c r="BR144" s="158"/>
      <c r="BS144" s="162"/>
      <c r="BT144" s="157"/>
      <c r="BW144" s="162"/>
      <c r="BX144" s="157"/>
      <c r="BZ144" s="162"/>
      <c r="CA144" s="158"/>
      <c r="CC144" s="162"/>
      <c r="CD144" s="157"/>
      <c r="CF144" s="158"/>
      <c r="CG144" s="157"/>
      <c r="CK144" s="157"/>
      <c r="CN144" s="157"/>
      <c r="CQ144" s="157"/>
      <c r="CU144" s="157"/>
      <c r="CX144" s="157"/>
    </row>
    <row r="145" spans="1:102" s="156" customFormat="1" x14ac:dyDescent="0.3">
      <c r="A145" s="155"/>
      <c r="B145" s="155">
        <v>1</v>
      </c>
      <c r="C145" s="157" t="s">
        <v>64</v>
      </c>
      <c r="D145" s="158">
        <v>112</v>
      </c>
      <c r="E145" s="157" t="s">
        <v>283</v>
      </c>
      <c r="F145" s="155"/>
      <c r="G145" s="157"/>
      <c r="H145" s="158"/>
      <c r="I145" s="157"/>
      <c r="J145" s="157"/>
      <c r="K145" s="157"/>
      <c r="L145" s="157"/>
      <c r="M145" s="158"/>
      <c r="N145" s="157"/>
      <c r="O145" s="157"/>
      <c r="P145" s="157"/>
      <c r="Q145" s="157"/>
      <c r="S145" s="158"/>
      <c r="U145" s="157"/>
      <c r="V145" s="157"/>
      <c r="W145" s="157"/>
      <c r="Z145" s="158"/>
      <c r="AA145" s="158"/>
      <c r="AB145" s="157"/>
      <c r="AC145" s="157"/>
      <c r="AE145" s="161"/>
      <c r="AF145" s="157"/>
      <c r="AG145" s="157"/>
      <c r="AI145" s="157"/>
      <c r="AJ145" s="158"/>
      <c r="AK145" s="157"/>
      <c r="AL145" s="157"/>
      <c r="AP145" s="157"/>
      <c r="AQ145" s="157"/>
      <c r="AS145" s="157"/>
      <c r="AT145" s="158"/>
      <c r="AU145" s="157"/>
      <c r="AW145" s="157"/>
      <c r="AY145" s="158"/>
      <c r="AZ145" s="157"/>
      <c r="BA145" s="157"/>
      <c r="BE145" s="157"/>
      <c r="BG145" s="158"/>
      <c r="BH145" s="157"/>
      <c r="BI145" s="157"/>
      <c r="BL145" s="157"/>
      <c r="BM145" s="158"/>
      <c r="BN145" s="157"/>
      <c r="BP145" s="157"/>
      <c r="BR145" s="158"/>
      <c r="BS145" s="157"/>
      <c r="BT145" s="157"/>
      <c r="BW145" s="157"/>
      <c r="BX145" s="157"/>
      <c r="BZ145" s="157"/>
      <c r="CA145" s="158"/>
      <c r="CC145" s="157"/>
      <c r="CD145" s="157"/>
      <c r="CF145" s="158"/>
      <c r="CG145" s="157"/>
      <c r="CK145" s="157"/>
      <c r="CN145" s="157"/>
      <c r="CQ145" s="157"/>
      <c r="CU145" s="157"/>
      <c r="CX145" s="157"/>
    </row>
    <row r="146" spans="1:102" s="156" customFormat="1" x14ac:dyDescent="0.3">
      <c r="A146" s="155"/>
      <c r="B146" s="155">
        <v>1</v>
      </c>
      <c r="C146" s="157" t="s">
        <v>64</v>
      </c>
      <c r="D146" s="158">
        <f>D145/D144</f>
        <v>17.23076923076923</v>
      </c>
      <c r="E146" s="157" t="s">
        <v>502</v>
      </c>
      <c r="F146" s="155"/>
      <c r="G146" s="158"/>
      <c r="H146" s="158"/>
      <c r="I146" s="157"/>
      <c r="J146" s="157"/>
      <c r="K146" s="157"/>
      <c r="L146" s="158"/>
      <c r="N146" s="158"/>
      <c r="O146" s="157"/>
      <c r="P146" s="157"/>
      <c r="Q146" s="157"/>
      <c r="S146" s="158"/>
      <c r="T146" s="158"/>
      <c r="U146" s="157"/>
      <c r="V146" s="157"/>
      <c r="W146" s="157"/>
      <c r="Z146" s="158"/>
      <c r="AA146" s="158"/>
      <c r="AB146" s="157"/>
      <c r="AC146" s="157"/>
      <c r="AD146" s="161"/>
      <c r="AE146" s="155"/>
      <c r="AF146" s="157"/>
      <c r="AG146" s="157"/>
      <c r="AI146" s="157"/>
      <c r="AJ146" s="158"/>
      <c r="AK146" s="157"/>
      <c r="AL146" s="157"/>
      <c r="AP146" s="157"/>
      <c r="AQ146" s="157"/>
      <c r="AS146" s="157"/>
      <c r="AT146" s="158"/>
      <c r="AU146" s="157"/>
      <c r="AW146" s="157"/>
      <c r="AY146" s="158"/>
      <c r="AZ146" s="157"/>
      <c r="BA146" s="157"/>
      <c r="BC146" s="161"/>
      <c r="BE146" s="157"/>
      <c r="BG146" s="158"/>
      <c r="BH146" s="157"/>
      <c r="BI146" s="157"/>
      <c r="BL146" s="157"/>
      <c r="BM146" s="158"/>
      <c r="BN146" s="157"/>
      <c r="BP146" s="157"/>
      <c r="BR146" s="158"/>
      <c r="BS146" s="157"/>
      <c r="BT146" s="157"/>
      <c r="BW146" s="157"/>
      <c r="BX146" s="157"/>
      <c r="BZ146" s="157"/>
      <c r="CA146" s="158"/>
      <c r="CC146" s="157"/>
      <c r="CD146" s="157"/>
      <c r="CF146" s="158"/>
      <c r="CG146" s="157"/>
      <c r="CK146" s="157"/>
      <c r="CN146" s="157"/>
      <c r="CQ146" s="157"/>
      <c r="CU146" s="157"/>
      <c r="CX146" s="157"/>
    </row>
    <row r="147" spans="1:102" s="155" customFormat="1" ht="15" customHeight="1" x14ac:dyDescent="0.3">
      <c r="B147" s="205">
        <v>1</v>
      </c>
      <c r="C147" s="206" t="s">
        <v>503</v>
      </c>
      <c r="D147" s="207">
        <v>130</v>
      </c>
      <c r="E147" s="208" t="s">
        <v>500</v>
      </c>
      <c r="F147" s="163"/>
      <c r="G147" s="156"/>
      <c r="H147" s="164"/>
      <c r="I147" s="157"/>
      <c r="J147" s="157"/>
      <c r="K147" s="165"/>
      <c r="L147" s="156"/>
      <c r="M147" s="156"/>
      <c r="N147" s="156"/>
      <c r="O147" s="157"/>
      <c r="P147" s="157"/>
      <c r="Q147" s="165"/>
      <c r="R147" s="156"/>
      <c r="S147" s="164"/>
      <c r="T147" s="156"/>
      <c r="U147" s="157"/>
      <c r="V147" s="157"/>
      <c r="W147" s="165"/>
      <c r="X147" s="156"/>
      <c r="Y147" s="156"/>
      <c r="Z147" s="164"/>
      <c r="AA147" s="164"/>
      <c r="AB147" s="165"/>
      <c r="AC147" s="157"/>
      <c r="AD147" s="156"/>
      <c r="AF147" s="165"/>
      <c r="AG147" s="157"/>
      <c r="AI147" s="165"/>
      <c r="AJ147" s="164"/>
      <c r="AK147" s="157"/>
      <c r="AL147" s="165"/>
      <c r="AP147" s="165"/>
      <c r="AQ147" s="157"/>
      <c r="AS147" s="165"/>
      <c r="AT147" s="164"/>
      <c r="AU147" s="157"/>
      <c r="AW147" s="165"/>
      <c r="AY147" s="164"/>
      <c r="AZ147" s="157"/>
      <c r="BA147" s="165"/>
      <c r="BE147" s="165"/>
      <c r="BG147" s="164"/>
      <c r="BH147" s="157"/>
      <c r="BI147" s="165"/>
      <c r="BL147" s="165"/>
      <c r="BM147" s="164"/>
      <c r="BN147" s="157"/>
      <c r="BP147" s="165"/>
      <c r="BR147" s="164"/>
      <c r="BS147" s="165"/>
      <c r="BT147" s="157"/>
      <c r="BW147" s="165"/>
      <c r="BX147" s="157"/>
      <c r="BZ147" s="165"/>
      <c r="CA147" s="164"/>
      <c r="CC147" s="165"/>
      <c r="CD147" s="157"/>
      <c r="CF147" s="164"/>
      <c r="CG147" s="157"/>
      <c r="CK147" s="157"/>
      <c r="CN147" s="157"/>
      <c r="CQ147" s="157"/>
      <c r="CU147" s="157"/>
      <c r="CX147" s="157"/>
    </row>
    <row r="148" spans="1:102" s="155" customFormat="1" ht="28.8" customHeight="1" x14ac:dyDescent="0.3">
      <c r="B148" s="205"/>
      <c r="C148" s="206"/>
      <c r="D148" s="207"/>
      <c r="E148" s="208"/>
      <c r="H148" s="164"/>
      <c r="I148" s="156"/>
      <c r="J148" s="156"/>
      <c r="K148" s="165"/>
      <c r="O148" s="156"/>
      <c r="P148" s="156"/>
      <c r="Q148" s="165"/>
      <c r="S148" s="164"/>
      <c r="U148" s="156"/>
      <c r="V148" s="156"/>
      <c r="W148" s="165"/>
      <c r="Z148" s="164"/>
      <c r="AA148" s="164"/>
      <c r="AB148" s="165"/>
      <c r="AC148" s="156"/>
      <c r="AF148" s="165"/>
      <c r="AG148" s="156"/>
      <c r="AI148" s="165"/>
      <c r="AJ148" s="164"/>
      <c r="AK148" s="156"/>
      <c r="AL148" s="165"/>
      <c r="AP148" s="165"/>
      <c r="AQ148" s="156"/>
      <c r="AS148" s="165"/>
      <c r="AT148" s="164"/>
      <c r="AU148" s="156"/>
      <c r="AW148" s="165"/>
      <c r="AY148" s="164"/>
      <c r="AZ148" s="156"/>
      <c r="BA148" s="165"/>
      <c r="BE148" s="165"/>
      <c r="BG148" s="164"/>
      <c r="BH148" s="156"/>
      <c r="BI148" s="165"/>
      <c r="BL148" s="165"/>
      <c r="BM148" s="164"/>
      <c r="BN148" s="156"/>
      <c r="BP148" s="165"/>
      <c r="BR148" s="164"/>
      <c r="BS148" s="165"/>
      <c r="BT148" s="156"/>
      <c r="BW148" s="165"/>
      <c r="BX148" s="156"/>
      <c r="BZ148" s="165"/>
      <c r="CA148" s="164"/>
      <c r="CC148" s="165"/>
      <c r="CD148" s="156"/>
      <c r="CF148" s="164"/>
      <c r="CG148" s="156"/>
      <c r="CK148" s="156"/>
      <c r="CN148" s="156"/>
      <c r="CQ148" s="156"/>
      <c r="CU148" s="156"/>
      <c r="CX148" s="156"/>
    </row>
    <row r="149" spans="1:102" s="155" customFormat="1" x14ac:dyDescent="0.3">
      <c r="B149" s="166">
        <v>1</v>
      </c>
      <c r="C149" s="157" t="s">
        <v>504</v>
      </c>
      <c r="D149" s="158">
        <v>260</v>
      </c>
      <c r="E149" s="157" t="s">
        <v>500</v>
      </c>
      <c r="H149" s="158"/>
      <c r="I149" s="157"/>
      <c r="J149" s="157"/>
      <c r="K149" s="157"/>
      <c r="O149" s="157"/>
      <c r="P149" s="157"/>
      <c r="Q149" s="157"/>
      <c r="S149" s="158"/>
      <c r="U149" s="157"/>
      <c r="V149" s="157"/>
      <c r="W149" s="157"/>
      <c r="Z149" s="158"/>
      <c r="AA149" s="158"/>
      <c r="AB149" s="157"/>
      <c r="AC149" s="157"/>
      <c r="AF149" s="157"/>
      <c r="AG149" s="157"/>
      <c r="AI149" s="157"/>
      <c r="AJ149" s="158"/>
      <c r="AK149" s="157"/>
      <c r="AL149" s="157"/>
      <c r="AP149" s="157"/>
      <c r="AQ149" s="157"/>
      <c r="AS149" s="157"/>
      <c r="AT149" s="158"/>
      <c r="AU149" s="157"/>
      <c r="AW149" s="157"/>
      <c r="AY149" s="158"/>
      <c r="AZ149" s="157"/>
      <c r="BA149" s="157"/>
      <c r="BE149" s="157"/>
      <c r="BG149" s="158"/>
      <c r="BH149" s="157"/>
      <c r="BI149" s="157"/>
      <c r="BL149" s="157"/>
      <c r="BM149" s="158"/>
      <c r="BN149" s="157"/>
      <c r="BP149" s="157"/>
      <c r="BR149" s="158"/>
      <c r="BS149" s="157"/>
      <c r="BT149" s="157"/>
      <c r="BW149" s="157"/>
      <c r="BX149" s="157"/>
      <c r="BZ149" s="157"/>
      <c r="CA149" s="158"/>
      <c r="CC149" s="157"/>
      <c r="CD149" s="157"/>
      <c r="CF149" s="158"/>
      <c r="CG149" s="157"/>
      <c r="CK149" s="157"/>
      <c r="CN149" s="157"/>
      <c r="CQ149" s="157"/>
      <c r="CU149" s="157"/>
      <c r="CX149" s="157"/>
    </row>
    <row r="150" spans="1:102" s="155" customFormat="1" x14ac:dyDescent="0.3">
      <c r="B150" s="166">
        <v>1</v>
      </c>
      <c r="C150" s="157" t="s">
        <v>504</v>
      </c>
      <c r="D150" s="158">
        <f>D147/D145</f>
        <v>1.1607142857142858</v>
      </c>
      <c r="E150" s="157" t="s">
        <v>505</v>
      </c>
      <c r="H150" s="158"/>
      <c r="I150" s="157"/>
      <c r="J150" s="157"/>
      <c r="K150" s="157"/>
      <c r="O150" s="157"/>
      <c r="P150" s="157"/>
      <c r="Q150" s="157"/>
      <c r="S150" s="158"/>
      <c r="U150" s="157"/>
      <c r="V150" s="157"/>
      <c r="W150" s="157"/>
      <c r="Z150" s="158"/>
      <c r="AA150" s="158"/>
      <c r="AB150" s="157"/>
      <c r="AC150" s="157"/>
      <c r="AF150" s="157"/>
      <c r="AG150" s="157"/>
      <c r="AI150" s="157"/>
      <c r="AJ150" s="158"/>
      <c r="AK150" s="157"/>
      <c r="AL150" s="157"/>
      <c r="AP150" s="157"/>
      <c r="AQ150" s="157"/>
      <c r="AS150" s="157"/>
      <c r="AT150" s="158"/>
      <c r="AU150" s="157"/>
      <c r="AW150" s="157"/>
      <c r="AY150" s="158"/>
      <c r="AZ150" s="157"/>
      <c r="BA150" s="157"/>
      <c r="BE150" s="157"/>
      <c r="BG150" s="158"/>
      <c r="BH150" s="157"/>
      <c r="BI150" s="157"/>
      <c r="BL150" s="157"/>
      <c r="BM150" s="158"/>
      <c r="BN150" s="157"/>
      <c r="BP150" s="157"/>
      <c r="BR150" s="158"/>
      <c r="BS150" s="157"/>
      <c r="BT150" s="157"/>
      <c r="BW150" s="157"/>
      <c r="BX150" s="157"/>
      <c r="BZ150" s="157"/>
      <c r="CA150" s="158"/>
      <c r="CC150" s="157"/>
      <c r="CD150" s="157"/>
      <c r="CF150" s="158"/>
      <c r="CG150" s="157"/>
      <c r="CK150" s="157"/>
      <c r="CN150" s="157"/>
      <c r="CQ150" s="157"/>
      <c r="CU150" s="157"/>
      <c r="CX150" s="157"/>
    </row>
    <row r="151" spans="1:102" s="155" customFormat="1" x14ac:dyDescent="0.3">
      <c r="B151" s="166">
        <v>1</v>
      </c>
      <c r="C151" s="157" t="s">
        <v>504</v>
      </c>
      <c r="D151" s="158">
        <f>D149/D145</f>
        <v>2.3214285714285716</v>
      </c>
      <c r="E151" s="157" t="s">
        <v>505</v>
      </c>
      <c r="H151" s="158"/>
      <c r="I151" s="157"/>
      <c r="J151" s="157"/>
      <c r="K151" s="157"/>
      <c r="O151" s="157"/>
      <c r="P151" s="157"/>
      <c r="Q151" s="157"/>
      <c r="S151" s="158"/>
      <c r="U151" s="157"/>
      <c r="V151" s="157"/>
      <c r="W151" s="157"/>
      <c r="Z151" s="158"/>
      <c r="AA151" s="158"/>
      <c r="AB151" s="157"/>
      <c r="AC151" s="157"/>
      <c r="AF151" s="157"/>
      <c r="AG151" s="157"/>
      <c r="AI151" s="157"/>
      <c r="AJ151" s="158"/>
      <c r="AK151" s="157"/>
      <c r="AL151" s="157"/>
      <c r="AP151" s="157"/>
      <c r="AQ151" s="157"/>
      <c r="AS151" s="157"/>
      <c r="AT151" s="158"/>
      <c r="AU151" s="157"/>
      <c r="AW151" s="157"/>
      <c r="AY151" s="158"/>
      <c r="AZ151" s="157"/>
      <c r="BA151" s="157"/>
      <c r="BE151" s="157"/>
      <c r="BG151" s="158"/>
      <c r="BH151" s="157"/>
      <c r="BI151" s="157"/>
      <c r="BL151" s="157"/>
      <c r="BM151" s="158"/>
      <c r="BN151" s="157"/>
      <c r="BP151" s="157"/>
      <c r="BR151" s="158"/>
      <c r="BS151" s="157"/>
      <c r="BT151" s="157"/>
      <c r="BW151" s="157"/>
      <c r="BX151" s="157"/>
      <c r="BZ151" s="157"/>
      <c r="CA151" s="158"/>
      <c r="CC151" s="157"/>
      <c r="CD151" s="157"/>
      <c r="CF151" s="158"/>
      <c r="CG151" s="157"/>
      <c r="CK151" s="157"/>
      <c r="CN151" s="157"/>
      <c r="CQ151" s="157"/>
      <c r="CU151" s="157"/>
      <c r="CX151" s="157"/>
    </row>
    <row r="152" spans="1:102" s="156" customFormat="1" x14ac:dyDescent="0.3">
      <c r="A152" s="155"/>
      <c r="B152" s="166">
        <v>1</v>
      </c>
      <c r="C152" s="157" t="s">
        <v>506</v>
      </c>
      <c r="D152" s="158">
        <v>20</v>
      </c>
      <c r="E152" s="157" t="s">
        <v>505</v>
      </c>
      <c r="F152" s="167">
        <f>D152*D145</f>
        <v>2240</v>
      </c>
      <c r="G152" s="157" t="s">
        <v>500</v>
      </c>
      <c r="H152" s="167">
        <f>F152/D154</f>
        <v>420</v>
      </c>
      <c r="I152" s="168" t="s">
        <v>507</v>
      </c>
      <c r="J152" s="167">
        <f>F152/D153</f>
        <v>1016.048117135833</v>
      </c>
      <c r="K152" s="157" t="s">
        <v>559</v>
      </c>
      <c r="L152" s="164">
        <v>4</v>
      </c>
      <c r="M152" s="157" t="s">
        <v>246</v>
      </c>
      <c r="O152" s="157"/>
      <c r="R152" s="165"/>
      <c r="U152" s="157"/>
      <c r="X152" s="165"/>
      <c r="Y152" s="165"/>
      <c r="Z152" s="157"/>
      <c r="AB152" s="155"/>
      <c r="AC152" s="165"/>
      <c r="AD152" s="157"/>
      <c r="AG152" s="157"/>
      <c r="AH152" s="165"/>
      <c r="AI152" s="161"/>
      <c r="AJ152" s="157"/>
      <c r="AK152" s="161"/>
      <c r="AM152" s="165"/>
      <c r="AN152" s="157"/>
      <c r="AQ152" s="157"/>
      <c r="AR152" s="165"/>
      <c r="AU152" s="157"/>
      <c r="AW152" s="165"/>
      <c r="AY152" s="157"/>
      <c r="BC152" s="157"/>
      <c r="BE152" s="165"/>
      <c r="BF152" s="161"/>
      <c r="BG152" s="157"/>
      <c r="BJ152" s="157"/>
      <c r="BK152" s="165"/>
      <c r="BN152" s="157"/>
      <c r="BP152" s="165"/>
      <c r="BQ152" s="157"/>
      <c r="BT152" s="165"/>
      <c r="BU152" s="157"/>
      <c r="BX152" s="157"/>
      <c r="BZ152" s="165"/>
      <c r="CA152" s="157"/>
      <c r="CD152" s="165"/>
      <c r="CH152" s="165"/>
      <c r="CK152" s="165"/>
      <c r="CN152" s="165"/>
      <c r="CR152" s="165"/>
      <c r="CU152" s="165"/>
    </row>
    <row r="153" spans="1:102" s="156" customFormat="1" x14ac:dyDescent="0.3">
      <c r="A153" s="155"/>
      <c r="B153" s="166">
        <v>1</v>
      </c>
      <c r="C153" s="157" t="s">
        <v>509</v>
      </c>
      <c r="D153" s="158">
        <v>2.2046199999999998</v>
      </c>
      <c r="E153" s="157" t="s">
        <v>500</v>
      </c>
      <c r="F153" s="167">
        <f>D153/D145</f>
        <v>1.9684107142857142E-2</v>
      </c>
      <c r="G153" s="168" t="s">
        <v>505</v>
      </c>
      <c r="I153" s="161"/>
      <c r="J153" s="161"/>
      <c r="L153" s="165"/>
      <c r="O153" s="157"/>
      <c r="R153" s="165"/>
      <c r="U153" s="157"/>
      <c r="X153" s="165"/>
      <c r="Y153" s="165"/>
      <c r="Z153" s="157"/>
      <c r="AB153" s="155"/>
      <c r="AC153" s="165"/>
      <c r="AD153" s="157"/>
      <c r="AG153" s="157"/>
      <c r="AH153" s="165"/>
      <c r="AI153" s="161"/>
      <c r="AJ153" s="157"/>
      <c r="AK153" s="161"/>
      <c r="AM153" s="165"/>
      <c r="AN153" s="157"/>
      <c r="AQ153" s="157"/>
      <c r="AR153" s="165"/>
      <c r="AU153" s="157"/>
      <c r="AW153" s="165"/>
      <c r="AY153" s="157"/>
      <c r="BC153" s="157"/>
      <c r="BE153" s="165"/>
      <c r="BF153" s="161"/>
      <c r="BG153" s="157"/>
      <c r="BJ153" s="157"/>
      <c r="BK153" s="165"/>
      <c r="BN153" s="157"/>
      <c r="BP153" s="165"/>
      <c r="BQ153" s="157"/>
      <c r="BT153" s="165"/>
      <c r="BU153" s="157"/>
      <c r="BX153" s="157"/>
      <c r="BZ153" s="165"/>
      <c r="CA153" s="157"/>
      <c r="CD153" s="165"/>
      <c r="CH153" s="165"/>
      <c r="CK153" s="165"/>
      <c r="CN153" s="165"/>
      <c r="CR153" s="165"/>
      <c r="CU153" s="165"/>
    </row>
    <row r="154" spans="1:102" s="156" customFormat="1" x14ac:dyDescent="0.3">
      <c r="A154" s="155"/>
      <c r="B154" s="166">
        <v>1</v>
      </c>
      <c r="C154" s="157" t="s">
        <v>510</v>
      </c>
      <c r="D154" s="158">
        <f>16/3</f>
        <v>5.333333333333333</v>
      </c>
      <c r="E154" s="157" t="s">
        <v>500</v>
      </c>
      <c r="F154" s="167">
        <f>D154/D145</f>
        <v>4.7619047619047616E-2</v>
      </c>
      <c r="G154" s="168" t="s">
        <v>505</v>
      </c>
      <c r="I154" s="161"/>
      <c r="J154" s="161"/>
      <c r="L154" s="157"/>
      <c r="O154" s="157"/>
      <c r="R154" s="157"/>
      <c r="U154" s="157"/>
      <c r="X154" s="157"/>
      <c r="Y154" s="157"/>
      <c r="Z154" s="157"/>
      <c r="AB154" s="155"/>
      <c r="AC154" s="157"/>
      <c r="AD154" s="157"/>
      <c r="AG154" s="157"/>
      <c r="AH154" s="157"/>
      <c r="AI154" s="161"/>
      <c r="AJ154" s="157"/>
      <c r="AK154" s="161"/>
      <c r="AM154" s="157"/>
      <c r="AN154" s="157"/>
      <c r="AQ154" s="157"/>
      <c r="AR154" s="157"/>
      <c r="AU154" s="157"/>
      <c r="AW154" s="157"/>
      <c r="AY154" s="157"/>
      <c r="BC154" s="157"/>
      <c r="BE154" s="157"/>
      <c r="BF154" s="161"/>
      <c r="BG154" s="157"/>
      <c r="BJ154" s="157"/>
      <c r="BK154" s="157"/>
      <c r="BN154" s="157"/>
      <c r="BP154" s="157"/>
      <c r="BQ154" s="157"/>
      <c r="BT154" s="157"/>
      <c r="BU154" s="157"/>
      <c r="BX154" s="157"/>
      <c r="BZ154" s="157"/>
      <c r="CA154" s="157"/>
      <c r="CD154" s="157"/>
      <c r="CH154" s="157"/>
      <c r="CK154" s="157"/>
      <c r="CN154" s="157"/>
      <c r="CR154" s="157"/>
      <c r="CU154" s="157"/>
    </row>
    <row r="155" spans="1:102" s="156" customFormat="1" x14ac:dyDescent="0.3">
      <c r="A155" s="155"/>
      <c r="B155" s="166">
        <v>1</v>
      </c>
      <c r="C155" s="157" t="s">
        <v>100</v>
      </c>
      <c r="D155" s="158">
        <v>100</v>
      </c>
      <c r="E155" s="157" t="s">
        <v>510</v>
      </c>
      <c r="F155" s="167">
        <f>D155*F154</f>
        <v>4.7619047619047619</v>
      </c>
      <c r="G155" s="168" t="s">
        <v>505</v>
      </c>
      <c r="H155" s="158">
        <f>F155/D152</f>
        <v>0.23809523809523808</v>
      </c>
      <c r="I155" s="168" t="s">
        <v>120</v>
      </c>
      <c r="J155" s="161"/>
      <c r="L155" s="157"/>
      <c r="O155" s="157"/>
      <c r="R155" s="157"/>
      <c r="U155" s="157"/>
      <c r="X155" s="157"/>
      <c r="Y155" s="157"/>
      <c r="Z155" s="157"/>
      <c r="AB155" s="155"/>
      <c r="AC155" s="157"/>
      <c r="AD155" s="157"/>
      <c r="AG155" s="157"/>
      <c r="AH155" s="157"/>
      <c r="AI155" s="161"/>
      <c r="AJ155" s="157"/>
      <c r="AK155" s="161"/>
      <c r="AM155" s="157"/>
      <c r="AN155" s="157"/>
      <c r="AQ155" s="157"/>
      <c r="AR155" s="157"/>
      <c r="AU155" s="157"/>
      <c r="AW155" s="157"/>
      <c r="AY155" s="157"/>
      <c r="BC155" s="157"/>
      <c r="BE155" s="157"/>
      <c r="BF155" s="161"/>
      <c r="BG155" s="157"/>
      <c r="BJ155" s="157"/>
      <c r="BK155" s="157"/>
      <c r="BN155" s="157"/>
      <c r="BP155" s="157"/>
      <c r="BQ155" s="157"/>
      <c r="BT155" s="157"/>
      <c r="BU155" s="157"/>
      <c r="BX155" s="157"/>
      <c r="BZ155" s="157"/>
      <c r="CA155" s="157"/>
      <c r="CD155" s="157"/>
      <c r="CH155" s="157"/>
      <c r="CK155" s="157"/>
      <c r="CN155" s="157"/>
      <c r="CR155" s="157"/>
      <c r="CU155" s="157"/>
    </row>
    <row r="156" spans="1:102" s="156" customFormat="1" x14ac:dyDescent="0.3">
      <c r="A156" s="155"/>
      <c r="B156" s="166">
        <v>1</v>
      </c>
      <c r="C156" s="157" t="s">
        <v>63</v>
      </c>
      <c r="D156" s="158">
        <f>D145/D154</f>
        <v>21</v>
      </c>
      <c r="E156" s="157" t="s">
        <v>510</v>
      </c>
      <c r="F156" s="167"/>
      <c r="G156" s="168"/>
      <c r="I156" s="157"/>
      <c r="J156" s="161"/>
      <c r="K156" s="157"/>
      <c r="L156" s="161"/>
      <c r="N156" s="157"/>
      <c r="Q156" s="157"/>
      <c r="T156" s="157"/>
      <c r="W156" s="157"/>
      <c r="Z156" s="157"/>
      <c r="AA156" s="157"/>
      <c r="AB156" s="157"/>
      <c r="AD156" s="155"/>
      <c r="AE156" s="157"/>
      <c r="AF156" s="157"/>
      <c r="AI156" s="157"/>
      <c r="AJ156" s="157"/>
      <c r="AK156" s="161"/>
      <c r="AL156" s="157"/>
      <c r="AM156" s="161"/>
      <c r="AO156" s="157"/>
      <c r="AP156" s="157"/>
      <c r="AS156" s="157"/>
      <c r="AT156" s="157"/>
      <c r="AW156" s="157"/>
      <c r="AY156" s="157"/>
      <c r="BA156" s="157"/>
      <c r="BE156" s="157"/>
      <c r="BG156" s="157"/>
      <c r="BH156" s="161"/>
      <c r="BI156" s="157"/>
      <c r="BL156" s="157"/>
      <c r="BM156" s="157"/>
      <c r="BP156" s="157"/>
      <c r="BR156" s="157"/>
      <c r="BS156" s="157"/>
      <c r="BV156" s="157"/>
      <c r="BW156" s="157"/>
      <c r="BZ156" s="157"/>
      <c r="CB156" s="157"/>
      <c r="CC156" s="157"/>
      <c r="CF156" s="157"/>
      <c r="CJ156" s="157"/>
      <c r="CM156" s="157"/>
      <c r="CP156" s="157"/>
      <c r="CT156" s="157"/>
      <c r="CW156" s="157"/>
    </row>
    <row r="157" spans="1:102" s="156" customFormat="1" x14ac:dyDescent="0.3">
      <c r="A157" s="155"/>
      <c r="B157" s="166">
        <v>1</v>
      </c>
      <c r="C157" s="157" t="s">
        <v>72</v>
      </c>
      <c r="D157" s="158">
        <v>4</v>
      </c>
      <c r="E157" s="157" t="s">
        <v>557</v>
      </c>
      <c r="F157" s="161"/>
      <c r="G157" s="161"/>
      <c r="H157" s="161"/>
      <c r="I157" s="155"/>
      <c r="J157" s="155"/>
      <c r="M157" s="161"/>
      <c r="N157" s="161"/>
      <c r="O157" s="155"/>
      <c r="P157" s="155"/>
      <c r="U157" s="155"/>
      <c r="V157" s="155"/>
      <c r="AC157" s="155"/>
      <c r="AG157" s="155"/>
      <c r="AH157" s="155"/>
      <c r="AK157" s="155"/>
      <c r="AN157" s="161"/>
      <c r="AO157" s="161"/>
      <c r="AQ157" s="155"/>
      <c r="AU157" s="155"/>
      <c r="AZ157" s="155"/>
      <c r="BH157" s="155"/>
      <c r="BK157" s="161"/>
      <c r="BN157" s="155"/>
      <c r="BT157" s="155"/>
      <c r="BX157" s="155"/>
      <c r="CD157" s="155"/>
      <c r="CG157" s="155"/>
      <c r="CK157" s="155"/>
      <c r="CN157" s="155"/>
      <c r="CQ157" s="155"/>
      <c r="CU157" s="155"/>
      <c r="CX157" s="155"/>
    </row>
    <row r="158" spans="1:102" s="156" customFormat="1" x14ac:dyDescent="0.3">
      <c r="A158" s="155"/>
      <c r="B158" s="155">
        <v>1</v>
      </c>
      <c r="C158" s="157" t="s">
        <v>109</v>
      </c>
      <c r="D158" s="158">
        <v>108</v>
      </c>
      <c r="E158" s="157" t="s">
        <v>500</v>
      </c>
      <c r="H158" s="157"/>
      <c r="I158" s="157"/>
      <c r="J158" s="157"/>
      <c r="K158" s="157"/>
      <c r="L158" s="158"/>
      <c r="M158" s="158"/>
      <c r="N158" s="157"/>
      <c r="O158" s="157"/>
      <c r="P158" s="157"/>
      <c r="Q158" s="157"/>
      <c r="S158" s="169"/>
      <c r="T158" s="169"/>
      <c r="U158" s="157"/>
      <c r="V158" s="157"/>
      <c r="W158" s="157"/>
      <c r="X158" s="169"/>
      <c r="Y158" s="169"/>
      <c r="Z158" s="155"/>
      <c r="AA158" s="155"/>
      <c r="AB158" s="157"/>
      <c r="AC158" s="157"/>
      <c r="AD158" s="155"/>
      <c r="AE158" s="170"/>
      <c r="AF158" s="157"/>
      <c r="AG158" s="157"/>
      <c r="AH158" s="170"/>
      <c r="AI158" s="157"/>
      <c r="AJ158" s="170"/>
      <c r="AK158" s="157"/>
      <c r="AL158" s="157"/>
      <c r="AM158" s="161"/>
      <c r="AN158" s="155"/>
      <c r="AO158" s="155"/>
      <c r="AP158" s="157"/>
      <c r="AQ158" s="157"/>
      <c r="AR158" s="155"/>
      <c r="AS158" s="157"/>
      <c r="AT158" s="155"/>
      <c r="AU158" s="157"/>
      <c r="AW158" s="157"/>
      <c r="AZ158" s="157"/>
      <c r="BA158" s="157"/>
      <c r="BE158" s="157"/>
      <c r="BH158" s="157"/>
      <c r="BI158" s="157"/>
      <c r="BL158" s="157"/>
      <c r="BN158" s="157"/>
      <c r="BP158" s="157"/>
      <c r="BS158" s="157"/>
      <c r="BT158" s="157"/>
      <c r="BW158" s="157"/>
      <c r="BX158" s="157"/>
      <c r="BZ158" s="157"/>
      <c r="CC158" s="157"/>
      <c r="CD158" s="157"/>
      <c r="CG158" s="157"/>
      <c r="CK158" s="157"/>
      <c r="CN158" s="157"/>
      <c r="CQ158" s="157"/>
      <c r="CU158" s="157"/>
      <c r="CX158" s="157"/>
    </row>
    <row r="159" spans="1:102" s="156" customFormat="1" x14ac:dyDescent="0.3">
      <c r="A159" s="155"/>
      <c r="B159" s="155">
        <v>1</v>
      </c>
      <c r="C159" s="157" t="s">
        <v>501</v>
      </c>
      <c r="D159" s="158">
        <v>32.5</v>
      </c>
      <c r="E159" s="157" t="s">
        <v>500</v>
      </c>
      <c r="F159" s="155"/>
      <c r="G159" s="155"/>
      <c r="H159" s="157"/>
      <c r="I159" s="157"/>
      <c r="J159" s="157"/>
      <c r="K159" s="157"/>
      <c r="L159" s="158"/>
      <c r="M159" s="158"/>
      <c r="N159" s="157"/>
      <c r="O159" s="157"/>
      <c r="P159" s="157"/>
      <c r="Q159" s="157"/>
      <c r="S159" s="169"/>
      <c r="T159" s="169"/>
      <c r="U159" s="157"/>
      <c r="V159" s="157"/>
      <c r="W159" s="157"/>
      <c r="X159" s="169"/>
      <c r="Y159" s="169"/>
      <c r="Z159" s="155"/>
      <c r="AA159" s="155"/>
      <c r="AB159" s="157"/>
      <c r="AC159" s="157"/>
      <c r="AD159" s="155"/>
      <c r="AE159" s="170"/>
      <c r="AF159" s="157"/>
      <c r="AG159" s="157"/>
      <c r="AH159" s="170"/>
      <c r="AI159" s="157"/>
      <c r="AJ159" s="170"/>
      <c r="AK159" s="157"/>
      <c r="AL159" s="157"/>
      <c r="AM159" s="161"/>
      <c r="AN159" s="155"/>
      <c r="AO159" s="155"/>
      <c r="AP159" s="157"/>
      <c r="AQ159" s="157"/>
      <c r="AR159" s="155"/>
      <c r="AS159" s="157"/>
      <c r="AT159" s="155"/>
      <c r="AU159" s="157"/>
      <c r="AW159" s="157"/>
      <c r="AZ159" s="157"/>
      <c r="BA159" s="157"/>
      <c r="BE159" s="157"/>
      <c r="BH159" s="157"/>
      <c r="BI159" s="157"/>
      <c r="BL159" s="157"/>
      <c r="BN159" s="157"/>
      <c r="BP159" s="157"/>
      <c r="BS159" s="157"/>
      <c r="BT159" s="157"/>
      <c r="BW159" s="157"/>
      <c r="BX159" s="157"/>
      <c r="BZ159" s="157"/>
      <c r="CC159" s="157"/>
      <c r="CD159" s="157"/>
      <c r="CG159" s="157"/>
      <c r="CK159" s="157"/>
      <c r="CN159" s="157"/>
      <c r="CQ159" s="157"/>
      <c r="CU159" s="157"/>
      <c r="CX159" s="157"/>
    </row>
    <row r="160" spans="1:102" s="156" customFormat="1" x14ac:dyDescent="0.3">
      <c r="A160" s="155"/>
      <c r="B160" s="155">
        <v>1</v>
      </c>
      <c r="C160" s="157" t="s">
        <v>64</v>
      </c>
      <c r="D160" s="158">
        <v>112</v>
      </c>
      <c r="E160" s="157" t="s">
        <v>283</v>
      </c>
      <c r="H160" s="157"/>
      <c r="I160" s="157"/>
      <c r="J160" s="157"/>
      <c r="K160" s="157"/>
      <c r="L160" s="158"/>
      <c r="M160" s="158"/>
      <c r="N160" s="157"/>
      <c r="O160" s="157"/>
      <c r="P160" s="157"/>
      <c r="Q160" s="157"/>
      <c r="S160" s="169"/>
      <c r="T160" s="169"/>
      <c r="U160" s="157"/>
      <c r="V160" s="157"/>
      <c r="W160" s="157"/>
      <c r="X160" s="169"/>
      <c r="Y160" s="169"/>
      <c r="Z160" s="155"/>
      <c r="AA160" s="155"/>
      <c r="AB160" s="157"/>
      <c r="AC160" s="157"/>
      <c r="AD160" s="155"/>
      <c r="AE160" s="170"/>
      <c r="AF160" s="157"/>
      <c r="AG160" s="157"/>
      <c r="AH160" s="170"/>
      <c r="AI160" s="157"/>
      <c r="AJ160" s="170"/>
      <c r="AK160" s="157"/>
      <c r="AL160" s="157"/>
      <c r="AM160" s="161"/>
      <c r="AN160" s="155"/>
      <c r="AO160" s="155"/>
      <c r="AP160" s="157"/>
      <c r="AQ160" s="157"/>
      <c r="AR160" s="155"/>
      <c r="AS160" s="157"/>
      <c r="AT160" s="155"/>
      <c r="AU160" s="157"/>
      <c r="AW160" s="157"/>
      <c r="AZ160" s="157"/>
      <c r="BA160" s="157"/>
      <c r="BE160" s="157"/>
      <c r="BH160" s="157"/>
      <c r="BI160" s="157"/>
      <c r="BL160" s="157"/>
      <c r="BN160" s="157"/>
      <c r="BP160" s="157"/>
      <c r="BS160" s="157"/>
      <c r="BT160" s="157"/>
      <c r="BW160" s="157"/>
      <c r="BX160" s="157"/>
      <c r="BZ160" s="157"/>
      <c r="CC160" s="157"/>
      <c r="CD160" s="157"/>
      <c r="CG160" s="157"/>
      <c r="CK160" s="157"/>
      <c r="CN160" s="157"/>
      <c r="CQ160" s="157"/>
      <c r="CU160" s="157"/>
      <c r="CX160" s="157"/>
    </row>
    <row r="161" spans="1:102" s="156" customFormat="1" ht="14.4" customHeight="1" x14ac:dyDescent="0.3">
      <c r="A161" s="155"/>
      <c r="B161" s="205">
        <v>1</v>
      </c>
      <c r="C161" s="206" t="s">
        <v>503</v>
      </c>
      <c r="D161" s="207">
        <v>130</v>
      </c>
      <c r="E161" s="208" t="s">
        <v>500</v>
      </c>
      <c r="H161" s="157"/>
      <c r="I161" s="157"/>
      <c r="J161" s="157"/>
      <c r="K161" s="165"/>
      <c r="L161" s="158"/>
      <c r="M161" s="158"/>
      <c r="N161" s="157"/>
      <c r="O161" s="157"/>
      <c r="P161" s="157"/>
      <c r="Q161" s="165"/>
      <c r="S161" s="169"/>
      <c r="T161" s="169"/>
      <c r="U161" s="157"/>
      <c r="V161" s="157"/>
      <c r="W161" s="165"/>
      <c r="X161" s="169"/>
      <c r="Y161" s="169"/>
      <c r="Z161" s="155"/>
      <c r="AA161" s="155"/>
      <c r="AB161" s="165"/>
      <c r="AC161" s="157"/>
      <c r="AD161" s="155"/>
      <c r="AE161" s="170"/>
      <c r="AF161" s="165"/>
      <c r="AG161" s="157"/>
      <c r="AH161" s="170"/>
      <c r="AI161" s="165"/>
      <c r="AJ161" s="170"/>
      <c r="AK161" s="157"/>
      <c r="AL161" s="165"/>
      <c r="AM161" s="161"/>
      <c r="AN161" s="155"/>
      <c r="AO161" s="155"/>
      <c r="AP161" s="165"/>
      <c r="AQ161" s="157"/>
      <c r="AR161" s="155"/>
      <c r="AS161" s="165"/>
      <c r="AT161" s="155"/>
      <c r="AU161" s="157"/>
      <c r="AW161" s="165"/>
      <c r="AZ161" s="157"/>
      <c r="BA161" s="165"/>
      <c r="BE161" s="165"/>
      <c r="BH161" s="157"/>
      <c r="BI161" s="165"/>
      <c r="BL161" s="165"/>
      <c r="BN161" s="157"/>
      <c r="BP161" s="165"/>
      <c r="BS161" s="165"/>
      <c r="BT161" s="157"/>
      <c r="BW161" s="165"/>
      <c r="BX161" s="157"/>
      <c r="BZ161" s="165"/>
      <c r="CC161" s="165"/>
      <c r="CD161" s="157"/>
      <c r="CG161" s="157"/>
      <c r="CK161" s="157"/>
      <c r="CN161" s="157"/>
      <c r="CQ161" s="157"/>
      <c r="CU161" s="157"/>
      <c r="CX161" s="157"/>
    </row>
    <row r="162" spans="1:102" s="156" customFormat="1" ht="14.4" customHeight="1" x14ac:dyDescent="0.3">
      <c r="A162" s="155"/>
      <c r="B162" s="205"/>
      <c r="C162" s="206"/>
      <c r="D162" s="207"/>
      <c r="E162" s="208"/>
      <c r="F162" s="155"/>
      <c r="G162" s="155"/>
      <c r="H162" s="157"/>
      <c r="I162" s="157"/>
      <c r="J162" s="157"/>
      <c r="K162" s="165"/>
      <c r="L162" s="158"/>
      <c r="M162" s="158"/>
      <c r="N162" s="157"/>
      <c r="O162" s="157"/>
      <c r="P162" s="157"/>
      <c r="Q162" s="165"/>
      <c r="S162" s="169"/>
      <c r="T162" s="169"/>
      <c r="U162" s="157"/>
      <c r="V162" s="157"/>
      <c r="W162" s="165"/>
      <c r="X162" s="169"/>
      <c r="Y162" s="169"/>
      <c r="Z162" s="155"/>
      <c r="AA162" s="155"/>
      <c r="AB162" s="165"/>
      <c r="AC162" s="157"/>
      <c r="AD162" s="155"/>
      <c r="AE162" s="170"/>
      <c r="AF162" s="165"/>
      <c r="AG162" s="157"/>
      <c r="AH162" s="170"/>
      <c r="AI162" s="165"/>
      <c r="AJ162" s="170"/>
      <c r="AK162" s="157"/>
      <c r="AL162" s="165"/>
      <c r="AM162" s="161"/>
      <c r="AN162" s="155"/>
      <c r="AO162" s="155"/>
      <c r="AP162" s="165"/>
      <c r="AQ162" s="157"/>
      <c r="AR162" s="155"/>
      <c r="AS162" s="165"/>
      <c r="AT162" s="155"/>
      <c r="AU162" s="157"/>
      <c r="AW162" s="165"/>
      <c r="AZ162" s="157"/>
      <c r="BA162" s="165"/>
      <c r="BE162" s="165"/>
      <c r="BH162" s="157"/>
      <c r="BI162" s="165"/>
      <c r="BL162" s="165"/>
      <c r="BN162" s="157"/>
      <c r="BP162" s="165"/>
      <c r="BS162" s="165"/>
      <c r="BT162" s="157"/>
      <c r="BW162" s="165"/>
      <c r="BX162" s="157"/>
      <c r="BZ162" s="165"/>
      <c r="CC162" s="165"/>
      <c r="CD162" s="157"/>
      <c r="CG162" s="157"/>
      <c r="CK162" s="157"/>
      <c r="CN162" s="157"/>
      <c r="CQ162" s="157"/>
      <c r="CU162" s="157"/>
      <c r="CX162" s="157"/>
    </row>
    <row r="163" spans="1:102" s="156" customFormat="1" x14ac:dyDescent="0.3">
      <c r="A163" s="155"/>
      <c r="B163" s="166">
        <v>1</v>
      </c>
      <c r="C163" s="157" t="s">
        <v>504</v>
      </c>
      <c r="D163" s="158">
        <v>260</v>
      </c>
      <c r="E163" s="157" t="s">
        <v>500</v>
      </c>
      <c r="F163" s="155"/>
      <c r="G163" s="155"/>
      <c r="H163" s="157"/>
      <c r="I163" s="157"/>
      <c r="J163" s="157"/>
      <c r="K163" s="157"/>
      <c r="L163" s="158"/>
      <c r="M163" s="158"/>
      <c r="N163" s="157"/>
      <c r="O163" s="157"/>
      <c r="P163" s="157"/>
      <c r="Q163" s="157"/>
      <c r="S163" s="169"/>
      <c r="T163" s="169"/>
      <c r="U163" s="157"/>
      <c r="V163" s="157"/>
      <c r="W163" s="157"/>
      <c r="X163" s="169"/>
      <c r="Y163" s="169"/>
      <c r="Z163" s="155"/>
      <c r="AA163" s="155"/>
      <c r="AB163" s="157"/>
      <c r="AC163" s="157"/>
      <c r="AD163" s="155"/>
      <c r="AE163" s="170"/>
      <c r="AF163" s="157"/>
      <c r="AG163" s="157"/>
      <c r="AH163" s="170"/>
      <c r="AI163" s="157"/>
      <c r="AJ163" s="170"/>
      <c r="AK163" s="157"/>
      <c r="AL163" s="157"/>
      <c r="AM163" s="161"/>
      <c r="AN163" s="155"/>
      <c r="AO163" s="155"/>
      <c r="AP163" s="157"/>
      <c r="AQ163" s="157"/>
      <c r="AR163" s="155"/>
      <c r="AS163" s="157"/>
      <c r="AT163" s="155"/>
      <c r="AU163" s="157"/>
      <c r="AW163" s="157"/>
      <c r="AZ163" s="157"/>
      <c r="BA163" s="157"/>
      <c r="BE163" s="157"/>
      <c r="BH163" s="157"/>
      <c r="BI163" s="157"/>
      <c r="BL163" s="157"/>
      <c r="BN163" s="157"/>
      <c r="BP163" s="157"/>
      <c r="BS163" s="157"/>
      <c r="BT163" s="157"/>
      <c r="BW163" s="157"/>
      <c r="BX163" s="157"/>
      <c r="BZ163" s="157"/>
      <c r="CC163" s="157"/>
      <c r="CD163" s="157"/>
      <c r="CG163" s="157"/>
      <c r="CK163" s="157"/>
      <c r="CN163" s="157"/>
      <c r="CQ163" s="157"/>
      <c r="CU163" s="157"/>
      <c r="CX163" s="157"/>
    </row>
    <row r="164" spans="1:102" s="156" customFormat="1" x14ac:dyDescent="0.3">
      <c r="A164" s="155"/>
      <c r="B164" s="166">
        <v>1</v>
      </c>
      <c r="C164" s="157" t="s">
        <v>504</v>
      </c>
      <c r="D164" s="158">
        <f>D161/D160</f>
        <v>1.1607142857142858</v>
      </c>
      <c r="E164" s="157" t="s">
        <v>505</v>
      </c>
      <c r="F164" s="155"/>
      <c r="G164" s="155"/>
      <c r="H164" s="157"/>
      <c r="I164" s="157"/>
      <c r="J164" s="157"/>
      <c r="K164" s="157"/>
      <c r="L164" s="158"/>
      <c r="M164" s="158"/>
      <c r="N164" s="157"/>
      <c r="O164" s="157"/>
      <c r="P164" s="157"/>
      <c r="Q164" s="157"/>
      <c r="S164" s="169"/>
      <c r="T164" s="169"/>
      <c r="U164" s="157"/>
      <c r="V164" s="157"/>
      <c r="W164" s="157"/>
      <c r="X164" s="169"/>
      <c r="Y164" s="169"/>
      <c r="Z164" s="155"/>
      <c r="AA164" s="155"/>
      <c r="AB164" s="157"/>
      <c r="AC164" s="157"/>
      <c r="AD164" s="155"/>
      <c r="AE164" s="170"/>
      <c r="AF164" s="157"/>
      <c r="AG164" s="157"/>
      <c r="AH164" s="170"/>
      <c r="AI164" s="157"/>
      <c r="AJ164" s="170"/>
      <c r="AK164" s="157"/>
      <c r="AL164" s="157"/>
      <c r="AM164" s="161"/>
      <c r="AN164" s="155"/>
      <c r="AO164" s="155"/>
      <c r="AP164" s="157"/>
      <c r="AQ164" s="157"/>
      <c r="AR164" s="155"/>
      <c r="AS164" s="157"/>
      <c r="AT164" s="155"/>
      <c r="AU164" s="157"/>
      <c r="AW164" s="157"/>
      <c r="AZ164" s="157"/>
      <c r="BA164" s="157"/>
      <c r="BE164" s="157"/>
      <c r="BH164" s="157"/>
      <c r="BI164" s="157"/>
      <c r="BL164" s="157"/>
      <c r="BN164" s="157"/>
      <c r="BP164" s="157"/>
      <c r="BS164" s="157"/>
      <c r="BT164" s="157"/>
      <c r="BW164" s="157"/>
      <c r="BX164" s="157"/>
      <c r="BZ164" s="157"/>
      <c r="CC164" s="157"/>
      <c r="CD164" s="157"/>
      <c r="CG164" s="157"/>
      <c r="CK164" s="157"/>
      <c r="CN164" s="157"/>
      <c r="CQ164" s="157"/>
      <c r="CU164" s="157"/>
      <c r="CX164" s="157"/>
    </row>
    <row r="165" spans="1:102" s="156" customFormat="1" x14ac:dyDescent="0.3">
      <c r="A165" s="155"/>
      <c r="B165" s="166">
        <v>1</v>
      </c>
      <c r="C165" s="157" t="s">
        <v>504</v>
      </c>
      <c r="D165" s="158">
        <f>D163/D160</f>
        <v>2.3214285714285716</v>
      </c>
      <c r="E165" s="157" t="s">
        <v>505</v>
      </c>
      <c r="F165" s="155"/>
      <c r="G165" s="155"/>
      <c r="H165" s="157"/>
      <c r="I165" s="157"/>
      <c r="J165" s="157"/>
      <c r="K165" s="157"/>
      <c r="L165" s="158"/>
      <c r="M165" s="158"/>
      <c r="N165" s="157"/>
      <c r="O165" s="157"/>
      <c r="P165" s="157"/>
      <c r="Q165" s="157"/>
      <c r="S165" s="169"/>
      <c r="T165" s="169"/>
      <c r="U165" s="157"/>
      <c r="V165" s="157"/>
      <c r="W165" s="157"/>
      <c r="X165" s="169"/>
      <c r="Y165" s="169"/>
      <c r="Z165" s="155"/>
      <c r="AA165" s="155"/>
      <c r="AB165" s="157"/>
      <c r="AC165" s="157"/>
      <c r="AD165" s="155"/>
      <c r="AE165" s="170"/>
      <c r="AF165" s="157"/>
      <c r="AG165" s="157"/>
      <c r="AH165" s="170"/>
      <c r="AI165" s="157"/>
      <c r="AJ165" s="170"/>
      <c r="AK165" s="157"/>
      <c r="AL165" s="157"/>
      <c r="AM165" s="161"/>
      <c r="AN165" s="155"/>
      <c r="AO165" s="155"/>
      <c r="AP165" s="157"/>
      <c r="AQ165" s="157"/>
      <c r="AR165" s="155"/>
      <c r="AS165" s="157"/>
      <c r="AT165" s="155"/>
      <c r="AU165" s="157"/>
      <c r="AW165" s="157"/>
      <c r="AZ165" s="157"/>
      <c r="BA165" s="157"/>
      <c r="BE165" s="157"/>
      <c r="BH165" s="157"/>
      <c r="BI165" s="157"/>
      <c r="BL165" s="157"/>
      <c r="BN165" s="157"/>
      <c r="BP165" s="157"/>
      <c r="BS165" s="157"/>
      <c r="BT165" s="157"/>
      <c r="BW165" s="157"/>
      <c r="BX165" s="157"/>
      <c r="BZ165" s="157"/>
      <c r="CC165" s="157"/>
      <c r="CD165" s="157"/>
      <c r="CG165" s="157"/>
      <c r="CK165" s="157"/>
      <c r="CN165" s="157"/>
      <c r="CQ165" s="157"/>
      <c r="CU165" s="157"/>
      <c r="CX165" s="157"/>
    </row>
    <row r="166" spans="1:102" s="156" customFormat="1" x14ac:dyDescent="0.3">
      <c r="A166" s="155"/>
      <c r="B166" s="166">
        <v>1</v>
      </c>
      <c r="C166" s="157" t="s">
        <v>558</v>
      </c>
      <c r="D166" s="158">
        <v>100</v>
      </c>
      <c r="E166" s="157" t="s">
        <v>559</v>
      </c>
      <c r="F166" s="158">
        <f>D166/J152</f>
        <v>9.8420535714285717E-2</v>
      </c>
      <c r="G166" s="162" t="s">
        <v>560</v>
      </c>
      <c r="H166" s="158">
        <f>D152*F166</f>
        <v>1.9684107142857143</v>
      </c>
      <c r="I166" s="157" t="s">
        <v>252</v>
      </c>
      <c r="J166" s="157"/>
      <c r="K166" s="157"/>
      <c r="L166" s="158"/>
      <c r="M166" s="158"/>
      <c r="N166" s="157"/>
      <c r="O166" s="157"/>
      <c r="P166" s="157"/>
      <c r="Q166" s="157"/>
      <c r="S166" s="169"/>
      <c r="T166" s="169"/>
      <c r="U166" s="157"/>
      <c r="V166" s="157"/>
      <c r="W166" s="157"/>
      <c r="X166" s="169"/>
      <c r="Y166" s="169"/>
      <c r="Z166" s="155"/>
      <c r="AA166" s="155"/>
      <c r="AB166" s="157"/>
      <c r="AC166" s="157"/>
      <c r="AD166" s="155"/>
      <c r="AE166" s="170"/>
      <c r="AF166" s="157"/>
      <c r="AG166" s="157"/>
      <c r="AH166" s="170"/>
      <c r="AI166" s="157"/>
      <c r="AJ166" s="170"/>
      <c r="AK166" s="157"/>
      <c r="AL166" s="157"/>
      <c r="AM166" s="161"/>
      <c r="AN166" s="155"/>
      <c r="AO166" s="155"/>
      <c r="AP166" s="157"/>
      <c r="AQ166" s="157"/>
      <c r="AR166" s="155"/>
      <c r="AS166" s="157"/>
      <c r="AT166" s="155"/>
      <c r="AU166" s="157"/>
      <c r="AW166" s="157"/>
      <c r="AZ166" s="157"/>
      <c r="BA166" s="157"/>
      <c r="BE166" s="157"/>
      <c r="BH166" s="157"/>
      <c r="BI166" s="157"/>
      <c r="BL166" s="157"/>
      <c r="BN166" s="157"/>
      <c r="BP166" s="157"/>
      <c r="BS166" s="157"/>
      <c r="BT166" s="157"/>
      <c r="BW166" s="157"/>
      <c r="BX166" s="157"/>
      <c r="BZ166" s="157"/>
      <c r="CC166" s="157"/>
      <c r="CD166" s="157"/>
      <c r="CG166" s="157"/>
      <c r="CK166" s="157"/>
      <c r="CN166" s="157"/>
      <c r="CQ166" s="157"/>
      <c r="CU166" s="157"/>
      <c r="CX166" s="157"/>
    </row>
    <row r="167" spans="1:102" s="156" customFormat="1" x14ac:dyDescent="0.3">
      <c r="A167" s="155"/>
      <c r="B167" s="155"/>
      <c r="C167" s="155"/>
      <c r="D167" s="155"/>
      <c r="E167" s="155"/>
      <c r="F167" s="155"/>
      <c r="G167" s="155"/>
      <c r="H167" s="157"/>
      <c r="I167" s="157"/>
      <c r="J167" s="157"/>
      <c r="K167" s="155"/>
      <c r="L167" s="158"/>
      <c r="M167" s="158"/>
      <c r="N167" s="157"/>
      <c r="O167" s="157"/>
      <c r="P167" s="157"/>
      <c r="Q167" s="155"/>
      <c r="S167" s="169"/>
      <c r="T167" s="169"/>
      <c r="U167" s="157"/>
      <c r="V167" s="157"/>
      <c r="W167" s="155"/>
      <c r="X167" s="169"/>
      <c r="Y167" s="169"/>
      <c r="Z167" s="155"/>
      <c r="AA167" s="155"/>
      <c r="AB167" s="155"/>
      <c r="AC167" s="157"/>
      <c r="AD167" s="155"/>
      <c r="AE167" s="170"/>
      <c r="AF167" s="155"/>
      <c r="AG167" s="157"/>
      <c r="AH167" s="170"/>
      <c r="AI167" s="155"/>
      <c r="AJ167" s="170"/>
      <c r="AK167" s="157"/>
      <c r="AL167" s="155"/>
      <c r="AM167" s="161"/>
      <c r="AN167" s="155"/>
      <c r="AO167" s="155"/>
      <c r="AP167" s="155"/>
      <c r="AQ167" s="157"/>
      <c r="AR167" s="155"/>
      <c r="AS167" s="155"/>
      <c r="AT167" s="155"/>
      <c r="AU167" s="157"/>
      <c r="AW167" s="155"/>
      <c r="AZ167" s="157"/>
      <c r="BA167" s="155"/>
      <c r="BE167" s="155"/>
      <c r="BH167" s="157"/>
      <c r="BI167" s="155"/>
      <c r="BL167" s="155"/>
      <c r="BN167" s="157"/>
      <c r="BP167" s="155"/>
      <c r="BS167" s="155"/>
      <c r="BT167" s="157"/>
      <c r="BW167" s="155"/>
      <c r="BX167" s="157"/>
      <c r="BZ167" s="155"/>
      <c r="CC167" s="155"/>
      <c r="CD167" s="157"/>
      <c r="CG167" s="157"/>
      <c r="CK167" s="157"/>
      <c r="CN167" s="157"/>
      <c r="CQ167" s="157"/>
      <c r="CU167" s="157"/>
      <c r="CX167" s="157"/>
    </row>
    <row r="168" spans="1:102" s="156" customFormat="1" x14ac:dyDescent="0.3">
      <c r="A168" s="155" t="s">
        <v>511</v>
      </c>
      <c r="B168" s="155">
        <v>1</v>
      </c>
      <c r="C168" s="162" t="s">
        <v>209</v>
      </c>
      <c r="D168" s="155">
        <v>373.33</v>
      </c>
      <c r="E168" s="157" t="s">
        <v>500</v>
      </c>
      <c r="F168" s="167">
        <f>D168/D160</f>
        <v>3.3333035714285715</v>
      </c>
      <c r="G168" s="157" t="s">
        <v>505</v>
      </c>
      <c r="H168" s="157"/>
      <c r="I168" s="157"/>
      <c r="J168" s="157"/>
      <c r="K168" s="157"/>
      <c r="L168" s="158"/>
      <c r="M168" s="158"/>
      <c r="N168" s="157"/>
      <c r="O168" s="157"/>
      <c r="P168" s="157"/>
      <c r="Q168" s="157"/>
      <c r="S168" s="169"/>
      <c r="T168" s="169"/>
      <c r="U168" s="157"/>
      <c r="V168" s="157"/>
      <c r="W168" s="157"/>
      <c r="X168" s="169"/>
      <c r="Y168" s="169"/>
      <c r="Z168" s="155"/>
      <c r="AA168" s="155"/>
      <c r="AB168" s="157"/>
      <c r="AC168" s="157"/>
      <c r="AD168" s="155"/>
      <c r="AE168" s="170"/>
      <c r="AF168" s="157"/>
      <c r="AG168" s="157"/>
      <c r="AH168" s="170"/>
      <c r="AI168" s="157"/>
      <c r="AJ168" s="170"/>
      <c r="AK168" s="157"/>
      <c r="AL168" s="157"/>
      <c r="AM168" s="161"/>
      <c r="AN168" s="155"/>
      <c r="AO168" s="155"/>
      <c r="AP168" s="157"/>
      <c r="AQ168" s="157"/>
      <c r="AR168" s="155"/>
      <c r="AS168" s="157"/>
      <c r="AT168" s="155"/>
      <c r="AU168" s="157"/>
      <c r="AW168" s="157"/>
      <c r="AZ168" s="157"/>
      <c r="BA168" s="157"/>
      <c r="BE168" s="157"/>
      <c r="BH168" s="157"/>
      <c r="BI168" s="157"/>
      <c r="BL168" s="157"/>
      <c r="BN168" s="157"/>
      <c r="BP168" s="157"/>
      <c r="BS168" s="157"/>
      <c r="BT168" s="157"/>
      <c r="BW168" s="157"/>
      <c r="BX168" s="157"/>
      <c r="BZ168" s="157"/>
      <c r="CC168" s="157"/>
      <c r="CD168" s="157"/>
      <c r="CG168" s="157"/>
      <c r="CK168" s="157"/>
      <c r="CN168" s="157"/>
      <c r="CQ168" s="157"/>
      <c r="CU168" s="157"/>
      <c r="CX168" s="157"/>
    </row>
    <row r="169" spans="1:102" s="156" customFormat="1" x14ac:dyDescent="0.3">
      <c r="A169" s="204" t="s">
        <v>243</v>
      </c>
      <c r="B169" s="155">
        <v>1</v>
      </c>
      <c r="C169" s="162" t="s">
        <v>109</v>
      </c>
      <c r="D169" s="155">
        <v>0.5</v>
      </c>
      <c r="E169" s="157" t="s">
        <v>505</v>
      </c>
      <c r="F169" s="155"/>
      <c r="G169" s="155"/>
      <c r="H169" s="157"/>
      <c r="I169" s="157"/>
      <c r="J169" s="157"/>
      <c r="K169" s="157"/>
      <c r="L169" s="158"/>
      <c r="M169" s="158"/>
      <c r="N169" s="157"/>
      <c r="O169" s="157"/>
      <c r="P169" s="157"/>
      <c r="Q169" s="157"/>
      <c r="S169" s="169"/>
      <c r="T169" s="169"/>
      <c r="U169" s="157"/>
      <c r="V169" s="157"/>
      <c r="W169" s="157"/>
      <c r="X169" s="169"/>
      <c r="Y169" s="169"/>
      <c r="Z169" s="155"/>
      <c r="AA169" s="155"/>
      <c r="AB169" s="157"/>
      <c r="AC169" s="157"/>
      <c r="AD169" s="155"/>
      <c r="AE169" s="170"/>
      <c r="AF169" s="157"/>
      <c r="AG169" s="157"/>
      <c r="AH169" s="170"/>
      <c r="AI169" s="157"/>
      <c r="AJ169" s="170"/>
      <c r="AK169" s="157"/>
      <c r="AL169" s="157"/>
      <c r="AM169" s="161"/>
      <c r="AN169" s="155"/>
      <c r="AO169" s="155"/>
      <c r="AP169" s="157"/>
      <c r="AQ169" s="157"/>
      <c r="AR169" s="155"/>
      <c r="AS169" s="157"/>
      <c r="AT169" s="155"/>
      <c r="AU169" s="157"/>
      <c r="AW169" s="157"/>
      <c r="AZ169" s="157"/>
      <c r="BA169" s="157"/>
      <c r="BE169" s="157"/>
      <c r="BH169" s="157"/>
      <c r="BI169" s="157"/>
      <c r="BL169" s="157"/>
      <c r="BN169" s="157"/>
      <c r="BP169" s="157"/>
      <c r="BS169" s="157"/>
      <c r="BT169" s="157"/>
      <c r="BW169" s="157"/>
      <c r="BX169" s="157"/>
      <c r="BZ169" s="157"/>
      <c r="CC169" s="157"/>
      <c r="CD169" s="157"/>
      <c r="CG169" s="157"/>
      <c r="CK169" s="157"/>
      <c r="CN169" s="157"/>
      <c r="CQ169" s="157"/>
      <c r="CU169" s="157"/>
      <c r="CX169" s="157"/>
    </row>
    <row r="170" spans="1:102" s="156" customFormat="1" x14ac:dyDescent="0.3">
      <c r="A170" s="204"/>
      <c r="B170" s="155">
        <v>1</v>
      </c>
      <c r="C170" s="162" t="s">
        <v>512</v>
      </c>
      <c r="D170" s="155">
        <v>236</v>
      </c>
      <c r="E170" s="157" t="s">
        <v>500</v>
      </c>
      <c r="F170" s="167">
        <f>D170/F152</f>
        <v>0.10535714285714286</v>
      </c>
      <c r="G170" s="162" t="s">
        <v>120</v>
      </c>
      <c r="H170" s="157"/>
      <c r="I170" s="157"/>
      <c r="J170" s="157"/>
      <c r="K170" s="157"/>
      <c r="L170" s="158"/>
      <c r="M170" s="158"/>
      <c r="N170" s="157"/>
      <c r="O170" s="157"/>
      <c r="P170" s="157"/>
      <c r="Q170" s="157"/>
      <c r="S170" s="169"/>
      <c r="T170" s="169"/>
      <c r="U170" s="157"/>
      <c r="V170" s="157"/>
      <c r="W170" s="157"/>
      <c r="X170" s="169"/>
      <c r="Y170" s="169"/>
      <c r="Z170" s="155"/>
      <c r="AA170" s="155"/>
      <c r="AB170" s="157"/>
      <c r="AC170" s="157"/>
      <c r="AD170" s="155"/>
      <c r="AE170" s="170"/>
      <c r="AF170" s="157"/>
      <c r="AG170" s="157"/>
      <c r="AH170" s="170"/>
      <c r="AI170" s="157"/>
      <c r="AJ170" s="170"/>
      <c r="AK170" s="157"/>
      <c r="AL170" s="157"/>
      <c r="AM170" s="161"/>
      <c r="AN170" s="155"/>
      <c r="AO170" s="155"/>
      <c r="AP170" s="157"/>
      <c r="AQ170" s="157"/>
      <c r="AR170" s="155"/>
      <c r="AS170" s="157"/>
      <c r="AT170" s="155"/>
      <c r="AU170" s="157"/>
      <c r="AW170" s="157"/>
      <c r="AZ170" s="157"/>
      <c r="BA170" s="157"/>
      <c r="BE170" s="157"/>
      <c r="BH170" s="157"/>
      <c r="BI170" s="157"/>
      <c r="BL170" s="157"/>
      <c r="BN170" s="157"/>
      <c r="BP170" s="157"/>
      <c r="BS170" s="157"/>
      <c r="BT170" s="157"/>
      <c r="BW170" s="157"/>
      <c r="BX170" s="157"/>
      <c r="BZ170" s="157"/>
      <c r="CC170" s="157"/>
      <c r="CD170" s="157"/>
      <c r="CG170" s="157"/>
      <c r="CK170" s="157"/>
      <c r="CN170" s="157"/>
      <c r="CQ170" s="157"/>
      <c r="CU170" s="157"/>
      <c r="CX170" s="157"/>
    </row>
    <row r="171" spans="1:102" s="156" customFormat="1" x14ac:dyDescent="0.3">
      <c r="A171" s="182" t="s">
        <v>555</v>
      </c>
      <c r="B171" s="155">
        <v>1</v>
      </c>
      <c r="C171" s="162" t="s">
        <v>512</v>
      </c>
      <c r="D171" s="155">
        <v>182</v>
      </c>
      <c r="E171" s="157" t="s">
        <v>500</v>
      </c>
      <c r="F171" s="167">
        <f>D171/F152</f>
        <v>8.1250000000000003E-2</v>
      </c>
      <c r="G171" s="162" t="s">
        <v>120</v>
      </c>
      <c r="H171" s="157"/>
      <c r="I171" s="157"/>
      <c r="J171" s="157"/>
      <c r="K171" s="157"/>
      <c r="L171" s="158"/>
      <c r="M171" s="158"/>
      <c r="N171" s="157"/>
      <c r="O171" s="157"/>
      <c r="P171" s="157"/>
      <c r="Q171" s="157"/>
      <c r="S171" s="169"/>
      <c r="T171" s="169"/>
      <c r="U171" s="157"/>
      <c r="V171" s="157"/>
      <c r="W171" s="157"/>
      <c r="X171" s="169"/>
      <c r="Y171" s="169"/>
      <c r="Z171" s="155"/>
      <c r="AA171" s="155"/>
      <c r="AB171" s="157"/>
      <c r="AC171" s="157"/>
      <c r="AD171" s="155"/>
      <c r="AE171" s="170"/>
      <c r="AF171" s="157"/>
      <c r="AG171" s="157"/>
      <c r="AH171" s="170"/>
      <c r="AI171" s="157"/>
      <c r="AJ171" s="170"/>
      <c r="AK171" s="157"/>
      <c r="AL171" s="157"/>
      <c r="AM171" s="161"/>
      <c r="AN171" s="155"/>
      <c r="AO171" s="155"/>
      <c r="AP171" s="157"/>
      <c r="AQ171" s="157"/>
      <c r="AR171" s="155"/>
      <c r="AS171" s="157"/>
      <c r="AT171" s="155"/>
      <c r="AU171" s="157"/>
      <c r="AW171" s="157"/>
      <c r="AZ171" s="157"/>
      <c r="BA171" s="157"/>
      <c r="BE171" s="157"/>
      <c r="BH171" s="157"/>
      <c r="BI171" s="157"/>
      <c r="BL171" s="157"/>
      <c r="BN171" s="157"/>
      <c r="BP171" s="157"/>
      <c r="BS171" s="157"/>
      <c r="BT171" s="157"/>
      <c r="BW171" s="157"/>
      <c r="BX171" s="157"/>
      <c r="BZ171" s="157"/>
      <c r="CC171" s="157"/>
      <c r="CD171" s="157"/>
      <c r="CG171" s="157"/>
      <c r="CK171" s="157"/>
      <c r="CN171" s="157"/>
      <c r="CQ171" s="157"/>
      <c r="CU171" s="157"/>
      <c r="CX171" s="157"/>
    </row>
    <row r="172" spans="1:102" s="156" customFormat="1" x14ac:dyDescent="0.3">
      <c r="A172" s="155" t="s">
        <v>28</v>
      </c>
      <c r="B172" s="155">
        <v>1</v>
      </c>
      <c r="C172" s="157" t="s">
        <v>512</v>
      </c>
      <c r="D172" s="158">
        <v>1.5</v>
      </c>
      <c r="E172" s="157" t="s">
        <v>505</v>
      </c>
      <c r="G172" s="157"/>
      <c r="H172" s="157"/>
      <c r="I172" s="157"/>
      <c r="J172" s="157"/>
      <c r="K172" s="157"/>
      <c r="L172" s="158"/>
      <c r="M172" s="158"/>
      <c r="N172" s="157"/>
      <c r="O172" s="157"/>
      <c r="P172" s="157"/>
      <c r="Q172" s="157"/>
      <c r="S172" s="169"/>
      <c r="T172" s="169"/>
      <c r="U172" s="157"/>
      <c r="V172" s="157"/>
      <c r="W172" s="157"/>
      <c r="X172" s="169"/>
      <c r="Y172" s="169"/>
      <c r="Z172" s="155"/>
      <c r="AA172" s="155"/>
      <c r="AB172" s="157"/>
      <c r="AC172" s="157"/>
      <c r="AD172" s="155"/>
      <c r="AE172" s="170"/>
      <c r="AF172" s="157"/>
      <c r="AG172" s="157"/>
      <c r="AH172" s="170"/>
      <c r="AI172" s="157"/>
      <c r="AJ172" s="170"/>
      <c r="AK172" s="157"/>
      <c r="AL172" s="157"/>
      <c r="AM172" s="161"/>
      <c r="AN172" s="155"/>
      <c r="AO172" s="155"/>
      <c r="AP172" s="157"/>
      <c r="AQ172" s="157"/>
      <c r="AR172" s="155"/>
      <c r="AS172" s="157"/>
      <c r="AT172" s="155"/>
      <c r="AU172" s="157"/>
      <c r="AW172" s="157"/>
      <c r="AZ172" s="157"/>
      <c r="BA172" s="157"/>
      <c r="BE172" s="157"/>
      <c r="BH172" s="157"/>
      <c r="BI172" s="157"/>
      <c r="BL172" s="157"/>
      <c r="BN172" s="157"/>
      <c r="BP172" s="157"/>
      <c r="BS172" s="157"/>
      <c r="BT172" s="157"/>
      <c r="BW172" s="157"/>
      <c r="BX172" s="157"/>
      <c r="BZ172" s="157"/>
      <c r="CC172" s="157"/>
      <c r="CD172" s="157"/>
      <c r="CG172" s="157"/>
      <c r="CK172" s="157"/>
      <c r="CN172" s="157"/>
      <c r="CQ172" s="157"/>
      <c r="CU172" s="157"/>
      <c r="CX172" s="157"/>
    </row>
    <row r="173" spans="1:102" s="156" customFormat="1" x14ac:dyDescent="0.3">
      <c r="A173" s="155" t="s">
        <v>302</v>
      </c>
      <c r="B173" s="155">
        <v>1</v>
      </c>
      <c r="C173" s="157" t="s">
        <v>512</v>
      </c>
      <c r="D173" s="158">
        <v>1.75</v>
      </c>
      <c r="E173" s="157" t="s">
        <v>505</v>
      </c>
      <c r="F173" s="158">
        <f>D173/$D$152</f>
        <v>8.7499999999999994E-2</v>
      </c>
      <c r="G173" s="157" t="s">
        <v>120</v>
      </c>
      <c r="H173" s="157"/>
      <c r="I173" s="157"/>
      <c r="J173" s="157"/>
      <c r="K173" s="157"/>
      <c r="L173" s="158"/>
      <c r="M173" s="158"/>
      <c r="N173" s="157"/>
      <c r="O173" s="157"/>
      <c r="P173" s="157"/>
      <c r="Q173" s="157"/>
      <c r="S173" s="169"/>
      <c r="T173" s="169"/>
      <c r="U173" s="157"/>
      <c r="V173" s="157"/>
      <c r="W173" s="157"/>
      <c r="X173" s="169"/>
      <c r="Y173" s="169"/>
      <c r="Z173" s="155"/>
      <c r="AA173" s="155"/>
      <c r="AB173" s="157"/>
      <c r="AC173" s="157"/>
      <c r="AD173" s="155"/>
      <c r="AE173" s="170"/>
      <c r="AF173" s="157"/>
      <c r="AG173" s="157"/>
      <c r="AH173" s="170"/>
      <c r="AI173" s="157"/>
      <c r="AJ173" s="170"/>
      <c r="AK173" s="157"/>
      <c r="AL173" s="157"/>
      <c r="AM173" s="161"/>
      <c r="AN173" s="155"/>
      <c r="AO173" s="155"/>
      <c r="AP173" s="157"/>
      <c r="AQ173" s="157"/>
      <c r="AR173" s="155"/>
      <c r="AS173" s="157"/>
      <c r="AT173" s="155"/>
      <c r="AU173" s="157"/>
      <c r="AW173" s="157"/>
      <c r="AZ173" s="157"/>
      <c r="BA173" s="157"/>
      <c r="BE173" s="157"/>
      <c r="BH173" s="157"/>
      <c r="BI173" s="157"/>
      <c r="BL173" s="157"/>
      <c r="BN173" s="157"/>
      <c r="BP173" s="157"/>
      <c r="BS173" s="157"/>
      <c r="BT173" s="157"/>
      <c r="BW173" s="157"/>
      <c r="BX173" s="157"/>
      <c r="BZ173" s="157"/>
      <c r="CC173" s="157"/>
      <c r="CD173" s="157"/>
      <c r="CG173" s="157"/>
      <c r="CK173" s="157"/>
      <c r="CN173" s="157"/>
      <c r="CQ173" s="157"/>
      <c r="CU173" s="157"/>
      <c r="CX173" s="157"/>
    </row>
    <row r="174" spans="1:102" s="156" customFormat="1" x14ac:dyDescent="0.3">
      <c r="A174" s="155" t="s">
        <v>513</v>
      </c>
      <c r="B174" s="155">
        <v>1</v>
      </c>
      <c r="C174" s="157" t="s">
        <v>512</v>
      </c>
      <c r="D174" s="158">
        <v>1.5</v>
      </c>
      <c r="E174" s="157" t="s">
        <v>505</v>
      </c>
      <c r="G174" s="157"/>
      <c r="H174" s="157"/>
      <c r="I174" s="157"/>
      <c r="J174" s="157"/>
      <c r="K174" s="157"/>
      <c r="L174" s="158"/>
      <c r="M174" s="158"/>
      <c r="N174" s="157"/>
      <c r="O174" s="157"/>
      <c r="P174" s="157"/>
      <c r="Q174" s="157"/>
      <c r="S174" s="169"/>
      <c r="T174" s="169"/>
      <c r="U174" s="157"/>
      <c r="V174" s="157"/>
      <c r="W174" s="157"/>
      <c r="X174" s="169"/>
      <c r="Y174" s="169"/>
      <c r="Z174" s="155"/>
      <c r="AA174" s="155"/>
      <c r="AB174" s="157"/>
      <c r="AC174" s="157"/>
      <c r="AD174" s="155"/>
      <c r="AE174" s="170"/>
      <c r="AF174" s="157"/>
      <c r="AG174" s="157"/>
      <c r="AH174" s="170"/>
      <c r="AI174" s="157"/>
      <c r="AJ174" s="170"/>
      <c r="AK174" s="157"/>
      <c r="AL174" s="157"/>
      <c r="AM174" s="161"/>
      <c r="AN174" s="155"/>
      <c r="AO174" s="155"/>
      <c r="AP174" s="157"/>
      <c r="AQ174" s="157"/>
      <c r="AR174" s="155"/>
      <c r="AS174" s="157"/>
      <c r="AT174" s="155"/>
      <c r="AU174" s="157"/>
      <c r="AW174" s="157"/>
      <c r="AZ174" s="157"/>
      <c r="BA174" s="157"/>
      <c r="BE174" s="157"/>
      <c r="BH174" s="157"/>
      <c r="BI174" s="157"/>
      <c r="BL174" s="157"/>
      <c r="BN174" s="157"/>
      <c r="BP174" s="157"/>
      <c r="BS174" s="157"/>
      <c r="BT174" s="157"/>
      <c r="BW174" s="157"/>
      <c r="BX174" s="157"/>
      <c r="BZ174" s="157"/>
      <c r="CC174" s="157"/>
      <c r="CD174" s="157"/>
      <c r="CG174" s="157"/>
      <c r="CK174" s="157"/>
      <c r="CN174" s="157"/>
      <c r="CQ174" s="157"/>
      <c r="CU174" s="157"/>
      <c r="CX174" s="157"/>
    </row>
    <row r="175" spans="1:102" s="156" customFormat="1" x14ac:dyDescent="0.3">
      <c r="A175" s="155" t="s">
        <v>213</v>
      </c>
      <c r="B175" s="155">
        <v>1</v>
      </c>
      <c r="C175" s="157" t="s">
        <v>209</v>
      </c>
      <c r="D175" s="158">
        <v>1.26</v>
      </c>
      <c r="E175" s="157" t="s">
        <v>505</v>
      </c>
      <c r="G175" s="157"/>
      <c r="H175" s="157"/>
      <c r="I175" s="157"/>
      <c r="J175" s="157"/>
      <c r="K175" s="157"/>
      <c r="L175" s="158"/>
      <c r="M175" s="158"/>
      <c r="N175" s="157"/>
      <c r="O175" s="157"/>
      <c r="P175" s="157"/>
      <c r="Q175" s="157"/>
      <c r="S175" s="169"/>
      <c r="T175" s="169"/>
      <c r="U175" s="157"/>
      <c r="V175" s="157"/>
      <c r="W175" s="157"/>
      <c r="X175" s="169"/>
      <c r="Y175" s="169"/>
      <c r="Z175" s="155"/>
      <c r="AA175" s="155"/>
      <c r="AB175" s="157"/>
      <c r="AC175" s="157"/>
      <c r="AD175" s="155"/>
      <c r="AE175" s="170"/>
      <c r="AF175" s="157"/>
      <c r="AG175" s="157"/>
      <c r="AH175" s="170"/>
      <c r="AI175" s="157"/>
      <c r="AJ175" s="170"/>
      <c r="AK175" s="157"/>
      <c r="AL175" s="157"/>
      <c r="AM175" s="161"/>
      <c r="AN175" s="155"/>
      <c r="AO175" s="155"/>
      <c r="AP175" s="157"/>
      <c r="AQ175" s="157"/>
      <c r="AR175" s="155"/>
      <c r="AS175" s="157"/>
      <c r="AT175" s="155"/>
      <c r="AU175" s="157"/>
      <c r="AW175" s="157"/>
      <c r="AZ175" s="157"/>
      <c r="BA175" s="157"/>
      <c r="BE175" s="157"/>
      <c r="BH175" s="157"/>
      <c r="BI175" s="157"/>
      <c r="BL175" s="157"/>
      <c r="BN175" s="157"/>
      <c r="BP175" s="157"/>
      <c r="BS175" s="157"/>
      <c r="BT175" s="157"/>
      <c r="BW175" s="157"/>
      <c r="BX175" s="157"/>
      <c r="BZ175" s="157"/>
      <c r="CC175" s="157"/>
      <c r="CD175" s="157"/>
      <c r="CG175" s="157"/>
      <c r="CK175" s="157"/>
      <c r="CN175" s="157"/>
      <c r="CQ175" s="157"/>
      <c r="CU175" s="157"/>
      <c r="CX175" s="157"/>
    </row>
    <row r="176" spans="1:102" s="156" customFormat="1" x14ac:dyDescent="0.3">
      <c r="A176" s="155" t="s">
        <v>292</v>
      </c>
      <c r="B176" s="155">
        <v>1</v>
      </c>
      <c r="C176" s="157" t="s">
        <v>514</v>
      </c>
      <c r="D176" s="158">
        <v>15.9</v>
      </c>
      <c r="E176" s="157" t="s">
        <v>505</v>
      </c>
      <c r="G176" s="157"/>
      <c r="H176" s="157"/>
      <c r="I176" s="157"/>
      <c r="J176" s="157"/>
      <c r="K176" s="157"/>
      <c r="L176" s="158"/>
      <c r="M176" s="158"/>
      <c r="N176" s="157"/>
      <c r="O176" s="157"/>
      <c r="P176" s="157"/>
      <c r="Q176" s="157"/>
      <c r="S176" s="169"/>
      <c r="T176" s="169"/>
      <c r="U176" s="157"/>
      <c r="V176" s="157"/>
      <c r="W176" s="157"/>
      <c r="X176" s="169"/>
      <c r="Y176" s="169"/>
      <c r="Z176" s="155"/>
      <c r="AA176" s="155"/>
      <c r="AB176" s="157"/>
      <c r="AC176" s="157"/>
      <c r="AD176" s="155"/>
      <c r="AE176" s="170"/>
      <c r="AF176" s="157"/>
      <c r="AG176" s="157"/>
      <c r="AH176" s="170"/>
      <c r="AI176" s="157"/>
      <c r="AJ176" s="170"/>
      <c r="AK176" s="157"/>
      <c r="AL176" s="157"/>
      <c r="AM176" s="161"/>
      <c r="AN176" s="155"/>
      <c r="AO176" s="155"/>
      <c r="AP176" s="157"/>
      <c r="AQ176" s="157"/>
      <c r="AR176" s="155"/>
      <c r="AS176" s="157"/>
      <c r="AT176" s="155"/>
      <c r="AU176" s="157"/>
      <c r="AW176" s="157"/>
      <c r="AZ176" s="157"/>
      <c r="BA176" s="157"/>
      <c r="BE176" s="157"/>
      <c r="BH176" s="157"/>
      <c r="BI176" s="157"/>
      <c r="BL176" s="157"/>
      <c r="BN176" s="157"/>
      <c r="BP176" s="157"/>
      <c r="BS176" s="157"/>
      <c r="BT176" s="157"/>
      <c r="BW176" s="157"/>
      <c r="BX176" s="157"/>
      <c r="BZ176" s="157"/>
      <c r="CC176" s="157"/>
      <c r="CD176" s="157"/>
      <c r="CG176" s="157"/>
      <c r="CK176" s="157"/>
      <c r="CN176" s="157"/>
      <c r="CQ176" s="157"/>
      <c r="CU176" s="157"/>
      <c r="CX176" s="157"/>
    </row>
    <row r="177" spans="1:16384" s="156" customFormat="1" x14ac:dyDescent="0.3">
      <c r="A177" s="155" t="s">
        <v>198</v>
      </c>
      <c r="B177" s="155">
        <v>1</v>
      </c>
      <c r="C177" s="157" t="s">
        <v>228</v>
      </c>
      <c r="D177" s="158">
        <f>439.681/D160</f>
        <v>3.9257232142857141</v>
      </c>
      <c r="E177" s="157" t="s">
        <v>505</v>
      </c>
      <c r="F177" s="158">
        <f>D177/$D$152</f>
        <v>0.1962861607142857</v>
      </c>
      <c r="G177" s="157" t="s">
        <v>120</v>
      </c>
      <c r="I177" s="157"/>
      <c r="J177" s="157"/>
      <c r="K177" s="157"/>
      <c r="L177" s="158"/>
      <c r="M177" s="158"/>
      <c r="N177" s="157"/>
      <c r="O177" s="157"/>
      <c r="P177" s="157"/>
      <c r="Q177" s="157"/>
      <c r="S177" s="169"/>
      <c r="T177" s="169"/>
      <c r="U177" s="157"/>
      <c r="V177" s="157"/>
      <c r="W177" s="157"/>
      <c r="X177" s="169"/>
      <c r="Y177" s="169"/>
      <c r="Z177" s="155"/>
      <c r="AA177" s="155"/>
      <c r="AB177" s="157"/>
      <c r="AC177" s="157"/>
      <c r="AD177" s="155"/>
      <c r="AE177" s="170"/>
      <c r="AF177" s="157"/>
      <c r="AG177" s="157"/>
      <c r="AH177" s="170"/>
      <c r="AI177" s="157"/>
      <c r="AJ177" s="170"/>
      <c r="AK177" s="157"/>
      <c r="AL177" s="157"/>
      <c r="AM177" s="161"/>
      <c r="AN177" s="155"/>
      <c r="AO177" s="155"/>
      <c r="AP177" s="157"/>
      <c r="AQ177" s="157"/>
      <c r="AR177" s="155"/>
      <c r="AS177" s="157"/>
      <c r="AT177" s="155"/>
      <c r="AU177" s="157"/>
      <c r="AW177" s="157"/>
      <c r="AZ177" s="157"/>
      <c r="BA177" s="157"/>
      <c r="BE177" s="157"/>
      <c r="BH177" s="157"/>
      <c r="BI177" s="157"/>
      <c r="BL177" s="157"/>
      <c r="BN177" s="157"/>
      <c r="BP177" s="157"/>
      <c r="BS177" s="157"/>
      <c r="BT177" s="157"/>
      <c r="BW177" s="157"/>
      <c r="BX177" s="157"/>
      <c r="BZ177" s="157"/>
      <c r="CC177" s="157"/>
      <c r="CD177" s="157"/>
      <c r="CG177" s="157"/>
      <c r="CK177" s="157"/>
      <c r="CN177" s="157"/>
      <c r="CQ177" s="157"/>
      <c r="CU177" s="157"/>
      <c r="CX177" s="157"/>
    </row>
    <row r="178" spans="1:16384" s="156" customFormat="1" x14ac:dyDescent="0.3">
      <c r="A178" s="204" t="s">
        <v>253</v>
      </c>
      <c r="B178" s="155">
        <v>1</v>
      </c>
      <c r="C178" s="157" t="s">
        <v>228</v>
      </c>
      <c r="D178" s="158">
        <v>3</v>
      </c>
      <c r="E178" s="157" t="s">
        <v>505</v>
      </c>
      <c r="F178" s="158">
        <f>D178/$D$152</f>
        <v>0.15</v>
      </c>
      <c r="G178" s="157" t="s">
        <v>120</v>
      </c>
      <c r="I178" s="157"/>
      <c r="J178" s="157"/>
      <c r="K178" s="157"/>
      <c r="O178" s="157"/>
      <c r="P178" s="157"/>
      <c r="Q178" s="157"/>
      <c r="S178" s="169"/>
      <c r="T178" s="169"/>
      <c r="U178" s="157"/>
      <c r="V178" s="157"/>
      <c r="W178" s="157"/>
      <c r="X178" s="169"/>
      <c r="Y178" s="169"/>
      <c r="Z178" s="161"/>
      <c r="AA178" s="161"/>
      <c r="AB178" s="157"/>
      <c r="AC178" s="157"/>
      <c r="AD178" s="161"/>
      <c r="AE178" s="170"/>
      <c r="AF178" s="157"/>
      <c r="AG178" s="157"/>
      <c r="AH178" s="170"/>
      <c r="AI178" s="157"/>
      <c r="AJ178" s="170"/>
      <c r="AK178" s="157"/>
      <c r="AL178" s="157"/>
      <c r="AM178" s="161"/>
      <c r="AN178" s="155"/>
      <c r="AO178" s="155"/>
      <c r="AP178" s="157"/>
      <c r="AQ178" s="157"/>
      <c r="AR178" s="155"/>
      <c r="AS178" s="157"/>
      <c r="AT178" s="155"/>
      <c r="AU178" s="157"/>
      <c r="AW178" s="157"/>
      <c r="AZ178" s="157"/>
      <c r="BA178" s="157"/>
      <c r="BE178" s="157"/>
      <c r="BH178" s="157"/>
      <c r="BI178" s="157"/>
      <c r="BL178" s="157"/>
      <c r="BN178" s="157"/>
      <c r="BP178" s="157"/>
      <c r="BS178" s="157"/>
      <c r="BT178" s="157"/>
      <c r="BW178" s="157"/>
      <c r="BX178" s="157"/>
      <c r="BZ178" s="157"/>
      <c r="CC178" s="157"/>
      <c r="CD178" s="157"/>
      <c r="CG178" s="157"/>
      <c r="CK178" s="157"/>
      <c r="CN178" s="157"/>
      <c r="CQ178" s="157"/>
      <c r="CU178" s="157"/>
      <c r="CX178" s="157"/>
    </row>
    <row r="179" spans="1:16384" s="156" customFormat="1" x14ac:dyDescent="0.3">
      <c r="A179" s="204" t="s">
        <v>253</v>
      </c>
      <c r="B179" s="155">
        <v>1</v>
      </c>
      <c r="C179" s="157" t="s">
        <v>209</v>
      </c>
      <c r="D179" s="158">
        <v>400</v>
      </c>
      <c r="E179" s="157" t="s">
        <v>500</v>
      </c>
      <c r="F179" s="158">
        <f>D179/D160</f>
        <v>3.5714285714285716</v>
      </c>
      <c r="G179" s="157" t="s">
        <v>505</v>
      </c>
      <c r="H179" s="158">
        <f>F179/$D$152</f>
        <v>0.17857142857142858</v>
      </c>
      <c r="I179" s="157" t="s">
        <v>120</v>
      </c>
      <c r="J179" s="157"/>
      <c r="K179" s="157"/>
      <c r="O179" s="157"/>
      <c r="P179" s="157"/>
      <c r="Q179" s="157"/>
      <c r="S179" s="169"/>
      <c r="T179" s="169"/>
      <c r="U179" s="157"/>
      <c r="V179" s="157"/>
      <c r="W179" s="157"/>
      <c r="X179" s="169"/>
      <c r="Y179" s="169"/>
      <c r="Z179" s="161"/>
      <c r="AA179" s="161"/>
      <c r="AB179" s="157"/>
      <c r="AC179" s="157"/>
      <c r="AD179" s="161"/>
      <c r="AE179" s="170"/>
      <c r="AF179" s="157"/>
      <c r="AG179" s="157"/>
      <c r="AH179" s="170"/>
      <c r="AI179" s="157"/>
      <c r="AJ179" s="170"/>
      <c r="AK179" s="157"/>
      <c r="AL179" s="157"/>
      <c r="AM179" s="161"/>
      <c r="AN179" s="155"/>
      <c r="AO179" s="155"/>
      <c r="AP179" s="157"/>
      <c r="AQ179" s="157"/>
      <c r="AR179" s="155"/>
      <c r="AS179" s="157"/>
      <c r="AT179" s="155"/>
      <c r="AU179" s="157"/>
      <c r="AW179" s="157"/>
      <c r="AZ179" s="157"/>
      <c r="BA179" s="157"/>
      <c r="BE179" s="157"/>
      <c r="BH179" s="157"/>
      <c r="BI179" s="157"/>
      <c r="BL179" s="157"/>
      <c r="BN179" s="157"/>
      <c r="BP179" s="157"/>
      <c r="BS179" s="157"/>
      <c r="BT179" s="157"/>
      <c r="BW179" s="157"/>
      <c r="BX179" s="157"/>
      <c r="BZ179" s="157"/>
      <c r="CC179" s="157"/>
      <c r="CD179" s="157"/>
      <c r="CG179" s="157"/>
      <c r="CK179" s="157"/>
      <c r="CN179" s="157"/>
      <c r="CQ179" s="157"/>
      <c r="CU179" s="157"/>
      <c r="CX179" s="157"/>
    </row>
    <row r="180" spans="1:16384" s="156" customFormat="1" x14ac:dyDescent="0.3">
      <c r="A180" s="155" t="s">
        <v>140</v>
      </c>
      <c r="B180" s="155">
        <v>1</v>
      </c>
      <c r="C180" s="157" t="s">
        <v>228</v>
      </c>
      <c r="D180" s="158">
        <v>2.98</v>
      </c>
      <c r="E180" s="157" t="s">
        <v>505</v>
      </c>
      <c r="G180" s="157"/>
      <c r="I180" s="157"/>
      <c r="J180" s="157"/>
      <c r="K180" s="157"/>
      <c r="O180" s="157"/>
      <c r="P180" s="157"/>
      <c r="Q180" s="157"/>
      <c r="S180" s="169"/>
      <c r="T180" s="169"/>
      <c r="U180" s="157"/>
      <c r="V180" s="157"/>
      <c r="W180" s="157"/>
      <c r="X180" s="169"/>
      <c r="Y180" s="169"/>
      <c r="Z180" s="161"/>
      <c r="AA180" s="161"/>
      <c r="AB180" s="157"/>
      <c r="AC180" s="157"/>
      <c r="AD180" s="161"/>
      <c r="AE180" s="170"/>
      <c r="AF180" s="157"/>
      <c r="AG180" s="157"/>
      <c r="AH180" s="170"/>
      <c r="AI180" s="157"/>
      <c r="AJ180" s="170"/>
      <c r="AK180" s="157"/>
      <c r="AL180" s="157"/>
      <c r="AM180" s="161"/>
      <c r="AN180" s="155"/>
      <c r="AO180" s="155"/>
      <c r="AP180" s="157"/>
      <c r="AQ180" s="157"/>
      <c r="AR180" s="155"/>
      <c r="AS180" s="157"/>
      <c r="AT180" s="155"/>
      <c r="AU180" s="157"/>
      <c r="AW180" s="157"/>
      <c r="AZ180" s="157"/>
      <c r="BA180" s="157"/>
      <c r="BE180" s="157"/>
      <c r="BH180" s="157"/>
      <c r="BI180" s="157"/>
      <c r="BL180" s="157"/>
      <c r="BN180" s="157"/>
      <c r="BP180" s="157"/>
      <c r="BS180" s="157"/>
      <c r="BT180" s="157"/>
      <c r="BW180" s="157"/>
      <c r="BX180" s="157"/>
      <c r="BZ180" s="157"/>
      <c r="CC180" s="157"/>
      <c r="CD180" s="157"/>
      <c r="CG180" s="157"/>
      <c r="CK180" s="157"/>
      <c r="CN180" s="157"/>
      <c r="CQ180" s="157"/>
      <c r="CU180" s="157"/>
      <c r="CX180" s="157"/>
    </row>
    <row r="181" spans="1:16384" s="156" customFormat="1" x14ac:dyDescent="0.3">
      <c r="A181" s="155" t="s">
        <v>366</v>
      </c>
      <c r="B181" s="155">
        <v>1</v>
      </c>
      <c r="C181" s="157" t="s">
        <v>515</v>
      </c>
      <c r="D181" s="158">
        <v>9</v>
      </c>
      <c r="E181" s="157" t="s">
        <v>72</v>
      </c>
      <c r="G181" s="157"/>
      <c r="I181" s="157"/>
      <c r="J181" s="157"/>
      <c r="K181" s="157"/>
      <c r="O181" s="157"/>
      <c r="P181" s="157"/>
      <c r="Q181" s="157"/>
      <c r="S181" s="169"/>
      <c r="T181" s="169"/>
      <c r="U181" s="157"/>
      <c r="V181" s="157"/>
      <c r="W181" s="157"/>
      <c r="X181" s="169"/>
      <c r="Y181" s="169"/>
      <c r="Z181" s="161"/>
      <c r="AA181" s="161"/>
      <c r="AB181" s="157"/>
      <c r="AC181" s="157"/>
      <c r="AD181" s="161"/>
      <c r="AE181" s="170"/>
      <c r="AF181" s="157"/>
      <c r="AG181" s="157"/>
      <c r="AH181" s="170"/>
      <c r="AI181" s="157"/>
      <c r="AJ181" s="170"/>
      <c r="AK181" s="157"/>
      <c r="AL181" s="157"/>
      <c r="AM181" s="161"/>
      <c r="AN181" s="155"/>
      <c r="AO181" s="155"/>
      <c r="AP181" s="157"/>
      <c r="AQ181" s="157"/>
      <c r="AR181" s="155"/>
      <c r="AS181" s="157"/>
      <c r="AT181" s="155"/>
      <c r="AU181" s="157"/>
      <c r="AW181" s="157"/>
      <c r="AZ181" s="157"/>
      <c r="BA181" s="157"/>
      <c r="BE181" s="157"/>
      <c r="BH181" s="157"/>
      <c r="BI181" s="157"/>
      <c r="BL181" s="157"/>
      <c r="BN181" s="157"/>
      <c r="BP181" s="157"/>
      <c r="BS181" s="157"/>
      <c r="BT181" s="157"/>
      <c r="BW181" s="157"/>
      <c r="BX181" s="157"/>
      <c r="BZ181" s="157"/>
      <c r="CC181" s="157"/>
      <c r="CD181" s="157"/>
      <c r="CG181" s="157"/>
      <c r="CK181" s="157"/>
      <c r="CN181" s="157"/>
      <c r="CQ181" s="157"/>
      <c r="CU181" s="157"/>
      <c r="CX181" s="157"/>
    </row>
    <row r="182" spans="1:16384" s="156" customFormat="1" x14ac:dyDescent="0.3">
      <c r="A182" s="155" t="s">
        <v>516</v>
      </c>
      <c r="B182" s="155">
        <v>1</v>
      </c>
      <c r="C182" s="157" t="s">
        <v>517</v>
      </c>
      <c r="D182" s="158">
        <v>9</v>
      </c>
      <c r="E182" s="157" t="s">
        <v>72</v>
      </c>
      <c r="G182" s="157"/>
      <c r="I182" s="157"/>
      <c r="J182" s="157"/>
      <c r="K182" s="157"/>
      <c r="O182" s="157"/>
      <c r="P182" s="157"/>
      <c r="Q182" s="157"/>
      <c r="S182" s="169"/>
      <c r="T182" s="169"/>
      <c r="U182" s="157"/>
      <c r="V182" s="157"/>
      <c r="W182" s="157"/>
      <c r="X182" s="169"/>
      <c r="Y182" s="169"/>
      <c r="Z182" s="161"/>
      <c r="AA182" s="161"/>
      <c r="AB182" s="157"/>
      <c r="AC182" s="157"/>
      <c r="AD182" s="161"/>
      <c r="AE182" s="170"/>
      <c r="AF182" s="157"/>
      <c r="AG182" s="157"/>
      <c r="AH182" s="170"/>
      <c r="AI182" s="157"/>
      <c r="AJ182" s="170"/>
      <c r="AK182" s="157"/>
      <c r="AL182" s="157"/>
      <c r="AM182" s="161"/>
      <c r="AN182" s="155"/>
      <c r="AO182" s="155"/>
      <c r="AP182" s="157"/>
      <c r="AQ182" s="157"/>
      <c r="AR182" s="155"/>
      <c r="AS182" s="157"/>
      <c r="AT182" s="155"/>
      <c r="AU182" s="157"/>
      <c r="AW182" s="157"/>
      <c r="AZ182" s="157"/>
      <c r="BA182" s="157"/>
      <c r="BE182" s="157"/>
      <c r="BH182" s="157"/>
      <c r="BI182" s="157"/>
      <c r="BL182" s="157"/>
      <c r="BN182" s="157"/>
      <c r="BP182" s="157"/>
      <c r="BS182" s="157"/>
      <c r="BT182" s="157"/>
      <c r="BW182" s="157"/>
      <c r="BX182" s="157"/>
      <c r="BZ182" s="157"/>
      <c r="CC182" s="157"/>
      <c r="CD182" s="157"/>
      <c r="CG182" s="157"/>
      <c r="CK182" s="157"/>
      <c r="CN182" s="157"/>
      <c r="CQ182" s="157"/>
      <c r="CU182" s="157"/>
      <c r="CX182" s="157"/>
    </row>
    <row r="183" spans="1:16384" s="156" customFormat="1" x14ac:dyDescent="0.3">
      <c r="A183" s="155" t="s">
        <v>36</v>
      </c>
      <c r="B183" s="155">
        <v>1</v>
      </c>
      <c r="C183" s="157" t="s">
        <v>512</v>
      </c>
      <c r="D183" s="158">
        <v>1.75</v>
      </c>
      <c r="E183" s="157" t="s">
        <v>505</v>
      </c>
      <c r="F183" s="156">
        <f>D183*D160</f>
        <v>196</v>
      </c>
      <c r="G183" s="157" t="s">
        <v>500</v>
      </c>
      <c r="I183" s="157"/>
      <c r="J183" s="157"/>
      <c r="K183" s="157"/>
      <c r="O183" s="157"/>
      <c r="P183" s="157"/>
      <c r="Q183" s="157"/>
      <c r="S183" s="169"/>
      <c r="T183" s="169"/>
      <c r="U183" s="157"/>
      <c r="V183" s="157"/>
      <c r="W183" s="157"/>
      <c r="X183" s="169"/>
      <c r="Y183" s="169"/>
      <c r="Z183" s="161"/>
      <c r="AA183" s="161"/>
      <c r="AB183" s="157"/>
      <c r="AC183" s="157"/>
      <c r="AD183" s="161"/>
      <c r="AE183" s="170"/>
      <c r="AF183" s="157"/>
      <c r="AG183" s="157"/>
      <c r="AH183" s="170"/>
      <c r="AI183" s="157"/>
      <c r="AJ183" s="170"/>
      <c r="AK183" s="157"/>
      <c r="AL183" s="157"/>
      <c r="AM183" s="161"/>
      <c r="AN183" s="155"/>
      <c r="AO183" s="155"/>
      <c r="AP183" s="157"/>
      <c r="AQ183" s="157"/>
      <c r="AR183" s="155"/>
      <c r="AS183" s="157"/>
      <c r="AT183" s="155"/>
      <c r="AU183" s="157"/>
      <c r="AW183" s="157"/>
      <c r="AZ183" s="157"/>
      <c r="BA183" s="157"/>
      <c r="BE183" s="157"/>
      <c r="BH183" s="157"/>
      <c r="BI183" s="157"/>
      <c r="BL183" s="157"/>
      <c r="BN183" s="157"/>
      <c r="BP183" s="157"/>
      <c r="BS183" s="157"/>
      <c r="BT183" s="157"/>
      <c r="BW183" s="157"/>
      <c r="BX183" s="157"/>
      <c r="BZ183" s="157"/>
      <c r="CC183" s="157"/>
      <c r="CD183" s="157"/>
      <c r="CG183" s="157"/>
      <c r="CK183" s="157"/>
      <c r="CN183" s="157"/>
      <c r="CQ183" s="157"/>
      <c r="CU183" s="157"/>
      <c r="CX183" s="157"/>
    </row>
    <row r="184" spans="1:16384" s="156" customFormat="1" x14ac:dyDescent="0.3">
      <c r="A184" s="155" t="s">
        <v>36</v>
      </c>
      <c r="B184" s="155">
        <v>1</v>
      </c>
      <c r="C184" s="157" t="s">
        <v>209</v>
      </c>
      <c r="D184" s="158">
        <v>175</v>
      </c>
      <c r="E184" s="157" t="s">
        <v>500</v>
      </c>
      <c r="F184" s="158">
        <f>D184/D160</f>
        <v>1.5625</v>
      </c>
      <c r="G184" s="157" t="s">
        <v>64</v>
      </c>
      <c r="I184" s="157"/>
      <c r="J184" s="157"/>
      <c r="K184" s="157"/>
      <c r="O184" s="157"/>
      <c r="P184" s="157"/>
      <c r="Q184" s="157"/>
      <c r="S184" s="169"/>
      <c r="T184" s="169"/>
      <c r="U184" s="157"/>
      <c r="V184" s="157"/>
      <c r="W184" s="157"/>
      <c r="X184" s="169"/>
      <c r="Y184" s="169"/>
      <c r="Z184" s="161"/>
      <c r="AA184" s="161"/>
      <c r="AB184" s="157"/>
      <c r="AC184" s="157"/>
      <c r="AD184" s="161"/>
      <c r="AE184" s="170"/>
      <c r="AF184" s="157"/>
      <c r="AG184" s="157"/>
      <c r="AH184" s="170"/>
      <c r="AI184" s="157"/>
      <c r="AJ184" s="170"/>
      <c r="AK184" s="157"/>
      <c r="AL184" s="157"/>
      <c r="AM184" s="161"/>
      <c r="AN184" s="155"/>
      <c r="AO184" s="155"/>
      <c r="AP184" s="157"/>
      <c r="AQ184" s="157"/>
      <c r="AR184" s="155"/>
      <c r="AS184" s="157"/>
      <c r="AT184" s="155"/>
      <c r="AU184" s="157"/>
      <c r="AW184" s="157"/>
      <c r="AZ184" s="157"/>
      <c r="BA184" s="157"/>
      <c r="BE184" s="157"/>
      <c r="BH184" s="157"/>
      <c r="BI184" s="157"/>
      <c r="BL184" s="157"/>
      <c r="BN184" s="157"/>
      <c r="BP184" s="157"/>
      <c r="BS184" s="157"/>
      <c r="BT184" s="157"/>
      <c r="BW184" s="157"/>
      <c r="BX184" s="157"/>
      <c r="BZ184" s="157"/>
      <c r="CC184" s="157"/>
      <c r="CD184" s="157"/>
      <c r="CG184" s="157"/>
      <c r="CK184" s="157"/>
      <c r="CN184" s="157"/>
      <c r="CQ184" s="157"/>
      <c r="CU184" s="157"/>
      <c r="CX184" s="157"/>
    </row>
    <row r="185" spans="1:16384" s="156" customFormat="1" x14ac:dyDescent="0.3">
      <c r="A185" s="155" t="s">
        <v>91</v>
      </c>
      <c r="B185" s="155">
        <v>1</v>
      </c>
      <c r="C185" s="157" t="s">
        <v>518</v>
      </c>
      <c r="D185" s="158">
        <v>0.15175</v>
      </c>
      <c r="E185" s="157" t="s">
        <v>505</v>
      </c>
      <c r="F185" s="158">
        <v>16.997</v>
      </c>
      <c r="G185" s="157" t="s">
        <v>500</v>
      </c>
      <c r="I185" s="157"/>
      <c r="J185" s="157"/>
      <c r="K185" s="157"/>
      <c r="O185" s="157"/>
      <c r="P185" s="157"/>
      <c r="Q185" s="157"/>
      <c r="S185" s="169"/>
      <c r="T185" s="169"/>
      <c r="U185" s="157"/>
      <c r="V185" s="157"/>
      <c r="W185" s="157"/>
      <c r="X185" s="169"/>
      <c r="Y185" s="169"/>
      <c r="Z185" s="161"/>
      <c r="AA185" s="161"/>
      <c r="AB185" s="157"/>
      <c r="AC185" s="157"/>
      <c r="AD185" s="161"/>
      <c r="AE185" s="170"/>
      <c r="AF185" s="157"/>
      <c r="AG185" s="157"/>
      <c r="AH185" s="170"/>
      <c r="AI185" s="157"/>
      <c r="AJ185" s="170"/>
      <c r="AK185" s="157"/>
      <c r="AL185" s="157"/>
      <c r="AM185" s="161"/>
      <c r="AN185" s="155"/>
      <c r="AO185" s="155"/>
      <c r="AP185" s="157"/>
      <c r="AQ185" s="157"/>
      <c r="AR185" s="155"/>
      <c r="AS185" s="157"/>
      <c r="AT185" s="155"/>
      <c r="AU185" s="157"/>
      <c r="AW185" s="157"/>
      <c r="AZ185" s="157"/>
      <c r="BA185" s="157"/>
      <c r="BE185" s="157"/>
      <c r="BH185" s="157"/>
      <c r="BI185" s="157"/>
      <c r="BL185" s="157"/>
      <c r="BN185" s="157"/>
      <c r="BP185" s="157"/>
      <c r="BS185" s="157"/>
      <c r="BT185" s="157"/>
      <c r="BW185" s="157"/>
      <c r="BX185" s="157"/>
      <c r="BZ185" s="157"/>
      <c r="CC185" s="157"/>
      <c r="CD185" s="157"/>
      <c r="CG185" s="157"/>
      <c r="CK185" s="157"/>
      <c r="CN185" s="157"/>
      <c r="CQ185" s="157"/>
      <c r="CU185" s="157"/>
      <c r="CX185" s="157"/>
    </row>
    <row r="186" spans="1:16384" s="156" customFormat="1" x14ac:dyDescent="0.3">
      <c r="A186" s="155" t="s">
        <v>191</v>
      </c>
      <c r="B186" s="155">
        <v>1</v>
      </c>
      <c r="C186" s="157" t="s">
        <v>512</v>
      </c>
      <c r="D186" s="158">
        <v>1.5</v>
      </c>
      <c r="E186" s="157" t="s">
        <v>505</v>
      </c>
      <c r="G186" s="157"/>
      <c r="I186" s="157"/>
      <c r="J186" s="157"/>
      <c r="K186" s="157"/>
      <c r="O186" s="157"/>
      <c r="P186" s="157"/>
      <c r="Q186" s="157"/>
      <c r="S186" s="169"/>
      <c r="T186" s="169"/>
      <c r="U186" s="157"/>
      <c r="V186" s="157"/>
      <c r="W186" s="157"/>
      <c r="X186" s="169"/>
      <c r="Y186" s="169"/>
      <c r="Z186" s="161"/>
      <c r="AA186" s="161"/>
      <c r="AB186" s="157"/>
      <c r="AC186" s="157"/>
      <c r="AD186" s="161"/>
      <c r="AE186" s="170"/>
      <c r="AF186" s="157"/>
      <c r="AG186" s="157"/>
      <c r="AH186" s="170"/>
      <c r="AI186" s="157"/>
      <c r="AJ186" s="170"/>
      <c r="AK186" s="157"/>
      <c r="AL186" s="157"/>
      <c r="AM186" s="161"/>
      <c r="AN186" s="155"/>
      <c r="AO186" s="155"/>
      <c r="AP186" s="157"/>
      <c r="AQ186" s="157"/>
      <c r="AR186" s="155"/>
      <c r="AS186" s="157"/>
      <c r="AT186" s="155"/>
      <c r="AU186" s="157"/>
      <c r="AW186" s="157"/>
      <c r="AZ186" s="157"/>
      <c r="BA186" s="157"/>
      <c r="BE186" s="157"/>
      <c r="BH186" s="157"/>
      <c r="BI186" s="157"/>
      <c r="BL186" s="157"/>
      <c r="BN186" s="157"/>
      <c r="BP186" s="157"/>
      <c r="BS186" s="157"/>
      <c r="BT186" s="157"/>
      <c r="BW186" s="157"/>
      <c r="BX186" s="157"/>
      <c r="BZ186" s="157"/>
      <c r="CC186" s="157"/>
      <c r="CD186" s="157"/>
      <c r="CG186" s="157"/>
      <c r="CK186" s="157"/>
      <c r="CN186" s="157"/>
      <c r="CQ186" s="157"/>
      <c r="CU186" s="157"/>
      <c r="CX186" s="157"/>
    </row>
    <row r="187" spans="1:16384" s="156" customFormat="1" x14ac:dyDescent="0.3">
      <c r="A187" s="155" t="s">
        <v>519</v>
      </c>
      <c r="B187" s="155">
        <v>1</v>
      </c>
      <c r="C187" s="157" t="s">
        <v>512</v>
      </c>
      <c r="D187" s="158">
        <v>1.625</v>
      </c>
      <c r="E187" s="157" t="s">
        <v>505</v>
      </c>
      <c r="F187" s="158">
        <f>D187/$D$152</f>
        <v>8.1250000000000003E-2</v>
      </c>
      <c r="G187" s="157" t="s">
        <v>120</v>
      </c>
      <c r="I187" s="157"/>
      <c r="J187" s="157"/>
      <c r="K187" s="157"/>
      <c r="O187" s="157"/>
      <c r="P187" s="157"/>
      <c r="Q187" s="157"/>
      <c r="S187" s="169"/>
      <c r="T187" s="169"/>
      <c r="U187" s="157"/>
      <c r="V187" s="157"/>
      <c r="W187" s="157"/>
      <c r="X187" s="169"/>
      <c r="Y187" s="169"/>
      <c r="Z187" s="161"/>
      <c r="AA187" s="161"/>
      <c r="AB187" s="157"/>
      <c r="AC187" s="157"/>
      <c r="AD187" s="161"/>
      <c r="AE187" s="170"/>
      <c r="AF187" s="157"/>
      <c r="AG187" s="157"/>
      <c r="AH187" s="170"/>
      <c r="AI187" s="157"/>
      <c r="AJ187" s="170"/>
      <c r="AK187" s="157"/>
      <c r="AL187" s="157"/>
      <c r="AM187" s="161"/>
      <c r="AN187" s="155"/>
      <c r="AO187" s="155"/>
      <c r="AP187" s="157"/>
      <c r="AQ187" s="157"/>
      <c r="AR187" s="155"/>
      <c r="AS187" s="157"/>
      <c r="AT187" s="155"/>
      <c r="AU187" s="157"/>
      <c r="AW187" s="157"/>
      <c r="AZ187" s="157"/>
      <c r="BA187" s="157"/>
      <c r="BE187" s="157"/>
      <c r="BH187" s="157"/>
      <c r="BI187" s="157"/>
      <c r="BL187" s="157"/>
      <c r="BN187" s="157"/>
      <c r="BP187" s="157"/>
      <c r="BS187" s="157"/>
      <c r="BT187" s="157"/>
      <c r="BW187" s="157"/>
      <c r="BX187" s="157"/>
      <c r="BZ187" s="157"/>
      <c r="CC187" s="157"/>
      <c r="CD187" s="157"/>
      <c r="CG187" s="157"/>
      <c r="CK187" s="157"/>
      <c r="CN187" s="157"/>
      <c r="CQ187" s="157"/>
      <c r="CU187" s="157"/>
      <c r="CX187" s="157"/>
    </row>
    <row r="188" spans="1:16384" s="156" customFormat="1" x14ac:dyDescent="0.3">
      <c r="A188" s="155" t="s">
        <v>561</v>
      </c>
      <c r="B188" s="155">
        <v>1</v>
      </c>
      <c r="C188" s="157" t="s">
        <v>512</v>
      </c>
      <c r="D188" s="158">
        <v>168</v>
      </c>
      <c r="E188" s="157" t="s">
        <v>500</v>
      </c>
      <c r="F188" s="158">
        <f>D188/$D$160</f>
        <v>1.5</v>
      </c>
      <c r="G188" s="157" t="s">
        <v>505</v>
      </c>
      <c r="H188" s="158">
        <f>F188/$D$152</f>
        <v>7.4999999999999997E-2</v>
      </c>
      <c r="I188" s="157" t="s">
        <v>120</v>
      </c>
      <c r="J188" s="157"/>
      <c r="K188" s="157"/>
      <c r="O188" s="157"/>
      <c r="P188" s="157"/>
      <c r="Q188" s="157"/>
      <c r="S188" s="169"/>
      <c r="T188" s="169"/>
      <c r="U188" s="157"/>
      <c r="V188" s="157"/>
      <c r="W188" s="157"/>
      <c r="X188" s="169"/>
      <c r="Y188" s="169"/>
      <c r="Z188" s="161"/>
      <c r="AA188" s="161"/>
      <c r="AB188" s="157"/>
      <c r="AC188" s="157"/>
      <c r="AD188" s="161"/>
      <c r="AE188" s="170"/>
      <c r="AF188" s="157"/>
      <c r="AG188" s="157"/>
      <c r="AH188" s="170"/>
      <c r="AI188" s="157"/>
      <c r="AJ188" s="170"/>
      <c r="AK188" s="157"/>
      <c r="AL188" s="157"/>
      <c r="AM188" s="161"/>
      <c r="AN188" s="155"/>
      <c r="AO188" s="155"/>
      <c r="AP188" s="157"/>
      <c r="AQ188" s="157"/>
      <c r="AR188" s="155"/>
      <c r="AS188" s="157"/>
      <c r="AT188" s="155"/>
      <c r="AU188" s="157"/>
      <c r="AW188" s="157"/>
      <c r="AZ188" s="157"/>
      <c r="BA188" s="157"/>
      <c r="BE188" s="157"/>
      <c r="BH188" s="157"/>
      <c r="BI188" s="157"/>
      <c r="BL188" s="157"/>
      <c r="BN188" s="157"/>
      <c r="BP188" s="157"/>
      <c r="BS188" s="157"/>
      <c r="BT188" s="157"/>
      <c r="BW188" s="157"/>
      <c r="BX188" s="157"/>
      <c r="BZ188" s="157"/>
      <c r="CC188" s="157"/>
      <c r="CD188" s="157"/>
      <c r="CG188" s="157"/>
      <c r="CK188" s="157"/>
      <c r="CN188" s="157"/>
      <c r="CQ188" s="157"/>
      <c r="CU188" s="157"/>
      <c r="CX188" s="157"/>
    </row>
    <row r="189" spans="1:16384" s="156" customFormat="1" x14ac:dyDescent="0.3">
      <c r="A189" s="155" t="s">
        <v>554</v>
      </c>
      <c r="B189" s="155">
        <v>1</v>
      </c>
      <c r="C189" s="157" t="s">
        <v>512</v>
      </c>
      <c r="D189" s="158">
        <v>3.5</v>
      </c>
      <c r="E189" s="157" t="s">
        <v>505</v>
      </c>
      <c r="F189" s="158">
        <f>D189/$D$152</f>
        <v>0.17499999999999999</v>
      </c>
      <c r="G189" s="157" t="s">
        <v>120</v>
      </c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  <c r="BL189" s="66"/>
      <c r="BM189" s="66"/>
      <c r="BN189" s="66"/>
      <c r="BO189" s="66"/>
      <c r="BP189" s="66"/>
      <c r="BQ189" s="66"/>
      <c r="BR189" s="66"/>
      <c r="BS189" s="66"/>
      <c r="BT189" s="66"/>
      <c r="BU189" s="66"/>
      <c r="BV189" s="66"/>
      <c r="BW189" s="66"/>
      <c r="BX189" s="66"/>
      <c r="BY189" s="66"/>
      <c r="BZ189" s="66"/>
      <c r="CA189" s="66"/>
      <c r="CB189" s="66"/>
      <c r="CC189" s="66"/>
      <c r="CD189" s="66"/>
      <c r="CE189" s="66"/>
      <c r="CF189" s="66"/>
      <c r="CG189" s="66"/>
      <c r="CH189" s="66"/>
      <c r="CI189" s="66"/>
      <c r="CJ189" s="66"/>
      <c r="CK189" s="66"/>
      <c r="CL189" s="66"/>
      <c r="CM189" s="66"/>
      <c r="CN189" s="66"/>
      <c r="CO189" s="66"/>
      <c r="CP189" s="66"/>
      <c r="CQ189" s="66"/>
      <c r="CR189" s="66"/>
      <c r="CS189" s="66"/>
      <c r="CT189" s="66"/>
      <c r="CU189" s="66"/>
      <c r="CV189" s="66"/>
      <c r="CW189" s="66"/>
      <c r="CX189" s="66"/>
      <c r="CY189" s="66"/>
      <c r="CZ189" s="66"/>
      <c r="DA189" s="66"/>
      <c r="DB189" s="66"/>
      <c r="DC189" s="66"/>
      <c r="DD189" s="66"/>
      <c r="DE189" s="66"/>
      <c r="DF189" s="66"/>
      <c r="DG189" s="66"/>
      <c r="DH189" s="66"/>
      <c r="DI189" s="66"/>
      <c r="DJ189" s="66"/>
      <c r="DK189" s="66"/>
      <c r="DL189" s="66"/>
      <c r="DM189" s="66"/>
      <c r="DN189" s="66"/>
      <c r="DO189" s="66"/>
      <c r="DP189" s="66"/>
      <c r="DQ189" s="66"/>
      <c r="DR189" s="66"/>
      <c r="DS189" s="66"/>
      <c r="DT189" s="66"/>
      <c r="DU189" s="66"/>
      <c r="DV189" s="66"/>
      <c r="DW189" s="66"/>
      <c r="DX189" s="66"/>
      <c r="DY189" s="66"/>
      <c r="DZ189" s="66"/>
      <c r="EA189" s="66"/>
      <c r="EB189" s="66"/>
      <c r="EC189" s="66"/>
      <c r="ED189" s="66"/>
      <c r="EE189" s="66"/>
      <c r="EF189" s="66"/>
      <c r="EG189" s="66"/>
      <c r="EH189" s="66"/>
      <c r="EI189" s="66"/>
      <c r="EJ189" s="66"/>
      <c r="EK189" s="66"/>
      <c r="EL189" s="66"/>
      <c r="EM189" s="66"/>
      <c r="EN189" s="66"/>
      <c r="EO189" s="66"/>
      <c r="EP189" s="66"/>
      <c r="EQ189" s="66"/>
      <c r="ER189" s="66"/>
      <c r="ES189" s="66"/>
      <c r="ET189" s="66"/>
      <c r="EU189" s="66"/>
      <c r="EV189" s="66"/>
      <c r="EW189" s="66"/>
      <c r="EX189" s="66"/>
      <c r="EY189" s="66"/>
      <c r="EZ189" s="66"/>
      <c r="FA189" s="66"/>
      <c r="FB189" s="66"/>
      <c r="FC189" s="66"/>
      <c r="FD189" s="66"/>
      <c r="FE189" s="66"/>
      <c r="FF189" s="66"/>
      <c r="FG189" s="66"/>
      <c r="FH189" s="66"/>
      <c r="FI189" s="66"/>
      <c r="FJ189" s="66"/>
      <c r="FK189" s="66"/>
      <c r="FL189" s="66"/>
      <c r="FM189" s="66"/>
      <c r="FN189" s="66"/>
      <c r="FO189" s="66"/>
      <c r="FP189" s="66"/>
      <c r="FQ189" s="66"/>
      <c r="FR189" s="66"/>
      <c r="FS189" s="66"/>
      <c r="FT189" s="66"/>
      <c r="FU189" s="66"/>
      <c r="FV189" s="66"/>
      <c r="FW189" s="66"/>
      <c r="FX189" s="66"/>
      <c r="FY189" s="66"/>
      <c r="FZ189" s="66"/>
      <c r="GA189" s="66"/>
      <c r="GB189" s="66"/>
      <c r="GC189" s="66"/>
      <c r="GD189" s="66"/>
      <c r="GE189" s="66"/>
      <c r="GF189" s="66"/>
      <c r="GG189" s="66"/>
      <c r="GH189" s="66"/>
      <c r="GI189" s="66"/>
      <c r="GJ189" s="66"/>
      <c r="GK189" s="66"/>
      <c r="GL189" s="66"/>
      <c r="GM189" s="66"/>
      <c r="GN189" s="66"/>
      <c r="GO189" s="66"/>
      <c r="GP189" s="66"/>
      <c r="GQ189" s="66"/>
      <c r="GR189" s="66"/>
      <c r="GS189" s="66"/>
      <c r="GT189" s="66"/>
      <c r="GU189" s="66"/>
      <c r="GV189" s="66"/>
      <c r="GW189" s="66"/>
      <c r="GX189" s="66"/>
      <c r="GY189" s="66"/>
      <c r="GZ189" s="66"/>
      <c r="HA189" s="66"/>
      <c r="HB189" s="66"/>
      <c r="HC189" s="66"/>
      <c r="HD189" s="66"/>
      <c r="HE189" s="66"/>
      <c r="HF189" s="66"/>
      <c r="HG189" s="66"/>
      <c r="HH189" s="66"/>
      <c r="HI189" s="66"/>
      <c r="HJ189" s="66"/>
      <c r="HK189" s="66"/>
      <c r="HL189" s="66"/>
      <c r="HM189" s="66"/>
      <c r="HN189" s="66"/>
      <c r="HO189" s="66"/>
      <c r="HP189" s="66"/>
      <c r="HQ189" s="66"/>
      <c r="HR189" s="66"/>
      <c r="HS189" s="66"/>
      <c r="HT189" s="66"/>
      <c r="HU189" s="66"/>
      <c r="HV189" s="66"/>
      <c r="HW189" s="66"/>
      <c r="HX189" s="66"/>
      <c r="HY189" s="66"/>
      <c r="HZ189" s="66"/>
      <c r="IA189" s="66"/>
      <c r="IB189" s="66"/>
      <c r="IC189" s="66"/>
      <c r="ID189" s="66"/>
      <c r="IE189" s="66"/>
      <c r="IF189" s="66"/>
      <c r="IG189" s="66"/>
      <c r="IH189" s="66"/>
      <c r="II189" s="66"/>
      <c r="IJ189" s="66"/>
      <c r="IK189" s="66"/>
      <c r="IL189" s="66"/>
      <c r="IM189" s="66"/>
      <c r="IN189" s="66"/>
      <c r="IO189" s="66"/>
      <c r="IP189" s="66"/>
      <c r="IQ189" s="66"/>
      <c r="IR189" s="66"/>
      <c r="IS189" s="66"/>
      <c r="IT189" s="66"/>
      <c r="IU189" s="66"/>
      <c r="IV189" s="66"/>
      <c r="IW189" s="66"/>
      <c r="IX189" s="66"/>
      <c r="IY189" s="66"/>
      <c r="IZ189" s="66"/>
      <c r="JA189" s="66"/>
      <c r="JB189" s="66"/>
      <c r="JC189" s="66"/>
      <c r="JD189" s="66"/>
      <c r="JE189" s="66"/>
      <c r="JF189" s="66"/>
      <c r="JG189" s="66"/>
      <c r="JH189" s="66"/>
      <c r="JI189" s="66"/>
      <c r="JJ189" s="66"/>
      <c r="JK189" s="66"/>
      <c r="JL189" s="66"/>
      <c r="JM189" s="66"/>
      <c r="JN189" s="66"/>
      <c r="JO189" s="66"/>
      <c r="JP189" s="66"/>
      <c r="JQ189" s="66"/>
      <c r="JR189" s="66"/>
      <c r="JS189" s="66"/>
      <c r="JT189" s="66"/>
      <c r="JU189" s="66"/>
      <c r="JV189" s="66"/>
      <c r="JW189" s="66"/>
      <c r="JX189" s="66"/>
      <c r="JY189" s="66"/>
      <c r="JZ189" s="66"/>
      <c r="KA189" s="66"/>
      <c r="KB189" s="66"/>
      <c r="KC189" s="66"/>
      <c r="KD189" s="66"/>
      <c r="KE189" s="66"/>
      <c r="KF189" s="66"/>
      <c r="KG189" s="66"/>
      <c r="KH189" s="66"/>
      <c r="KI189" s="66"/>
      <c r="KJ189" s="66"/>
      <c r="KK189" s="66"/>
      <c r="KL189" s="66"/>
      <c r="KM189" s="66"/>
      <c r="KN189" s="66"/>
      <c r="KO189" s="66"/>
      <c r="KP189" s="66"/>
      <c r="KQ189" s="66"/>
      <c r="KR189" s="66"/>
      <c r="KS189" s="66"/>
      <c r="KT189" s="66"/>
      <c r="KU189" s="66"/>
      <c r="KV189" s="66"/>
      <c r="KW189" s="66"/>
      <c r="KX189" s="66"/>
      <c r="KY189" s="66"/>
      <c r="KZ189" s="66"/>
      <c r="LA189" s="66"/>
      <c r="LB189" s="66"/>
      <c r="LC189" s="66"/>
      <c r="LD189" s="66"/>
      <c r="LE189" s="66"/>
      <c r="LF189" s="66"/>
      <c r="LG189" s="66"/>
      <c r="LH189" s="66"/>
      <c r="LI189" s="66"/>
      <c r="LJ189" s="66"/>
      <c r="LK189" s="66"/>
      <c r="LL189" s="66"/>
      <c r="LM189" s="66"/>
      <c r="LN189" s="66"/>
      <c r="LO189" s="66"/>
      <c r="LP189" s="66"/>
      <c r="LQ189" s="66"/>
      <c r="LR189" s="66"/>
      <c r="LS189" s="66"/>
      <c r="LT189" s="66"/>
      <c r="LU189" s="66"/>
      <c r="LV189" s="66"/>
      <c r="LW189" s="66"/>
      <c r="LX189" s="66"/>
      <c r="LY189" s="66"/>
      <c r="LZ189" s="66"/>
      <c r="MA189" s="66"/>
      <c r="MB189" s="66"/>
      <c r="MC189" s="66"/>
      <c r="MD189" s="66"/>
      <c r="ME189" s="66"/>
      <c r="MF189" s="66"/>
      <c r="MG189" s="66"/>
      <c r="MH189" s="66"/>
      <c r="MI189" s="66"/>
      <c r="MJ189" s="66"/>
      <c r="MK189" s="66"/>
      <c r="ML189" s="66"/>
      <c r="MM189" s="66"/>
      <c r="MN189" s="66"/>
      <c r="MO189" s="66"/>
      <c r="MP189" s="66"/>
      <c r="MQ189" s="66"/>
      <c r="MR189" s="66"/>
      <c r="MS189" s="66"/>
      <c r="MT189" s="66"/>
      <c r="MU189" s="66"/>
      <c r="MV189" s="66"/>
      <c r="MW189" s="66"/>
      <c r="MX189" s="66"/>
      <c r="MY189" s="66"/>
      <c r="MZ189" s="66"/>
      <c r="NA189" s="66"/>
      <c r="NB189" s="66"/>
      <c r="NC189" s="66"/>
      <c r="ND189" s="66"/>
      <c r="NE189" s="66"/>
      <c r="NF189" s="66"/>
      <c r="NG189" s="66"/>
      <c r="NH189" s="66"/>
      <c r="NI189" s="66"/>
      <c r="NJ189" s="66"/>
      <c r="NK189" s="66"/>
      <c r="NL189" s="66"/>
      <c r="NM189" s="66"/>
      <c r="NN189" s="66"/>
      <c r="NO189" s="66"/>
      <c r="NP189" s="66"/>
      <c r="NQ189" s="66"/>
      <c r="NR189" s="66"/>
      <c r="NS189" s="66"/>
      <c r="NT189" s="66"/>
      <c r="NU189" s="66"/>
      <c r="NV189" s="66"/>
      <c r="NW189" s="66"/>
      <c r="NX189" s="66"/>
      <c r="NY189" s="66"/>
      <c r="NZ189" s="66"/>
      <c r="OA189" s="66"/>
      <c r="OB189" s="66"/>
      <c r="OC189" s="66"/>
      <c r="OD189" s="66"/>
      <c r="OE189" s="66"/>
      <c r="OF189" s="66"/>
      <c r="OG189" s="66"/>
      <c r="OH189" s="66"/>
      <c r="OI189" s="66"/>
      <c r="OJ189" s="66"/>
      <c r="OK189" s="66"/>
      <c r="OL189" s="66"/>
      <c r="OM189" s="66"/>
      <c r="ON189" s="66"/>
      <c r="OO189" s="66"/>
      <c r="OP189" s="66"/>
      <c r="OQ189" s="66"/>
      <c r="OR189" s="66"/>
      <c r="OS189" s="66"/>
      <c r="OT189" s="66"/>
      <c r="OU189" s="66"/>
      <c r="OV189" s="66"/>
      <c r="OW189" s="66"/>
      <c r="OX189" s="66"/>
      <c r="OY189" s="66"/>
      <c r="OZ189" s="66"/>
      <c r="PA189" s="66"/>
      <c r="PB189" s="66"/>
      <c r="PC189" s="66"/>
      <c r="PD189" s="66"/>
      <c r="PE189" s="66"/>
      <c r="PF189" s="66"/>
      <c r="PG189" s="66"/>
      <c r="PH189" s="66"/>
      <c r="PI189" s="66"/>
      <c r="PJ189" s="66"/>
      <c r="PK189" s="66"/>
      <c r="PL189" s="66"/>
      <c r="PM189" s="66"/>
      <c r="PN189" s="66"/>
      <c r="PO189" s="66"/>
      <c r="PP189" s="66"/>
      <c r="PQ189" s="66"/>
      <c r="PR189" s="66"/>
      <c r="PS189" s="66"/>
      <c r="PT189" s="66"/>
      <c r="PU189" s="66"/>
      <c r="PV189" s="66"/>
      <c r="PW189" s="66"/>
      <c r="PX189" s="66"/>
      <c r="PY189" s="66"/>
      <c r="PZ189" s="66"/>
      <c r="QA189" s="66"/>
      <c r="QB189" s="66"/>
      <c r="QC189" s="66"/>
      <c r="QD189" s="66"/>
      <c r="QE189" s="66"/>
      <c r="QF189" s="66"/>
      <c r="QG189" s="66"/>
      <c r="QH189" s="66"/>
      <c r="QI189" s="66"/>
      <c r="QJ189" s="66"/>
      <c r="QK189" s="66"/>
      <c r="QL189" s="66"/>
      <c r="QM189" s="66"/>
      <c r="QN189" s="66"/>
      <c r="QO189" s="66"/>
      <c r="QP189" s="66"/>
      <c r="QQ189" s="66"/>
      <c r="QR189" s="66"/>
      <c r="QS189" s="66"/>
      <c r="QT189" s="66"/>
      <c r="QU189" s="66"/>
      <c r="QV189" s="66"/>
      <c r="QW189" s="66"/>
      <c r="QX189" s="66"/>
      <c r="QY189" s="66"/>
      <c r="QZ189" s="66"/>
      <c r="RA189" s="66"/>
      <c r="RB189" s="66"/>
      <c r="RC189" s="66"/>
      <c r="RD189" s="66"/>
      <c r="RE189" s="66"/>
      <c r="RF189" s="66"/>
      <c r="RG189" s="66"/>
      <c r="RH189" s="66"/>
      <c r="RI189" s="66"/>
      <c r="RJ189" s="66"/>
      <c r="RK189" s="66"/>
      <c r="RL189" s="66"/>
      <c r="RM189" s="66"/>
      <c r="RN189" s="66"/>
      <c r="RO189" s="66"/>
      <c r="RP189" s="66"/>
      <c r="RQ189" s="66"/>
      <c r="RR189" s="66"/>
      <c r="RS189" s="66"/>
      <c r="RT189" s="66"/>
      <c r="RU189" s="66"/>
      <c r="RV189" s="66"/>
      <c r="RW189" s="66"/>
      <c r="RX189" s="66"/>
      <c r="RY189" s="66"/>
      <c r="RZ189" s="66"/>
      <c r="SA189" s="66"/>
      <c r="SB189" s="66"/>
      <c r="SC189" s="66"/>
      <c r="SD189" s="66"/>
      <c r="SE189" s="66"/>
      <c r="SF189" s="66"/>
      <c r="SG189" s="66"/>
      <c r="SH189" s="66"/>
      <c r="SI189" s="66"/>
      <c r="SJ189" s="66"/>
      <c r="SK189" s="66"/>
      <c r="SL189" s="66"/>
      <c r="SM189" s="66"/>
      <c r="SN189" s="66"/>
      <c r="SO189" s="66"/>
      <c r="SP189" s="66"/>
      <c r="SQ189" s="66"/>
      <c r="SR189" s="66"/>
      <c r="SS189" s="66"/>
      <c r="ST189" s="66"/>
      <c r="SU189" s="66"/>
      <c r="SV189" s="66"/>
      <c r="SW189" s="66"/>
      <c r="SX189" s="66"/>
      <c r="SY189" s="66"/>
      <c r="SZ189" s="66"/>
      <c r="TA189" s="66"/>
      <c r="TB189" s="66"/>
      <c r="TC189" s="66"/>
      <c r="TD189" s="66"/>
      <c r="TE189" s="66"/>
      <c r="TF189" s="66"/>
      <c r="TG189" s="66"/>
      <c r="TH189" s="66"/>
      <c r="TI189" s="66"/>
      <c r="TJ189" s="66"/>
      <c r="TK189" s="66"/>
      <c r="TL189" s="66"/>
      <c r="TM189" s="66"/>
      <c r="TN189" s="66"/>
      <c r="TO189" s="66"/>
      <c r="TP189" s="66"/>
      <c r="TQ189" s="66"/>
      <c r="TR189" s="66"/>
      <c r="TS189" s="66"/>
      <c r="TT189" s="66"/>
      <c r="TU189" s="66"/>
      <c r="TV189" s="66"/>
      <c r="TW189" s="66"/>
      <c r="TX189" s="66"/>
      <c r="TY189" s="66"/>
      <c r="TZ189" s="66"/>
      <c r="UA189" s="66"/>
      <c r="UB189" s="66"/>
      <c r="UC189" s="66"/>
      <c r="UD189" s="66"/>
      <c r="UE189" s="66"/>
      <c r="UF189" s="66"/>
      <c r="UG189" s="66"/>
      <c r="UH189" s="66"/>
      <c r="UI189" s="66"/>
      <c r="UJ189" s="66"/>
      <c r="UK189" s="66"/>
      <c r="UL189" s="66"/>
      <c r="UM189" s="66"/>
      <c r="UN189" s="66"/>
      <c r="UO189" s="66"/>
      <c r="UP189" s="66"/>
      <c r="UQ189" s="66"/>
      <c r="UR189" s="66"/>
      <c r="US189" s="66"/>
      <c r="UT189" s="66"/>
      <c r="UU189" s="66"/>
      <c r="UV189" s="66"/>
      <c r="UW189" s="66"/>
      <c r="UX189" s="66"/>
      <c r="UY189" s="66"/>
      <c r="UZ189" s="66"/>
      <c r="VA189" s="66"/>
      <c r="VB189" s="66"/>
      <c r="VC189" s="66"/>
      <c r="VD189" s="66"/>
      <c r="VE189" s="66"/>
      <c r="VF189" s="66"/>
      <c r="VG189" s="66"/>
      <c r="VH189" s="66"/>
      <c r="VI189" s="66"/>
      <c r="VJ189" s="66"/>
      <c r="VK189" s="66"/>
      <c r="VL189" s="66"/>
      <c r="VM189" s="66"/>
      <c r="VN189" s="66"/>
      <c r="VO189" s="66"/>
      <c r="VP189" s="66"/>
      <c r="VQ189" s="66"/>
      <c r="VR189" s="66"/>
      <c r="VS189" s="66"/>
      <c r="VT189" s="66"/>
      <c r="VU189" s="66"/>
      <c r="VV189" s="66"/>
      <c r="VW189" s="66"/>
      <c r="VX189" s="66"/>
      <c r="VY189" s="66"/>
      <c r="VZ189" s="66"/>
      <c r="WA189" s="66"/>
      <c r="WB189" s="66"/>
      <c r="WC189" s="66"/>
      <c r="WD189" s="66"/>
      <c r="WE189" s="66"/>
      <c r="WF189" s="66"/>
      <c r="WG189" s="66"/>
      <c r="WH189" s="66"/>
      <c r="WI189" s="66"/>
      <c r="WJ189" s="66"/>
      <c r="WK189" s="66"/>
      <c r="WL189" s="66"/>
      <c r="WM189" s="66"/>
      <c r="WN189" s="66"/>
      <c r="WO189" s="66"/>
      <c r="WP189" s="66"/>
      <c r="WQ189" s="66"/>
      <c r="WR189" s="66"/>
      <c r="WS189" s="66"/>
      <c r="WT189" s="66"/>
      <c r="WU189" s="66"/>
      <c r="WV189" s="66"/>
      <c r="WW189" s="66"/>
      <c r="WX189" s="66"/>
      <c r="WY189" s="66"/>
      <c r="WZ189" s="66"/>
      <c r="XA189" s="66"/>
      <c r="XB189" s="66"/>
      <c r="XC189" s="66"/>
      <c r="XD189" s="66"/>
      <c r="XE189" s="66"/>
      <c r="XF189" s="66"/>
      <c r="XG189" s="66"/>
      <c r="XH189" s="66"/>
      <c r="XI189" s="66"/>
      <c r="XJ189" s="66"/>
      <c r="XK189" s="66"/>
      <c r="XL189" s="66"/>
      <c r="XM189" s="66"/>
      <c r="XN189" s="66"/>
      <c r="XO189" s="66"/>
      <c r="XP189" s="66"/>
      <c r="XQ189" s="66"/>
      <c r="XR189" s="66"/>
      <c r="XS189" s="66"/>
      <c r="XT189" s="66"/>
      <c r="XU189" s="66"/>
      <c r="XV189" s="66"/>
      <c r="XW189" s="66"/>
      <c r="XX189" s="66"/>
      <c r="XY189" s="66"/>
      <c r="XZ189" s="66"/>
      <c r="YA189" s="66"/>
      <c r="YB189" s="66"/>
      <c r="YC189" s="66"/>
      <c r="YD189" s="66"/>
      <c r="YE189" s="66"/>
      <c r="YF189" s="66"/>
      <c r="YG189" s="66"/>
      <c r="YH189" s="66"/>
      <c r="YI189" s="66"/>
      <c r="YJ189" s="66"/>
      <c r="YK189" s="66"/>
      <c r="YL189" s="66"/>
      <c r="YM189" s="66"/>
      <c r="YN189" s="66"/>
      <c r="YO189" s="66"/>
      <c r="YP189" s="66"/>
      <c r="YQ189" s="66"/>
      <c r="YR189" s="66"/>
      <c r="YS189" s="66"/>
      <c r="YT189" s="66"/>
      <c r="YU189" s="66"/>
      <c r="YV189" s="66"/>
      <c r="YW189" s="66"/>
      <c r="YX189" s="66"/>
      <c r="YY189" s="66"/>
      <c r="YZ189" s="66"/>
      <c r="ZA189" s="66"/>
      <c r="ZB189" s="66"/>
      <c r="ZC189" s="66"/>
      <c r="ZD189" s="66"/>
      <c r="ZE189" s="66"/>
      <c r="ZF189" s="66"/>
      <c r="ZG189" s="66"/>
      <c r="ZH189" s="66"/>
      <c r="ZI189" s="66"/>
      <c r="ZJ189" s="66"/>
      <c r="ZK189" s="66"/>
      <c r="ZL189" s="66"/>
      <c r="ZM189" s="66"/>
      <c r="ZN189" s="66"/>
      <c r="ZO189" s="66"/>
      <c r="ZP189" s="66"/>
      <c r="ZQ189" s="66"/>
      <c r="ZR189" s="66"/>
      <c r="ZS189" s="66"/>
      <c r="ZT189" s="66"/>
      <c r="ZU189" s="66"/>
      <c r="ZV189" s="66"/>
      <c r="ZW189" s="66"/>
      <c r="ZX189" s="66"/>
      <c r="ZY189" s="66"/>
      <c r="ZZ189" s="66"/>
      <c r="AAA189" s="66"/>
      <c r="AAB189" s="66"/>
      <c r="AAC189" s="66"/>
      <c r="AAD189" s="66"/>
      <c r="AAE189" s="66"/>
      <c r="AAF189" s="66"/>
      <c r="AAG189" s="66"/>
      <c r="AAH189" s="66"/>
      <c r="AAI189" s="66"/>
      <c r="AAJ189" s="66"/>
      <c r="AAK189" s="66"/>
      <c r="AAL189" s="66"/>
      <c r="AAM189" s="66"/>
      <c r="AAN189" s="66"/>
      <c r="AAO189" s="66"/>
      <c r="AAP189" s="66"/>
      <c r="AAQ189" s="66"/>
      <c r="AAR189" s="66"/>
      <c r="AAS189" s="66"/>
      <c r="AAT189" s="66"/>
      <c r="AAU189" s="66"/>
      <c r="AAV189" s="66"/>
      <c r="AAW189" s="66"/>
      <c r="AAX189" s="66"/>
      <c r="AAY189" s="66"/>
      <c r="AAZ189" s="66"/>
      <c r="ABA189" s="66"/>
      <c r="ABB189" s="66"/>
      <c r="ABC189" s="66"/>
      <c r="ABD189" s="66"/>
      <c r="ABE189" s="66"/>
      <c r="ABF189" s="66"/>
      <c r="ABG189" s="66"/>
      <c r="ABH189" s="66"/>
      <c r="ABI189" s="66"/>
      <c r="ABJ189" s="66"/>
      <c r="ABK189" s="66"/>
      <c r="ABL189" s="66"/>
      <c r="ABM189" s="66"/>
      <c r="ABN189" s="66"/>
      <c r="ABO189" s="66"/>
      <c r="ABP189" s="66"/>
      <c r="ABQ189" s="66"/>
      <c r="ABR189" s="66"/>
      <c r="ABS189" s="66"/>
      <c r="ABT189" s="66"/>
      <c r="ABU189" s="66"/>
      <c r="ABV189" s="66"/>
      <c r="ABW189" s="66"/>
      <c r="ABX189" s="66"/>
      <c r="ABY189" s="66"/>
      <c r="ABZ189" s="66"/>
      <c r="ACA189" s="66"/>
      <c r="ACB189" s="66"/>
      <c r="ACC189" s="66"/>
      <c r="ACD189" s="66"/>
      <c r="ACE189" s="66"/>
      <c r="ACF189" s="66"/>
      <c r="ACG189" s="66"/>
      <c r="ACH189" s="66"/>
      <c r="ACI189" s="66"/>
      <c r="ACJ189" s="66"/>
      <c r="ACK189" s="66"/>
      <c r="ACL189" s="66"/>
      <c r="ACM189" s="66"/>
      <c r="ACN189" s="66"/>
      <c r="ACO189" s="66"/>
      <c r="ACP189" s="66"/>
      <c r="ACQ189" s="66"/>
      <c r="ACR189" s="66"/>
      <c r="ACS189" s="66"/>
      <c r="ACT189" s="66"/>
      <c r="ACU189" s="66"/>
      <c r="ACV189" s="66"/>
      <c r="ACW189" s="66"/>
      <c r="ACX189" s="66"/>
      <c r="ACY189" s="66"/>
      <c r="ACZ189" s="66"/>
      <c r="ADA189" s="66"/>
      <c r="ADB189" s="66"/>
      <c r="ADC189" s="66"/>
      <c r="ADD189" s="66"/>
      <c r="ADE189" s="66"/>
      <c r="ADF189" s="66"/>
      <c r="ADG189" s="66"/>
      <c r="ADH189" s="66"/>
      <c r="ADI189" s="66"/>
      <c r="ADJ189" s="66"/>
      <c r="ADK189" s="66"/>
      <c r="ADL189" s="66"/>
      <c r="ADM189" s="66"/>
      <c r="ADN189" s="66"/>
      <c r="ADO189" s="66"/>
      <c r="ADP189" s="66"/>
      <c r="ADQ189" s="66"/>
      <c r="ADR189" s="66"/>
      <c r="ADS189" s="66"/>
      <c r="ADT189" s="66"/>
      <c r="ADU189" s="66"/>
      <c r="ADV189" s="66"/>
      <c r="ADW189" s="66"/>
      <c r="ADX189" s="66"/>
      <c r="ADY189" s="66"/>
      <c r="ADZ189" s="66"/>
      <c r="AEA189" s="66"/>
      <c r="AEB189" s="66"/>
      <c r="AEC189" s="66"/>
      <c r="AED189" s="66"/>
      <c r="AEE189" s="66"/>
      <c r="AEF189" s="66"/>
      <c r="AEG189" s="66"/>
      <c r="AEH189" s="66"/>
      <c r="AEI189" s="66"/>
      <c r="AEJ189" s="66"/>
      <c r="AEK189" s="66"/>
      <c r="AEL189" s="66"/>
      <c r="AEM189" s="66"/>
      <c r="AEN189" s="66"/>
      <c r="AEO189" s="66"/>
      <c r="AEP189" s="66"/>
      <c r="AEQ189" s="66"/>
      <c r="AER189" s="66"/>
      <c r="AES189" s="66"/>
      <c r="AET189" s="66"/>
      <c r="AEU189" s="66"/>
      <c r="AEV189" s="66"/>
      <c r="AEW189" s="66"/>
      <c r="AEX189" s="66"/>
      <c r="AEY189" s="66"/>
      <c r="AEZ189" s="66"/>
      <c r="AFA189" s="66"/>
      <c r="AFB189" s="66"/>
      <c r="AFC189" s="66"/>
      <c r="AFD189" s="66"/>
      <c r="AFE189" s="66"/>
      <c r="AFF189" s="66"/>
      <c r="AFG189" s="66"/>
      <c r="AFH189" s="66"/>
      <c r="AFI189" s="66"/>
      <c r="AFJ189" s="66"/>
      <c r="AFK189" s="66"/>
      <c r="AFL189" s="66"/>
      <c r="AFM189" s="66"/>
      <c r="AFN189" s="66"/>
      <c r="AFO189" s="66"/>
      <c r="AFP189" s="66"/>
      <c r="AFQ189" s="66"/>
      <c r="AFR189" s="66"/>
      <c r="AFS189" s="66"/>
      <c r="AFT189" s="66"/>
      <c r="AFU189" s="66"/>
      <c r="AFV189" s="66"/>
      <c r="AFW189" s="66"/>
      <c r="AFX189" s="66"/>
      <c r="AFY189" s="66"/>
      <c r="AFZ189" s="66"/>
      <c r="AGA189" s="66"/>
      <c r="AGB189" s="66"/>
      <c r="AGC189" s="66"/>
      <c r="AGD189" s="66"/>
      <c r="AGE189" s="66"/>
      <c r="AGF189" s="66"/>
      <c r="AGG189" s="66"/>
      <c r="AGH189" s="66"/>
      <c r="AGI189" s="66"/>
      <c r="AGJ189" s="66"/>
      <c r="AGK189" s="66"/>
      <c r="AGL189" s="66"/>
      <c r="AGM189" s="66"/>
      <c r="AGN189" s="66"/>
      <c r="AGO189" s="66"/>
      <c r="AGP189" s="66"/>
      <c r="AGQ189" s="66"/>
      <c r="AGR189" s="66"/>
      <c r="AGS189" s="66"/>
      <c r="AGT189" s="66"/>
      <c r="AGU189" s="66"/>
      <c r="AGV189" s="66"/>
      <c r="AGW189" s="66"/>
      <c r="AGX189" s="66"/>
      <c r="AGY189" s="66"/>
      <c r="AGZ189" s="66"/>
      <c r="AHA189" s="66"/>
      <c r="AHB189" s="66"/>
      <c r="AHC189" s="66"/>
      <c r="AHD189" s="66"/>
      <c r="AHE189" s="66"/>
      <c r="AHF189" s="66"/>
      <c r="AHG189" s="66"/>
      <c r="AHH189" s="66"/>
      <c r="AHI189" s="66"/>
      <c r="AHJ189" s="66"/>
      <c r="AHK189" s="66"/>
      <c r="AHL189" s="66"/>
      <c r="AHM189" s="66"/>
      <c r="AHN189" s="66"/>
      <c r="AHO189" s="66"/>
      <c r="AHP189" s="66"/>
      <c r="AHQ189" s="66"/>
      <c r="AHR189" s="66"/>
      <c r="AHS189" s="66"/>
      <c r="AHT189" s="66"/>
      <c r="AHU189" s="66"/>
      <c r="AHV189" s="66"/>
      <c r="AHW189" s="66"/>
      <c r="AHX189" s="66"/>
      <c r="AHY189" s="66"/>
      <c r="AHZ189" s="66"/>
      <c r="AIA189" s="66"/>
      <c r="AIB189" s="66"/>
      <c r="AIC189" s="66"/>
      <c r="AID189" s="66"/>
      <c r="AIE189" s="66"/>
      <c r="AIF189" s="66"/>
      <c r="AIG189" s="66"/>
      <c r="AIH189" s="66"/>
      <c r="AII189" s="66"/>
      <c r="AIJ189" s="66"/>
      <c r="AIK189" s="66"/>
      <c r="AIL189" s="66"/>
      <c r="AIM189" s="66"/>
      <c r="AIN189" s="66"/>
      <c r="AIO189" s="66"/>
      <c r="AIP189" s="66"/>
      <c r="AIQ189" s="66"/>
      <c r="AIR189" s="66"/>
      <c r="AIS189" s="66"/>
      <c r="AIT189" s="66"/>
      <c r="AIU189" s="66"/>
      <c r="AIV189" s="66"/>
      <c r="AIW189" s="66"/>
      <c r="AIX189" s="66"/>
      <c r="AIY189" s="66"/>
      <c r="AIZ189" s="66"/>
      <c r="AJA189" s="66"/>
      <c r="AJB189" s="66"/>
      <c r="AJC189" s="66"/>
      <c r="AJD189" s="66"/>
      <c r="AJE189" s="66"/>
      <c r="AJF189" s="66"/>
      <c r="AJG189" s="66"/>
      <c r="AJH189" s="66"/>
      <c r="AJI189" s="66"/>
      <c r="AJJ189" s="66"/>
      <c r="AJK189" s="66"/>
      <c r="AJL189" s="66"/>
      <c r="AJM189" s="66"/>
      <c r="AJN189" s="66"/>
      <c r="AJO189" s="66"/>
      <c r="AJP189" s="66"/>
      <c r="AJQ189" s="66"/>
      <c r="AJR189" s="66"/>
      <c r="AJS189" s="66"/>
      <c r="AJT189" s="66"/>
      <c r="AJU189" s="66"/>
      <c r="AJV189" s="66"/>
      <c r="AJW189" s="66"/>
      <c r="AJX189" s="66"/>
      <c r="AJY189" s="66"/>
      <c r="AJZ189" s="66"/>
      <c r="AKA189" s="66"/>
      <c r="AKB189" s="66"/>
      <c r="AKC189" s="66"/>
      <c r="AKD189" s="66"/>
      <c r="AKE189" s="66"/>
      <c r="AKF189" s="66"/>
      <c r="AKG189" s="66"/>
      <c r="AKH189" s="66"/>
      <c r="AKI189" s="66"/>
      <c r="AKJ189" s="66"/>
      <c r="AKK189" s="66"/>
      <c r="AKL189" s="66"/>
      <c r="AKM189" s="66"/>
      <c r="AKN189" s="66"/>
      <c r="AKO189" s="66"/>
      <c r="AKP189" s="66"/>
      <c r="AKQ189" s="66"/>
      <c r="AKR189" s="66"/>
      <c r="AKS189" s="66"/>
      <c r="AKT189" s="66"/>
      <c r="AKU189" s="66"/>
      <c r="AKV189" s="66"/>
      <c r="AKW189" s="66"/>
      <c r="AKX189" s="66"/>
      <c r="AKY189" s="66"/>
      <c r="AKZ189" s="66"/>
      <c r="ALA189" s="66"/>
      <c r="ALB189" s="66"/>
      <c r="ALC189" s="66"/>
      <c r="ALD189" s="66"/>
      <c r="ALE189" s="66"/>
      <c r="ALF189" s="66"/>
      <c r="ALG189" s="66"/>
      <c r="ALH189" s="66"/>
      <c r="ALI189" s="66"/>
      <c r="ALJ189" s="66"/>
      <c r="ALK189" s="66"/>
      <c r="ALL189" s="66"/>
      <c r="ALM189" s="66"/>
      <c r="ALN189" s="66"/>
      <c r="ALO189" s="66"/>
      <c r="ALP189" s="66"/>
      <c r="ALQ189" s="66"/>
      <c r="ALR189" s="66"/>
      <c r="ALS189" s="66"/>
      <c r="ALT189" s="66"/>
      <c r="ALU189" s="66"/>
      <c r="ALV189" s="66"/>
      <c r="ALW189" s="66"/>
      <c r="ALX189" s="66"/>
      <c r="ALY189" s="66"/>
      <c r="ALZ189" s="66"/>
      <c r="AMA189" s="66"/>
      <c r="AMB189" s="66"/>
      <c r="AMC189" s="66"/>
      <c r="AMD189" s="66"/>
      <c r="AME189" s="66"/>
      <c r="AMF189" s="66"/>
      <c r="AMG189" s="66"/>
      <c r="AMH189" s="66"/>
      <c r="AMI189" s="66"/>
      <c r="AMJ189" s="66"/>
      <c r="AMK189" s="66"/>
      <c r="AML189" s="66"/>
      <c r="AMM189" s="66"/>
      <c r="AMN189" s="66"/>
      <c r="AMO189" s="66"/>
      <c r="AMP189" s="66"/>
      <c r="AMQ189" s="66"/>
      <c r="AMR189" s="66"/>
      <c r="AMS189" s="66"/>
      <c r="AMT189" s="66"/>
      <c r="AMU189" s="66"/>
      <c r="AMV189" s="66"/>
      <c r="AMW189" s="66"/>
      <c r="AMX189" s="66"/>
      <c r="AMY189" s="66"/>
      <c r="AMZ189" s="66"/>
      <c r="ANA189" s="66"/>
      <c r="ANB189" s="66"/>
      <c r="ANC189" s="66"/>
      <c r="AND189" s="66"/>
      <c r="ANE189" s="66"/>
      <c r="ANF189" s="66"/>
      <c r="ANG189" s="66"/>
      <c r="ANH189" s="66"/>
      <c r="ANI189" s="66"/>
      <c r="ANJ189" s="66"/>
      <c r="ANK189" s="66"/>
      <c r="ANL189" s="66"/>
      <c r="ANM189" s="66"/>
      <c r="ANN189" s="66"/>
      <c r="ANO189" s="66"/>
      <c r="ANP189" s="66"/>
      <c r="ANQ189" s="66"/>
      <c r="ANR189" s="66"/>
      <c r="ANS189" s="66"/>
      <c r="ANT189" s="66"/>
      <c r="ANU189" s="66"/>
      <c r="ANV189" s="66"/>
      <c r="ANW189" s="66"/>
      <c r="ANX189" s="66"/>
      <c r="ANY189" s="66"/>
      <c r="ANZ189" s="66"/>
      <c r="AOA189" s="66"/>
      <c r="AOB189" s="66"/>
      <c r="AOC189" s="66"/>
      <c r="AOD189" s="66"/>
      <c r="AOE189" s="66"/>
      <c r="AOF189" s="66"/>
      <c r="AOG189" s="66"/>
      <c r="AOH189" s="66"/>
      <c r="AOI189" s="66"/>
      <c r="AOJ189" s="66"/>
      <c r="AOK189" s="66"/>
      <c r="AOL189" s="66"/>
      <c r="AOM189" s="66"/>
      <c r="AON189" s="66"/>
      <c r="AOO189" s="66"/>
      <c r="AOP189" s="66"/>
      <c r="AOQ189" s="66"/>
      <c r="AOR189" s="66"/>
      <c r="AOS189" s="66"/>
      <c r="AOT189" s="66"/>
      <c r="AOU189" s="66"/>
      <c r="AOV189" s="66"/>
      <c r="AOW189" s="66"/>
      <c r="AOX189" s="66"/>
      <c r="AOY189" s="66"/>
      <c r="AOZ189" s="66"/>
      <c r="APA189" s="66"/>
      <c r="APB189" s="66"/>
      <c r="APC189" s="66"/>
      <c r="APD189" s="66"/>
      <c r="APE189" s="66"/>
      <c r="APF189" s="66"/>
      <c r="APG189" s="66"/>
      <c r="APH189" s="66"/>
      <c r="API189" s="66"/>
      <c r="APJ189" s="66"/>
      <c r="APK189" s="66"/>
      <c r="APL189" s="66"/>
      <c r="APM189" s="66"/>
      <c r="APN189" s="66"/>
      <c r="APO189" s="66"/>
      <c r="APP189" s="66"/>
      <c r="APQ189" s="66"/>
      <c r="APR189" s="66"/>
      <c r="APS189" s="66"/>
      <c r="APT189" s="66"/>
      <c r="APU189" s="66"/>
      <c r="APV189" s="66"/>
      <c r="APW189" s="66"/>
      <c r="APX189" s="66"/>
      <c r="APY189" s="66"/>
      <c r="APZ189" s="66"/>
      <c r="AQA189" s="66"/>
      <c r="AQB189" s="66"/>
      <c r="AQC189" s="66"/>
      <c r="AQD189" s="66"/>
      <c r="AQE189" s="66"/>
      <c r="AQF189" s="66"/>
      <c r="AQG189" s="66"/>
      <c r="AQH189" s="66"/>
      <c r="AQI189" s="66"/>
      <c r="AQJ189" s="66"/>
      <c r="AQK189" s="66"/>
      <c r="AQL189" s="66"/>
      <c r="AQM189" s="66"/>
      <c r="AQN189" s="66"/>
      <c r="AQO189" s="66"/>
      <c r="AQP189" s="66"/>
      <c r="AQQ189" s="66"/>
      <c r="AQR189" s="66"/>
      <c r="AQS189" s="66"/>
      <c r="AQT189" s="66"/>
      <c r="AQU189" s="66"/>
      <c r="AQV189" s="66"/>
      <c r="AQW189" s="66"/>
      <c r="AQX189" s="66"/>
      <c r="AQY189" s="66"/>
      <c r="AQZ189" s="66"/>
      <c r="ARA189" s="66"/>
      <c r="ARB189" s="66"/>
      <c r="ARC189" s="66"/>
      <c r="ARD189" s="66"/>
      <c r="ARE189" s="66"/>
      <c r="ARF189" s="66"/>
      <c r="ARG189" s="66"/>
      <c r="ARH189" s="66"/>
      <c r="ARI189" s="66"/>
      <c r="ARJ189" s="66"/>
      <c r="ARK189" s="66"/>
      <c r="ARL189" s="66"/>
      <c r="ARM189" s="66"/>
      <c r="ARN189" s="66"/>
      <c r="ARO189" s="66"/>
      <c r="ARP189" s="66"/>
      <c r="ARQ189" s="66"/>
      <c r="ARR189" s="66"/>
      <c r="ARS189" s="66"/>
      <c r="ART189" s="66"/>
      <c r="ARU189" s="66"/>
      <c r="ARV189" s="66"/>
      <c r="ARW189" s="66"/>
      <c r="ARX189" s="66"/>
      <c r="ARY189" s="66"/>
      <c r="ARZ189" s="66"/>
      <c r="ASA189" s="66"/>
      <c r="ASB189" s="66"/>
      <c r="ASC189" s="66"/>
      <c r="ASD189" s="66"/>
      <c r="ASE189" s="66"/>
      <c r="ASF189" s="66"/>
      <c r="ASG189" s="66"/>
      <c r="ASH189" s="66"/>
      <c r="ASI189" s="66"/>
      <c r="ASJ189" s="66"/>
      <c r="ASK189" s="66"/>
      <c r="ASL189" s="66"/>
      <c r="ASM189" s="66"/>
      <c r="ASN189" s="66"/>
      <c r="ASO189" s="66"/>
      <c r="ASP189" s="66"/>
      <c r="ASQ189" s="66"/>
      <c r="ASR189" s="66"/>
      <c r="ASS189" s="66"/>
      <c r="AST189" s="66"/>
      <c r="ASU189" s="66"/>
      <c r="ASV189" s="66"/>
      <c r="ASW189" s="66"/>
      <c r="ASX189" s="66"/>
      <c r="ASY189" s="66"/>
      <c r="ASZ189" s="66"/>
      <c r="ATA189" s="66"/>
      <c r="ATB189" s="66"/>
      <c r="ATC189" s="66"/>
      <c r="ATD189" s="66"/>
      <c r="ATE189" s="66"/>
      <c r="ATF189" s="66"/>
      <c r="ATG189" s="66"/>
      <c r="ATH189" s="66"/>
      <c r="ATI189" s="66"/>
      <c r="ATJ189" s="66"/>
      <c r="ATK189" s="66"/>
      <c r="ATL189" s="66"/>
      <c r="ATM189" s="66"/>
      <c r="ATN189" s="66"/>
      <c r="ATO189" s="66"/>
      <c r="ATP189" s="66"/>
      <c r="ATQ189" s="66"/>
      <c r="ATR189" s="66"/>
      <c r="ATS189" s="66"/>
      <c r="ATT189" s="66"/>
      <c r="ATU189" s="66"/>
      <c r="ATV189" s="66"/>
      <c r="ATW189" s="66"/>
      <c r="ATX189" s="66"/>
      <c r="ATY189" s="66"/>
      <c r="ATZ189" s="66"/>
      <c r="AUA189" s="66"/>
      <c r="AUB189" s="66"/>
      <c r="AUC189" s="66"/>
      <c r="AUD189" s="66"/>
      <c r="AUE189" s="66"/>
      <c r="AUF189" s="66"/>
      <c r="AUG189" s="66"/>
      <c r="AUH189" s="66"/>
      <c r="AUI189" s="66"/>
      <c r="AUJ189" s="66"/>
      <c r="AUK189" s="66"/>
      <c r="AUL189" s="66"/>
      <c r="AUM189" s="66"/>
      <c r="AUN189" s="66"/>
      <c r="AUO189" s="66"/>
      <c r="AUP189" s="66"/>
      <c r="AUQ189" s="66"/>
      <c r="AUR189" s="66"/>
      <c r="AUS189" s="66"/>
      <c r="AUT189" s="66"/>
      <c r="AUU189" s="66"/>
      <c r="AUV189" s="66"/>
      <c r="AUW189" s="66"/>
      <c r="AUX189" s="66"/>
      <c r="AUY189" s="66"/>
      <c r="AUZ189" s="66"/>
      <c r="AVA189" s="66"/>
      <c r="AVB189" s="66"/>
      <c r="AVC189" s="66"/>
      <c r="AVD189" s="66"/>
      <c r="AVE189" s="66"/>
      <c r="AVF189" s="66"/>
      <c r="AVG189" s="66"/>
      <c r="AVH189" s="66"/>
      <c r="AVI189" s="66"/>
      <c r="AVJ189" s="66"/>
      <c r="AVK189" s="66"/>
      <c r="AVL189" s="66"/>
      <c r="AVM189" s="66"/>
      <c r="AVN189" s="66"/>
      <c r="AVO189" s="66"/>
      <c r="AVP189" s="66"/>
      <c r="AVQ189" s="66"/>
      <c r="AVR189" s="66"/>
      <c r="AVS189" s="66"/>
      <c r="AVT189" s="66"/>
      <c r="AVU189" s="66"/>
      <c r="AVV189" s="66"/>
      <c r="AVW189" s="66"/>
      <c r="AVX189" s="66"/>
      <c r="AVY189" s="66"/>
      <c r="AVZ189" s="66"/>
      <c r="AWA189" s="66"/>
      <c r="AWB189" s="66"/>
      <c r="AWC189" s="66"/>
      <c r="AWD189" s="66"/>
      <c r="AWE189" s="66"/>
      <c r="AWF189" s="66"/>
      <c r="AWG189" s="66"/>
      <c r="AWH189" s="66"/>
      <c r="AWI189" s="66"/>
      <c r="AWJ189" s="66"/>
      <c r="AWK189" s="66"/>
      <c r="AWL189" s="66"/>
      <c r="AWM189" s="66"/>
      <c r="AWN189" s="66"/>
      <c r="AWO189" s="66"/>
      <c r="AWP189" s="66"/>
      <c r="AWQ189" s="66"/>
      <c r="AWR189" s="66"/>
      <c r="AWS189" s="66"/>
      <c r="AWT189" s="66"/>
      <c r="AWU189" s="66"/>
      <c r="AWV189" s="66"/>
      <c r="AWW189" s="66"/>
      <c r="AWX189" s="66"/>
      <c r="AWY189" s="66"/>
      <c r="AWZ189" s="66"/>
      <c r="AXA189" s="66"/>
      <c r="AXB189" s="66"/>
      <c r="AXC189" s="66"/>
      <c r="AXD189" s="66"/>
      <c r="AXE189" s="66"/>
      <c r="AXF189" s="66"/>
      <c r="AXG189" s="66"/>
      <c r="AXH189" s="66"/>
      <c r="AXI189" s="66"/>
      <c r="AXJ189" s="66"/>
      <c r="AXK189" s="66"/>
      <c r="AXL189" s="66"/>
      <c r="AXM189" s="66"/>
      <c r="AXN189" s="66"/>
      <c r="AXO189" s="66"/>
      <c r="AXP189" s="66"/>
      <c r="AXQ189" s="66"/>
      <c r="AXR189" s="66"/>
      <c r="AXS189" s="66"/>
      <c r="AXT189" s="66"/>
      <c r="AXU189" s="66"/>
      <c r="AXV189" s="66"/>
      <c r="AXW189" s="66"/>
      <c r="AXX189" s="66"/>
      <c r="AXY189" s="66"/>
      <c r="AXZ189" s="66"/>
      <c r="AYA189" s="66"/>
      <c r="AYB189" s="66"/>
      <c r="AYC189" s="66"/>
      <c r="AYD189" s="66"/>
      <c r="AYE189" s="66"/>
      <c r="AYF189" s="66"/>
      <c r="AYG189" s="66"/>
      <c r="AYH189" s="66"/>
      <c r="AYI189" s="66"/>
      <c r="AYJ189" s="66"/>
      <c r="AYK189" s="66"/>
      <c r="AYL189" s="66"/>
      <c r="AYM189" s="66"/>
      <c r="AYN189" s="66"/>
      <c r="AYO189" s="66"/>
      <c r="AYP189" s="66"/>
      <c r="AYQ189" s="66"/>
      <c r="AYR189" s="66"/>
      <c r="AYS189" s="66"/>
      <c r="AYT189" s="66"/>
      <c r="AYU189" s="66"/>
      <c r="AYV189" s="66"/>
      <c r="AYW189" s="66"/>
      <c r="AYX189" s="66"/>
      <c r="AYY189" s="66"/>
      <c r="AYZ189" s="66"/>
      <c r="AZA189" s="66"/>
      <c r="AZB189" s="66"/>
      <c r="AZC189" s="66"/>
      <c r="AZD189" s="66"/>
      <c r="AZE189" s="66"/>
      <c r="AZF189" s="66"/>
      <c r="AZG189" s="66"/>
      <c r="AZH189" s="66"/>
      <c r="AZI189" s="66"/>
      <c r="AZJ189" s="66"/>
      <c r="AZK189" s="66"/>
      <c r="AZL189" s="66"/>
      <c r="AZM189" s="66"/>
      <c r="AZN189" s="66"/>
      <c r="AZO189" s="66"/>
      <c r="AZP189" s="66"/>
      <c r="AZQ189" s="66"/>
      <c r="AZR189" s="66"/>
      <c r="AZS189" s="66"/>
      <c r="AZT189" s="66"/>
      <c r="AZU189" s="66"/>
      <c r="AZV189" s="66"/>
      <c r="AZW189" s="66"/>
      <c r="AZX189" s="66"/>
      <c r="AZY189" s="66"/>
      <c r="AZZ189" s="66"/>
      <c r="BAA189" s="66"/>
      <c r="BAB189" s="66"/>
      <c r="BAC189" s="66"/>
      <c r="BAD189" s="66"/>
      <c r="BAE189" s="66"/>
      <c r="BAF189" s="66"/>
      <c r="BAG189" s="66"/>
      <c r="BAH189" s="66"/>
      <c r="BAI189" s="66"/>
      <c r="BAJ189" s="66"/>
      <c r="BAK189" s="66"/>
      <c r="BAL189" s="66"/>
      <c r="BAM189" s="66"/>
      <c r="BAN189" s="66"/>
      <c r="BAO189" s="66"/>
      <c r="BAP189" s="66"/>
      <c r="BAQ189" s="66"/>
      <c r="BAR189" s="66"/>
      <c r="BAS189" s="66"/>
      <c r="BAT189" s="66"/>
      <c r="BAU189" s="66"/>
      <c r="BAV189" s="66"/>
      <c r="BAW189" s="66"/>
      <c r="BAX189" s="66"/>
      <c r="BAY189" s="66"/>
      <c r="BAZ189" s="66"/>
      <c r="BBA189" s="66"/>
      <c r="BBB189" s="66"/>
      <c r="BBC189" s="66"/>
      <c r="BBD189" s="66"/>
      <c r="BBE189" s="66"/>
      <c r="BBF189" s="66"/>
      <c r="BBG189" s="66"/>
      <c r="BBH189" s="66"/>
      <c r="BBI189" s="66"/>
      <c r="BBJ189" s="66"/>
      <c r="BBK189" s="66"/>
      <c r="BBL189" s="66"/>
      <c r="BBM189" s="66"/>
      <c r="BBN189" s="66"/>
      <c r="BBO189" s="66"/>
      <c r="BBP189" s="66"/>
      <c r="BBQ189" s="66"/>
      <c r="BBR189" s="66"/>
      <c r="BBS189" s="66"/>
      <c r="BBT189" s="66"/>
      <c r="BBU189" s="66"/>
      <c r="BBV189" s="66"/>
      <c r="BBW189" s="66"/>
      <c r="BBX189" s="66"/>
      <c r="BBY189" s="66"/>
      <c r="BBZ189" s="66"/>
      <c r="BCA189" s="66"/>
      <c r="BCB189" s="66"/>
      <c r="BCC189" s="66"/>
      <c r="BCD189" s="66"/>
      <c r="BCE189" s="66"/>
      <c r="BCF189" s="66"/>
      <c r="BCG189" s="66"/>
      <c r="BCH189" s="66"/>
      <c r="BCI189" s="66"/>
      <c r="BCJ189" s="66"/>
      <c r="BCK189" s="66"/>
      <c r="BCL189" s="66"/>
      <c r="BCM189" s="66"/>
      <c r="BCN189" s="66"/>
      <c r="BCO189" s="66"/>
      <c r="BCP189" s="66"/>
      <c r="BCQ189" s="66"/>
      <c r="BCR189" s="66"/>
      <c r="BCS189" s="66"/>
      <c r="BCT189" s="66"/>
      <c r="BCU189" s="66"/>
      <c r="BCV189" s="66"/>
      <c r="BCW189" s="66"/>
      <c r="BCX189" s="66"/>
      <c r="BCY189" s="66"/>
      <c r="BCZ189" s="66"/>
      <c r="BDA189" s="66"/>
      <c r="BDB189" s="66"/>
      <c r="BDC189" s="66"/>
      <c r="BDD189" s="66"/>
      <c r="BDE189" s="66"/>
      <c r="BDF189" s="66"/>
      <c r="BDG189" s="66"/>
      <c r="BDH189" s="66"/>
      <c r="BDI189" s="66"/>
      <c r="BDJ189" s="66"/>
      <c r="BDK189" s="66"/>
      <c r="BDL189" s="66"/>
      <c r="BDM189" s="66"/>
      <c r="BDN189" s="66"/>
      <c r="BDO189" s="66"/>
      <c r="BDP189" s="66"/>
      <c r="BDQ189" s="66"/>
      <c r="BDR189" s="66"/>
      <c r="BDS189" s="66"/>
      <c r="BDT189" s="66"/>
      <c r="BDU189" s="66"/>
      <c r="BDV189" s="66"/>
      <c r="BDW189" s="66"/>
      <c r="BDX189" s="66"/>
      <c r="BDY189" s="66"/>
      <c r="BDZ189" s="66"/>
      <c r="BEA189" s="66"/>
      <c r="BEB189" s="66"/>
      <c r="BEC189" s="66"/>
      <c r="BED189" s="66"/>
      <c r="BEE189" s="66"/>
      <c r="BEF189" s="66"/>
      <c r="BEG189" s="66"/>
      <c r="BEH189" s="66"/>
      <c r="BEI189" s="66"/>
      <c r="BEJ189" s="66"/>
      <c r="BEK189" s="66"/>
      <c r="BEL189" s="66"/>
      <c r="BEM189" s="66"/>
      <c r="BEN189" s="66"/>
      <c r="BEO189" s="66"/>
      <c r="BEP189" s="66"/>
      <c r="BEQ189" s="66"/>
      <c r="BER189" s="66"/>
      <c r="BES189" s="66"/>
      <c r="BET189" s="66"/>
      <c r="BEU189" s="66"/>
      <c r="BEV189" s="66"/>
      <c r="BEW189" s="66"/>
      <c r="BEX189" s="66"/>
      <c r="BEY189" s="66"/>
      <c r="BEZ189" s="66"/>
      <c r="BFA189" s="66"/>
      <c r="BFB189" s="66"/>
      <c r="BFC189" s="66"/>
      <c r="BFD189" s="66"/>
      <c r="BFE189" s="66"/>
      <c r="BFF189" s="66"/>
      <c r="BFG189" s="66"/>
      <c r="BFH189" s="66"/>
      <c r="BFI189" s="66"/>
      <c r="BFJ189" s="66"/>
      <c r="BFK189" s="66"/>
      <c r="BFL189" s="66"/>
      <c r="BFM189" s="66"/>
      <c r="BFN189" s="66"/>
      <c r="BFO189" s="66"/>
      <c r="BFP189" s="66"/>
      <c r="BFQ189" s="66"/>
      <c r="BFR189" s="66"/>
      <c r="BFS189" s="66"/>
      <c r="BFT189" s="66"/>
      <c r="BFU189" s="66"/>
      <c r="BFV189" s="66"/>
      <c r="BFW189" s="66"/>
      <c r="BFX189" s="66"/>
      <c r="BFY189" s="66"/>
      <c r="BFZ189" s="66"/>
      <c r="BGA189" s="66"/>
      <c r="BGB189" s="66"/>
      <c r="BGC189" s="66"/>
      <c r="BGD189" s="66"/>
      <c r="BGE189" s="66"/>
      <c r="BGF189" s="66"/>
      <c r="BGG189" s="66"/>
      <c r="BGH189" s="66"/>
      <c r="BGI189" s="66"/>
      <c r="BGJ189" s="66"/>
      <c r="BGK189" s="66"/>
      <c r="BGL189" s="66"/>
      <c r="BGM189" s="66"/>
      <c r="BGN189" s="66"/>
      <c r="BGO189" s="66"/>
      <c r="BGP189" s="66"/>
      <c r="BGQ189" s="66"/>
      <c r="BGR189" s="66"/>
      <c r="BGS189" s="66"/>
      <c r="BGT189" s="66"/>
      <c r="BGU189" s="66"/>
      <c r="BGV189" s="66"/>
      <c r="BGW189" s="66"/>
      <c r="BGX189" s="66"/>
      <c r="BGY189" s="66"/>
      <c r="BGZ189" s="66"/>
      <c r="BHA189" s="66"/>
      <c r="BHB189" s="66"/>
      <c r="BHC189" s="66"/>
      <c r="BHD189" s="66"/>
      <c r="BHE189" s="66"/>
      <c r="BHF189" s="66"/>
      <c r="BHG189" s="66"/>
      <c r="BHH189" s="66"/>
      <c r="BHI189" s="66"/>
      <c r="BHJ189" s="66"/>
      <c r="BHK189" s="66"/>
      <c r="BHL189" s="66"/>
      <c r="BHM189" s="66"/>
      <c r="BHN189" s="66"/>
      <c r="BHO189" s="66"/>
      <c r="BHP189" s="66"/>
      <c r="BHQ189" s="66"/>
      <c r="BHR189" s="66"/>
      <c r="BHS189" s="66"/>
      <c r="BHT189" s="66"/>
      <c r="BHU189" s="66"/>
      <c r="BHV189" s="66"/>
      <c r="BHW189" s="66"/>
      <c r="BHX189" s="66"/>
      <c r="BHY189" s="66"/>
      <c r="BHZ189" s="66"/>
      <c r="BIA189" s="66"/>
      <c r="BIB189" s="66"/>
      <c r="BIC189" s="66"/>
      <c r="BID189" s="66"/>
      <c r="BIE189" s="66"/>
      <c r="BIF189" s="66"/>
      <c r="BIG189" s="66"/>
      <c r="BIH189" s="66"/>
      <c r="BII189" s="66"/>
      <c r="BIJ189" s="66"/>
      <c r="BIK189" s="66"/>
      <c r="BIL189" s="66"/>
      <c r="BIM189" s="66"/>
      <c r="BIN189" s="66"/>
      <c r="BIO189" s="66"/>
      <c r="BIP189" s="66"/>
      <c r="BIQ189" s="66"/>
      <c r="BIR189" s="66"/>
      <c r="BIS189" s="66"/>
      <c r="BIT189" s="66"/>
      <c r="BIU189" s="66"/>
      <c r="BIV189" s="66"/>
      <c r="BIW189" s="66"/>
      <c r="BIX189" s="66"/>
      <c r="BIY189" s="66"/>
      <c r="BIZ189" s="66"/>
      <c r="BJA189" s="66"/>
      <c r="BJB189" s="66"/>
      <c r="BJC189" s="66"/>
      <c r="BJD189" s="66"/>
      <c r="BJE189" s="66"/>
      <c r="BJF189" s="66"/>
      <c r="BJG189" s="66"/>
      <c r="BJH189" s="66"/>
      <c r="BJI189" s="66"/>
      <c r="BJJ189" s="66"/>
      <c r="BJK189" s="66"/>
      <c r="BJL189" s="66"/>
      <c r="BJM189" s="66"/>
      <c r="BJN189" s="66"/>
      <c r="BJO189" s="66"/>
      <c r="BJP189" s="66"/>
      <c r="BJQ189" s="66"/>
      <c r="BJR189" s="66"/>
      <c r="BJS189" s="66"/>
      <c r="BJT189" s="66"/>
      <c r="BJU189" s="66"/>
      <c r="BJV189" s="66"/>
      <c r="BJW189" s="66"/>
      <c r="BJX189" s="66"/>
      <c r="BJY189" s="66"/>
      <c r="BJZ189" s="66"/>
      <c r="BKA189" s="66"/>
      <c r="BKB189" s="66"/>
      <c r="BKC189" s="66"/>
      <c r="BKD189" s="66"/>
      <c r="BKE189" s="66"/>
      <c r="BKF189" s="66"/>
      <c r="BKG189" s="66"/>
      <c r="BKH189" s="66"/>
      <c r="BKI189" s="66"/>
      <c r="BKJ189" s="66"/>
      <c r="BKK189" s="66"/>
      <c r="BKL189" s="66"/>
      <c r="BKM189" s="66"/>
      <c r="BKN189" s="66"/>
      <c r="BKO189" s="66"/>
      <c r="BKP189" s="66"/>
      <c r="BKQ189" s="66"/>
      <c r="BKR189" s="66"/>
      <c r="BKS189" s="66"/>
      <c r="BKT189" s="66"/>
      <c r="BKU189" s="66"/>
      <c r="BKV189" s="66"/>
      <c r="BKW189" s="66"/>
      <c r="BKX189" s="66"/>
      <c r="BKY189" s="66"/>
      <c r="BKZ189" s="66"/>
      <c r="BLA189" s="66"/>
      <c r="BLB189" s="66"/>
      <c r="BLC189" s="66"/>
      <c r="BLD189" s="66"/>
      <c r="BLE189" s="66"/>
      <c r="BLF189" s="66"/>
      <c r="BLG189" s="66"/>
      <c r="BLH189" s="66"/>
      <c r="BLI189" s="66"/>
      <c r="BLJ189" s="66"/>
      <c r="BLK189" s="66"/>
      <c r="BLL189" s="66"/>
      <c r="BLM189" s="66"/>
      <c r="BLN189" s="66"/>
      <c r="BLO189" s="66"/>
      <c r="BLP189" s="66"/>
      <c r="BLQ189" s="66"/>
      <c r="BLR189" s="66"/>
      <c r="BLS189" s="66"/>
      <c r="BLT189" s="66"/>
      <c r="BLU189" s="66"/>
      <c r="BLV189" s="66"/>
      <c r="BLW189" s="66"/>
      <c r="BLX189" s="66"/>
      <c r="BLY189" s="66"/>
      <c r="BLZ189" s="66"/>
      <c r="BMA189" s="66"/>
      <c r="BMB189" s="66"/>
      <c r="BMC189" s="66"/>
      <c r="BMD189" s="66"/>
      <c r="BME189" s="66"/>
      <c r="BMF189" s="66"/>
      <c r="BMG189" s="66"/>
      <c r="BMH189" s="66"/>
      <c r="BMI189" s="66"/>
      <c r="BMJ189" s="66"/>
      <c r="BMK189" s="66"/>
      <c r="BML189" s="66"/>
      <c r="BMM189" s="66"/>
      <c r="BMN189" s="66"/>
      <c r="BMO189" s="66"/>
      <c r="BMP189" s="66"/>
      <c r="BMQ189" s="66"/>
      <c r="BMR189" s="66"/>
      <c r="BMS189" s="66"/>
      <c r="BMT189" s="66"/>
      <c r="BMU189" s="66"/>
      <c r="BMV189" s="66"/>
      <c r="BMW189" s="66"/>
      <c r="BMX189" s="66"/>
      <c r="BMY189" s="66"/>
      <c r="BMZ189" s="66"/>
      <c r="BNA189" s="66"/>
      <c r="BNB189" s="66"/>
      <c r="BNC189" s="66"/>
      <c r="BND189" s="66"/>
      <c r="BNE189" s="66"/>
      <c r="BNF189" s="66"/>
      <c r="BNG189" s="66"/>
      <c r="BNH189" s="66"/>
      <c r="BNI189" s="66"/>
      <c r="BNJ189" s="66"/>
      <c r="BNK189" s="66"/>
      <c r="BNL189" s="66"/>
      <c r="BNM189" s="66"/>
      <c r="BNN189" s="66"/>
      <c r="BNO189" s="66"/>
      <c r="BNP189" s="66"/>
      <c r="BNQ189" s="66"/>
      <c r="BNR189" s="66"/>
      <c r="BNS189" s="66"/>
      <c r="BNT189" s="66"/>
      <c r="BNU189" s="66"/>
      <c r="BNV189" s="66"/>
      <c r="BNW189" s="66"/>
      <c r="BNX189" s="66"/>
      <c r="BNY189" s="66"/>
      <c r="BNZ189" s="66"/>
      <c r="BOA189" s="66"/>
      <c r="BOB189" s="66"/>
      <c r="BOC189" s="66"/>
      <c r="BOD189" s="66"/>
      <c r="BOE189" s="66"/>
      <c r="BOF189" s="66"/>
      <c r="BOG189" s="66"/>
      <c r="BOH189" s="66"/>
      <c r="BOI189" s="66"/>
      <c r="BOJ189" s="66"/>
      <c r="BOK189" s="66"/>
      <c r="BOL189" s="66"/>
      <c r="BOM189" s="66"/>
      <c r="BON189" s="66"/>
      <c r="BOO189" s="66"/>
      <c r="BOP189" s="66"/>
      <c r="BOQ189" s="66"/>
      <c r="BOR189" s="66"/>
      <c r="BOS189" s="66"/>
      <c r="BOT189" s="66"/>
      <c r="BOU189" s="66"/>
      <c r="BOV189" s="66"/>
      <c r="BOW189" s="66"/>
      <c r="BOX189" s="66"/>
      <c r="BOY189" s="66"/>
      <c r="BOZ189" s="66"/>
      <c r="BPA189" s="66"/>
      <c r="BPB189" s="66"/>
      <c r="BPC189" s="66"/>
      <c r="BPD189" s="66"/>
      <c r="BPE189" s="66"/>
      <c r="BPF189" s="66"/>
      <c r="BPG189" s="66"/>
      <c r="BPH189" s="66"/>
      <c r="BPI189" s="66"/>
      <c r="BPJ189" s="66"/>
      <c r="BPK189" s="66"/>
      <c r="BPL189" s="66"/>
      <c r="BPM189" s="66"/>
      <c r="BPN189" s="66"/>
      <c r="BPO189" s="66"/>
      <c r="BPP189" s="66"/>
      <c r="BPQ189" s="66"/>
      <c r="BPR189" s="66"/>
      <c r="BPS189" s="66"/>
      <c r="BPT189" s="66"/>
      <c r="BPU189" s="66"/>
      <c r="BPV189" s="66"/>
      <c r="BPW189" s="66"/>
      <c r="BPX189" s="66"/>
      <c r="BPY189" s="66"/>
      <c r="BPZ189" s="66"/>
      <c r="BQA189" s="66"/>
      <c r="BQB189" s="66"/>
      <c r="BQC189" s="66"/>
      <c r="BQD189" s="66"/>
      <c r="BQE189" s="66"/>
      <c r="BQF189" s="66"/>
      <c r="BQG189" s="66"/>
      <c r="BQH189" s="66"/>
      <c r="BQI189" s="66"/>
      <c r="BQJ189" s="66"/>
      <c r="BQK189" s="66"/>
      <c r="BQL189" s="66"/>
      <c r="BQM189" s="66"/>
      <c r="BQN189" s="66"/>
      <c r="BQO189" s="66"/>
      <c r="BQP189" s="66"/>
      <c r="BQQ189" s="66"/>
      <c r="BQR189" s="66"/>
      <c r="BQS189" s="66"/>
      <c r="BQT189" s="66"/>
      <c r="BQU189" s="66"/>
      <c r="BQV189" s="66"/>
      <c r="BQW189" s="66"/>
      <c r="BQX189" s="66"/>
      <c r="BQY189" s="66"/>
      <c r="BQZ189" s="66"/>
      <c r="BRA189" s="66"/>
      <c r="BRB189" s="66"/>
      <c r="BRC189" s="66"/>
      <c r="BRD189" s="66"/>
      <c r="BRE189" s="66"/>
      <c r="BRF189" s="66"/>
      <c r="BRG189" s="66"/>
      <c r="BRH189" s="66"/>
      <c r="BRI189" s="66"/>
      <c r="BRJ189" s="66"/>
      <c r="BRK189" s="66"/>
      <c r="BRL189" s="66"/>
      <c r="BRM189" s="66"/>
      <c r="BRN189" s="66"/>
      <c r="BRO189" s="66"/>
      <c r="BRP189" s="66"/>
      <c r="BRQ189" s="66"/>
      <c r="BRR189" s="66"/>
      <c r="BRS189" s="66"/>
      <c r="BRT189" s="66"/>
      <c r="BRU189" s="66"/>
      <c r="BRV189" s="66"/>
      <c r="BRW189" s="66"/>
      <c r="BRX189" s="66"/>
      <c r="BRY189" s="66"/>
      <c r="BRZ189" s="66"/>
      <c r="BSA189" s="66"/>
      <c r="BSB189" s="66"/>
      <c r="BSC189" s="66"/>
      <c r="BSD189" s="66"/>
      <c r="BSE189" s="66"/>
      <c r="BSF189" s="66"/>
      <c r="BSG189" s="66"/>
      <c r="BSH189" s="66"/>
      <c r="BSI189" s="66"/>
      <c r="BSJ189" s="66"/>
      <c r="BSK189" s="66"/>
      <c r="BSL189" s="66"/>
      <c r="BSM189" s="66"/>
      <c r="BSN189" s="66"/>
      <c r="BSO189" s="66"/>
      <c r="BSP189" s="66"/>
      <c r="BSQ189" s="66"/>
      <c r="BSR189" s="66"/>
      <c r="BSS189" s="66"/>
      <c r="BST189" s="66"/>
      <c r="BSU189" s="66"/>
      <c r="BSV189" s="66"/>
      <c r="BSW189" s="66"/>
      <c r="BSX189" s="66"/>
      <c r="BSY189" s="66"/>
      <c r="BSZ189" s="66"/>
      <c r="BTA189" s="66"/>
      <c r="BTB189" s="66"/>
      <c r="BTC189" s="66"/>
      <c r="BTD189" s="66"/>
      <c r="BTE189" s="66"/>
      <c r="BTF189" s="66"/>
      <c r="BTG189" s="66"/>
      <c r="BTH189" s="66"/>
      <c r="BTI189" s="66"/>
      <c r="BTJ189" s="66"/>
      <c r="BTK189" s="66"/>
      <c r="BTL189" s="66"/>
      <c r="BTM189" s="66"/>
      <c r="BTN189" s="66"/>
      <c r="BTO189" s="66"/>
      <c r="BTP189" s="66"/>
      <c r="BTQ189" s="66"/>
      <c r="BTR189" s="66"/>
      <c r="BTS189" s="66"/>
      <c r="BTT189" s="66"/>
      <c r="BTU189" s="66"/>
      <c r="BTV189" s="66"/>
      <c r="BTW189" s="66"/>
      <c r="BTX189" s="66"/>
      <c r="BTY189" s="66"/>
      <c r="BTZ189" s="66"/>
      <c r="BUA189" s="66"/>
      <c r="BUB189" s="66"/>
      <c r="BUC189" s="66"/>
      <c r="BUD189" s="66"/>
      <c r="BUE189" s="66"/>
      <c r="BUF189" s="66"/>
      <c r="BUG189" s="66"/>
      <c r="BUH189" s="66"/>
      <c r="BUI189" s="66"/>
      <c r="BUJ189" s="66"/>
      <c r="BUK189" s="66"/>
      <c r="BUL189" s="66"/>
      <c r="BUM189" s="66"/>
      <c r="BUN189" s="66"/>
      <c r="BUO189" s="66"/>
      <c r="BUP189" s="66"/>
      <c r="BUQ189" s="66"/>
      <c r="BUR189" s="66"/>
      <c r="BUS189" s="66"/>
      <c r="BUT189" s="66"/>
      <c r="BUU189" s="66"/>
      <c r="BUV189" s="66"/>
      <c r="BUW189" s="66"/>
      <c r="BUX189" s="66"/>
      <c r="BUY189" s="66"/>
      <c r="BUZ189" s="66"/>
      <c r="BVA189" s="66"/>
      <c r="BVB189" s="66"/>
      <c r="BVC189" s="66"/>
      <c r="BVD189" s="66"/>
      <c r="BVE189" s="66"/>
      <c r="BVF189" s="66"/>
      <c r="BVG189" s="66"/>
      <c r="BVH189" s="66"/>
      <c r="BVI189" s="66"/>
      <c r="BVJ189" s="66"/>
      <c r="BVK189" s="66"/>
      <c r="BVL189" s="66"/>
      <c r="BVM189" s="66"/>
      <c r="BVN189" s="66"/>
      <c r="BVO189" s="66"/>
      <c r="BVP189" s="66"/>
      <c r="BVQ189" s="66"/>
      <c r="BVR189" s="66"/>
      <c r="BVS189" s="66"/>
      <c r="BVT189" s="66"/>
      <c r="BVU189" s="66"/>
      <c r="BVV189" s="66"/>
      <c r="BVW189" s="66"/>
      <c r="BVX189" s="66"/>
      <c r="BVY189" s="66"/>
      <c r="BVZ189" s="66"/>
      <c r="BWA189" s="66"/>
      <c r="BWB189" s="66"/>
      <c r="BWC189" s="66"/>
      <c r="BWD189" s="66"/>
      <c r="BWE189" s="66"/>
      <c r="BWF189" s="66"/>
      <c r="BWG189" s="66"/>
      <c r="BWH189" s="66"/>
      <c r="BWI189" s="66"/>
      <c r="BWJ189" s="66"/>
      <c r="BWK189" s="66"/>
      <c r="BWL189" s="66"/>
      <c r="BWM189" s="66"/>
      <c r="BWN189" s="66"/>
      <c r="BWO189" s="66"/>
      <c r="BWP189" s="66"/>
      <c r="BWQ189" s="66"/>
      <c r="BWR189" s="66"/>
      <c r="BWS189" s="66"/>
      <c r="BWT189" s="66"/>
      <c r="BWU189" s="66"/>
      <c r="BWV189" s="66"/>
      <c r="BWW189" s="66"/>
      <c r="BWX189" s="66"/>
      <c r="BWY189" s="66"/>
      <c r="BWZ189" s="66"/>
      <c r="BXA189" s="66"/>
      <c r="BXB189" s="66"/>
      <c r="BXC189" s="66"/>
      <c r="BXD189" s="66"/>
      <c r="BXE189" s="66"/>
      <c r="BXF189" s="66"/>
      <c r="BXG189" s="66"/>
      <c r="BXH189" s="66"/>
      <c r="BXI189" s="66"/>
      <c r="BXJ189" s="66"/>
      <c r="BXK189" s="66"/>
      <c r="BXL189" s="66"/>
      <c r="BXM189" s="66"/>
      <c r="BXN189" s="66"/>
      <c r="BXO189" s="66"/>
      <c r="BXP189" s="66"/>
      <c r="BXQ189" s="66"/>
      <c r="BXR189" s="66"/>
      <c r="BXS189" s="66"/>
      <c r="BXT189" s="66"/>
      <c r="BXU189" s="66"/>
      <c r="BXV189" s="66"/>
      <c r="BXW189" s="66"/>
      <c r="BXX189" s="66"/>
      <c r="BXY189" s="66"/>
      <c r="BXZ189" s="66"/>
      <c r="BYA189" s="66"/>
      <c r="BYB189" s="66"/>
      <c r="BYC189" s="66"/>
      <c r="BYD189" s="66"/>
      <c r="BYE189" s="66"/>
      <c r="BYF189" s="66"/>
      <c r="BYG189" s="66"/>
      <c r="BYH189" s="66"/>
      <c r="BYI189" s="66"/>
      <c r="BYJ189" s="66"/>
      <c r="BYK189" s="66"/>
      <c r="BYL189" s="66"/>
      <c r="BYM189" s="66"/>
      <c r="BYN189" s="66"/>
      <c r="BYO189" s="66"/>
      <c r="BYP189" s="66"/>
      <c r="BYQ189" s="66"/>
      <c r="BYR189" s="66"/>
      <c r="BYS189" s="66"/>
      <c r="BYT189" s="66"/>
      <c r="BYU189" s="66"/>
      <c r="BYV189" s="66"/>
      <c r="BYW189" s="66"/>
      <c r="BYX189" s="66"/>
      <c r="BYY189" s="66"/>
      <c r="BYZ189" s="66"/>
      <c r="BZA189" s="66"/>
      <c r="BZB189" s="66"/>
      <c r="BZC189" s="66"/>
      <c r="BZD189" s="66"/>
      <c r="BZE189" s="66"/>
      <c r="BZF189" s="66"/>
      <c r="BZG189" s="66"/>
      <c r="BZH189" s="66"/>
      <c r="BZI189" s="66"/>
      <c r="BZJ189" s="66"/>
      <c r="BZK189" s="66"/>
      <c r="BZL189" s="66"/>
      <c r="BZM189" s="66"/>
      <c r="BZN189" s="66"/>
      <c r="BZO189" s="66"/>
      <c r="BZP189" s="66"/>
      <c r="BZQ189" s="66"/>
      <c r="BZR189" s="66"/>
      <c r="BZS189" s="66"/>
      <c r="BZT189" s="66"/>
      <c r="BZU189" s="66"/>
      <c r="BZV189" s="66"/>
      <c r="BZW189" s="66"/>
      <c r="BZX189" s="66"/>
      <c r="BZY189" s="66"/>
      <c r="BZZ189" s="66"/>
      <c r="CAA189" s="66"/>
      <c r="CAB189" s="66"/>
      <c r="CAC189" s="66"/>
      <c r="CAD189" s="66"/>
      <c r="CAE189" s="66"/>
      <c r="CAF189" s="66"/>
      <c r="CAG189" s="66"/>
      <c r="CAH189" s="66"/>
      <c r="CAI189" s="66"/>
      <c r="CAJ189" s="66"/>
      <c r="CAK189" s="66"/>
      <c r="CAL189" s="66"/>
      <c r="CAM189" s="66"/>
      <c r="CAN189" s="66"/>
      <c r="CAO189" s="66"/>
      <c r="CAP189" s="66"/>
      <c r="CAQ189" s="66"/>
      <c r="CAR189" s="66"/>
      <c r="CAS189" s="66"/>
      <c r="CAT189" s="66"/>
      <c r="CAU189" s="66"/>
      <c r="CAV189" s="66"/>
      <c r="CAW189" s="66"/>
      <c r="CAX189" s="66"/>
      <c r="CAY189" s="66"/>
      <c r="CAZ189" s="66"/>
      <c r="CBA189" s="66"/>
      <c r="CBB189" s="66"/>
      <c r="CBC189" s="66"/>
      <c r="CBD189" s="66"/>
      <c r="CBE189" s="66"/>
      <c r="CBF189" s="66"/>
      <c r="CBG189" s="66"/>
      <c r="CBH189" s="66"/>
      <c r="CBI189" s="66"/>
      <c r="CBJ189" s="66"/>
      <c r="CBK189" s="66"/>
      <c r="CBL189" s="66"/>
      <c r="CBM189" s="66"/>
      <c r="CBN189" s="66"/>
      <c r="CBO189" s="66"/>
      <c r="CBP189" s="66"/>
      <c r="CBQ189" s="66"/>
      <c r="CBR189" s="66"/>
      <c r="CBS189" s="66"/>
      <c r="CBT189" s="66"/>
      <c r="CBU189" s="66"/>
      <c r="CBV189" s="66"/>
      <c r="CBW189" s="66"/>
      <c r="CBX189" s="66"/>
      <c r="CBY189" s="66"/>
      <c r="CBZ189" s="66"/>
      <c r="CCA189" s="66"/>
      <c r="CCB189" s="66"/>
      <c r="CCC189" s="66"/>
      <c r="CCD189" s="66"/>
      <c r="CCE189" s="66"/>
      <c r="CCF189" s="66"/>
      <c r="CCG189" s="66"/>
      <c r="CCH189" s="66"/>
      <c r="CCI189" s="66"/>
      <c r="CCJ189" s="66"/>
      <c r="CCK189" s="66"/>
      <c r="CCL189" s="66"/>
      <c r="CCM189" s="66"/>
      <c r="CCN189" s="66"/>
      <c r="CCO189" s="66"/>
      <c r="CCP189" s="66"/>
      <c r="CCQ189" s="66"/>
      <c r="CCR189" s="66"/>
      <c r="CCS189" s="66"/>
      <c r="CCT189" s="66"/>
      <c r="CCU189" s="66"/>
      <c r="CCV189" s="66"/>
      <c r="CCW189" s="66"/>
      <c r="CCX189" s="66"/>
      <c r="CCY189" s="66"/>
      <c r="CCZ189" s="66"/>
      <c r="CDA189" s="66"/>
      <c r="CDB189" s="66"/>
      <c r="CDC189" s="66"/>
      <c r="CDD189" s="66"/>
      <c r="CDE189" s="66"/>
      <c r="CDF189" s="66"/>
      <c r="CDG189" s="66"/>
      <c r="CDH189" s="66"/>
      <c r="CDI189" s="66"/>
      <c r="CDJ189" s="66"/>
      <c r="CDK189" s="66"/>
      <c r="CDL189" s="66"/>
      <c r="CDM189" s="66"/>
      <c r="CDN189" s="66"/>
      <c r="CDO189" s="66"/>
      <c r="CDP189" s="66"/>
      <c r="CDQ189" s="66"/>
      <c r="CDR189" s="66"/>
      <c r="CDS189" s="66"/>
      <c r="CDT189" s="66"/>
      <c r="CDU189" s="66"/>
      <c r="CDV189" s="66"/>
      <c r="CDW189" s="66"/>
      <c r="CDX189" s="66"/>
      <c r="CDY189" s="66"/>
      <c r="CDZ189" s="66"/>
      <c r="CEA189" s="66"/>
      <c r="CEB189" s="66"/>
      <c r="CEC189" s="66"/>
      <c r="CED189" s="66"/>
      <c r="CEE189" s="66"/>
      <c r="CEF189" s="66"/>
      <c r="CEG189" s="66"/>
      <c r="CEH189" s="66"/>
      <c r="CEI189" s="66"/>
      <c r="CEJ189" s="66"/>
      <c r="CEK189" s="66"/>
      <c r="CEL189" s="66"/>
      <c r="CEM189" s="66"/>
      <c r="CEN189" s="66"/>
      <c r="CEO189" s="66"/>
      <c r="CEP189" s="66"/>
      <c r="CEQ189" s="66"/>
      <c r="CER189" s="66"/>
      <c r="CES189" s="66"/>
      <c r="CET189" s="66"/>
      <c r="CEU189" s="66"/>
      <c r="CEV189" s="66"/>
      <c r="CEW189" s="66"/>
      <c r="CEX189" s="66"/>
      <c r="CEY189" s="66"/>
      <c r="CEZ189" s="66"/>
      <c r="CFA189" s="66"/>
      <c r="CFB189" s="66"/>
      <c r="CFC189" s="66"/>
      <c r="CFD189" s="66"/>
      <c r="CFE189" s="66"/>
      <c r="CFF189" s="66"/>
      <c r="CFG189" s="66"/>
      <c r="CFH189" s="66"/>
      <c r="CFI189" s="66"/>
      <c r="CFJ189" s="66"/>
      <c r="CFK189" s="66"/>
      <c r="CFL189" s="66"/>
      <c r="CFM189" s="66"/>
      <c r="CFN189" s="66"/>
      <c r="CFO189" s="66"/>
      <c r="CFP189" s="66"/>
      <c r="CFQ189" s="66"/>
      <c r="CFR189" s="66"/>
      <c r="CFS189" s="66"/>
      <c r="CFT189" s="66"/>
      <c r="CFU189" s="66"/>
      <c r="CFV189" s="66"/>
      <c r="CFW189" s="66"/>
      <c r="CFX189" s="66"/>
      <c r="CFY189" s="66"/>
      <c r="CFZ189" s="66"/>
      <c r="CGA189" s="66"/>
      <c r="CGB189" s="66"/>
      <c r="CGC189" s="66"/>
      <c r="CGD189" s="66"/>
      <c r="CGE189" s="66"/>
      <c r="CGF189" s="66"/>
      <c r="CGG189" s="66"/>
      <c r="CGH189" s="66"/>
      <c r="CGI189" s="66"/>
      <c r="CGJ189" s="66"/>
      <c r="CGK189" s="66"/>
      <c r="CGL189" s="66"/>
      <c r="CGM189" s="66"/>
      <c r="CGN189" s="66"/>
      <c r="CGO189" s="66"/>
      <c r="CGP189" s="66"/>
      <c r="CGQ189" s="66"/>
      <c r="CGR189" s="66"/>
      <c r="CGS189" s="66"/>
      <c r="CGT189" s="66"/>
      <c r="CGU189" s="66"/>
      <c r="CGV189" s="66"/>
      <c r="CGW189" s="66"/>
      <c r="CGX189" s="66"/>
      <c r="CGY189" s="66"/>
      <c r="CGZ189" s="66"/>
      <c r="CHA189" s="66"/>
      <c r="CHB189" s="66"/>
      <c r="CHC189" s="66"/>
      <c r="CHD189" s="66"/>
      <c r="CHE189" s="66"/>
      <c r="CHF189" s="66"/>
      <c r="CHG189" s="66"/>
      <c r="CHH189" s="66"/>
      <c r="CHI189" s="66"/>
      <c r="CHJ189" s="66"/>
      <c r="CHK189" s="66"/>
      <c r="CHL189" s="66"/>
      <c r="CHM189" s="66"/>
      <c r="CHN189" s="66"/>
      <c r="CHO189" s="66"/>
      <c r="CHP189" s="66"/>
      <c r="CHQ189" s="66"/>
      <c r="CHR189" s="66"/>
      <c r="CHS189" s="66"/>
      <c r="CHT189" s="66"/>
      <c r="CHU189" s="66"/>
      <c r="CHV189" s="66"/>
      <c r="CHW189" s="66"/>
      <c r="CHX189" s="66"/>
      <c r="CHY189" s="66"/>
      <c r="CHZ189" s="66"/>
      <c r="CIA189" s="66"/>
      <c r="CIB189" s="66"/>
      <c r="CIC189" s="66"/>
      <c r="CID189" s="66"/>
      <c r="CIE189" s="66"/>
      <c r="CIF189" s="66"/>
      <c r="CIG189" s="66"/>
      <c r="CIH189" s="66"/>
      <c r="CII189" s="66"/>
      <c r="CIJ189" s="66"/>
      <c r="CIK189" s="66"/>
      <c r="CIL189" s="66"/>
      <c r="CIM189" s="66"/>
      <c r="CIN189" s="66"/>
      <c r="CIO189" s="66"/>
      <c r="CIP189" s="66"/>
      <c r="CIQ189" s="66"/>
      <c r="CIR189" s="66"/>
      <c r="CIS189" s="66"/>
      <c r="CIT189" s="66"/>
      <c r="CIU189" s="66"/>
      <c r="CIV189" s="66"/>
      <c r="CIW189" s="66"/>
      <c r="CIX189" s="66"/>
      <c r="CIY189" s="66"/>
      <c r="CIZ189" s="66"/>
      <c r="CJA189" s="66"/>
      <c r="CJB189" s="66"/>
      <c r="CJC189" s="66"/>
      <c r="CJD189" s="66"/>
      <c r="CJE189" s="66"/>
      <c r="CJF189" s="66"/>
      <c r="CJG189" s="66"/>
      <c r="CJH189" s="66"/>
      <c r="CJI189" s="66"/>
      <c r="CJJ189" s="66"/>
      <c r="CJK189" s="66"/>
      <c r="CJL189" s="66"/>
      <c r="CJM189" s="66"/>
      <c r="CJN189" s="66"/>
      <c r="CJO189" s="66"/>
      <c r="CJP189" s="66"/>
      <c r="CJQ189" s="66"/>
      <c r="CJR189" s="66"/>
      <c r="CJS189" s="66"/>
      <c r="CJT189" s="66"/>
      <c r="CJU189" s="66"/>
      <c r="CJV189" s="66"/>
      <c r="CJW189" s="66"/>
      <c r="CJX189" s="66"/>
      <c r="CJY189" s="66"/>
      <c r="CJZ189" s="66"/>
      <c r="CKA189" s="66"/>
      <c r="CKB189" s="66"/>
      <c r="CKC189" s="66"/>
      <c r="CKD189" s="66"/>
      <c r="CKE189" s="66"/>
      <c r="CKF189" s="66"/>
      <c r="CKG189" s="66"/>
      <c r="CKH189" s="66"/>
      <c r="CKI189" s="66"/>
      <c r="CKJ189" s="66"/>
      <c r="CKK189" s="66"/>
      <c r="CKL189" s="66"/>
      <c r="CKM189" s="66"/>
      <c r="CKN189" s="66"/>
      <c r="CKO189" s="66"/>
      <c r="CKP189" s="66"/>
      <c r="CKQ189" s="66"/>
      <c r="CKR189" s="66"/>
      <c r="CKS189" s="66"/>
      <c r="CKT189" s="66"/>
      <c r="CKU189" s="66"/>
      <c r="CKV189" s="66"/>
      <c r="CKW189" s="66"/>
      <c r="CKX189" s="66"/>
      <c r="CKY189" s="66"/>
      <c r="CKZ189" s="66"/>
      <c r="CLA189" s="66"/>
      <c r="CLB189" s="66"/>
      <c r="CLC189" s="66"/>
      <c r="CLD189" s="66"/>
      <c r="CLE189" s="66"/>
      <c r="CLF189" s="66"/>
      <c r="CLG189" s="66"/>
      <c r="CLH189" s="66"/>
      <c r="CLI189" s="66"/>
      <c r="CLJ189" s="66"/>
      <c r="CLK189" s="66"/>
      <c r="CLL189" s="66"/>
      <c r="CLM189" s="66"/>
      <c r="CLN189" s="66"/>
      <c r="CLO189" s="66"/>
      <c r="CLP189" s="66"/>
      <c r="CLQ189" s="66"/>
      <c r="CLR189" s="66"/>
      <c r="CLS189" s="66"/>
      <c r="CLT189" s="66"/>
      <c r="CLU189" s="66"/>
      <c r="CLV189" s="66"/>
      <c r="CLW189" s="66"/>
      <c r="CLX189" s="66"/>
      <c r="CLY189" s="66"/>
      <c r="CLZ189" s="66"/>
      <c r="CMA189" s="66"/>
      <c r="CMB189" s="66"/>
      <c r="CMC189" s="66"/>
      <c r="CMD189" s="66"/>
      <c r="CME189" s="66"/>
      <c r="CMF189" s="66"/>
      <c r="CMG189" s="66"/>
      <c r="CMH189" s="66"/>
      <c r="CMI189" s="66"/>
      <c r="CMJ189" s="66"/>
      <c r="CMK189" s="66"/>
      <c r="CML189" s="66"/>
      <c r="CMM189" s="66"/>
      <c r="CMN189" s="66"/>
      <c r="CMO189" s="66"/>
      <c r="CMP189" s="66"/>
      <c r="CMQ189" s="66"/>
      <c r="CMR189" s="66"/>
      <c r="CMS189" s="66"/>
      <c r="CMT189" s="66"/>
      <c r="CMU189" s="66"/>
      <c r="CMV189" s="66"/>
      <c r="CMW189" s="66"/>
      <c r="CMX189" s="66"/>
      <c r="CMY189" s="66"/>
      <c r="CMZ189" s="66"/>
      <c r="CNA189" s="66"/>
      <c r="CNB189" s="66"/>
      <c r="CNC189" s="66"/>
      <c r="CND189" s="66"/>
      <c r="CNE189" s="66"/>
      <c r="CNF189" s="66"/>
      <c r="CNG189" s="66"/>
      <c r="CNH189" s="66"/>
      <c r="CNI189" s="66"/>
      <c r="CNJ189" s="66"/>
      <c r="CNK189" s="66"/>
      <c r="CNL189" s="66"/>
      <c r="CNM189" s="66"/>
      <c r="CNN189" s="66"/>
      <c r="CNO189" s="66"/>
      <c r="CNP189" s="66"/>
      <c r="CNQ189" s="66"/>
      <c r="CNR189" s="66"/>
      <c r="CNS189" s="66"/>
      <c r="CNT189" s="66"/>
      <c r="CNU189" s="66"/>
      <c r="CNV189" s="66"/>
      <c r="CNW189" s="66"/>
      <c r="CNX189" s="66"/>
      <c r="CNY189" s="66"/>
      <c r="CNZ189" s="66"/>
      <c r="COA189" s="66"/>
      <c r="COB189" s="66"/>
      <c r="COC189" s="66"/>
      <c r="COD189" s="66"/>
      <c r="COE189" s="66"/>
      <c r="COF189" s="66"/>
      <c r="COG189" s="66"/>
      <c r="COH189" s="66"/>
      <c r="COI189" s="66"/>
      <c r="COJ189" s="66"/>
      <c r="COK189" s="66"/>
      <c r="COL189" s="66"/>
      <c r="COM189" s="66"/>
      <c r="CON189" s="66"/>
      <c r="COO189" s="66"/>
      <c r="COP189" s="66"/>
      <c r="COQ189" s="66"/>
      <c r="COR189" s="66"/>
      <c r="COS189" s="66"/>
      <c r="COT189" s="66"/>
      <c r="COU189" s="66"/>
      <c r="COV189" s="66"/>
      <c r="COW189" s="66"/>
      <c r="COX189" s="66"/>
      <c r="COY189" s="66"/>
      <c r="COZ189" s="66"/>
      <c r="CPA189" s="66"/>
      <c r="CPB189" s="66"/>
      <c r="CPC189" s="66"/>
      <c r="CPD189" s="66"/>
      <c r="CPE189" s="66"/>
      <c r="CPF189" s="66"/>
      <c r="CPG189" s="66"/>
      <c r="CPH189" s="66"/>
      <c r="CPI189" s="66"/>
      <c r="CPJ189" s="66"/>
      <c r="CPK189" s="66"/>
      <c r="CPL189" s="66"/>
      <c r="CPM189" s="66"/>
      <c r="CPN189" s="66"/>
      <c r="CPO189" s="66"/>
      <c r="CPP189" s="66"/>
      <c r="CPQ189" s="66"/>
      <c r="CPR189" s="66"/>
      <c r="CPS189" s="66"/>
      <c r="CPT189" s="66"/>
      <c r="CPU189" s="66"/>
      <c r="CPV189" s="66"/>
      <c r="CPW189" s="66"/>
      <c r="CPX189" s="66"/>
      <c r="CPY189" s="66"/>
      <c r="CPZ189" s="66"/>
      <c r="CQA189" s="66"/>
      <c r="CQB189" s="66"/>
      <c r="CQC189" s="66"/>
      <c r="CQD189" s="66"/>
      <c r="CQE189" s="66"/>
      <c r="CQF189" s="66"/>
      <c r="CQG189" s="66"/>
      <c r="CQH189" s="66"/>
      <c r="CQI189" s="66"/>
      <c r="CQJ189" s="66"/>
      <c r="CQK189" s="66"/>
      <c r="CQL189" s="66"/>
      <c r="CQM189" s="66"/>
      <c r="CQN189" s="66"/>
      <c r="CQO189" s="66"/>
      <c r="CQP189" s="66"/>
      <c r="CQQ189" s="66"/>
      <c r="CQR189" s="66"/>
      <c r="CQS189" s="66"/>
      <c r="CQT189" s="66"/>
      <c r="CQU189" s="66"/>
      <c r="CQV189" s="66"/>
      <c r="CQW189" s="66"/>
      <c r="CQX189" s="66"/>
      <c r="CQY189" s="66"/>
      <c r="CQZ189" s="66"/>
      <c r="CRA189" s="66"/>
      <c r="CRB189" s="66"/>
      <c r="CRC189" s="66"/>
      <c r="CRD189" s="66"/>
      <c r="CRE189" s="66"/>
      <c r="CRF189" s="66"/>
      <c r="CRG189" s="66"/>
      <c r="CRH189" s="66"/>
      <c r="CRI189" s="66"/>
      <c r="CRJ189" s="66"/>
      <c r="CRK189" s="66"/>
      <c r="CRL189" s="66"/>
      <c r="CRM189" s="66"/>
      <c r="CRN189" s="66"/>
      <c r="CRO189" s="66"/>
      <c r="CRP189" s="66"/>
      <c r="CRQ189" s="66"/>
      <c r="CRR189" s="66"/>
      <c r="CRS189" s="66"/>
      <c r="CRT189" s="66"/>
      <c r="CRU189" s="66"/>
      <c r="CRV189" s="66"/>
      <c r="CRW189" s="66"/>
      <c r="CRX189" s="66"/>
      <c r="CRY189" s="66"/>
      <c r="CRZ189" s="66"/>
      <c r="CSA189" s="66"/>
      <c r="CSB189" s="66"/>
      <c r="CSC189" s="66"/>
      <c r="CSD189" s="66"/>
      <c r="CSE189" s="66"/>
      <c r="CSF189" s="66"/>
      <c r="CSG189" s="66"/>
      <c r="CSH189" s="66"/>
      <c r="CSI189" s="66"/>
      <c r="CSJ189" s="66"/>
      <c r="CSK189" s="66"/>
      <c r="CSL189" s="66"/>
      <c r="CSM189" s="66"/>
      <c r="CSN189" s="66"/>
      <c r="CSO189" s="66"/>
      <c r="CSP189" s="66"/>
      <c r="CSQ189" s="66"/>
      <c r="CSR189" s="66"/>
      <c r="CSS189" s="66"/>
      <c r="CST189" s="66"/>
      <c r="CSU189" s="66"/>
      <c r="CSV189" s="66"/>
      <c r="CSW189" s="66"/>
      <c r="CSX189" s="66"/>
      <c r="CSY189" s="66"/>
      <c r="CSZ189" s="66"/>
      <c r="CTA189" s="66"/>
      <c r="CTB189" s="66"/>
      <c r="CTC189" s="66"/>
      <c r="CTD189" s="66"/>
      <c r="CTE189" s="66"/>
      <c r="CTF189" s="66"/>
      <c r="CTG189" s="66"/>
      <c r="CTH189" s="66"/>
      <c r="CTI189" s="66"/>
      <c r="CTJ189" s="66"/>
      <c r="CTK189" s="66"/>
      <c r="CTL189" s="66"/>
      <c r="CTM189" s="66"/>
      <c r="CTN189" s="66"/>
      <c r="CTO189" s="66"/>
      <c r="CTP189" s="66"/>
      <c r="CTQ189" s="66"/>
      <c r="CTR189" s="66"/>
      <c r="CTS189" s="66"/>
      <c r="CTT189" s="66"/>
      <c r="CTU189" s="66"/>
      <c r="CTV189" s="66"/>
      <c r="CTW189" s="66"/>
      <c r="CTX189" s="66"/>
      <c r="CTY189" s="66"/>
      <c r="CTZ189" s="66"/>
      <c r="CUA189" s="66"/>
      <c r="CUB189" s="66"/>
      <c r="CUC189" s="66"/>
      <c r="CUD189" s="66"/>
      <c r="CUE189" s="66"/>
      <c r="CUF189" s="66"/>
      <c r="CUG189" s="66"/>
      <c r="CUH189" s="66"/>
      <c r="CUI189" s="66"/>
      <c r="CUJ189" s="66"/>
      <c r="CUK189" s="66"/>
      <c r="CUL189" s="66"/>
      <c r="CUM189" s="66"/>
      <c r="CUN189" s="66"/>
      <c r="CUO189" s="66"/>
      <c r="CUP189" s="66"/>
      <c r="CUQ189" s="66"/>
      <c r="CUR189" s="66"/>
      <c r="CUS189" s="66"/>
      <c r="CUT189" s="66"/>
      <c r="CUU189" s="66"/>
      <c r="CUV189" s="66"/>
      <c r="CUW189" s="66"/>
      <c r="CUX189" s="66"/>
      <c r="CUY189" s="66"/>
      <c r="CUZ189" s="66"/>
      <c r="CVA189" s="66"/>
      <c r="CVB189" s="66"/>
      <c r="CVC189" s="66"/>
      <c r="CVD189" s="66"/>
      <c r="CVE189" s="66"/>
      <c r="CVF189" s="66"/>
      <c r="CVG189" s="66"/>
      <c r="CVH189" s="66"/>
      <c r="CVI189" s="66"/>
      <c r="CVJ189" s="66"/>
      <c r="CVK189" s="66"/>
      <c r="CVL189" s="66"/>
      <c r="CVM189" s="66"/>
      <c r="CVN189" s="66"/>
      <c r="CVO189" s="66"/>
      <c r="CVP189" s="66"/>
      <c r="CVQ189" s="66"/>
      <c r="CVR189" s="66"/>
      <c r="CVS189" s="66"/>
      <c r="CVT189" s="66"/>
      <c r="CVU189" s="66"/>
      <c r="CVV189" s="66"/>
      <c r="CVW189" s="66"/>
      <c r="CVX189" s="66"/>
      <c r="CVY189" s="66"/>
      <c r="CVZ189" s="66"/>
      <c r="CWA189" s="66"/>
      <c r="CWB189" s="66"/>
      <c r="CWC189" s="66"/>
      <c r="CWD189" s="66"/>
      <c r="CWE189" s="66"/>
      <c r="CWF189" s="66"/>
      <c r="CWG189" s="66"/>
      <c r="CWH189" s="66"/>
      <c r="CWI189" s="66"/>
      <c r="CWJ189" s="66"/>
      <c r="CWK189" s="66"/>
      <c r="CWL189" s="66"/>
      <c r="CWM189" s="66"/>
      <c r="CWN189" s="66"/>
      <c r="CWO189" s="66"/>
      <c r="CWP189" s="66"/>
      <c r="CWQ189" s="66"/>
      <c r="CWR189" s="66"/>
      <c r="CWS189" s="66"/>
      <c r="CWT189" s="66"/>
      <c r="CWU189" s="66"/>
      <c r="CWV189" s="66"/>
      <c r="CWW189" s="66"/>
      <c r="CWX189" s="66"/>
      <c r="CWY189" s="66"/>
      <c r="CWZ189" s="66"/>
      <c r="CXA189" s="66"/>
      <c r="CXB189" s="66"/>
      <c r="CXC189" s="66"/>
      <c r="CXD189" s="66"/>
      <c r="CXE189" s="66"/>
      <c r="CXF189" s="66"/>
      <c r="CXG189" s="66"/>
      <c r="CXH189" s="66"/>
      <c r="CXI189" s="66"/>
      <c r="CXJ189" s="66"/>
      <c r="CXK189" s="66"/>
      <c r="CXL189" s="66"/>
      <c r="CXM189" s="66"/>
      <c r="CXN189" s="66"/>
      <c r="CXO189" s="66"/>
      <c r="CXP189" s="66"/>
      <c r="CXQ189" s="66"/>
      <c r="CXR189" s="66"/>
      <c r="CXS189" s="66"/>
      <c r="CXT189" s="66"/>
      <c r="CXU189" s="66"/>
      <c r="CXV189" s="66"/>
      <c r="CXW189" s="66"/>
      <c r="CXX189" s="66"/>
      <c r="CXY189" s="66"/>
      <c r="CXZ189" s="66"/>
      <c r="CYA189" s="66"/>
      <c r="CYB189" s="66"/>
      <c r="CYC189" s="66"/>
      <c r="CYD189" s="66"/>
      <c r="CYE189" s="66"/>
      <c r="CYF189" s="66"/>
      <c r="CYG189" s="66"/>
      <c r="CYH189" s="66"/>
      <c r="CYI189" s="66"/>
      <c r="CYJ189" s="66"/>
      <c r="CYK189" s="66"/>
      <c r="CYL189" s="66"/>
      <c r="CYM189" s="66"/>
      <c r="CYN189" s="66"/>
      <c r="CYO189" s="66"/>
      <c r="CYP189" s="66"/>
      <c r="CYQ189" s="66"/>
      <c r="CYR189" s="66"/>
      <c r="CYS189" s="66"/>
      <c r="CYT189" s="66"/>
      <c r="CYU189" s="66"/>
      <c r="CYV189" s="66"/>
      <c r="CYW189" s="66"/>
      <c r="CYX189" s="66"/>
      <c r="CYY189" s="66"/>
      <c r="CYZ189" s="66"/>
      <c r="CZA189" s="66"/>
      <c r="CZB189" s="66"/>
      <c r="CZC189" s="66"/>
      <c r="CZD189" s="66"/>
      <c r="CZE189" s="66"/>
      <c r="CZF189" s="66"/>
      <c r="CZG189" s="66"/>
      <c r="CZH189" s="66"/>
      <c r="CZI189" s="66"/>
      <c r="CZJ189" s="66"/>
      <c r="CZK189" s="66"/>
      <c r="CZL189" s="66"/>
      <c r="CZM189" s="66"/>
      <c r="CZN189" s="66"/>
      <c r="CZO189" s="66"/>
      <c r="CZP189" s="66"/>
      <c r="CZQ189" s="66"/>
      <c r="CZR189" s="66"/>
      <c r="CZS189" s="66"/>
      <c r="CZT189" s="66"/>
      <c r="CZU189" s="66"/>
      <c r="CZV189" s="66"/>
      <c r="CZW189" s="66"/>
      <c r="CZX189" s="66"/>
      <c r="CZY189" s="66"/>
      <c r="CZZ189" s="66"/>
      <c r="DAA189" s="66"/>
      <c r="DAB189" s="66"/>
      <c r="DAC189" s="66"/>
      <c r="DAD189" s="66"/>
      <c r="DAE189" s="66"/>
      <c r="DAF189" s="66"/>
      <c r="DAG189" s="66"/>
      <c r="DAH189" s="66"/>
      <c r="DAI189" s="66"/>
      <c r="DAJ189" s="66"/>
      <c r="DAK189" s="66"/>
      <c r="DAL189" s="66"/>
      <c r="DAM189" s="66"/>
      <c r="DAN189" s="66"/>
      <c r="DAO189" s="66"/>
      <c r="DAP189" s="66"/>
      <c r="DAQ189" s="66"/>
      <c r="DAR189" s="66"/>
      <c r="DAS189" s="66"/>
      <c r="DAT189" s="66"/>
      <c r="DAU189" s="66"/>
      <c r="DAV189" s="66"/>
      <c r="DAW189" s="66"/>
      <c r="DAX189" s="66"/>
      <c r="DAY189" s="66"/>
      <c r="DAZ189" s="66"/>
      <c r="DBA189" s="66"/>
      <c r="DBB189" s="66"/>
      <c r="DBC189" s="66"/>
      <c r="DBD189" s="66"/>
      <c r="DBE189" s="66"/>
      <c r="DBF189" s="66"/>
      <c r="DBG189" s="66"/>
      <c r="DBH189" s="66"/>
      <c r="DBI189" s="66"/>
      <c r="DBJ189" s="66"/>
      <c r="DBK189" s="66"/>
      <c r="DBL189" s="66"/>
      <c r="DBM189" s="66"/>
      <c r="DBN189" s="66"/>
      <c r="DBO189" s="66"/>
      <c r="DBP189" s="66"/>
      <c r="DBQ189" s="66"/>
      <c r="DBR189" s="66"/>
      <c r="DBS189" s="66"/>
      <c r="DBT189" s="66"/>
      <c r="DBU189" s="66"/>
      <c r="DBV189" s="66"/>
      <c r="DBW189" s="66"/>
      <c r="DBX189" s="66"/>
      <c r="DBY189" s="66"/>
      <c r="DBZ189" s="66"/>
      <c r="DCA189" s="66"/>
      <c r="DCB189" s="66"/>
      <c r="DCC189" s="66"/>
      <c r="DCD189" s="66"/>
      <c r="DCE189" s="66"/>
      <c r="DCF189" s="66"/>
      <c r="DCG189" s="66"/>
      <c r="DCH189" s="66"/>
      <c r="DCI189" s="66"/>
      <c r="DCJ189" s="66"/>
      <c r="DCK189" s="66"/>
      <c r="DCL189" s="66"/>
      <c r="DCM189" s="66"/>
      <c r="DCN189" s="66"/>
      <c r="DCO189" s="66"/>
      <c r="DCP189" s="66"/>
      <c r="DCQ189" s="66"/>
      <c r="DCR189" s="66"/>
      <c r="DCS189" s="66"/>
      <c r="DCT189" s="66"/>
      <c r="DCU189" s="66"/>
      <c r="DCV189" s="66"/>
      <c r="DCW189" s="66"/>
      <c r="DCX189" s="66"/>
      <c r="DCY189" s="66"/>
      <c r="DCZ189" s="66"/>
      <c r="DDA189" s="66"/>
      <c r="DDB189" s="66"/>
      <c r="DDC189" s="66"/>
      <c r="DDD189" s="66"/>
      <c r="DDE189" s="66"/>
      <c r="DDF189" s="66"/>
      <c r="DDG189" s="66"/>
      <c r="DDH189" s="66"/>
      <c r="DDI189" s="66"/>
      <c r="DDJ189" s="66"/>
      <c r="DDK189" s="66"/>
      <c r="DDL189" s="66"/>
      <c r="DDM189" s="66"/>
      <c r="DDN189" s="66"/>
      <c r="DDO189" s="66"/>
      <c r="DDP189" s="66"/>
      <c r="DDQ189" s="66"/>
      <c r="DDR189" s="66"/>
      <c r="DDS189" s="66"/>
      <c r="DDT189" s="66"/>
      <c r="DDU189" s="66"/>
      <c r="DDV189" s="66"/>
      <c r="DDW189" s="66"/>
      <c r="DDX189" s="66"/>
      <c r="DDY189" s="66"/>
      <c r="DDZ189" s="66"/>
      <c r="DEA189" s="66"/>
      <c r="DEB189" s="66"/>
      <c r="DEC189" s="66"/>
      <c r="DED189" s="66"/>
      <c r="DEE189" s="66"/>
      <c r="DEF189" s="66"/>
      <c r="DEG189" s="66"/>
      <c r="DEH189" s="66"/>
      <c r="DEI189" s="66"/>
      <c r="DEJ189" s="66"/>
      <c r="DEK189" s="66"/>
      <c r="DEL189" s="66"/>
      <c r="DEM189" s="66"/>
      <c r="DEN189" s="66"/>
      <c r="DEO189" s="66"/>
      <c r="DEP189" s="66"/>
      <c r="DEQ189" s="66"/>
      <c r="DER189" s="66"/>
      <c r="DES189" s="66"/>
      <c r="DET189" s="66"/>
      <c r="DEU189" s="66"/>
      <c r="DEV189" s="66"/>
      <c r="DEW189" s="66"/>
      <c r="DEX189" s="66"/>
      <c r="DEY189" s="66"/>
      <c r="DEZ189" s="66"/>
      <c r="DFA189" s="66"/>
      <c r="DFB189" s="66"/>
      <c r="DFC189" s="66"/>
      <c r="DFD189" s="66"/>
      <c r="DFE189" s="66"/>
      <c r="DFF189" s="66"/>
      <c r="DFG189" s="66"/>
      <c r="DFH189" s="66"/>
      <c r="DFI189" s="66"/>
      <c r="DFJ189" s="66"/>
      <c r="DFK189" s="66"/>
      <c r="DFL189" s="66"/>
      <c r="DFM189" s="66"/>
      <c r="DFN189" s="66"/>
      <c r="DFO189" s="66"/>
      <c r="DFP189" s="66"/>
      <c r="DFQ189" s="66"/>
      <c r="DFR189" s="66"/>
      <c r="DFS189" s="66"/>
      <c r="DFT189" s="66"/>
      <c r="DFU189" s="66"/>
      <c r="DFV189" s="66"/>
      <c r="DFW189" s="66"/>
      <c r="DFX189" s="66"/>
      <c r="DFY189" s="66"/>
      <c r="DFZ189" s="66"/>
      <c r="DGA189" s="66"/>
      <c r="DGB189" s="66"/>
      <c r="DGC189" s="66"/>
      <c r="DGD189" s="66"/>
      <c r="DGE189" s="66"/>
      <c r="DGF189" s="66"/>
      <c r="DGG189" s="66"/>
      <c r="DGH189" s="66"/>
      <c r="DGI189" s="66"/>
      <c r="DGJ189" s="66"/>
      <c r="DGK189" s="66"/>
      <c r="DGL189" s="66"/>
      <c r="DGM189" s="66"/>
      <c r="DGN189" s="66"/>
      <c r="DGO189" s="66"/>
      <c r="DGP189" s="66"/>
      <c r="DGQ189" s="66"/>
      <c r="DGR189" s="66"/>
      <c r="DGS189" s="66"/>
      <c r="DGT189" s="66"/>
      <c r="DGU189" s="66"/>
      <c r="DGV189" s="66"/>
      <c r="DGW189" s="66"/>
      <c r="DGX189" s="66"/>
      <c r="DGY189" s="66"/>
      <c r="DGZ189" s="66"/>
      <c r="DHA189" s="66"/>
      <c r="DHB189" s="66"/>
      <c r="DHC189" s="66"/>
      <c r="DHD189" s="66"/>
      <c r="DHE189" s="66"/>
      <c r="DHF189" s="66"/>
      <c r="DHG189" s="66"/>
      <c r="DHH189" s="66"/>
      <c r="DHI189" s="66"/>
      <c r="DHJ189" s="66"/>
      <c r="DHK189" s="66"/>
      <c r="DHL189" s="66"/>
      <c r="DHM189" s="66"/>
      <c r="DHN189" s="66"/>
      <c r="DHO189" s="66"/>
      <c r="DHP189" s="66"/>
      <c r="DHQ189" s="66"/>
      <c r="DHR189" s="66"/>
      <c r="DHS189" s="66"/>
      <c r="DHT189" s="66"/>
      <c r="DHU189" s="66"/>
      <c r="DHV189" s="66"/>
      <c r="DHW189" s="66"/>
      <c r="DHX189" s="66"/>
      <c r="DHY189" s="66"/>
      <c r="DHZ189" s="66"/>
      <c r="DIA189" s="66"/>
      <c r="DIB189" s="66"/>
      <c r="DIC189" s="66"/>
      <c r="DID189" s="66"/>
      <c r="DIE189" s="66"/>
      <c r="DIF189" s="66"/>
      <c r="DIG189" s="66"/>
      <c r="DIH189" s="66"/>
      <c r="DII189" s="66"/>
      <c r="DIJ189" s="66"/>
      <c r="DIK189" s="66"/>
      <c r="DIL189" s="66"/>
      <c r="DIM189" s="66"/>
      <c r="DIN189" s="66"/>
      <c r="DIO189" s="66"/>
      <c r="DIP189" s="66"/>
      <c r="DIQ189" s="66"/>
      <c r="DIR189" s="66"/>
      <c r="DIS189" s="66"/>
      <c r="DIT189" s="66"/>
      <c r="DIU189" s="66"/>
      <c r="DIV189" s="66"/>
      <c r="DIW189" s="66"/>
      <c r="DIX189" s="66"/>
      <c r="DIY189" s="66"/>
      <c r="DIZ189" s="66"/>
      <c r="DJA189" s="66"/>
      <c r="DJB189" s="66"/>
      <c r="DJC189" s="66"/>
      <c r="DJD189" s="66"/>
      <c r="DJE189" s="66"/>
      <c r="DJF189" s="66"/>
      <c r="DJG189" s="66"/>
      <c r="DJH189" s="66"/>
      <c r="DJI189" s="66"/>
      <c r="DJJ189" s="66"/>
      <c r="DJK189" s="66"/>
      <c r="DJL189" s="66"/>
      <c r="DJM189" s="66"/>
      <c r="DJN189" s="66"/>
      <c r="DJO189" s="66"/>
      <c r="DJP189" s="66"/>
      <c r="DJQ189" s="66"/>
      <c r="DJR189" s="66"/>
      <c r="DJS189" s="66"/>
      <c r="DJT189" s="66"/>
      <c r="DJU189" s="66"/>
      <c r="DJV189" s="66"/>
      <c r="DJW189" s="66"/>
      <c r="DJX189" s="66"/>
      <c r="DJY189" s="66"/>
      <c r="DJZ189" s="66"/>
      <c r="DKA189" s="66"/>
      <c r="DKB189" s="66"/>
      <c r="DKC189" s="66"/>
      <c r="DKD189" s="66"/>
      <c r="DKE189" s="66"/>
      <c r="DKF189" s="66"/>
      <c r="DKG189" s="66"/>
      <c r="DKH189" s="66"/>
      <c r="DKI189" s="66"/>
      <c r="DKJ189" s="66"/>
      <c r="DKK189" s="66"/>
      <c r="DKL189" s="66"/>
      <c r="DKM189" s="66"/>
      <c r="DKN189" s="66"/>
      <c r="DKO189" s="66"/>
      <c r="DKP189" s="66"/>
      <c r="DKQ189" s="66"/>
      <c r="DKR189" s="66"/>
      <c r="DKS189" s="66"/>
      <c r="DKT189" s="66"/>
      <c r="DKU189" s="66"/>
      <c r="DKV189" s="66"/>
      <c r="DKW189" s="66"/>
      <c r="DKX189" s="66"/>
      <c r="DKY189" s="66"/>
      <c r="DKZ189" s="66"/>
      <c r="DLA189" s="66"/>
      <c r="DLB189" s="66"/>
      <c r="DLC189" s="66"/>
      <c r="DLD189" s="66"/>
      <c r="DLE189" s="66"/>
      <c r="DLF189" s="66"/>
      <c r="DLG189" s="66"/>
      <c r="DLH189" s="66"/>
      <c r="DLI189" s="66"/>
      <c r="DLJ189" s="66"/>
      <c r="DLK189" s="66"/>
      <c r="DLL189" s="66"/>
      <c r="DLM189" s="66"/>
      <c r="DLN189" s="66"/>
      <c r="DLO189" s="66"/>
      <c r="DLP189" s="66"/>
      <c r="DLQ189" s="66"/>
      <c r="DLR189" s="66"/>
      <c r="DLS189" s="66"/>
      <c r="DLT189" s="66"/>
      <c r="DLU189" s="66"/>
      <c r="DLV189" s="66"/>
      <c r="DLW189" s="66"/>
      <c r="DLX189" s="66"/>
      <c r="DLY189" s="66"/>
      <c r="DLZ189" s="66"/>
      <c r="DMA189" s="66"/>
      <c r="DMB189" s="66"/>
      <c r="DMC189" s="66"/>
      <c r="DMD189" s="66"/>
      <c r="DME189" s="66"/>
      <c r="DMF189" s="66"/>
      <c r="DMG189" s="66"/>
      <c r="DMH189" s="66"/>
      <c r="DMI189" s="66"/>
      <c r="DMJ189" s="66"/>
      <c r="DMK189" s="66"/>
      <c r="DML189" s="66"/>
      <c r="DMM189" s="66"/>
      <c r="DMN189" s="66"/>
      <c r="DMO189" s="66"/>
      <c r="DMP189" s="66"/>
      <c r="DMQ189" s="66"/>
      <c r="DMR189" s="66"/>
      <c r="DMS189" s="66"/>
      <c r="DMT189" s="66"/>
      <c r="DMU189" s="66"/>
      <c r="DMV189" s="66"/>
      <c r="DMW189" s="66"/>
      <c r="DMX189" s="66"/>
      <c r="DMY189" s="66"/>
      <c r="DMZ189" s="66"/>
      <c r="DNA189" s="66"/>
      <c r="DNB189" s="66"/>
      <c r="DNC189" s="66"/>
      <c r="DND189" s="66"/>
      <c r="DNE189" s="66"/>
      <c r="DNF189" s="66"/>
      <c r="DNG189" s="66"/>
      <c r="DNH189" s="66"/>
      <c r="DNI189" s="66"/>
      <c r="DNJ189" s="66"/>
      <c r="DNK189" s="66"/>
      <c r="DNL189" s="66"/>
      <c r="DNM189" s="66"/>
      <c r="DNN189" s="66"/>
      <c r="DNO189" s="66"/>
      <c r="DNP189" s="66"/>
      <c r="DNQ189" s="66"/>
      <c r="DNR189" s="66"/>
      <c r="DNS189" s="66"/>
      <c r="DNT189" s="66"/>
      <c r="DNU189" s="66"/>
      <c r="DNV189" s="66"/>
      <c r="DNW189" s="66"/>
      <c r="DNX189" s="66"/>
      <c r="DNY189" s="66"/>
      <c r="DNZ189" s="66"/>
      <c r="DOA189" s="66"/>
      <c r="DOB189" s="66"/>
      <c r="DOC189" s="66"/>
      <c r="DOD189" s="66"/>
      <c r="DOE189" s="66"/>
      <c r="DOF189" s="66"/>
      <c r="DOG189" s="66"/>
      <c r="DOH189" s="66"/>
      <c r="DOI189" s="66"/>
      <c r="DOJ189" s="66"/>
      <c r="DOK189" s="66"/>
      <c r="DOL189" s="66"/>
      <c r="DOM189" s="66"/>
      <c r="DON189" s="66"/>
      <c r="DOO189" s="66"/>
      <c r="DOP189" s="66"/>
      <c r="DOQ189" s="66"/>
      <c r="DOR189" s="66"/>
      <c r="DOS189" s="66"/>
      <c r="DOT189" s="66"/>
      <c r="DOU189" s="66"/>
      <c r="DOV189" s="66"/>
      <c r="DOW189" s="66"/>
      <c r="DOX189" s="66"/>
      <c r="DOY189" s="66"/>
      <c r="DOZ189" s="66"/>
      <c r="DPA189" s="66"/>
      <c r="DPB189" s="66"/>
      <c r="DPC189" s="66"/>
      <c r="DPD189" s="66"/>
      <c r="DPE189" s="66"/>
      <c r="DPF189" s="66"/>
      <c r="DPG189" s="66"/>
      <c r="DPH189" s="66"/>
      <c r="DPI189" s="66"/>
      <c r="DPJ189" s="66"/>
      <c r="DPK189" s="66"/>
      <c r="DPL189" s="66"/>
      <c r="DPM189" s="66"/>
      <c r="DPN189" s="66"/>
      <c r="DPO189" s="66"/>
      <c r="DPP189" s="66"/>
      <c r="DPQ189" s="66"/>
      <c r="DPR189" s="66"/>
      <c r="DPS189" s="66"/>
      <c r="DPT189" s="66"/>
      <c r="DPU189" s="66"/>
      <c r="DPV189" s="66"/>
      <c r="DPW189" s="66"/>
      <c r="DPX189" s="66"/>
      <c r="DPY189" s="66"/>
      <c r="DPZ189" s="66"/>
      <c r="DQA189" s="66"/>
      <c r="DQB189" s="66"/>
      <c r="DQC189" s="66"/>
      <c r="DQD189" s="66"/>
      <c r="DQE189" s="66"/>
      <c r="DQF189" s="66"/>
      <c r="DQG189" s="66"/>
      <c r="DQH189" s="66"/>
      <c r="DQI189" s="66"/>
      <c r="DQJ189" s="66"/>
      <c r="DQK189" s="66"/>
      <c r="DQL189" s="66"/>
      <c r="DQM189" s="66"/>
      <c r="DQN189" s="66"/>
      <c r="DQO189" s="66"/>
      <c r="DQP189" s="66"/>
      <c r="DQQ189" s="66"/>
      <c r="DQR189" s="66"/>
      <c r="DQS189" s="66"/>
      <c r="DQT189" s="66"/>
      <c r="DQU189" s="66"/>
      <c r="DQV189" s="66"/>
      <c r="DQW189" s="66"/>
      <c r="DQX189" s="66"/>
      <c r="DQY189" s="66"/>
      <c r="DQZ189" s="66"/>
      <c r="DRA189" s="66"/>
      <c r="DRB189" s="66"/>
      <c r="DRC189" s="66"/>
      <c r="DRD189" s="66"/>
      <c r="DRE189" s="66"/>
      <c r="DRF189" s="66"/>
      <c r="DRG189" s="66"/>
      <c r="DRH189" s="66"/>
      <c r="DRI189" s="66"/>
      <c r="DRJ189" s="66"/>
      <c r="DRK189" s="66"/>
      <c r="DRL189" s="66"/>
      <c r="DRM189" s="66"/>
      <c r="DRN189" s="66"/>
      <c r="DRO189" s="66"/>
      <c r="DRP189" s="66"/>
      <c r="DRQ189" s="66"/>
      <c r="DRR189" s="66"/>
      <c r="DRS189" s="66"/>
      <c r="DRT189" s="66"/>
      <c r="DRU189" s="66"/>
      <c r="DRV189" s="66"/>
      <c r="DRW189" s="66"/>
      <c r="DRX189" s="66"/>
      <c r="DRY189" s="66"/>
      <c r="DRZ189" s="66"/>
      <c r="DSA189" s="66"/>
      <c r="DSB189" s="66"/>
      <c r="DSC189" s="66"/>
      <c r="DSD189" s="66"/>
      <c r="DSE189" s="66"/>
      <c r="DSF189" s="66"/>
      <c r="DSG189" s="66"/>
      <c r="DSH189" s="66"/>
      <c r="DSI189" s="66"/>
      <c r="DSJ189" s="66"/>
      <c r="DSK189" s="66"/>
      <c r="DSL189" s="66"/>
      <c r="DSM189" s="66"/>
      <c r="DSN189" s="66"/>
      <c r="DSO189" s="66"/>
      <c r="DSP189" s="66"/>
      <c r="DSQ189" s="66"/>
      <c r="DSR189" s="66"/>
      <c r="DSS189" s="66"/>
      <c r="DST189" s="66"/>
      <c r="DSU189" s="66"/>
      <c r="DSV189" s="66"/>
      <c r="DSW189" s="66"/>
      <c r="DSX189" s="66"/>
      <c r="DSY189" s="66"/>
      <c r="DSZ189" s="66"/>
      <c r="DTA189" s="66"/>
      <c r="DTB189" s="66"/>
      <c r="DTC189" s="66"/>
      <c r="DTD189" s="66"/>
      <c r="DTE189" s="66"/>
      <c r="DTF189" s="66"/>
      <c r="DTG189" s="66"/>
      <c r="DTH189" s="66"/>
      <c r="DTI189" s="66"/>
      <c r="DTJ189" s="66"/>
      <c r="DTK189" s="66"/>
      <c r="DTL189" s="66"/>
      <c r="DTM189" s="66"/>
      <c r="DTN189" s="66"/>
      <c r="DTO189" s="66"/>
      <c r="DTP189" s="66"/>
      <c r="DTQ189" s="66"/>
      <c r="DTR189" s="66"/>
      <c r="DTS189" s="66"/>
      <c r="DTT189" s="66"/>
      <c r="DTU189" s="66"/>
      <c r="DTV189" s="66"/>
      <c r="DTW189" s="66"/>
      <c r="DTX189" s="66"/>
      <c r="DTY189" s="66"/>
      <c r="DTZ189" s="66"/>
      <c r="DUA189" s="66"/>
      <c r="DUB189" s="66"/>
      <c r="DUC189" s="66"/>
      <c r="DUD189" s="66"/>
      <c r="DUE189" s="66"/>
      <c r="DUF189" s="66"/>
      <c r="DUG189" s="66"/>
      <c r="DUH189" s="66"/>
      <c r="DUI189" s="66"/>
      <c r="DUJ189" s="66"/>
      <c r="DUK189" s="66"/>
      <c r="DUL189" s="66"/>
      <c r="DUM189" s="66"/>
      <c r="DUN189" s="66"/>
      <c r="DUO189" s="66"/>
      <c r="DUP189" s="66"/>
      <c r="DUQ189" s="66"/>
      <c r="DUR189" s="66"/>
      <c r="DUS189" s="66"/>
      <c r="DUT189" s="66"/>
      <c r="DUU189" s="66"/>
      <c r="DUV189" s="66"/>
      <c r="DUW189" s="66"/>
      <c r="DUX189" s="66"/>
      <c r="DUY189" s="66"/>
      <c r="DUZ189" s="66"/>
      <c r="DVA189" s="66"/>
      <c r="DVB189" s="66"/>
      <c r="DVC189" s="66"/>
      <c r="DVD189" s="66"/>
      <c r="DVE189" s="66"/>
      <c r="DVF189" s="66"/>
      <c r="DVG189" s="66"/>
      <c r="DVH189" s="66"/>
      <c r="DVI189" s="66"/>
      <c r="DVJ189" s="66"/>
      <c r="DVK189" s="66"/>
      <c r="DVL189" s="66"/>
      <c r="DVM189" s="66"/>
      <c r="DVN189" s="66"/>
      <c r="DVO189" s="66"/>
      <c r="DVP189" s="66"/>
      <c r="DVQ189" s="66"/>
      <c r="DVR189" s="66"/>
      <c r="DVS189" s="66"/>
      <c r="DVT189" s="66"/>
      <c r="DVU189" s="66"/>
      <c r="DVV189" s="66"/>
      <c r="DVW189" s="66"/>
      <c r="DVX189" s="66"/>
      <c r="DVY189" s="66"/>
      <c r="DVZ189" s="66"/>
      <c r="DWA189" s="66"/>
      <c r="DWB189" s="66"/>
      <c r="DWC189" s="66"/>
      <c r="DWD189" s="66"/>
      <c r="DWE189" s="66"/>
      <c r="DWF189" s="66"/>
      <c r="DWG189" s="66"/>
      <c r="DWH189" s="66"/>
      <c r="DWI189" s="66"/>
      <c r="DWJ189" s="66"/>
      <c r="DWK189" s="66"/>
      <c r="DWL189" s="66"/>
      <c r="DWM189" s="66"/>
      <c r="DWN189" s="66"/>
      <c r="DWO189" s="66"/>
      <c r="DWP189" s="66"/>
      <c r="DWQ189" s="66"/>
      <c r="DWR189" s="66"/>
      <c r="DWS189" s="66"/>
      <c r="DWT189" s="66"/>
      <c r="DWU189" s="66"/>
      <c r="DWV189" s="66"/>
      <c r="DWW189" s="66"/>
      <c r="DWX189" s="66"/>
      <c r="DWY189" s="66"/>
      <c r="DWZ189" s="66"/>
      <c r="DXA189" s="66"/>
      <c r="DXB189" s="66"/>
      <c r="DXC189" s="66"/>
      <c r="DXD189" s="66"/>
      <c r="DXE189" s="66"/>
      <c r="DXF189" s="66"/>
      <c r="DXG189" s="66"/>
      <c r="DXH189" s="66"/>
      <c r="DXI189" s="66"/>
      <c r="DXJ189" s="66"/>
      <c r="DXK189" s="66"/>
      <c r="DXL189" s="66"/>
      <c r="DXM189" s="66"/>
      <c r="DXN189" s="66"/>
      <c r="DXO189" s="66"/>
      <c r="DXP189" s="66"/>
      <c r="DXQ189" s="66"/>
      <c r="DXR189" s="66"/>
      <c r="DXS189" s="66"/>
      <c r="DXT189" s="66"/>
      <c r="DXU189" s="66"/>
      <c r="DXV189" s="66"/>
      <c r="DXW189" s="66"/>
      <c r="DXX189" s="66"/>
      <c r="DXY189" s="66"/>
      <c r="DXZ189" s="66"/>
      <c r="DYA189" s="66"/>
      <c r="DYB189" s="66"/>
      <c r="DYC189" s="66"/>
      <c r="DYD189" s="66"/>
      <c r="DYE189" s="66"/>
      <c r="DYF189" s="66"/>
      <c r="DYG189" s="66"/>
      <c r="DYH189" s="66"/>
      <c r="DYI189" s="66"/>
      <c r="DYJ189" s="66"/>
      <c r="DYK189" s="66"/>
      <c r="DYL189" s="66"/>
      <c r="DYM189" s="66"/>
      <c r="DYN189" s="66"/>
      <c r="DYO189" s="66"/>
      <c r="DYP189" s="66"/>
      <c r="DYQ189" s="66"/>
      <c r="DYR189" s="66"/>
      <c r="DYS189" s="66"/>
      <c r="DYT189" s="66"/>
      <c r="DYU189" s="66"/>
      <c r="DYV189" s="66"/>
      <c r="DYW189" s="66"/>
      <c r="DYX189" s="66"/>
      <c r="DYY189" s="66"/>
      <c r="DYZ189" s="66"/>
      <c r="DZA189" s="66"/>
      <c r="DZB189" s="66"/>
      <c r="DZC189" s="66"/>
      <c r="DZD189" s="66"/>
      <c r="DZE189" s="66"/>
      <c r="DZF189" s="66"/>
      <c r="DZG189" s="66"/>
      <c r="DZH189" s="66"/>
      <c r="DZI189" s="66"/>
      <c r="DZJ189" s="66"/>
      <c r="DZK189" s="66"/>
      <c r="DZL189" s="66"/>
      <c r="DZM189" s="66"/>
      <c r="DZN189" s="66"/>
      <c r="DZO189" s="66"/>
      <c r="DZP189" s="66"/>
      <c r="DZQ189" s="66"/>
      <c r="DZR189" s="66"/>
      <c r="DZS189" s="66"/>
      <c r="DZT189" s="66"/>
      <c r="DZU189" s="66"/>
      <c r="DZV189" s="66"/>
      <c r="DZW189" s="66"/>
      <c r="DZX189" s="66"/>
      <c r="DZY189" s="66"/>
      <c r="DZZ189" s="66"/>
      <c r="EAA189" s="66"/>
      <c r="EAB189" s="66"/>
      <c r="EAC189" s="66"/>
      <c r="EAD189" s="66"/>
      <c r="EAE189" s="66"/>
      <c r="EAF189" s="66"/>
      <c r="EAG189" s="66"/>
      <c r="EAH189" s="66"/>
      <c r="EAI189" s="66"/>
      <c r="EAJ189" s="66"/>
      <c r="EAK189" s="66"/>
      <c r="EAL189" s="66"/>
      <c r="EAM189" s="66"/>
      <c r="EAN189" s="66"/>
      <c r="EAO189" s="66"/>
      <c r="EAP189" s="66"/>
      <c r="EAQ189" s="66"/>
      <c r="EAR189" s="66"/>
      <c r="EAS189" s="66"/>
      <c r="EAT189" s="66"/>
      <c r="EAU189" s="66"/>
      <c r="EAV189" s="66"/>
      <c r="EAW189" s="66"/>
      <c r="EAX189" s="66"/>
      <c r="EAY189" s="66"/>
      <c r="EAZ189" s="66"/>
      <c r="EBA189" s="66"/>
      <c r="EBB189" s="66"/>
      <c r="EBC189" s="66"/>
      <c r="EBD189" s="66"/>
      <c r="EBE189" s="66"/>
      <c r="EBF189" s="66"/>
      <c r="EBG189" s="66"/>
      <c r="EBH189" s="66"/>
      <c r="EBI189" s="66"/>
      <c r="EBJ189" s="66"/>
      <c r="EBK189" s="66"/>
      <c r="EBL189" s="66"/>
      <c r="EBM189" s="66"/>
      <c r="EBN189" s="66"/>
      <c r="EBO189" s="66"/>
      <c r="EBP189" s="66"/>
      <c r="EBQ189" s="66"/>
      <c r="EBR189" s="66"/>
      <c r="EBS189" s="66"/>
      <c r="EBT189" s="66"/>
      <c r="EBU189" s="66"/>
      <c r="EBV189" s="66"/>
      <c r="EBW189" s="66"/>
      <c r="EBX189" s="66"/>
      <c r="EBY189" s="66"/>
      <c r="EBZ189" s="66"/>
      <c r="ECA189" s="66"/>
      <c r="ECB189" s="66"/>
      <c r="ECC189" s="66"/>
      <c r="ECD189" s="66"/>
      <c r="ECE189" s="66"/>
      <c r="ECF189" s="66"/>
      <c r="ECG189" s="66"/>
      <c r="ECH189" s="66"/>
      <c r="ECI189" s="66"/>
      <c r="ECJ189" s="66"/>
      <c r="ECK189" s="66"/>
      <c r="ECL189" s="66"/>
      <c r="ECM189" s="66"/>
      <c r="ECN189" s="66"/>
      <c r="ECO189" s="66"/>
      <c r="ECP189" s="66"/>
      <c r="ECQ189" s="66"/>
      <c r="ECR189" s="66"/>
      <c r="ECS189" s="66"/>
      <c r="ECT189" s="66"/>
      <c r="ECU189" s="66"/>
      <c r="ECV189" s="66"/>
      <c r="ECW189" s="66"/>
      <c r="ECX189" s="66"/>
      <c r="ECY189" s="66"/>
      <c r="ECZ189" s="66"/>
      <c r="EDA189" s="66"/>
      <c r="EDB189" s="66"/>
      <c r="EDC189" s="66"/>
      <c r="EDD189" s="66"/>
      <c r="EDE189" s="66"/>
      <c r="EDF189" s="66"/>
      <c r="EDG189" s="66"/>
      <c r="EDH189" s="66"/>
      <c r="EDI189" s="66"/>
      <c r="EDJ189" s="66"/>
      <c r="EDK189" s="66"/>
      <c r="EDL189" s="66"/>
      <c r="EDM189" s="66"/>
      <c r="EDN189" s="66"/>
      <c r="EDO189" s="66"/>
      <c r="EDP189" s="66"/>
      <c r="EDQ189" s="66"/>
      <c r="EDR189" s="66"/>
      <c r="EDS189" s="66"/>
      <c r="EDT189" s="66"/>
      <c r="EDU189" s="66"/>
      <c r="EDV189" s="66"/>
      <c r="EDW189" s="66"/>
      <c r="EDX189" s="66"/>
      <c r="EDY189" s="66"/>
      <c r="EDZ189" s="66"/>
      <c r="EEA189" s="66"/>
      <c r="EEB189" s="66"/>
      <c r="EEC189" s="66"/>
      <c r="EED189" s="66"/>
      <c r="EEE189" s="66"/>
      <c r="EEF189" s="66"/>
      <c r="EEG189" s="66"/>
      <c r="EEH189" s="66"/>
      <c r="EEI189" s="66"/>
      <c r="EEJ189" s="66"/>
      <c r="EEK189" s="66"/>
      <c r="EEL189" s="66"/>
      <c r="EEM189" s="66"/>
      <c r="EEN189" s="66"/>
      <c r="EEO189" s="66"/>
      <c r="EEP189" s="66"/>
      <c r="EEQ189" s="66"/>
      <c r="EER189" s="66"/>
      <c r="EES189" s="66"/>
      <c r="EET189" s="66"/>
      <c r="EEU189" s="66"/>
      <c r="EEV189" s="66"/>
      <c r="EEW189" s="66"/>
      <c r="EEX189" s="66"/>
      <c r="EEY189" s="66"/>
      <c r="EEZ189" s="66"/>
      <c r="EFA189" s="66"/>
      <c r="EFB189" s="66"/>
      <c r="EFC189" s="66"/>
      <c r="EFD189" s="66"/>
      <c r="EFE189" s="66"/>
      <c r="EFF189" s="66"/>
      <c r="EFG189" s="66"/>
      <c r="EFH189" s="66"/>
      <c r="EFI189" s="66"/>
      <c r="EFJ189" s="66"/>
      <c r="EFK189" s="66"/>
      <c r="EFL189" s="66"/>
      <c r="EFM189" s="66"/>
      <c r="EFN189" s="66"/>
      <c r="EFO189" s="66"/>
      <c r="EFP189" s="66"/>
      <c r="EFQ189" s="66"/>
      <c r="EFR189" s="66"/>
      <c r="EFS189" s="66"/>
      <c r="EFT189" s="66"/>
      <c r="EFU189" s="66"/>
      <c r="EFV189" s="66"/>
      <c r="EFW189" s="66"/>
      <c r="EFX189" s="66"/>
      <c r="EFY189" s="66"/>
      <c r="EFZ189" s="66"/>
      <c r="EGA189" s="66"/>
      <c r="EGB189" s="66"/>
      <c r="EGC189" s="66"/>
      <c r="EGD189" s="66"/>
      <c r="EGE189" s="66"/>
      <c r="EGF189" s="66"/>
      <c r="EGG189" s="66"/>
      <c r="EGH189" s="66"/>
      <c r="EGI189" s="66"/>
      <c r="EGJ189" s="66"/>
      <c r="EGK189" s="66"/>
      <c r="EGL189" s="66"/>
      <c r="EGM189" s="66"/>
      <c r="EGN189" s="66"/>
      <c r="EGO189" s="66"/>
      <c r="EGP189" s="66"/>
      <c r="EGQ189" s="66"/>
      <c r="EGR189" s="66"/>
      <c r="EGS189" s="66"/>
      <c r="EGT189" s="66"/>
      <c r="EGU189" s="66"/>
      <c r="EGV189" s="66"/>
      <c r="EGW189" s="66"/>
      <c r="EGX189" s="66"/>
      <c r="EGY189" s="66"/>
      <c r="EGZ189" s="66"/>
      <c r="EHA189" s="66"/>
      <c r="EHB189" s="66"/>
      <c r="EHC189" s="66"/>
      <c r="EHD189" s="66"/>
      <c r="EHE189" s="66"/>
      <c r="EHF189" s="66"/>
      <c r="EHG189" s="66"/>
      <c r="EHH189" s="66"/>
      <c r="EHI189" s="66"/>
      <c r="EHJ189" s="66"/>
      <c r="EHK189" s="66"/>
      <c r="EHL189" s="66"/>
      <c r="EHM189" s="66"/>
      <c r="EHN189" s="66"/>
      <c r="EHO189" s="66"/>
      <c r="EHP189" s="66"/>
      <c r="EHQ189" s="66"/>
      <c r="EHR189" s="66"/>
      <c r="EHS189" s="66"/>
      <c r="EHT189" s="66"/>
      <c r="EHU189" s="66"/>
      <c r="EHV189" s="66"/>
      <c r="EHW189" s="66"/>
      <c r="EHX189" s="66"/>
      <c r="EHY189" s="66"/>
      <c r="EHZ189" s="66"/>
      <c r="EIA189" s="66"/>
      <c r="EIB189" s="66"/>
      <c r="EIC189" s="66"/>
      <c r="EID189" s="66"/>
      <c r="EIE189" s="66"/>
      <c r="EIF189" s="66"/>
      <c r="EIG189" s="66"/>
      <c r="EIH189" s="66"/>
      <c r="EII189" s="66"/>
      <c r="EIJ189" s="66"/>
      <c r="EIK189" s="66"/>
      <c r="EIL189" s="66"/>
      <c r="EIM189" s="66"/>
      <c r="EIN189" s="66"/>
      <c r="EIO189" s="66"/>
      <c r="EIP189" s="66"/>
      <c r="EIQ189" s="66"/>
      <c r="EIR189" s="66"/>
      <c r="EIS189" s="66"/>
      <c r="EIT189" s="66"/>
      <c r="EIU189" s="66"/>
      <c r="EIV189" s="66"/>
      <c r="EIW189" s="66"/>
      <c r="EIX189" s="66"/>
      <c r="EIY189" s="66"/>
      <c r="EIZ189" s="66"/>
      <c r="EJA189" s="66"/>
      <c r="EJB189" s="66"/>
      <c r="EJC189" s="66"/>
      <c r="EJD189" s="66"/>
      <c r="EJE189" s="66"/>
      <c r="EJF189" s="66"/>
      <c r="EJG189" s="66"/>
      <c r="EJH189" s="66"/>
      <c r="EJI189" s="66"/>
      <c r="EJJ189" s="66"/>
      <c r="EJK189" s="66"/>
      <c r="EJL189" s="66"/>
      <c r="EJM189" s="66"/>
      <c r="EJN189" s="66"/>
      <c r="EJO189" s="66"/>
      <c r="EJP189" s="66"/>
      <c r="EJQ189" s="66"/>
      <c r="EJR189" s="66"/>
      <c r="EJS189" s="66"/>
      <c r="EJT189" s="66"/>
      <c r="EJU189" s="66"/>
      <c r="EJV189" s="66"/>
      <c r="EJW189" s="66"/>
      <c r="EJX189" s="66"/>
      <c r="EJY189" s="66"/>
      <c r="EJZ189" s="66"/>
      <c r="EKA189" s="66"/>
      <c r="EKB189" s="66"/>
      <c r="EKC189" s="66"/>
      <c r="EKD189" s="66"/>
      <c r="EKE189" s="66"/>
      <c r="EKF189" s="66"/>
      <c r="EKG189" s="66"/>
      <c r="EKH189" s="66"/>
      <c r="EKI189" s="66"/>
      <c r="EKJ189" s="66"/>
      <c r="EKK189" s="66"/>
      <c r="EKL189" s="66"/>
      <c r="EKM189" s="66"/>
      <c r="EKN189" s="66"/>
      <c r="EKO189" s="66"/>
      <c r="EKP189" s="66"/>
      <c r="EKQ189" s="66"/>
      <c r="EKR189" s="66"/>
      <c r="EKS189" s="66"/>
      <c r="EKT189" s="66"/>
      <c r="EKU189" s="66"/>
      <c r="EKV189" s="66"/>
      <c r="EKW189" s="66"/>
      <c r="EKX189" s="66"/>
      <c r="EKY189" s="66"/>
      <c r="EKZ189" s="66"/>
      <c r="ELA189" s="66"/>
      <c r="ELB189" s="66"/>
      <c r="ELC189" s="66"/>
      <c r="ELD189" s="66"/>
      <c r="ELE189" s="66"/>
      <c r="ELF189" s="66"/>
      <c r="ELG189" s="66"/>
      <c r="ELH189" s="66"/>
      <c r="ELI189" s="66"/>
      <c r="ELJ189" s="66"/>
      <c r="ELK189" s="66"/>
      <c r="ELL189" s="66"/>
      <c r="ELM189" s="66"/>
      <c r="ELN189" s="66"/>
      <c r="ELO189" s="66"/>
      <c r="ELP189" s="66"/>
      <c r="ELQ189" s="66"/>
      <c r="ELR189" s="66"/>
      <c r="ELS189" s="66"/>
      <c r="ELT189" s="66"/>
      <c r="ELU189" s="66"/>
      <c r="ELV189" s="66"/>
      <c r="ELW189" s="66"/>
      <c r="ELX189" s="66"/>
      <c r="ELY189" s="66"/>
      <c r="ELZ189" s="66"/>
      <c r="EMA189" s="66"/>
      <c r="EMB189" s="66"/>
      <c r="EMC189" s="66"/>
      <c r="EMD189" s="66"/>
      <c r="EME189" s="66"/>
      <c r="EMF189" s="66"/>
      <c r="EMG189" s="66"/>
      <c r="EMH189" s="66"/>
      <c r="EMI189" s="66"/>
      <c r="EMJ189" s="66"/>
      <c r="EMK189" s="66"/>
      <c r="EML189" s="66"/>
      <c r="EMM189" s="66"/>
      <c r="EMN189" s="66"/>
      <c r="EMO189" s="66"/>
      <c r="EMP189" s="66"/>
      <c r="EMQ189" s="66"/>
      <c r="EMR189" s="66"/>
      <c r="EMS189" s="66"/>
      <c r="EMT189" s="66"/>
      <c r="EMU189" s="66"/>
      <c r="EMV189" s="66"/>
      <c r="EMW189" s="66"/>
      <c r="EMX189" s="66"/>
      <c r="EMY189" s="66"/>
      <c r="EMZ189" s="66"/>
      <c r="ENA189" s="66"/>
      <c r="ENB189" s="66"/>
      <c r="ENC189" s="66"/>
      <c r="END189" s="66"/>
      <c r="ENE189" s="66"/>
      <c r="ENF189" s="66"/>
      <c r="ENG189" s="66"/>
      <c r="ENH189" s="66"/>
      <c r="ENI189" s="66"/>
      <c r="ENJ189" s="66"/>
      <c r="ENK189" s="66"/>
      <c r="ENL189" s="66"/>
      <c r="ENM189" s="66"/>
      <c r="ENN189" s="66"/>
      <c r="ENO189" s="66"/>
      <c r="ENP189" s="66"/>
      <c r="ENQ189" s="66"/>
      <c r="ENR189" s="66"/>
      <c r="ENS189" s="66"/>
      <c r="ENT189" s="66"/>
      <c r="ENU189" s="66"/>
      <c r="ENV189" s="66"/>
      <c r="ENW189" s="66"/>
      <c r="ENX189" s="66"/>
      <c r="ENY189" s="66"/>
      <c r="ENZ189" s="66"/>
      <c r="EOA189" s="66"/>
      <c r="EOB189" s="66"/>
      <c r="EOC189" s="66"/>
      <c r="EOD189" s="66"/>
      <c r="EOE189" s="66"/>
      <c r="EOF189" s="66"/>
      <c r="EOG189" s="66"/>
      <c r="EOH189" s="66"/>
      <c r="EOI189" s="66"/>
      <c r="EOJ189" s="66"/>
      <c r="EOK189" s="66"/>
      <c r="EOL189" s="66"/>
      <c r="EOM189" s="66"/>
      <c r="EON189" s="66"/>
      <c r="EOO189" s="66"/>
      <c r="EOP189" s="66"/>
      <c r="EOQ189" s="66"/>
      <c r="EOR189" s="66"/>
      <c r="EOS189" s="66"/>
      <c r="EOT189" s="66"/>
      <c r="EOU189" s="66"/>
      <c r="EOV189" s="66"/>
      <c r="EOW189" s="66"/>
      <c r="EOX189" s="66"/>
      <c r="EOY189" s="66"/>
      <c r="EOZ189" s="66"/>
      <c r="EPA189" s="66"/>
      <c r="EPB189" s="66"/>
      <c r="EPC189" s="66"/>
      <c r="EPD189" s="66"/>
      <c r="EPE189" s="66"/>
      <c r="EPF189" s="66"/>
      <c r="EPG189" s="66"/>
      <c r="EPH189" s="66"/>
      <c r="EPI189" s="66"/>
      <c r="EPJ189" s="66"/>
      <c r="EPK189" s="66"/>
      <c r="EPL189" s="66"/>
      <c r="EPM189" s="66"/>
      <c r="EPN189" s="66"/>
      <c r="EPO189" s="66"/>
      <c r="EPP189" s="66"/>
      <c r="EPQ189" s="66"/>
      <c r="EPR189" s="66"/>
      <c r="EPS189" s="66"/>
      <c r="EPT189" s="66"/>
      <c r="EPU189" s="66"/>
      <c r="EPV189" s="66"/>
      <c r="EPW189" s="66"/>
      <c r="EPX189" s="66"/>
      <c r="EPY189" s="66"/>
      <c r="EPZ189" s="66"/>
      <c r="EQA189" s="66"/>
      <c r="EQB189" s="66"/>
      <c r="EQC189" s="66"/>
      <c r="EQD189" s="66"/>
      <c r="EQE189" s="66"/>
      <c r="EQF189" s="66"/>
      <c r="EQG189" s="66"/>
      <c r="EQH189" s="66"/>
      <c r="EQI189" s="66"/>
      <c r="EQJ189" s="66"/>
      <c r="EQK189" s="66"/>
      <c r="EQL189" s="66"/>
      <c r="EQM189" s="66"/>
      <c r="EQN189" s="66"/>
      <c r="EQO189" s="66"/>
      <c r="EQP189" s="66"/>
      <c r="EQQ189" s="66"/>
      <c r="EQR189" s="66"/>
      <c r="EQS189" s="66"/>
      <c r="EQT189" s="66"/>
      <c r="EQU189" s="66"/>
      <c r="EQV189" s="66"/>
      <c r="EQW189" s="66"/>
      <c r="EQX189" s="66"/>
      <c r="EQY189" s="66"/>
      <c r="EQZ189" s="66"/>
      <c r="ERA189" s="66"/>
      <c r="ERB189" s="66"/>
      <c r="ERC189" s="66"/>
      <c r="ERD189" s="66"/>
      <c r="ERE189" s="66"/>
      <c r="ERF189" s="66"/>
      <c r="ERG189" s="66"/>
      <c r="ERH189" s="66"/>
      <c r="ERI189" s="66"/>
      <c r="ERJ189" s="66"/>
      <c r="ERK189" s="66"/>
      <c r="ERL189" s="66"/>
      <c r="ERM189" s="66"/>
      <c r="ERN189" s="66"/>
      <c r="ERO189" s="66"/>
      <c r="ERP189" s="66"/>
      <c r="ERQ189" s="66"/>
      <c r="ERR189" s="66"/>
      <c r="ERS189" s="66"/>
      <c r="ERT189" s="66"/>
      <c r="ERU189" s="66"/>
      <c r="ERV189" s="66"/>
      <c r="ERW189" s="66"/>
      <c r="ERX189" s="66"/>
      <c r="ERY189" s="66"/>
      <c r="ERZ189" s="66"/>
      <c r="ESA189" s="66"/>
      <c r="ESB189" s="66"/>
      <c r="ESC189" s="66"/>
      <c r="ESD189" s="66"/>
      <c r="ESE189" s="66"/>
      <c r="ESF189" s="66"/>
      <c r="ESG189" s="66"/>
      <c r="ESH189" s="66"/>
      <c r="ESI189" s="66"/>
      <c r="ESJ189" s="66"/>
      <c r="ESK189" s="66"/>
      <c r="ESL189" s="66"/>
      <c r="ESM189" s="66"/>
      <c r="ESN189" s="66"/>
      <c r="ESO189" s="66"/>
      <c r="ESP189" s="66"/>
      <c r="ESQ189" s="66"/>
      <c r="ESR189" s="66"/>
      <c r="ESS189" s="66"/>
      <c r="EST189" s="66"/>
      <c r="ESU189" s="66"/>
      <c r="ESV189" s="66"/>
      <c r="ESW189" s="66"/>
      <c r="ESX189" s="66"/>
      <c r="ESY189" s="66"/>
      <c r="ESZ189" s="66"/>
      <c r="ETA189" s="66"/>
      <c r="ETB189" s="66"/>
      <c r="ETC189" s="66"/>
      <c r="ETD189" s="66"/>
      <c r="ETE189" s="66"/>
      <c r="ETF189" s="66"/>
      <c r="ETG189" s="66"/>
      <c r="ETH189" s="66"/>
      <c r="ETI189" s="66"/>
      <c r="ETJ189" s="66"/>
      <c r="ETK189" s="66"/>
      <c r="ETL189" s="66"/>
      <c r="ETM189" s="66"/>
      <c r="ETN189" s="66"/>
      <c r="ETO189" s="66"/>
      <c r="ETP189" s="66"/>
      <c r="ETQ189" s="66"/>
      <c r="ETR189" s="66"/>
      <c r="ETS189" s="66"/>
      <c r="ETT189" s="66"/>
      <c r="ETU189" s="66"/>
      <c r="ETV189" s="66"/>
      <c r="ETW189" s="66"/>
      <c r="ETX189" s="66"/>
      <c r="ETY189" s="66"/>
      <c r="ETZ189" s="66"/>
      <c r="EUA189" s="66"/>
      <c r="EUB189" s="66"/>
      <c r="EUC189" s="66"/>
      <c r="EUD189" s="66"/>
      <c r="EUE189" s="66"/>
      <c r="EUF189" s="66"/>
      <c r="EUG189" s="66"/>
      <c r="EUH189" s="66"/>
      <c r="EUI189" s="66"/>
      <c r="EUJ189" s="66"/>
      <c r="EUK189" s="66"/>
      <c r="EUL189" s="66"/>
      <c r="EUM189" s="66"/>
      <c r="EUN189" s="66"/>
      <c r="EUO189" s="66"/>
      <c r="EUP189" s="66"/>
      <c r="EUQ189" s="66"/>
      <c r="EUR189" s="66"/>
      <c r="EUS189" s="66"/>
      <c r="EUT189" s="66"/>
      <c r="EUU189" s="66"/>
      <c r="EUV189" s="66"/>
      <c r="EUW189" s="66"/>
      <c r="EUX189" s="66"/>
      <c r="EUY189" s="66"/>
      <c r="EUZ189" s="66"/>
      <c r="EVA189" s="66"/>
      <c r="EVB189" s="66"/>
      <c r="EVC189" s="66"/>
      <c r="EVD189" s="66"/>
      <c r="EVE189" s="66"/>
      <c r="EVF189" s="66"/>
      <c r="EVG189" s="66"/>
      <c r="EVH189" s="66"/>
      <c r="EVI189" s="66"/>
      <c r="EVJ189" s="66"/>
      <c r="EVK189" s="66"/>
      <c r="EVL189" s="66"/>
      <c r="EVM189" s="66"/>
      <c r="EVN189" s="66"/>
      <c r="EVO189" s="66"/>
      <c r="EVP189" s="66"/>
      <c r="EVQ189" s="66"/>
      <c r="EVR189" s="66"/>
      <c r="EVS189" s="66"/>
      <c r="EVT189" s="66"/>
      <c r="EVU189" s="66"/>
      <c r="EVV189" s="66"/>
      <c r="EVW189" s="66"/>
      <c r="EVX189" s="66"/>
      <c r="EVY189" s="66"/>
      <c r="EVZ189" s="66"/>
      <c r="EWA189" s="66"/>
      <c r="EWB189" s="66"/>
      <c r="EWC189" s="66"/>
      <c r="EWD189" s="66"/>
      <c r="EWE189" s="66"/>
      <c r="EWF189" s="66"/>
      <c r="EWG189" s="66"/>
      <c r="EWH189" s="66"/>
      <c r="EWI189" s="66"/>
      <c r="EWJ189" s="66"/>
      <c r="EWK189" s="66"/>
      <c r="EWL189" s="66"/>
      <c r="EWM189" s="66"/>
      <c r="EWN189" s="66"/>
      <c r="EWO189" s="66"/>
      <c r="EWP189" s="66"/>
      <c r="EWQ189" s="66"/>
      <c r="EWR189" s="66"/>
      <c r="EWS189" s="66"/>
      <c r="EWT189" s="66"/>
      <c r="EWU189" s="66"/>
      <c r="EWV189" s="66"/>
      <c r="EWW189" s="66"/>
      <c r="EWX189" s="66"/>
      <c r="EWY189" s="66"/>
      <c r="EWZ189" s="66"/>
      <c r="EXA189" s="66"/>
      <c r="EXB189" s="66"/>
      <c r="EXC189" s="66"/>
      <c r="EXD189" s="66"/>
      <c r="EXE189" s="66"/>
      <c r="EXF189" s="66"/>
      <c r="EXG189" s="66"/>
      <c r="EXH189" s="66"/>
      <c r="EXI189" s="66"/>
      <c r="EXJ189" s="66"/>
      <c r="EXK189" s="66"/>
      <c r="EXL189" s="66"/>
      <c r="EXM189" s="66"/>
      <c r="EXN189" s="66"/>
      <c r="EXO189" s="66"/>
      <c r="EXP189" s="66"/>
      <c r="EXQ189" s="66"/>
      <c r="EXR189" s="66"/>
      <c r="EXS189" s="66"/>
      <c r="EXT189" s="66"/>
      <c r="EXU189" s="66"/>
      <c r="EXV189" s="66"/>
      <c r="EXW189" s="66"/>
      <c r="EXX189" s="66"/>
      <c r="EXY189" s="66"/>
      <c r="EXZ189" s="66"/>
      <c r="EYA189" s="66"/>
      <c r="EYB189" s="66"/>
      <c r="EYC189" s="66"/>
      <c r="EYD189" s="66"/>
      <c r="EYE189" s="66"/>
      <c r="EYF189" s="66"/>
      <c r="EYG189" s="66"/>
      <c r="EYH189" s="66"/>
      <c r="EYI189" s="66"/>
      <c r="EYJ189" s="66"/>
      <c r="EYK189" s="66"/>
      <c r="EYL189" s="66"/>
      <c r="EYM189" s="66"/>
      <c r="EYN189" s="66"/>
      <c r="EYO189" s="66"/>
      <c r="EYP189" s="66"/>
      <c r="EYQ189" s="66"/>
      <c r="EYR189" s="66"/>
      <c r="EYS189" s="66"/>
      <c r="EYT189" s="66"/>
      <c r="EYU189" s="66"/>
      <c r="EYV189" s="66"/>
      <c r="EYW189" s="66"/>
      <c r="EYX189" s="66"/>
      <c r="EYY189" s="66"/>
      <c r="EYZ189" s="66"/>
      <c r="EZA189" s="66"/>
      <c r="EZB189" s="66"/>
      <c r="EZC189" s="66"/>
      <c r="EZD189" s="66"/>
      <c r="EZE189" s="66"/>
      <c r="EZF189" s="66"/>
      <c r="EZG189" s="66"/>
      <c r="EZH189" s="66"/>
      <c r="EZI189" s="66"/>
      <c r="EZJ189" s="66"/>
      <c r="EZK189" s="66"/>
      <c r="EZL189" s="66"/>
      <c r="EZM189" s="66"/>
      <c r="EZN189" s="66"/>
      <c r="EZO189" s="66"/>
      <c r="EZP189" s="66"/>
      <c r="EZQ189" s="66"/>
      <c r="EZR189" s="66"/>
      <c r="EZS189" s="66"/>
      <c r="EZT189" s="66"/>
      <c r="EZU189" s="66"/>
      <c r="EZV189" s="66"/>
      <c r="EZW189" s="66"/>
      <c r="EZX189" s="66"/>
      <c r="EZY189" s="66"/>
      <c r="EZZ189" s="66"/>
      <c r="FAA189" s="66"/>
      <c r="FAB189" s="66"/>
      <c r="FAC189" s="66"/>
      <c r="FAD189" s="66"/>
      <c r="FAE189" s="66"/>
      <c r="FAF189" s="66"/>
      <c r="FAG189" s="66"/>
      <c r="FAH189" s="66"/>
      <c r="FAI189" s="66"/>
      <c r="FAJ189" s="66"/>
      <c r="FAK189" s="66"/>
      <c r="FAL189" s="66"/>
      <c r="FAM189" s="66"/>
      <c r="FAN189" s="66"/>
      <c r="FAO189" s="66"/>
      <c r="FAP189" s="66"/>
      <c r="FAQ189" s="66"/>
      <c r="FAR189" s="66"/>
      <c r="FAS189" s="66"/>
      <c r="FAT189" s="66"/>
      <c r="FAU189" s="66"/>
      <c r="FAV189" s="66"/>
      <c r="FAW189" s="66"/>
      <c r="FAX189" s="66"/>
      <c r="FAY189" s="66"/>
      <c r="FAZ189" s="66"/>
      <c r="FBA189" s="66"/>
      <c r="FBB189" s="66"/>
      <c r="FBC189" s="66"/>
      <c r="FBD189" s="66"/>
      <c r="FBE189" s="66"/>
      <c r="FBF189" s="66"/>
      <c r="FBG189" s="66"/>
      <c r="FBH189" s="66"/>
      <c r="FBI189" s="66"/>
      <c r="FBJ189" s="66"/>
      <c r="FBK189" s="66"/>
      <c r="FBL189" s="66"/>
      <c r="FBM189" s="66"/>
      <c r="FBN189" s="66"/>
      <c r="FBO189" s="66"/>
      <c r="FBP189" s="66"/>
      <c r="FBQ189" s="66"/>
      <c r="FBR189" s="66"/>
      <c r="FBS189" s="66"/>
      <c r="FBT189" s="66"/>
      <c r="FBU189" s="66"/>
      <c r="FBV189" s="66"/>
      <c r="FBW189" s="66"/>
      <c r="FBX189" s="66"/>
      <c r="FBY189" s="66"/>
      <c r="FBZ189" s="66"/>
      <c r="FCA189" s="66"/>
      <c r="FCB189" s="66"/>
      <c r="FCC189" s="66"/>
      <c r="FCD189" s="66"/>
      <c r="FCE189" s="66"/>
      <c r="FCF189" s="66"/>
      <c r="FCG189" s="66"/>
      <c r="FCH189" s="66"/>
      <c r="FCI189" s="66"/>
      <c r="FCJ189" s="66"/>
      <c r="FCK189" s="66"/>
      <c r="FCL189" s="66"/>
      <c r="FCM189" s="66"/>
      <c r="FCN189" s="66"/>
      <c r="FCO189" s="66"/>
      <c r="FCP189" s="66"/>
      <c r="FCQ189" s="66"/>
      <c r="FCR189" s="66"/>
      <c r="FCS189" s="66"/>
      <c r="FCT189" s="66"/>
      <c r="FCU189" s="66"/>
      <c r="FCV189" s="66"/>
      <c r="FCW189" s="66"/>
      <c r="FCX189" s="66"/>
      <c r="FCY189" s="66"/>
      <c r="FCZ189" s="66"/>
      <c r="FDA189" s="66"/>
      <c r="FDB189" s="66"/>
      <c r="FDC189" s="66"/>
      <c r="FDD189" s="66"/>
      <c r="FDE189" s="66"/>
      <c r="FDF189" s="66"/>
      <c r="FDG189" s="66"/>
      <c r="FDH189" s="66"/>
      <c r="FDI189" s="66"/>
      <c r="FDJ189" s="66"/>
      <c r="FDK189" s="66"/>
      <c r="FDL189" s="66"/>
      <c r="FDM189" s="66"/>
      <c r="FDN189" s="66"/>
      <c r="FDO189" s="66"/>
      <c r="FDP189" s="66"/>
      <c r="FDQ189" s="66"/>
      <c r="FDR189" s="66"/>
      <c r="FDS189" s="66"/>
      <c r="FDT189" s="66"/>
      <c r="FDU189" s="66"/>
      <c r="FDV189" s="66"/>
      <c r="FDW189" s="66"/>
      <c r="FDX189" s="66"/>
      <c r="FDY189" s="66"/>
      <c r="FDZ189" s="66"/>
      <c r="FEA189" s="66"/>
      <c r="FEB189" s="66"/>
      <c r="FEC189" s="66"/>
      <c r="FED189" s="66"/>
      <c r="FEE189" s="66"/>
      <c r="FEF189" s="66"/>
      <c r="FEG189" s="66"/>
      <c r="FEH189" s="66"/>
      <c r="FEI189" s="66"/>
      <c r="FEJ189" s="66"/>
      <c r="FEK189" s="66"/>
      <c r="FEL189" s="66"/>
      <c r="FEM189" s="66"/>
      <c r="FEN189" s="66"/>
      <c r="FEO189" s="66"/>
      <c r="FEP189" s="66"/>
      <c r="FEQ189" s="66"/>
      <c r="FER189" s="66"/>
      <c r="FES189" s="66"/>
      <c r="FET189" s="66"/>
      <c r="FEU189" s="66"/>
      <c r="FEV189" s="66"/>
      <c r="FEW189" s="66"/>
      <c r="FEX189" s="66"/>
      <c r="FEY189" s="66"/>
      <c r="FEZ189" s="66"/>
      <c r="FFA189" s="66"/>
      <c r="FFB189" s="66"/>
      <c r="FFC189" s="66"/>
      <c r="FFD189" s="66"/>
      <c r="FFE189" s="66"/>
      <c r="FFF189" s="66"/>
      <c r="FFG189" s="66"/>
      <c r="FFH189" s="66"/>
      <c r="FFI189" s="66"/>
      <c r="FFJ189" s="66"/>
      <c r="FFK189" s="66"/>
      <c r="FFL189" s="66"/>
      <c r="FFM189" s="66"/>
      <c r="FFN189" s="66"/>
      <c r="FFO189" s="66"/>
      <c r="FFP189" s="66"/>
      <c r="FFQ189" s="66"/>
      <c r="FFR189" s="66"/>
      <c r="FFS189" s="66"/>
      <c r="FFT189" s="66"/>
      <c r="FFU189" s="66"/>
      <c r="FFV189" s="66"/>
      <c r="FFW189" s="66"/>
      <c r="FFX189" s="66"/>
      <c r="FFY189" s="66"/>
      <c r="FFZ189" s="66"/>
      <c r="FGA189" s="66"/>
      <c r="FGB189" s="66"/>
      <c r="FGC189" s="66"/>
      <c r="FGD189" s="66"/>
      <c r="FGE189" s="66"/>
      <c r="FGF189" s="66"/>
      <c r="FGG189" s="66"/>
      <c r="FGH189" s="66"/>
      <c r="FGI189" s="66"/>
      <c r="FGJ189" s="66"/>
      <c r="FGK189" s="66"/>
      <c r="FGL189" s="66"/>
      <c r="FGM189" s="66"/>
      <c r="FGN189" s="66"/>
      <c r="FGO189" s="66"/>
      <c r="FGP189" s="66"/>
      <c r="FGQ189" s="66"/>
      <c r="FGR189" s="66"/>
      <c r="FGS189" s="66"/>
      <c r="FGT189" s="66"/>
      <c r="FGU189" s="66"/>
      <c r="FGV189" s="66"/>
      <c r="FGW189" s="66"/>
      <c r="FGX189" s="66"/>
      <c r="FGY189" s="66"/>
      <c r="FGZ189" s="66"/>
      <c r="FHA189" s="66"/>
      <c r="FHB189" s="66"/>
      <c r="FHC189" s="66"/>
      <c r="FHD189" s="66"/>
      <c r="FHE189" s="66"/>
      <c r="FHF189" s="66"/>
      <c r="FHG189" s="66"/>
      <c r="FHH189" s="66"/>
      <c r="FHI189" s="66"/>
      <c r="FHJ189" s="66"/>
      <c r="FHK189" s="66"/>
      <c r="FHL189" s="66"/>
      <c r="FHM189" s="66"/>
      <c r="FHN189" s="66"/>
      <c r="FHO189" s="66"/>
      <c r="FHP189" s="66"/>
      <c r="FHQ189" s="66"/>
      <c r="FHR189" s="66"/>
      <c r="FHS189" s="66"/>
      <c r="FHT189" s="66"/>
      <c r="FHU189" s="66"/>
      <c r="FHV189" s="66"/>
      <c r="FHW189" s="66"/>
      <c r="FHX189" s="66"/>
      <c r="FHY189" s="66"/>
      <c r="FHZ189" s="66"/>
      <c r="FIA189" s="66"/>
      <c r="FIB189" s="66"/>
      <c r="FIC189" s="66"/>
      <c r="FID189" s="66"/>
      <c r="FIE189" s="66"/>
      <c r="FIF189" s="66"/>
      <c r="FIG189" s="66"/>
      <c r="FIH189" s="66"/>
      <c r="FII189" s="66"/>
      <c r="FIJ189" s="66"/>
      <c r="FIK189" s="66"/>
      <c r="FIL189" s="66"/>
      <c r="FIM189" s="66"/>
      <c r="FIN189" s="66"/>
      <c r="FIO189" s="66"/>
      <c r="FIP189" s="66"/>
      <c r="FIQ189" s="66"/>
      <c r="FIR189" s="66"/>
      <c r="FIS189" s="66"/>
      <c r="FIT189" s="66"/>
      <c r="FIU189" s="66"/>
      <c r="FIV189" s="66"/>
      <c r="FIW189" s="66"/>
      <c r="FIX189" s="66"/>
      <c r="FIY189" s="66"/>
      <c r="FIZ189" s="66"/>
      <c r="FJA189" s="66"/>
      <c r="FJB189" s="66"/>
      <c r="FJC189" s="66"/>
      <c r="FJD189" s="66"/>
      <c r="FJE189" s="66"/>
      <c r="FJF189" s="66"/>
      <c r="FJG189" s="66"/>
      <c r="FJH189" s="66"/>
      <c r="FJI189" s="66"/>
      <c r="FJJ189" s="66"/>
      <c r="FJK189" s="66"/>
      <c r="FJL189" s="66"/>
      <c r="FJM189" s="66"/>
      <c r="FJN189" s="66"/>
      <c r="FJO189" s="66"/>
      <c r="FJP189" s="66"/>
      <c r="FJQ189" s="66"/>
      <c r="FJR189" s="66"/>
      <c r="FJS189" s="66"/>
      <c r="FJT189" s="66"/>
      <c r="FJU189" s="66"/>
      <c r="FJV189" s="66"/>
      <c r="FJW189" s="66"/>
      <c r="FJX189" s="66"/>
      <c r="FJY189" s="66"/>
      <c r="FJZ189" s="66"/>
      <c r="FKA189" s="66"/>
      <c r="FKB189" s="66"/>
      <c r="FKC189" s="66"/>
      <c r="FKD189" s="66"/>
      <c r="FKE189" s="66"/>
      <c r="FKF189" s="66"/>
      <c r="FKG189" s="66"/>
      <c r="FKH189" s="66"/>
      <c r="FKI189" s="66"/>
      <c r="FKJ189" s="66"/>
      <c r="FKK189" s="66"/>
      <c r="FKL189" s="66"/>
      <c r="FKM189" s="66"/>
      <c r="FKN189" s="66"/>
      <c r="FKO189" s="66"/>
      <c r="FKP189" s="66"/>
      <c r="FKQ189" s="66"/>
      <c r="FKR189" s="66"/>
      <c r="FKS189" s="66"/>
      <c r="FKT189" s="66"/>
      <c r="FKU189" s="66"/>
      <c r="FKV189" s="66"/>
      <c r="FKW189" s="66"/>
      <c r="FKX189" s="66"/>
      <c r="FKY189" s="66"/>
      <c r="FKZ189" s="66"/>
      <c r="FLA189" s="66"/>
      <c r="FLB189" s="66"/>
      <c r="FLC189" s="66"/>
      <c r="FLD189" s="66"/>
      <c r="FLE189" s="66"/>
      <c r="FLF189" s="66"/>
      <c r="FLG189" s="66"/>
      <c r="FLH189" s="66"/>
      <c r="FLI189" s="66"/>
      <c r="FLJ189" s="66"/>
      <c r="FLK189" s="66"/>
      <c r="FLL189" s="66"/>
      <c r="FLM189" s="66"/>
      <c r="FLN189" s="66"/>
      <c r="FLO189" s="66"/>
      <c r="FLP189" s="66"/>
      <c r="FLQ189" s="66"/>
      <c r="FLR189" s="66"/>
      <c r="FLS189" s="66"/>
      <c r="FLT189" s="66"/>
      <c r="FLU189" s="66"/>
      <c r="FLV189" s="66"/>
      <c r="FLW189" s="66"/>
      <c r="FLX189" s="66"/>
      <c r="FLY189" s="66"/>
      <c r="FLZ189" s="66"/>
      <c r="FMA189" s="66"/>
      <c r="FMB189" s="66"/>
      <c r="FMC189" s="66"/>
      <c r="FMD189" s="66"/>
      <c r="FME189" s="66"/>
      <c r="FMF189" s="66"/>
      <c r="FMG189" s="66"/>
      <c r="FMH189" s="66"/>
      <c r="FMI189" s="66"/>
      <c r="FMJ189" s="66"/>
      <c r="FMK189" s="66"/>
      <c r="FML189" s="66"/>
      <c r="FMM189" s="66"/>
      <c r="FMN189" s="66"/>
      <c r="FMO189" s="66"/>
      <c r="FMP189" s="66"/>
      <c r="FMQ189" s="66"/>
      <c r="FMR189" s="66"/>
      <c r="FMS189" s="66"/>
      <c r="FMT189" s="66"/>
      <c r="FMU189" s="66"/>
      <c r="FMV189" s="66"/>
      <c r="FMW189" s="66"/>
      <c r="FMX189" s="66"/>
      <c r="FMY189" s="66"/>
      <c r="FMZ189" s="66"/>
      <c r="FNA189" s="66"/>
      <c r="FNB189" s="66"/>
      <c r="FNC189" s="66"/>
      <c r="FND189" s="66"/>
      <c r="FNE189" s="66"/>
      <c r="FNF189" s="66"/>
      <c r="FNG189" s="66"/>
      <c r="FNH189" s="66"/>
      <c r="FNI189" s="66"/>
      <c r="FNJ189" s="66"/>
      <c r="FNK189" s="66"/>
      <c r="FNL189" s="66"/>
      <c r="FNM189" s="66"/>
      <c r="FNN189" s="66"/>
      <c r="FNO189" s="66"/>
      <c r="FNP189" s="66"/>
      <c r="FNQ189" s="66"/>
      <c r="FNR189" s="66"/>
      <c r="FNS189" s="66"/>
      <c r="FNT189" s="66"/>
      <c r="FNU189" s="66"/>
      <c r="FNV189" s="66"/>
      <c r="FNW189" s="66"/>
      <c r="FNX189" s="66"/>
      <c r="FNY189" s="66"/>
      <c r="FNZ189" s="66"/>
      <c r="FOA189" s="66"/>
      <c r="FOB189" s="66"/>
      <c r="FOC189" s="66"/>
      <c r="FOD189" s="66"/>
      <c r="FOE189" s="66"/>
      <c r="FOF189" s="66"/>
      <c r="FOG189" s="66"/>
      <c r="FOH189" s="66"/>
      <c r="FOI189" s="66"/>
      <c r="FOJ189" s="66"/>
      <c r="FOK189" s="66"/>
      <c r="FOL189" s="66"/>
      <c r="FOM189" s="66"/>
      <c r="FON189" s="66"/>
      <c r="FOO189" s="66"/>
      <c r="FOP189" s="66"/>
      <c r="FOQ189" s="66"/>
      <c r="FOR189" s="66"/>
      <c r="FOS189" s="66"/>
      <c r="FOT189" s="66"/>
      <c r="FOU189" s="66"/>
      <c r="FOV189" s="66"/>
      <c r="FOW189" s="66"/>
      <c r="FOX189" s="66"/>
      <c r="FOY189" s="66"/>
      <c r="FOZ189" s="66"/>
      <c r="FPA189" s="66"/>
      <c r="FPB189" s="66"/>
      <c r="FPC189" s="66"/>
      <c r="FPD189" s="66"/>
      <c r="FPE189" s="66"/>
      <c r="FPF189" s="66"/>
      <c r="FPG189" s="66"/>
      <c r="FPH189" s="66"/>
      <c r="FPI189" s="66"/>
      <c r="FPJ189" s="66"/>
      <c r="FPK189" s="66"/>
      <c r="FPL189" s="66"/>
      <c r="FPM189" s="66"/>
      <c r="FPN189" s="66"/>
      <c r="FPO189" s="66"/>
      <c r="FPP189" s="66"/>
      <c r="FPQ189" s="66"/>
      <c r="FPR189" s="66"/>
      <c r="FPS189" s="66"/>
      <c r="FPT189" s="66"/>
      <c r="FPU189" s="66"/>
      <c r="FPV189" s="66"/>
      <c r="FPW189" s="66"/>
      <c r="FPX189" s="66"/>
      <c r="FPY189" s="66"/>
      <c r="FPZ189" s="66"/>
      <c r="FQA189" s="66"/>
      <c r="FQB189" s="66"/>
      <c r="FQC189" s="66"/>
      <c r="FQD189" s="66"/>
      <c r="FQE189" s="66"/>
      <c r="FQF189" s="66"/>
      <c r="FQG189" s="66"/>
      <c r="FQH189" s="66"/>
      <c r="FQI189" s="66"/>
      <c r="FQJ189" s="66"/>
      <c r="FQK189" s="66"/>
      <c r="FQL189" s="66"/>
      <c r="FQM189" s="66"/>
      <c r="FQN189" s="66"/>
      <c r="FQO189" s="66"/>
      <c r="FQP189" s="66"/>
      <c r="FQQ189" s="66"/>
      <c r="FQR189" s="66"/>
      <c r="FQS189" s="66"/>
      <c r="FQT189" s="66"/>
      <c r="FQU189" s="66"/>
      <c r="FQV189" s="66"/>
      <c r="FQW189" s="66"/>
      <c r="FQX189" s="66"/>
      <c r="FQY189" s="66"/>
      <c r="FQZ189" s="66"/>
      <c r="FRA189" s="66"/>
      <c r="FRB189" s="66"/>
      <c r="FRC189" s="66"/>
      <c r="FRD189" s="66"/>
      <c r="FRE189" s="66"/>
      <c r="FRF189" s="66"/>
      <c r="FRG189" s="66"/>
      <c r="FRH189" s="66"/>
      <c r="FRI189" s="66"/>
      <c r="FRJ189" s="66"/>
      <c r="FRK189" s="66"/>
      <c r="FRL189" s="66"/>
      <c r="FRM189" s="66"/>
      <c r="FRN189" s="66"/>
      <c r="FRO189" s="66"/>
      <c r="FRP189" s="66"/>
      <c r="FRQ189" s="66"/>
      <c r="FRR189" s="66"/>
      <c r="FRS189" s="66"/>
      <c r="FRT189" s="66"/>
      <c r="FRU189" s="66"/>
      <c r="FRV189" s="66"/>
      <c r="FRW189" s="66"/>
      <c r="FRX189" s="66"/>
      <c r="FRY189" s="66"/>
      <c r="FRZ189" s="66"/>
      <c r="FSA189" s="66"/>
      <c r="FSB189" s="66"/>
      <c r="FSC189" s="66"/>
      <c r="FSD189" s="66"/>
      <c r="FSE189" s="66"/>
      <c r="FSF189" s="66"/>
      <c r="FSG189" s="66"/>
      <c r="FSH189" s="66"/>
      <c r="FSI189" s="66"/>
      <c r="FSJ189" s="66"/>
      <c r="FSK189" s="66"/>
      <c r="FSL189" s="66"/>
      <c r="FSM189" s="66"/>
      <c r="FSN189" s="66"/>
      <c r="FSO189" s="66"/>
      <c r="FSP189" s="66"/>
      <c r="FSQ189" s="66"/>
      <c r="FSR189" s="66"/>
      <c r="FSS189" s="66"/>
      <c r="FST189" s="66"/>
      <c r="FSU189" s="66"/>
      <c r="FSV189" s="66"/>
      <c r="FSW189" s="66"/>
      <c r="FSX189" s="66"/>
      <c r="FSY189" s="66"/>
      <c r="FSZ189" s="66"/>
      <c r="FTA189" s="66"/>
      <c r="FTB189" s="66"/>
      <c r="FTC189" s="66"/>
      <c r="FTD189" s="66"/>
      <c r="FTE189" s="66"/>
      <c r="FTF189" s="66"/>
      <c r="FTG189" s="66"/>
      <c r="FTH189" s="66"/>
      <c r="FTI189" s="66"/>
      <c r="FTJ189" s="66"/>
      <c r="FTK189" s="66"/>
      <c r="FTL189" s="66"/>
      <c r="FTM189" s="66"/>
      <c r="FTN189" s="66"/>
      <c r="FTO189" s="66"/>
      <c r="FTP189" s="66"/>
      <c r="FTQ189" s="66"/>
      <c r="FTR189" s="66"/>
      <c r="FTS189" s="66"/>
      <c r="FTT189" s="66"/>
      <c r="FTU189" s="66"/>
      <c r="FTV189" s="66"/>
      <c r="FTW189" s="66"/>
      <c r="FTX189" s="66"/>
      <c r="FTY189" s="66"/>
      <c r="FTZ189" s="66"/>
      <c r="FUA189" s="66"/>
      <c r="FUB189" s="66"/>
      <c r="FUC189" s="66"/>
      <c r="FUD189" s="66"/>
      <c r="FUE189" s="66"/>
      <c r="FUF189" s="66"/>
      <c r="FUG189" s="66"/>
      <c r="FUH189" s="66"/>
      <c r="FUI189" s="66"/>
      <c r="FUJ189" s="66"/>
      <c r="FUK189" s="66"/>
      <c r="FUL189" s="66"/>
      <c r="FUM189" s="66"/>
      <c r="FUN189" s="66"/>
      <c r="FUO189" s="66"/>
      <c r="FUP189" s="66"/>
      <c r="FUQ189" s="66"/>
      <c r="FUR189" s="66"/>
      <c r="FUS189" s="66"/>
      <c r="FUT189" s="66"/>
      <c r="FUU189" s="66"/>
      <c r="FUV189" s="66"/>
      <c r="FUW189" s="66"/>
      <c r="FUX189" s="66"/>
      <c r="FUY189" s="66"/>
      <c r="FUZ189" s="66"/>
      <c r="FVA189" s="66"/>
      <c r="FVB189" s="66"/>
      <c r="FVC189" s="66"/>
      <c r="FVD189" s="66"/>
      <c r="FVE189" s="66"/>
      <c r="FVF189" s="66"/>
      <c r="FVG189" s="66"/>
      <c r="FVH189" s="66"/>
      <c r="FVI189" s="66"/>
      <c r="FVJ189" s="66"/>
      <c r="FVK189" s="66"/>
      <c r="FVL189" s="66"/>
      <c r="FVM189" s="66"/>
      <c r="FVN189" s="66"/>
      <c r="FVO189" s="66"/>
      <c r="FVP189" s="66"/>
      <c r="FVQ189" s="66"/>
      <c r="FVR189" s="66"/>
      <c r="FVS189" s="66"/>
      <c r="FVT189" s="66"/>
      <c r="FVU189" s="66"/>
      <c r="FVV189" s="66"/>
      <c r="FVW189" s="66"/>
      <c r="FVX189" s="66"/>
      <c r="FVY189" s="66"/>
      <c r="FVZ189" s="66"/>
      <c r="FWA189" s="66"/>
      <c r="FWB189" s="66"/>
      <c r="FWC189" s="66"/>
      <c r="FWD189" s="66"/>
      <c r="FWE189" s="66"/>
      <c r="FWF189" s="66"/>
      <c r="FWG189" s="66"/>
      <c r="FWH189" s="66"/>
      <c r="FWI189" s="66"/>
      <c r="FWJ189" s="66"/>
      <c r="FWK189" s="66"/>
      <c r="FWL189" s="66"/>
      <c r="FWM189" s="66"/>
      <c r="FWN189" s="66"/>
      <c r="FWO189" s="66"/>
      <c r="FWP189" s="66"/>
      <c r="FWQ189" s="66"/>
      <c r="FWR189" s="66"/>
      <c r="FWS189" s="66"/>
      <c r="FWT189" s="66"/>
      <c r="FWU189" s="66"/>
      <c r="FWV189" s="66"/>
      <c r="FWW189" s="66"/>
      <c r="FWX189" s="66"/>
      <c r="FWY189" s="66"/>
      <c r="FWZ189" s="66"/>
      <c r="FXA189" s="66"/>
      <c r="FXB189" s="66"/>
      <c r="FXC189" s="66"/>
      <c r="FXD189" s="66"/>
      <c r="FXE189" s="66"/>
      <c r="FXF189" s="66"/>
      <c r="FXG189" s="66"/>
      <c r="FXH189" s="66"/>
      <c r="FXI189" s="66"/>
      <c r="FXJ189" s="66"/>
      <c r="FXK189" s="66"/>
      <c r="FXL189" s="66"/>
      <c r="FXM189" s="66"/>
      <c r="FXN189" s="66"/>
      <c r="FXO189" s="66"/>
      <c r="FXP189" s="66"/>
      <c r="FXQ189" s="66"/>
      <c r="FXR189" s="66"/>
      <c r="FXS189" s="66"/>
      <c r="FXT189" s="66"/>
      <c r="FXU189" s="66"/>
      <c r="FXV189" s="66"/>
      <c r="FXW189" s="66"/>
      <c r="FXX189" s="66"/>
      <c r="FXY189" s="66"/>
      <c r="FXZ189" s="66"/>
      <c r="FYA189" s="66"/>
      <c r="FYB189" s="66"/>
      <c r="FYC189" s="66"/>
      <c r="FYD189" s="66"/>
      <c r="FYE189" s="66"/>
      <c r="FYF189" s="66"/>
      <c r="FYG189" s="66"/>
      <c r="FYH189" s="66"/>
      <c r="FYI189" s="66"/>
      <c r="FYJ189" s="66"/>
      <c r="FYK189" s="66"/>
      <c r="FYL189" s="66"/>
      <c r="FYM189" s="66"/>
      <c r="FYN189" s="66"/>
      <c r="FYO189" s="66"/>
      <c r="FYP189" s="66"/>
      <c r="FYQ189" s="66"/>
      <c r="FYR189" s="66"/>
      <c r="FYS189" s="66"/>
      <c r="FYT189" s="66"/>
      <c r="FYU189" s="66"/>
      <c r="FYV189" s="66"/>
      <c r="FYW189" s="66"/>
      <c r="FYX189" s="66"/>
      <c r="FYY189" s="66"/>
      <c r="FYZ189" s="66"/>
      <c r="FZA189" s="66"/>
      <c r="FZB189" s="66"/>
      <c r="FZC189" s="66"/>
      <c r="FZD189" s="66"/>
      <c r="FZE189" s="66"/>
      <c r="FZF189" s="66"/>
      <c r="FZG189" s="66"/>
      <c r="FZH189" s="66"/>
      <c r="FZI189" s="66"/>
      <c r="FZJ189" s="66"/>
      <c r="FZK189" s="66"/>
      <c r="FZL189" s="66"/>
      <c r="FZM189" s="66"/>
      <c r="FZN189" s="66"/>
      <c r="FZO189" s="66"/>
      <c r="FZP189" s="66"/>
      <c r="FZQ189" s="66"/>
      <c r="FZR189" s="66"/>
      <c r="FZS189" s="66"/>
      <c r="FZT189" s="66"/>
      <c r="FZU189" s="66"/>
      <c r="FZV189" s="66"/>
      <c r="FZW189" s="66"/>
      <c r="FZX189" s="66"/>
      <c r="FZY189" s="66"/>
      <c r="FZZ189" s="66"/>
      <c r="GAA189" s="66"/>
      <c r="GAB189" s="66"/>
      <c r="GAC189" s="66"/>
      <c r="GAD189" s="66"/>
      <c r="GAE189" s="66"/>
      <c r="GAF189" s="66"/>
      <c r="GAG189" s="66"/>
      <c r="GAH189" s="66"/>
      <c r="GAI189" s="66"/>
      <c r="GAJ189" s="66"/>
      <c r="GAK189" s="66"/>
      <c r="GAL189" s="66"/>
      <c r="GAM189" s="66"/>
      <c r="GAN189" s="66"/>
      <c r="GAO189" s="66"/>
      <c r="GAP189" s="66"/>
      <c r="GAQ189" s="66"/>
      <c r="GAR189" s="66"/>
      <c r="GAS189" s="66"/>
      <c r="GAT189" s="66"/>
      <c r="GAU189" s="66"/>
      <c r="GAV189" s="66"/>
      <c r="GAW189" s="66"/>
      <c r="GAX189" s="66"/>
      <c r="GAY189" s="66"/>
      <c r="GAZ189" s="66"/>
      <c r="GBA189" s="66"/>
      <c r="GBB189" s="66"/>
      <c r="GBC189" s="66"/>
      <c r="GBD189" s="66"/>
      <c r="GBE189" s="66"/>
      <c r="GBF189" s="66"/>
      <c r="GBG189" s="66"/>
      <c r="GBH189" s="66"/>
      <c r="GBI189" s="66"/>
      <c r="GBJ189" s="66"/>
      <c r="GBK189" s="66"/>
      <c r="GBL189" s="66"/>
      <c r="GBM189" s="66"/>
      <c r="GBN189" s="66"/>
      <c r="GBO189" s="66"/>
      <c r="GBP189" s="66"/>
      <c r="GBQ189" s="66"/>
      <c r="GBR189" s="66"/>
      <c r="GBS189" s="66"/>
      <c r="GBT189" s="66"/>
      <c r="GBU189" s="66"/>
      <c r="GBV189" s="66"/>
      <c r="GBW189" s="66"/>
      <c r="GBX189" s="66"/>
      <c r="GBY189" s="66"/>
      <c r="GBZ189" s="66"/>
      <c r="GCA189" s="66"/>
      <c r="GCB189" s="66"/>
      <c r="GCC189" s="66"/>
      <c r="GCD189" s="66"/>
      <c r="GCE189" s="66"/>
      <c r="GCF189" s="66"/>
      <c r="GCG189" s="66"/>
      <c r="GCH189" s="66"/>
      <c r="GCI189" s="66"/>
      <c r="GCJ189" s="66"/>
      <c r="GCK189" s="66"/>
      <c r="GCL189" s="66"/>
      <c r="GCM189" s="66"/>
      <c r="GCN189" s="66"/>
      <c r="GCO189" s="66"/>
      <c r="GCP189" s="66"/>
      <c r="GCQ189" s="66"/>
      <c r="GCR189" s="66"/>
      <c r="GCS189" s="66"/>
      <c r="GCT189" s="66"/>
      <c r="GCU189" s="66"/>
      <c r="GCV189" s="66"/>
      <c r="GCW189" s="66"/>
      <c r="GCX189" s="66"/>
      <c r="GCY189" s="66"/>
      <c r="GCZ189" s="66"/>
      <c r="GDA189" s="66"/>
      <c r="GDB189" s="66"/>
      <c r="GDC189" s="66"/>
      <c r="GDD189" s="66"/>
      <c r="GDE189" s="66"/>
      <c r="GDF189" s="66"/>
      <c r="GDG189" s="66"/>
      <c r="GDH189" s="66"/>
      <c r="GDI189" s="66"/>
      <c r="GDJ189" s="66"/>
      <c r="GDK189" s="66"/>
      <c r="GDL189" s="66"/>
      <c r="GDM189" s="66"/>
      <c r="GDN189" s="66"/>
      <c r="GDO189" s="66"/>
      <c r="GDP189" s="66"/>
      <c r="GDQ189" s="66"/>
      <c r="GDR189" s="66"/>
      <c r="GDS189" s="66"/>
      <c r="GDT189" s="66"/>
      <c r="GDU189" s="66"/>
      <c r="GDV189" s="66"/>
      <c r="GDW189" s="66"/>
      <c r="GDX189" s="66"/>
      <c r="GDY189" s="66"/>
      <c r="GDZ189" s="66"/>
      <c r="GEA189" s="66"/>
      <c r="GEB189" s="66"/>
      <c r="GEC189" s="66"/>
      <c r="GED189" s="66"/>
      <c r="GEE189" s="66"/>
      <c r="GEF189" s="66"/>
      <c r="GEG189" s="66"/>
      <c r="GEH189" s="66"/>
      <c r="GEI189" s="66"/>
      <c r="GEJ189" s="66"/>
      <c r="GEK189" s="66"/>
      <c r="GEL189" s="66"/>
      <c r="GEM189" s="66"/>
      <c r="GEN189" s="66"/>
      <c r="GEO189" s="66"/>
      <c r="GEP189" s="66"/>
      <c r="GEQ189" s="66"/>
      <c r="GER189" s="66"/>
      <c r="GES189" s="66"/>
      <c r="GET189" s="66"/>
      <c r="GEU189" s="66"/>
      <c r="GEV189" s="66"/>
      <c r="GEW189" s="66"/>
      <c r="GEX189" s="66"/>
      <c r="GEY189" s="66"/>
      <c r="GEZ189" s="66"/>
      <c r="GFA189" s="66"/>
      <c r="GFB189" s="66"/>
      <c r="GFC189" s="66"/>
      <c r="GFD189" s="66"/>
      <c r="GFE189" s="66"/>
      <c r="GFF189" s="66"/>
      <c r="GFG189" s="66"/>
      <c r="GFH189" s="66"/>
      <c r="GFI189" s="66"/>
      <c r="GFJ189" s="66"/>
      <c r="GFK189" s="66"/>
      <c r="GFL189" s="66"/>
      <c r="GFM189" s="66"/>
      <c r="GFN189" s="66"/>
      <c r="GFO189" s="66"/>
      <c r="GFP189" s="66"/>
      <c r="GFQ189" s="66"/>
      <c r="GFR189" s="66"/>
      <c r="GFS189" s="66"/>
      <c r="GFT189" s="66"/>
      <c r="GFU189" s="66"/>
      <c r="GFV189" s="66"/>
      <c r="GFW189" s="66"/>
      <c r="GFX189" s="66"/>
      <c r="GFY189" s="66"/>
      <c r="GFZ189" s="66"/>
      <c r="GGA189" s="66"/>
      <c r="GGB189" s="66"/>
      <c r="GGC189" s="66"/>
      <c r="GGD189" s="66"/>
      <c r="GGE189" s="66"/>
      <c r="GGF189" s="66"/>
      <c r="GGG189" s="66"/>
      <c r="GGH189" s="66"/>
      <c r="GGI189" s="66"/>
      <c r="GGJ189" s="66"/>
      <c r="GGK189" s="66"/>
      <c r="GGL189" s="66"/>
      <c r="GGM189" s="66"/>
      <c r="GGN189" s="66"/>
      <c r="GGO189" s="66"/>
      <c r="GGP189" s="66"/>
      <c r="GGQ189" s="66"/>
      <c r="GGR189" s="66"/>
      <c r="GGS189" s="66"/>
      <c r="GGT189" s="66"/>
      <c r="GGU189" s="66"/>
      <c r="GGV189" s="66"/>
      <c r="GGW189" s="66"/>
      <c r="GGX189" s="66"/>
      <c r="GGY189" s="66"/>
      <c r="GGZ189" s="66"/>
      <c r="GHA189" s="66"/>
      <c r="GHB189" s="66"/>
      <c r="GHC189" s="66"/>
      <c r="GHD189" s="66"/>
      <c r="GHE189" s="66"/>
      <c r="GHF189" s="66"/>
      <c r="GHG189" s="66"/>
      <c r="GHH189" s="66"/>
      <c r="GHI189" s="66"/>
      <c r="GHJ189" s="66"/>
      <c r="GHK189" s="66"/>
      <c r="GHL189" s="66"/>
      <c r="GHM189" s="66"/>
      <c r="GHN189" s="66"/>
      <c r="GHO189" s="66"/>
      <c r="GHP189" s="66"/>
      <c r="GHQ189" s="66"/>
      <c r="GHR189" s="66"/>
      <c r="GHS189" s="66"/>
      <c r="GHT189" s="66"/>
      <c r="GHU189" s="66"/>
      <c r="GHV189" s="66"/>
      <c r="GHW189" s="66"/>
      <c r="GHX189" s="66"/>
      <c r="GHY189" s="66"/>
      <c r="GHZ189" s="66"/>
      <c r="GIA189" s="66"/>
      <c r="GIB189" s="66"/>
      <c r="GIC189" s="66"/>
      <c r="GID189" s="66"/>
      <c r="GIE189" s="66"/>
      <c r="GIF189" s="66"/>
      <c r="GIG189" s="66"/>
      <c r="GIH189" s="66"/>
      <c r="GII189" s="66"/>
      <c r="GIJ189" s="66"/>
      <c r="GIK189" s="66"/>
      <c r="GIL189" s="66"/>
      <c r="GIM189" s="66"/>
      <c r="GIN189" s="66"/>
      <c r="GIO189" s="66"/>
      <c r="GIP189" s="66"/>
      <c r="GIQ189" s="66"/>
      <c r="GIR189" s="66"/>
      <c r="GIS189" s="66"/>
      <c r="GIT189" s="66"/>
      <c r="GIU189" s="66"/>
      <c r="GIV189" s="66"/>
      <c r="GIW189" s="66"/>
      <c r="GIX189" s="66"/>
      <c r="GIY189" s="66"/>
      <c r="GIZ189" s="66"/>
      <c r="GJA189" s="66"/>
      <c r="GJB189" s="66"/>
      <c r="GJC189" s="66"/>
      <c r="GJD189" s="66"/>
      <c r="GJE189" s="66"/>
      <c r="GJF189" s="66"/>
      <c r="GJG189" s="66"/>
      <c r="GJH189" s="66"/>
      <c r="GJI189" s="66"/>
      <c r="GJJ189" s="66"/>
      <c r="GJK189" s="66"/>
      <c r="GJL189" s="66"/>
      <c r="GJM189" s="66"/>
      <c r="GJN189" s="66"/>
      <c r="GJO189" s="66"/>
      <c r="GJP189" s="66"/>
      <c r="GJQ189" s="66"/>
      <c r="GJR189" s="66"/>
      <c r="GJS189" s="66"/>
      <c r="GJT189" s="66"/>
      <c r="GJU189" s="66"/>
      <c r="GJV189" s="66"/>
      <c r="GJW189" s="66"/>
      <c r="GJX189" s="66"/>
      <c r="GJY189" s="66"/>
      <c r="GJZ189" s="66"/>
      <c r="GKA189" s="66"/>
      <c r="GKB189" s="66"/>
      <c r="GKC189" s="66"/>
      <c r="GKD189" s="66"/>
      <c r="GKE189" s="66"/>
      <c r="GKF189" s="66"/>
      <c r="GKG189" s="66"/>
      <c r="GKH189" s="66"/>
      <c r="GKI189" s="66"/>
      <c r="GKJ189" s="66"/>
      <c r="GKK189" s="66"/>
      <c r="GKL189" s="66"/>
      <c r="GKM189" s="66"/>
      <c r="GKN189" s="66"/>
      <c r="GKO189" s="66"/>
      <c r="GKP189" s="66"/>
      <c r="GKQ189" s="66"/>
      <c r="GKR189" s="66"/>
      <c r="GKS189" s="66"/>
      <c r="GKT189" s="66"/>
      <c r="GKU189" s="66"/>
      <c r="GKV189" s="66"/>
      <c r="GKW189" s="66"/>
      <c r="GKX189" s="66"/>
      <c r="GKY189" s="66"/>
      <c r="GKZ189" s="66"/>
      <c r="GLA189" s="66"/>
      <c r="GLB189" s="66"/>
      <c r="GLC189" s="66"/>
      <c r="GLD189" s="66"/>
      <c r="GLE189" s="66"/>
      <c r="GLF189" s="66"/>
      <c r="GLG189" s="66"/>
      <c r="GLH189" s="66"/>
      <c r="GLI189" s="66"/>
      <c r="GLJ189" s="66"/>
      <c r="GLK189" s="66"/>
      <c r="GLL189" s="66"/>
      <c r="GLM189" s="66"/>
      <c r="GLN189" s="66"/>
      <c r="GLO189" s="66"/>
      <c r="GLP189" s="66"/>
      <c r="GLQ189" s="66"/>
      <c r="GLR189" s="66"/>
      <c r="GLS189" s="66"/>
      <c r="GLT189" s="66"/>
      <c r="GLU189" s="66"/>
      <c r="GLV189" s="66"/>
      <c r="GLW189" s="66"/>
      <c r="GLX189" s="66"/>
      <c r="GLY189" s="66"/>
      <c r="GLZ189" s="66"/>
      <c r="GMA189" s="66"/>
      <c r="GMB189" s="66"/>
      <c r="GMC189" s="66"/>
      <c r="GMD189" s="66"/>
      <c r="GME189" s="66"/>
      <c r="GMF189" s="66"/>
      <c r="GMG189" s="66"/>
      <c r="GMH189" s="66"/>
      <c r="GMI189" s="66"/>
      <c r="GMJ189" s="66"/>
      <c r="GMK189" s="66"/>
      <c r="GML189" s="66"/>
      <c r="GMM189" s="66"/>
      <c r="GMN189" s="66"/>
      <c r="GMO189" s="66"/>
      <c r="GMP189" s="66"/>
      <c r="GMQ189" s="66"/>
      <c r="GMR189" s="66"/>
      <c r="GMS189" s="66"/>
      <c r="GMT189" s="66"/>
      <c r="GMU189" s="66"/>
      <c r="GMV189" s="66"/>
      <c r="GMW189" s="66"/>
      <c r="GMX189" s="66"/>
      <c r="GMY189" s="66"/>
      <c r="GMZ189" s="66"/>
      <c r="GNA189" s="66"/>
      <c r="GNB189" s="66"/>
      <c r="GNC189" s="66"/>
      <c r="GND189" s="66"/>
      <c r="GNE189" s="66"/>
      <c r="GNF189" s="66"/>
      <c r="GNG189" s="66"/>
      <c r="GNH189" s="66"/>
      <c r="GNI189" s="66"/>
      <c r="GNJ189" s="66"/>
      <c r="GNK189" s="66"/>
      <c r="GNL189" s="66"/>
      <c r="GNM189" s="66"/>
      <c r="GNN189" s="66"/>
      <c r="GNO189" s="66"/>
      <c r="GNP189" s="66"/>
      <c r="GNQ189" s="66"/>
      <c r="GNR189" s="66"/>
      <c r="GNS189" s="66"/>
      <c r="GNT189" s="66"/>
      <c r="GNU189" s="66"/>
      <c r="GNV189" s="66"/>
      <c r="GNW189" s="66"/>
      <c r="GNX189" s="66"/>
      <c r="GNY189" s="66"/>
      <c r="GNZ189" s="66"/>
      <c r="GOA189" s="66"/>
      <c r="GOB189" s="66"/>
      <c r="GOC189" s="66"/>
      <c r="GOD189" s="66"/>
      <c r="GOE189" s="66"/>
      <c r="GOF189" s="66"/>
      <c r="GOG189" s="66"/>
      <c r="GOH189" s="66"/>
      <c r="GOI189" s="66"/>
      <c r="GOJ189" s="66"/>
      <c r="GOK189" s="66"/>
      <c r="GOL189" s="66"/>
      <c r="GOM189" s="66"/>
      <c r="GON189" s="66"/>
      <c r="GOO189" s="66"/>
      <c r="GOP189" s="66"/>
      <c r="GOQ189" s="66"/>
      <c r="GOR189" s="66"/>
      <c r="GOS189" s="66"/>
      <c r="GOT189" s="66"/>
      <c r="GOU189" s="66"/>
      <c r="GOV189" s="66"/>
      <c r="GOW189" s="66"/>
      <c r="GOX189" s="66"/>
      <c r="GOY189" s="66"/>
      <c r="GOZ189" s="66"/>
      <c r="GPA189" s="66"/>
      <c r="GPB189" s="66"/>
      <c r="GPC189" s="66"/>
      <c r="GPD189" s="66"/>
      <c r="GPE189" s="66"/>
      <c r="GPF189" s="66"/>
      <c r="GPG189" s="66"/>
      <c r="GPH189" s="66"/>
      <c r="GPI189" s="66"/>
      <c r="GPJ189" s="66"/>
      <c r="GPK189" s="66"/>
      <c r="GPL189" s="66"/>
      <c r="GPM189" s="66"/>
      <c r="GPN189" s="66"/>
      <c r="GPO189" s="66"/>
      <c r="GPP189" s="66"/>
      <c r="GPQ189" s="66"/>
      <c r="GPR189" s="66"/>
      <c r="GPS189" s="66"/>
      <c r="GPT189" s="66"/>
      <c r="GPU189" s="66"/>
      <c r="GPV189" s="66"/>
      <c r="GPW189" s="66"/>
      <c r="GPX189" s="66"/>
      <c r="GPY189" s="66"/>
      <c r="GPZ189" s="66"/>
      <c r="GQA189" s="66"/>
      <c r="GQB189" s="66"/>
      <c r="GQC189" s="66"/>
      <c r="GQD189" s="66"/>
      <c r="GQE189" s="66"/>
      <c r="GQF189" s="66"/>
      <c r="GQG189" s="66"/>
      <c r="GQH189" s="66"/>
      <c r="GQI189" s="66"/>
      <c r="GQJ189" s="66"/>
      <c r="GQK189" s="66"/>
      <c r="GQL189" s="66"/>
      <c r="GQM189" s="66"/>
      <c r="GQN189" s="66"/>
      <c r="GQO189" s="66"/>
      <c r="GQP189" s="66"/>
      <c r="GQQ189" s="66"/>
      <c r="GQR189" s="66"/>
      <c r="GQS189" s="66"/>
      <c r="GQT189" s="66"/>
      <c r="GQU189" s="66"/>
      <c r="GQV189" s="66"/>
      <c r="GQW189" s="66"/>
      <c r="GQX189" s="66"/>
      <c r="GQY189" s="66"/>
      <c r="GQZ189" s="66"/>
      <c r="GRA189" s="66"/>
      <c r="GRB189" s="66"/>
      <c r="GRC189" s="66"/>
      <c r="GRD189" s="66"/>
      <c r="GRE189" s="66"/>
      <c r="GRF189" s="66"/>
      <c r="GRG189" s="66"/>
      <c r="GRH189" s="66"/>
      <c r="GRI189" s="66"/>
      <c r="GRJ189" s="66"/>
      <c r="GRK189" s="66"/>
      <c r="GRL189" s="66"/>
      <c r="GRM189" s="66"/>
      <c r="GRN189" s="66"/>
      <c r="GRO189" s="66"/>
      <c r="GRP189" s="66"/>
      <c r="GRQ189" s="66"/>
      <c r="GRR189" s="66"/>
      <c r="GRS189" s="66"/>
      <c r="GRT189" s="66"/>
      <c r="GRU189" s="66"/>
      <c r="GRV189" s="66"/>
      <c r="GRW189" s="66"/>
      <c r="GRX189" s="66"/>
      <c r="GRY189" s="66"/>
      <c r="GRZ189" s="66"/>
      <c r="GSA189" s="66"/>
      <c r="GSB189" s="66"/>
      <c r="GSC189" s="66"/>
      <c r="GSD189" s="66"/>
      <c r="GSE189" s="66"/>
      <c r="GSF189" s="66"/>
      <c r="GSG189" s="66"/>
      <c r="GSH189" s="66"/>
      <c r="GSI189" s="66"/>
      <c r="GSJ189" s="66"/>
      <c r="GSK189" s="66"/>
      <c r="GSL189" s="66"/>
      <c r="GSM189" s="66"/>
      <c r="GSN189" s="66"/>
      <c r="GSO189" s="66"/>
      <c r="GSP189" s="66"/>
      <c r="GSQ189" s="66"/>
      <c r="GSR189" s="66"/>
      <c r="GSS189" s="66"/>
      <c r="GST189" s="66"/>
      <c r="GSU189" s="66"/>
      <c r="GSV189" s="66"/>
      <c r="GSW189" s="66"/>
      <c r="GSX189" s="66"/>
      <c r="GSY189" s="66"/>
      <c r="GSZ189" s="66"/>
      <c r="GTA189" s="66"/>
      <c r="GTB189" s="66"/>
      <c r="GTC189" s="66"/>
      <c r="GTD189" s="66"/>
      <c r="GTE189" s="66"/>
      <c r="GTF189" s="66"/>
      <c r="GTG189" s="66"/>
      <c r="GTH189" s="66"/>
      <c r="GTI189" s="66"/>
      <c r="GTJ189" s="66"/>
      <c r="GTK189" s="66"/>
      <c r="GTL189" s="66"/>
      <c r="GTM189" s="66"/>
      <c r="GTN189" s="66"/>
      <c r="GTO189" s="66"/>
      <c r="GTP189" s="66"/>
      <c r="GTQ189" s="66"/>
      <c r="GTR189" s="66"/>
      <c r="GTS189" s="66"/>
      <c r="GTT189" s="66"/>
      <c r="GTU189" s="66"/>
      <c r="GTV189" s="66"/>
      <c r="GTW189" s="66"/>
      <c r="GTX189" s="66"/>
      <c r="GTY189" s="66"/>
      <c r="GTZ189" s="66"/>
      <c r="GUA189" s="66"/>
      <c r="GUB189" s="66"/>
      <c r="GUC189" s="66"/>
      <c r="GUD189" s="66"/>
      <c r="GUE189" s="66"/>
      <c r="GUF189" s="66"/>
      <c r="GUG189" s="66"/>
      <c r="GUH189" s="66"/>
      <c r="GUI189" s="66"/>
      <c r="GUJ189" s="66"/>
      <c r="GUK189" s="66"/>
      <c r="GUL189" s="66"/>
      <c r="GUM189" s="66"/>
      <c r="GUN189" s="66"/>
      <c r="GUO189" s="66"/>
      <c r="GUP189" s="66"/>
      <c r="GUQ189" s="66"/>
      <c r="GUR189" s="66"/>
      <c r="GUS189" s="66"/>
      <c r="GUT189" s="66"/>
      <c r="GUU189" s="66"/>
      <c r="GUV189" s="66"/>
      <c r="GUW189" s="66"/>
      <c r="GUX189" s="66"/>
      <c r="GUY189" s="66"/>
      <c r="GUZ189" s="66"/>
      <c r="GVA189" s="66"/>
      <c r="GVB189" s="66"/>
      <c r="GVC189" s="66"/>
      <c r="GVD189" s="66"/>
      <c r="GVE189" s="66"/>
      <c r="GVF189" s="66"/>
      <c r="GVG189" s="66"/>
      <c r="GVH189" s="66"/>
      <c r="GVI189" s="66"/>
      <c r="GVJ189" s="66"/>
      <c r="GVK189" s="66"/>
      <c r="GVL189" s="66"/>
      <c r="GVM189" s="66"/>
      <c r="GVN189" s="66"/>
      <c r="GVO189" s="66"/>
      <c r="GVP189" s="66"/>
      <c r="GVQ189" s="66"/>
      <c r="GVR189" s="66"/>
      <c r="GVS189" s="66"/>
      <c r="GVT189" s="66"/>
      <c r="GVU189" s="66"/>
      <c r="GVV189" s="66"/>
      <c r="GVW189" s="66"/>
      <c r="GVX189" s="66"/>
      <c r="GVY189" s="66"/>
      <c r="GVZ189" s="66"/>
      <c r="GWA189" s="66"/>
      <c r="GWB189" s="66"/>
      <c r="GWC189" s="66"/>
      <c r="GWD189" s="66"/>
      <c r="GWE189" s="66"/>
      <c r="GWF189" s="66"/>
      <c r="GWG189" s="66"/>
      <c r="GWH189" s="66"/>
      <c r="GWI189" s="66"/>
      <c r="GWJ189" s="66"/>
      <c r="GWK189" s="66"/>
      <c r="GWL189" s="66"/>
      <c r="GWM189" s="66"/>
      <c r="GWN189" s="66"/>
      <c r="GWO189" s="66"/>
      <c r="GWP189" s="66"/>
      <c r="GWQ189" s="66"/>
      <c r="GWR189" s="66"/>
      <c r="GWS189" s="66"/>
      <c r="GWT189" s="66"/>
      <c r="GWU189" s="66"/>
      <c r="GWV189" s="66"/>
      <c r="GWW189" s="66"/>
      <c r="GWX189" s="66"/>
      <c r="GWY189" s="66"/>
      <c r="GWZ189" s="66"/>
      <c r="GXA189" s="66"/>
      <c r="GXB189" s="66"/>
      <c r="GXC189" s="66"/>
      <c r="GXD189" s="66"/>
      <c r="GXE189" s="66"/>
      <c r="GXF189" s="66"/>
      <c r="GXG189" s="66"/>
      <c r="GXH189" s="66"/>
      <c r="GXI189" s="66"/>
      <c r="GXJ189" s="66"/>
      <c r="GXK189" s="66"/>
      <c r="GXL189" s="66"/>
      <c r="GXM189" s="66"/>
      <c r="GXN189" s="66"/>
      <c r="GXO189" s="66"/>
      <c r="GXP189" s="66"/>
      <c r="GXQ189" s="66"/>
      <c r="GXR189" s="66"/>
      <c r="GXS189" s="66"/>
      <c r="GXT189" s="66"/>
      <c r="GXU189" s="66"/>
      <c r="GXV189" s="66"/>
      <c r="GXW189" s="66"/>
      <c r="GXX189" s="66"/>
      <c r="GXY189" s="66"/>
      <c r="GXZ189" s="66"/>
      <c r="GYA189" s="66"/>
      <c r="GYB189" s="66"/>
      <c r="GYC189" s="66"/>
      <c r="GYD189" s="66"/>
      <c r="GYE189" s="66"/>
      <c r="GYF189" s="66"/>
      <c r="GYG189" s="66"/>
      <c r="GYH189" s="66"/>
      <c r="GYI189" s="66"/>
      <c r="GYJ189" s="66"/>
      <c r="GYK189" s="66"/>
      <c r="GYL189" s="66"/>
      <c r="GYM189" s="66"/>
      <c r="GYN189" s="66"/>
      <c r="GYO189" s="66"/>
      <c r="GYP189" s="66"/>
      <c r="GYQ189" s="66"/>
      <c r="GYR189" s="66"/>
      <c r="GYS189" s="66"/>
      <c r="GYT189" s="66"/>
      <c r="GYU189" s="66"/>
      <c r="GYV189" s="66"/>
      <c r="GYW189" s="66"/>
      <c r="GYX189" s="66"/>
      <c r="GYY189" s="66"/>
      <c r="GYZ189" s="66"/>
      <c r="GZA189" s="66"/>
      <c r="GZB189" s="66"/>
      <c r="GZC189" s="66"/>
      <c r="GZD189" s="66"/>
      <c r="GZE189" s="66"/>
      <c r="GZF189" s="66"/>
      <c r="GZG189" s="66"/>
      <c r="GZH189" s="66"/>
      <c r="GZI189" s="66"/>
      <c r="GZJ189" s="66"/>
      <c r="GZK189" s="66"/>
      <c r="GZL189" s="66"/>
      <c r="GZM189" s="66"/>
      <c r="GZN189" s="66"/>
      <c r="GZO189" s="66"/>
      <c r="GZP189" s="66"/>
      <c r="GZQ189" s="66"/>
      <c r="GZR189" s="66"/>
      <c r="GZS189" s="66"/>
      <c r="GZT189" s="66"/>
      <c r="GZU189" s="66"/>
      <c r="GZV189" s="66"/>
      <c r="GZW189" s="66"/>
      <c r="GZX189" s="66"/>
      <c r="GZY189" s="66"/>
      <c r="GZZ189" s="66"/>
      <c r="HAA189" s="66"/>
      <c r="HAB189" s="66"/>
      <c r="HAC189" s="66"/>
      <c r="HAD189" s="66"/>
      <c r="HAE189" s="66"/>
      <c r="HAF189" s="66"/>
      <c r="HAG189" s="66"/>
      <c r="HAH189" s="66"/>
      <c r="HAI189" s="66"/>
      <c r="HAJ189" s="66"/>
      <c r="HAK189" s="66"/>
      <c r="HAL189" s="66"/>
      <c r="HAM189" s="66"/>
      <c r="HAN189" s="66"/>
      <c r="HAO189" s="66"/>
      <c r="HAP189" s="66"/>
      <c r="HAQ189" s="66"/>
      <c r="HAR189" s="66"/>
      <c r="HAS189" s="66"/>
      <c r="HAT189" s="66"/>
      <c r="HAU189" s="66"/>
      <c r="HAV189" s="66"/>
      <c r="HAW189" s="66"/>
      <c r="HAX189" s="66"/>
      <c r="HAY189" s="66"/>
      <c r="HAZ189" s="66"/>
      <c r="HBA189" s="66"/>
      <c r="HBB189" s="66"/>
      <c r="HBC189" s="66"/>
      <c r="HBD189" s="66"/>
      <c r="HBE189" s="66"/>
      <c r="HBF189" s="66"/>
      <c r="HBG189" s="66"/>
      <c r="HBH189" s="66"/>
      <c r="HBI189" s="66"/>
      <c r="HBJ189" s="66"/>
      <c r="HBK189" s="66"/>
      <c r="HBL189" s="66"/>
      <c r="HBM189" s="66"/>
      <c r="HBN189" s="66"/>
      <c r="HBO189" s="66"/>
      <c r="HBP189" s="66"/>
      <c r="HBQ189" s="66"/>
      <c r="HBR189" s="66"/>
      <c r="HBS189" s="66"/>
      <c r="HBT189" s="66"/>
      <c r="HBU189" s="66"/>
      <c r="HBV189" s="66"/>
      <c r="HBW189" s="66"/>
      <c r="HBX189" s="66"/>
      <c r="HBY189" s="66"/>
      <c r="HBZ189" s="66"/>
      <c r="HCA189" s="66"/>
      <c r="HCB189" s="66"/>
      <c r="HCC189" s="66"/>
      <c r="HCD189" s="66"/>
      <c r="HCE189" s="66"/>
      <c r="HCF189" s="66"/>
      <c r="HCG189" s="66"/>
      <c r="HCH189" s="66"/>
      <c r="HCI189" s="66"/>
      <c r="HCJ189" s="66"/>
      <c r="HCK189" s="66"/>
      <c r="HCL189" s="66"/>
      <c r="HCM189" s="66"/>
      <c r="HCN189" s="66"/>
      <c r="HCO189" s="66"/>
      <c r="HCP189" s="66"/>
      <c r="HCQ189" s="66"/>
      <c r="HCR189" s="66"/>
      <c r="HCS189" s="66"/>
      <c r="HCT189" s="66"/>
      <c r="HCU189" s="66"/>
      <c r="HCV189" s="66"/>
      <c r="HCW189" s="66"/>
      <c r="HCX189" s="66"/>
      <c r="HCY189" s="66"/>
      <c r="HCZ189" s="66"/>
      <c r="HDA189" s="66"/>
      <c r="HDB189" s="66"/>
      <c r="HDC189" s="66"/>
      <c r="HDD189" s="66"/>
      <c r="HDE189" s="66"/>
      <c r="HDF189" s="66"/>
      <c r="HDG189" s="66"/>
      <c r="HDH189" s="66"/>
      <c r="HDI189" s="66"/>
      <c r="HDJ189" s="66"/>
      <c r="HDK189" s="66"/>
      <c r="HDL189" s="66"/>
      <c r="HDM189" s="66"/>
      <c r="HDN189" s="66"/>
      <c r="HDO189" s="66"/>
      <c r="HDP189" s="66"/>
      <c r="HDQ189" s="66"/>
      <c r="HDR189" s="66"/>
      <c r="HDS189" s="66"/>
      <c r="HDT189" s="66"/>
      <c r="HDU189" s="66"/>
      <c r="HDV189" s="66"/>
      <c r="HDW189" s="66"/>
      <c r="HDX189" s="66"/>
      <c r="HDY189" s="66"/>
      <c r="HDZ189" s="66"/>
      <c r="HEA189" s="66"/>
      <c r="HEB189" s="66"/>
      <c r="HEC189" s="66"/>
      <c r="HED189" s="66"/>
      <c r="HEE189" s="66"/>
      <c r="HEF189" s="66"/>
      <c r="HEG189" s="66"/>
      <c r="HEH189" s="66"/>
      <c r="HEI189" s="66"/>
      <c r="HEJ189" s="66"/>
      <c r="HEK189" s="66"/>
      <c r="HEL189" s="66"/>
      <c r="HEM189" s="66"/>
      <c r="HEN189" s="66"/>
      <c r="HEO189" s="66"/>
      <c r="HEP189" s="66"/>
      <c r="HEQ189" s="66"/>
      <c r="HER189" s="66"/>
      <c r="HES189" s="66"/>
      <c r="HET189" s="66"/>
      <c r="HEU189" s="66"/>
      <c r="HEV189" s="66"/>
      <c r="HEW189" s="66"/>
      <c r="HEX189" s="66"/>
      <c r="HEY189" s="66"/>
      <c r="HEZ189" s="66"/>
      <c r="HFA189" s="66"/>
      <c r="HFB189" s="66"/>
      <c r="HFC189" s="66"/>
      <c r="HFD189" s="66"/>
      <c r="HFE189" s="66"/>
      <c r="HFF189" s="66"/>
      <c r="HFG189" s="66"/>
      <c r="HFH189" s="66"/>
      <c r="HFI189" s="66"/>
      <c r="HFJ189" s="66"/>
      <c r="HFK189" s="66"/>
      <c r="HFL189" s="66"/>
      <c r="HFM189" s="66"/>
      <c r="HFN189" s="66"/>
      <c r="HFO189" s="66"/>
      <c r="HFP189" s="66"/>
      <c r="HFQ189" s="66"/>
      <c r="HFR189" s="66"/>
      <c r="HFS189" s="66"/>
      <c r="HFT189" s="66"/>
      <c r="HFU189" s="66"/>
      <c r="HFV189" s="66"/>
      <c r="HFW189" s="66"/>
      <c r="HFX189" s="66"/>
      <c r="HFY189" s="66"/>
      <c r="HFZ189" s="66"/>
      <c r="HGA189" s="66"/>
      <c r="HGB189" s="66"/>
      <c r="HGC189" s="66"/>
      <c r="HGD189" s="66"/>
      <c r="HGE189" s="66"/>
      <c r="HGF189" s="66"/>
      <c r="HGG189" s="66"/>
      <c r="HGH189" s="66"/>
      <c r="HGI189" s="66"/>
      <c r="HGJ189" s="66"/>
      <c r="HGK189" s="66"/>
      <c r="HGL189" s="66"/>
      <c r="HGM189" s="66"/>
      <c r="HGN189" s="66"/>
      <c r="HGO189" s="66"/>
      <c r="HGP189" s="66"/>
      <c r="HGQ189" s="66"/>
      <c r="HGR189" s="66"/>
      <c r="HGS189" s="66"/>
      <c r="HGT189" s="66"/>
      <c r="HGU189" s="66"/>
      <c r="HGV189" s="66"/>
      <c r="HGW189" s="66"/>
      <c r="HGX189" s="66"/>
      <c r="HGY189" s="66"/>
      <c r="HGZ189" s="66"/>
      <c r="HHA189" s="66"/>
      <c r="HHB189" s="66"/>
      <c r="HHC189" s="66"/>
      <c r="HHD189" s="66"/>
      <c r="HHE189" s="66"/>
      <c r="HHF189" s="66"/>
      <c r="HHG189" s="66"/>
      <c r="HHH189" s="66"/>
      <c r="HHI189" s="66"/>
      <c r="HHJ189" s="66"/>
      <c r="HHK189" s="66"/>
      <c r="HHL189" s="66"/>
      <c r="HHM189" s="66"/>
      <c r="HHN189" s="66"/>
      <c r="HHO189" s="66"/>
      <c r="HHP189" s="66"/>
      <c r="HHQ189" s="66"/>
      <c r="HHR189" s="66"/>
      <c r="HHS189" s="66"/>
      <c r="HHT189" s="66"/>
      <c r="HHU189" s="66"/>
      <c r="HHV189" s="66"/>
      <c r="HHW189" s="66"/>
      <c r="HHX189" s="66"/>
      <c r="HHY189" s="66"/>
      <c r="HHZ189" s="66"/>
      <c r="HIA189" s="66"/>
      <c r="HIB189" s="66"/>
      <c r="HIC189" s="66"/>
      <c r="HID189" s="66"/>
      <c r="HIE189" s="66"/>
      <c r="HIF189" s="66"/>
      <c r="HIG189" s="66"/>
      <c r="HIH189" s="66"/>
      <c r="HII189" s="66"/>
      <c r="HIJ189" s="66"/>
      <c r="HIK189" s="66"/>
      <c r="HIL189" s="66"/>
      <c r="HIM189" s="66"/>
      <c r="HIN189" s="66"/>
      <c r="HIO189" s="66"/>
      <c r="HIP189" s="66"/>
      <c r="HIQ189" s="66"/>
      <c r="HIR189" s="66"/>
      <c r="HIS189" s="66"/>
      <c r="HIT189" s="66"/>
      <c r="HIU189" s="66"/>
      <c r="HIV189" s="66"/>
      <c r="HIW189" s="66"/>
      <c r="HIX189" s="66"/>
      <c r="HIY189" s="66"/>
      <c r="HIZ189" s="66"/>
      <c r="HJA189" s="66"/>
      <c r="HJB189" s="66"/>
      <c r="HJC189" s="66"/>
      <c r="HJD189" s="66"/>
      <c r="HJE189" s="66"/>
      <c r="HJF189" s="66"/>
      <c r="HJG189" s="66"/>
      <c r="HJH189" s="66"/>
      <c r="HJI189" s="66"/>
      <c r="HJJ189" s="66"/>
      <c r="HJK189" s="66"/>
      <c r="HJL189" s="66"/>
      <c r="HJM189" s="66"/>
      <c r="HJN189" s="66"/>
      <c r="HJO189" s="66"/>
      <c r="HJP189" s="66"/>
      <c r="HJQ189" s="66"/>
      <c r="HJR189" s="66"/>
      <c r="HJS189" s="66"/>
      <c r="HJT189" s="66"/>
      <c r="HJU189" s="66"/>
      <c r="HJV189" s="66"/>
      <c r="HJW189" s="66"/>
      <c r="HJX189" s="66"/>
      <c r="HJY189" s="66"/>
      <c r="HJZ189" s="66"/>
      <c r="HKA189" s="66"/>
      <c r="HKB189" s="66"/>
      <c r="HKC189" s="66"/>
      <c r="HKD189" s="66"/>
      <c r="HKE189" s="66"/>
      <c r="HKF189" s="66"/>
      <c r="HKG189" s="66"/>
      <c r="HKH189" s="66"/>
      <c r="HKI189" s="66"/>
      <c r="HKJ189" s="66"/>
      <c r="HKK189" s="66"/>
      <c r="HKL189" s="66"/>
      <c r="HKM189" s="66"/>
      <c r="HKN189" s="66"/>
      <c r="HKO189" s="66"/>
      <c r="HKP189" s="66"/>
      <c r="HKQ189" s="66"/>
      <c r="HKR189" s="66"/>
      <c r="HKS189" s="66"/>
      <c r="HKT189" s="66"/>
      <c r="HKU189" s="66"/>
      <c r="HKV189" s="66"/>
      <c r="HKW189" s="66"/>
      <c r="HKX189" s="66"/>
      <c r="HKY189" s="66"/>
      <c r="HKZ189" s="66"/>
      <c r="HLA189" s="66"/>
      <c r="HLB189" s="66"/>
      <c r="HLC189" s="66"/>
      <c r="HLD189" s="66"/>
      <c r="HLE189" s="66"/>
      <c r="HLF189" s="66"/>
      <c r="HLG189" s="66"/>
      <c r="HLH189" s="66"/>
      <c r="HLI189" s="66"/>
      <c r="HLJ189" s="66"/>
      <c r="HLK189" s="66"/>
      <c r="HLL189" s="66"/>
      <c r="HLM189" s="66"/>
      <c r="HLN189" s="66"/>
      <c r="HLO189" s="66"/>
      <c r="HLP189" s="66"/>
      <c r="HLQ189" s="66"/>
      <c r="HLR189" s="66"/>
      <c r="HLS189" s="66"/>
      <c r="HLT189" s="66"/>
      <c r="HLU189" s="66"/>
      <c r="HLV189" s="66"/>
      <c r="HLW189" s="66"/>
      <c r="HLX189" s="66"/>
      <c r="HLY189" s="66"/>
      <c r="HLZ189" s="66"/>
      <c r="HMA189" s="66"/>
      <c r="HMB189" s="66"/>
      <c r="HMC189" s="66"/>
      <c r="HMD189" s="66"/>
      <c r="HME189" s="66"/>
      <c r="HMF189" s="66"/>
      <c r="HMG189" s="66"/>
      <c r="HMH189" s="66"/>
      <c r="HMI189" s="66"/>
      <c r="HMJ189" s="66"/>
      <c r="HMK189" s="66"/>
      <c r="HML189" s="66"/>
      <c r="HMM189" s="66"/>
      <c r="HMN189" s="66"/>
      <c r="HMO189" s="66"/>
      <c r="HMP189" s="66"/>
      <c r="HMQ189" s="66"/>
      <c r="HMR189" s="66"/>
      <c r="HMS189" s="66"/>
      <c r="HMT189" s="66"/>
      <c r="HMU189" s="66"/>
      <c r="HMV189" s="66"/>
      <c r="HMW189" s="66"/>
      <c r="HMX189" s="66"/>
      <c r="HMY189" s="66"/>
      <c r="HMZ189" s="66"/>
      <c r="HNA189" s="66"/>
      <c r="HNB189" s="66"/>
      <c r="HNC189" s="66"/>
      <c r="HND189" s="66"/>
      <c r="HNE189" s="66"/>
      <c r="HNF189" s="66"/>
      <c r="HNG189" s="66"/>
      <c r="HNH189" s="66"/>
      <c r="HNI189" s="66"/>
      <c r="HNJ189" s="66"/>
      <c r="HNK189" s="66"/>
      <c r="HNL189" s="66"/>
      <c r="HNM189" s="66"/>
      <c r="HNN189" s="66"/>
      <c r="HNO189" s="66"/>
      <c r="HNP189" s="66"/>
      <c r="HNQ189" s="66"/>
      <c r="HNR189" s="66"/>
      <c r="HNS189" s="66"/>
      <c r="HNT189" s="66"/>
      <c r="HNU189" s="66"/>
      <c r="HNV189" s="66"/>
      <c r="HNW189" s="66"/>
      <c r="HNX189" s="66"/>
      <c r="HNY189" s="66"/>
      <c r="HNZ189" s="66"/>
      <c r="HOA189" s="66"/>
      <c r="HOB189" s="66"/>
      <c r="HOC189" s="66"/>
      <c r="HOD189" s="66"/>
      <c r="HOE189" s="66"/>
      <c r="HOF189" s="66"/>
      <c r="HOG189" s="66"/>
      <c r="HOH189" s="66"/>
      <c r="HOI189" s="66"/>
      <c r="HOJ189" s="66"/>
      <c r="HOK189" s="66"/>
      <c r="HOL189" s="66"/>
      <c r="HOM189" s="66"/>
      <c r="HON189" s="66"/>
      <c r="HOO189" s="66"/>
      <c r="HOP189" s="66"/>
      <c r="HOQ189" s="66"/>
      <c r="HOR189" s="66"/>
      <c r="HOS189" s="66"/>
      <c r="HOT189" s="66"/>
      <c r="HOU189" s="66"/>
      <c r="HOV189" s="66"/>
      <c r="HOW189" s="66"/>
      <c r="HOX189" s="66"/>
      <c r="HOY189" s="66"/>
      <c r="HOZ189" s="66"/>
      <c r="HPA189" s="66"/>
      <c r="HPB189" s="66"/>
      <c r="HPC189" s="66"/>
      <c r="HPD189" s="66"/>
      <c r="HPE189" s="66"/>
      <c r="HPF189" s="66"/>
      <c r="HPG189" s="66"/>
      <c r="HPH189" s="66"/>
      <c r="HPI189" s="66"/>
      <c r="HPJ189" s="66"/>
      <c r="HPK189" s="66"/>
      <c r="HPL189" s="66"/>
      <c r="HPM189" s="66"/>
      <c r="HPN189" s="66"/>
      <c r="HPO189" s="66"/>
      <c r="HPP189" s="66"/>
      <c r="HPQ189" s="66"/>
      <c r="HPR189" s="66"/>
      <c r="HPS189" s="66"/>
      <c r="HPT189" s="66"/>
      <c r="HPU189" s="66"/>
      <c r="HPV189" s="66"/>
      <c r="HPW189" s="66"/>
      <c r="HPX189" s="66"/>
      <c r="HPY189" s="66"/>
      <c r="HPZ189" s="66"/>
      <c r="HQA189" s="66"/>
      <c r="HQB189" s="66"/>
      <c r="HQC189" s="66"/>
      <c r="HQD189" s="66"/>
      <c r="HQE189" s="66"/>
      <c r="HQF189" s="66"/>
      <c r="HQG189" s="66"/>
      <c r="HQH189" s="66"/>
      <c r="HQI189" s="66"/>
      <c r="HQJ189" s="66"/>
      <c r="HQK189" s="66"/>
      <c r="HQL189" s="66"/>
      <c r="HQM189" s="66"/>
      <c r="HQN189" s="66"/>
      <c r="HQO189" s="66"/>
      <c r="HQP189" s="66"/>
      <c r="HQQ189" s="66"/>
      <c r="HQR189" s="66"/>
      <c r="HQS189" s="66"/>
      <c r="HQT189" s="66"/>
      <c r="HQU189" s="66"/>
      <c r="HQV189" s="66"/>
      <c r="HQW189" s="66"/>
      <c r="HQX189" s="66"/>
      <c r="HQY189" s="66"/>
      <c r="HQZ189" s="66"/>
      <c r="HRA189" s="66"/>
      <c r="HRB189" s="66"/>
      <c r="HRC189" s="66"/>
      <c r="HRD189" s="66"/>
      <c r="HRE189" s="66"/>
      <c r="HRF189" s="66"/>
      <c r="HRG189" s="66"/>
      <c r="HRH189" s="66"/>
      <c r="HRI189" s="66"/>
      <c r="HRJ189" s="66"/>
      <c r="HRK189" s="66"/>
      <c r="HRL189" s="66"/>
      <c r="HRM189" s="66"/>
      <c r="HRN189" s="66"/>
      <c r="HRO189" s="66"/>
      <c r="HRP189" s="66"/>
      <c r="HRQ189" s="66"/>
      <c r="HRR189" s="66"/>
      <c r="HRS189" s="66"/>
      <c r="HRT189" s="66"/>
      <c r="HRU189" s="66"/>
      <c r="HRV189" s="66"/>
      <c r="HRW189" s="66"/>
      <c r="HRX189" s="66"/>
      <c r="HRY189" s="66"/>
      <c r="HRZ189" s="66"/>
      <c r="HSA189" s="66"/>
      <c r="HSB189" s="66"/>
      <c r="HSC189" s="66"/>
      <c r="HSD189" s="66"/>
      <c r="HSE189" s="66"/>
      <c r="HSF189" s="66"/>
      <c r="HSG189" s="66"/>
      <c r="HSH189" s="66"/>
      <c r="HSI189" s="66"/>
      <c r="HSJ189" s="66"/>
      <c r="HSK189" s="66"/>
      <c r="HSL189" s="66"/>
      <c r="HSM189" s="66"/>
      <c r="HSN189" s="66"/>
      <c r="HSO189" s="66"/>
      <c r="HSP189" s="66"/>
      <c r="HSQ189" s="66"/>
      <c r="HSR189" s="66"/>
      <c r="HSS189" s="66"/>
      <c r="HST189" s="66"/>
      <c r="HSU189" s="66"/>
      <c r="HSV189" s="66"/>
      <c r="HSW189" s="66"/>
      <c r="HSX189" s="66"/>
      <c r="HSY189" s="66"/>
      <c r="HSZ189" s="66"/>
      <c r="HTA189" s="66"/>
      <c r="HTB189" s="66"/>
      <c r="HTC189" s="66"/>
      <c r="HTD189" s="66"/>
      <c r="HTE189" s="66"/>
      <c r="HTF189" s="66"/>
      <c r="HTG189" s="66"/>
      <c r="HTH189" s="66"/>
      <c r="HTI189" s="66"/>
      <c r="HTJ189" s="66"/>
      <c r="HTK189" s="66"/>
      <c r="HTL189" s="66"/>
      <c r="HTM189" s="66"/>
      <c r="HTN189" s="66"/>
      <c r="HTO189" s="66"/>
      <c r="HTP189" s="66"/>
      <c r="HTQ189" s="66"/>
      <c r="HTR189" s="66"/>
      <c r="HTS189" s="66"/>
      <c r="HTT189" s="66"/>
      <c r="HTU189" s="66"/>
      <c r="HTV189" s="66"/>
      <c r="HTW189" s="66"/>
      <c r="HTX189" s="66"/>
      <c r="HTY189" s="66"/>
      <c r="HTZ189" s="66"/>
      <c r="HUA189" s="66"/>
      <c r="HUB189" s="66"/>
      <c r="HUC189" s="66"/>
      <c r="HUD189" s="66"/>
      <c r="HUE189" s="66"/>
      <c r="HUF189" s="66"/>
      <c r="HUG189" s="66"/>
      <c r="HUH189" s="66"/>
      <c r="HUI189" s="66"/>
      <c r="HUJ189" s="66"/>
      <c r="HUK189" s="66"/>
      <c r="HUL189" s="66"/>
      <c r="HUM189" s="66"/>
      <c r="HUN189" s="66"/>
      <c r="HUO189" s="66"/>
      <c r="HUP189" s="66"/>
      <c r="HUQ189" s="66"/>
      <c r="HUR189" s="66"/>
      <c r="HUS189" s="66"/>
      <c r="HUT189" s="66"/>
      <c r="HUU189" s="66"/>
      <c r="HUV189" s="66"/>
      <c r="HUW189" s="66"/>
      <c r="HUX189" s="66"/>
      <c r="HUY189" s="66"/>
      <c r="HUZ189" s="66"/>
      <c r="HVA189" s="66"/>
      <c r="HVB189" s="66"/>
      <c r="HVC189" s="66"/>
      <c r="HVD189" s="66"/>
      <c r="HVE189" s="66"/>
      <c r="HVF189" s="66"/>
      <c r="HVG189" s="66"/>
      <c r="HVH189" s="66"/>
      <c r="HVI189" s="66"/>
      <c r="HVJ189" s="66"/>
      <c r="HVK189" s="66"/>
      <c r="HVL189" s="66"/>
      <c r="HVM189" s="66"/>
      <c r="HVN189" s="66"/>
      <c r="HVO189" s="66"/>
      <c r="HVP189" s="66"/>
      <c r="HVQ189" s="66"/>
      <c r="HVR189" s="66"/>
      <c r="HVS189" s="66"/>
      <c r="HVT189" s="66"/>
      <c r="HVU189" s="66"/>
      <c r="HVV189" s="66"/>
      <c r="HVW189" s="66"/>
      <c r="HVX189" s="66"/>
      <c r="HVY189" s="66"/>
      <c r="HVZ189" s="66"/>
      <c r="HWA189" s="66"/>
      <c r="HWB189" s="66"/>
      <c r="HWC189" s="66"/>
      <c r="HWD189" s="66"/>
      <c r="HWE189" s="66"/>
      <c r="HWF189" s="66"/>
      <c r="HWG189" s="66"/>
      <c r="HWH189" s="66"/>
      <c r="HWI189" s="66"/>
      <c r="HWJ189" s="66"/>
      <c r="HWK189" s="66"/>
      <c r="HWL189" s="66"/>
      <c r="HWM189" s="66"/>
      <c r="HWN189" s="66"/>
      <c r="HWO189" s="66"/>
      <c r="HWP189" s="66"/>
      <c r="HWQ189" s="66"/>
      <c r="HWR189" s="66"/>
      <c r="HWS189" s="66"/>
      <c r="HWT189" s="66"/>
      <c r="HWU189" s="66"/>
      <c r="HWV189" s="66"/>
      <c r="HWW189" s="66"/>
      <c r="HWX189" s="66"/>
      <c r="HWY189" s="66"/>
      <c r="HWZ189" s="66"/>
      <c r="HXA189" s="66"/>
      <c r="HXB189" s="66"/>
      <c r="HXC189" s="66"/>
      <c r="HXD189" s="66"/>
      <c r="HXE189" s="66"/>
      <c r="HXF189" s="66"/>
      <c r="HXG189" s="66"/>
      <c r="HXH189" s="66"/>
      <c r="HXI189" s="66"/>
      <c r="HXJ189" s="66"/>
      <c r="HXK189" s="66"/>
      <c r="HXL189" s="66"/>
      <c r="HXM189" s="66"/>
      <c r="HXN189" s="66"/>
      <c r="HXO189" s="66"/>
      <c r="HXP189" s="66"/>
      <c r="HXQ189" s="66"/>
      <c r="HXR189" s="66"/>
      <c r="HXS189" s="66"/>
      <c r="HXT189" s="66"/>
      <c r="HXU189" s="66"/>
      <c r="HXV189" s="66"/>
      <c r="HXW189" s="66"/>
      <c r="HXX189" s="66"/>
      <c r="HXY189" s="66"/>
      <c r="HXZ189" s="66"/>
      <c r="HYA189" s="66"/>
      <c r="HYB189" s="66"/>
      <c r="HYC189" s="66"/>
      <c r="HYD189" s="66"/>
      <c r="HYE189" s="66"/>
      <c r="HYF189" s="66"/>
      <c r="HYG189" s="66"/>
      <c r="HYH189" s="66"/>
      <c r="HYI189" s="66"/>
      <c r="HYJ189" s="66"/>
      <c r="HYK189" s="66"/>
      <c r="HYL189" s="66"/>
      <c r="HYM189" s="66"/>
      <c r="HYN189" s="66"/>
      <c r="HYO189" s="66"/>
      <c r="HYP189" s="66"/>
      <c r="HYQ189" s="66"/>
      <c r="HYR189" s="66"/>
      <c r="HYS189" s="66"/>
      <c r="HYT189" s="66"/>
      <c r="HYU189" s="66"/>
      <c r="HYV189" s="66"/>
      <c r="HYW189" s="66"/>
      <c r="HYX189" s="66"/>
      <c r="HYY189" s="66"/>
      <c r="HYZ189" s="66"/>
      <c r="HZA189" s="66"/>
      <c r="HZB189" s="66"/>
      <c r="HZC189" s="66"/>
      <c r="HZD189" s="66"/>
      <c r="HZE189" s="66"/>
      <c r="HZF189" s="66"/>
      <c r="HZG189" s="66"/>
      <c r="HZH189" s="66"/>
      <c r="HZI189" s="66"/>
      <c r="HZJ189" s="66"/>
      <c r="HZK189" s="66"/>
      <c r="HZL189" s="66"/>
      <c r="HZM189" s="66"/>
      <c r="HZN189" s="66"/>
      <c r="HZO189" s="66"/>
      <c r="HZP189" s="66"/>
      <c r="HZQ189" s="66"/>
      <c r="HZR189" s="66"/>
      <c r="HZS189" s="66"/>
      <c r="HZT189" s="66"/>
      <c r="HZU189" s="66"/>
      <c r="HZV189" s="66"/>
      <c r="HZW189" s="66"/>
      <c r="HZX189" s="66"/>
      <c r="HZY189" s="66"/>
      <c r="HZZ189" s="66"/>
      <c r="IAA189" s="66"/>
      <c r="IAB189" s="66"/>
      <c r="IAC189" s="66"/>
      <c r="IAD189" s="66"/>
      <c r="IAE189" s="66"/>
      <c r="IAF189" s="66"/>
      <c r="IAG189" s="66"/>
      <c r="IAH189" s="66"/>
      <c r="IAI189" s="66"/>
      <c r="IAJ189" s="66"/>
      <c r="IAK189" s="66"/>
      <c r="IAL189" s="66"/>
      <c r="IAM189" s="66"/>
      <c r="IAN189" s="66"/>
      <c r="IAO189" s="66"/>
      <c r="IAP189" s="66"/>
      <c r="IAQ189" s="66"/>
      <c r="IAR189" s="66"/>
      <c r="IAS189" s="66"/>
      <c r="IAT189" s="66"/>
      <c r="IAU189" s="66"/>
      <c r="IAV189" s="66"/>
      <c r="IAW189" s="66"/>
      <c r="IAX189" s="66"/>
      <c r="IAY189" s="66"/>
      <c r="IAZ189" s="66"/>
      <c r="IBA189" s="66"/>
      <c r="IBB189" s="66"/>
      <c r="IBC189" s="66"/>
      <c r="IBD189" s="66"/>
      <c r="IBE189" s="66"/>
      <c r="IBF189" s="66"/>
      <c r="IBG189" s="66"/>
      <c r="IBH189" s="66"/>
      <c r="IBI189" s="66"/>
      <c r="IBJ189" s="66"/>
      <c r="IBK189" s="66"/>
      <c r="IBL189" s="66"/>
      <c r="IBM189" s="66"/>
      <c r="IBN189" s="66"/>
      <c r="IBO189" s="66"/>
      <c r="IBP189" s="66"/>
      <c r="IBQ189" s="66"/>
      <c r="IBR189" s="66"/>
      <c r="IBS189" s="66"/>
      <c r="IBT189" s="66"/>
      <c r="IBU189" s="66"/>
      <c r="IBV189" s="66"/>
      <c r="IBW189" s="66"/>
      <c r="IBX189" s="66"/>
      <c r="IBY189" s="66"/>
      <c r="IBZ189" s="66"/>
      <c r="ICA189" s="66"/>
      <c r="ICB189" s="66"/>
      <c r="ICC189" s="66"/>
      <c r="ICD189" s="66"/>
      <c r="ICE189" s="66"/>
      <c r="ICF189" s="66"/>
      <c r="ICG189" s="66"/>
      <c r="ICH189" s="66"/>
      <c r="ICI189" s="66"/>
      <c r="ICJ189" s="66"/>
      <c r="ICK189" s="66"/>
      <c r="ICL189" s="66"/>
      <c r="ICM189" s="66"/>
      <c r="ICN189" s="66"/>
      <c r="ICO189" s="66"/>
      <c r="ICP189" s="66"/>
      <c r="ICQ189" s="66"/>
      <c r="ICR189" s="66"/>
      <c r="ICS189" s="66"/>
      <c r="ICT189" s="66"/>
      <c r="ICU189" s="66"/>
      <c r="ICV189" s="66"/>
      <c r="ICW189" s="66"/>
      <c r="ICX189" s="66"/>
      <c r="ICY189" s="66"/>
      <c r="ICZ189" s="66"/>
      <c r="IDA189" s="66"/>
      <c r="IDB189" s="66"/>
      <c r="IDC189" s="66"/>
      <c r="IDD189" s="66"/>
      <c r="IDE189" s="66"/>
      <c r="IDF189" s="66"/>
      <c r="IDG189" s="66"/>
      <c r="IDH189" s="66"/>
      <c r="IDI189" s="66"/>
      <c r="IDJ189" s="66"/>
      <c r="IDK189" s="66"/>
      <c r="IDL189" s="66"/>
      <c r="IDM189" s="66"/>
      <c r="IDN189" s="66"/>
      <c r="IDO189" s="66"/>
      <c r="IDP189" s="66"/>
      <c r="IDQ189" s="66"/>
      <c r="IDR189" s="66"/>
      <c r="IDS189" s="66"/>
      <c r="IDT189" s="66"/>
      <c r="IDU189" s="66"/>
      <c r="IDV189" s="66"/>
      <c r="IDW189" s="66"/>
      <c r="IDX189" s="66"/>
      <c r="IDY189" s="66"/>
      <c r="IDZ189" s="66"/>
      <c r="IEA189" s="66"/>
      <c r="IEB189" s="66"/>
      <c r="IEC189" s="66"/>
      <c r="IED189" s="66"/>
      <c r="IEE189" s="66"/>
      <c r="IEF189" s="66"/>
      <c r="IEG189" s="66"/>
      <c r="IEH189" s="66"/>
      <c r="IEI189" s="66"/>
      <c r="IEJ189" s="66"/>
      <c r="IEK189" s="66"/>
      <c r="IEL189" s="66"/>
      <c r="IEM189" s="66"/>
      <c r="IEN189" s="66"/>
      <c r="IEO189" s="66"/>
      <c r="IEP189" s="66"/>
      <c r="IEQ189" s="66"/>
      <c r="IER189" s="66"/>
      <c r="IES189" s="66"/>
      <c r="IET189" s="66"/>
      <c r="IEU189" s="66"/>
      <c r="IEV189" s="66"/>
      <c r="IEW189" s="66"/>
      <c r="IEX189" s="66"/>
      <c r="IEY189" s="66"/>
      <c r="IEZ189" s="66"/>
      <c r="IFA189" s="66"/>
      <c r="IFB189" s="66"/>
      <c r="IFC189" s="66"/>
      <c r="IFD189" s="66"/>
      <c r="IFE189" s="66"/>
      <c r="IFF189" s="66"/>
      <c r="IFG189" s="66"/>
      <c r="IFH189" s="66"/>
      <c r="IFI189" s="66"/>
      <c r="IFJ189" s="66"/>
      <c r="IFK189" s="66"/>
      <c r="IFL189" s="66"/>
      <c r="IFM189" s="66"/>
      <c r="IFN189" s="66"/>
      <c r="IFO189" s="66"/>
      <c r="IFP189" s="66"/>
      <c r="IFQ189" s="66"/>
      <c r="IFR189" s="66"/>
      <c r="IFS189" s="66"/>
      <c r="IFT189" s="66"/>
      <c r="IFU189" s="66"/>
      <c r="IFV189" s="66"/>
      <c r="IFW189" s="66"/>
      <c r="IFX189" s="66"/>
      <c r="IFY189" s="66"/>
      <c r="IFZ189" s="66"/>
      <c r="IGA189" s="66"/>
      <c r="IGB189" s="66"/>
      <c r="IGC189" s="66"/>
      <c r="IGD189" s="66"/>
      <c r="IGE189" s="66"/>
      <c r="IGF189" s="66"/>
      <c r="IGG189" s="66"/>
      <c r="IGH189" s="66"/>
      <c r="IGI189" s="66"/>
      <c r="IGJ189" s="66"/>
      <c r="IGK189" s="66"/>
      <c r="IGL189" s="66"/>
      <c r="IGM189" s="66"/>
      <c r="IGN189" s="66"/>
      <c r="IGO189" s="66"/>
      <c r="IGP189" s="66"/>
      <c r="IGQ189" s="66"/>
      <c r="IGR189" s="66"/>
      <c r="IGS189" s="66"/>
      <c r="IGT189" s="66"/>
      <c r="IGU189" s="66"/>
      <c r="IGV189" s="66"/>
      <c r="IGW189" s="66"/>
      <c r="IGX189" s="66"/>
      <c r="IGY189" s="66"/>
      <c r="IGZ189" s="66"/>
      <c r="IHA189" s="66"/>
      <c r="IHB189" s="66"/>
      <c r="IHC189" s="66"/>
      <c r="IHD189" s="66"/>
      <c r="IHE189" s="66"/>
      <c r="IHF189" s="66"/>
      <c r="IHG189" s="66"/>
      <c r="IHH189" s="66"/>
      <c r="IHI189" s="66"/>
      <c r="IHJ189" s="66"/>
      <c r="IHK189" s="66"/>
      <c r="IHL189" s="66"/>
      <c r="IHM189" s="66"/>
      <c r="IHN189" s="66"/>
      <c r="IHO189" s="66"/>
      <c r="IHP189" s="66"/>
      <c r="IHQ189" s="66"/>
      <c r="IHR189" s="66"/>
      <c r="IHS189" s="66"/>
      <c r="IHT189" s="66"/>
      <c r="IHU189" s="66"/>
      <c r="IHV189" s="66"/>
      <c r="IHW189" s="66"/>
      <c r="IHX189" s="66"/>
      <c r="IHY189" s="66"/>
      <c r="IHZ189" s="66"/>
      <c r="IIA189" s="66"/>
      <c r="IIB189" s="66"/>
      <c r="IIC189" s="66"/>
      <c r="IID189" s="66"/>
      <c r="IIE189" s="66"/>
      <c r="IIF189" s="66"/>
      <c r="IIG189" s="66"/>
      <c r="IIH189" s="66"/>
      <c r="III189" s="66"/>
      <c r="IIJ189" s="66"/>
      <c r="IIK189" s="66"/>
      <c r="IIL189" s="66"/>
      <c r="IIM189" s="66"/>
      <c r="IIN189" s="66"/>
      <c r="IIO189" s="66"/>
      <c r="IIP189" s="66"/>
      <c r="IIQ189" s="66"/>
      <c r="IIR189" s="66"/>
      <c r="IIS189" s="66"/>
      <c r="IIT189" s="66"/>
      <c r="IIU189" s="66"/>
      <c r="IIV189" s="66"/>
      <c r="IIW189" s="66"/>
      <c r="IIX189" s="66"/>
      <c r="IIY189" s="66"/>
      <c r="IIZ189" s="66"/>
      <c r="IJA189" s="66"/>
      <c r="IJB189" s="66"/>
      <c r="IJC189" s="66"/>
      <c r="IJD189" s="66"/>
      <c r="IJE189" s="66"/>
      <c r="IJF189" s="66"/>
      <c r="IJG189" s="66"/>
      <c r="IJH189" s="66"/>
      <c r="IJI189" s="66"/>
      <c r="IJJ189" s="66"/>
      <c r="IJK189" s="66"/>
      <c r="IJL189" s="66"/>
      <c r="IJM189" s="66"/>
      <c r="IJN189" s="66"/>
      <c r="IJO189" s="66"/>
      <c r="IJP189" s="66"/>
      <c r="IJQ189" s="66"/>
      <c r="IJR189" s="66"/>
      <c r="IJS189" s="66"/>
      <c r="IJT189" s="66"/>
      <c r="IJU189" s="66"/>
      <c r="IJV189" s="66"/>
      <c r="IJW189" s="66"/>
      <c r="IJX189" s="66"/>
      <c r="IJY189" s="66"/>
      <c r="IJZ189" s="66"/>
      <c r="IKA189" s="66"/>
      <c r="IKB189" s="66"/>
      <c r="IKC189" s="66"/>
      <c r="IKD189" s="66"/>
      <c r="IKE189" s="66"/>
      <c r="IKF189" s="66"/>
      <c r="IKG189" s="66"/>
      <c r="IKH189" s="66"/>
      <c r="IKI189" s="66"/>
      <c r="IKJ189" s="66"/>
      <c r="IKK189" s="66"/>
      <c r="IKL189" s="66"/>
      <c r="IKM189" s="66"/>
      <c r="IKN189" s="66"/>
      <c r="IKO189" s="66"/>
      <c r="IKP189" s="66"/>
      <c r="IKQ189" s="66"/>
      <c r="IKR189" s="66"/>
      <c r="IKS189" s="66"/>
      <c r="IKT189" s="66"/>
      <c r="IKU189" s="66"/>
      <c r="IKV189" s="66"/>
      <c r="IKW189" s="66"/>
      <c r="IKX189" s="66"/>
      <c r="IKY189" s="66"/>
      <c r="IKZ189" s="66"/>
      <c r="ILA189" s="66"/>
      <c r="ILB189" s="66"/>
      <c r="ILC189" s="66"/>
      <c r="ILD189" s="66"/>
      <c r="ILE189" s="66"/>
      <c r="ILF189" s="66"/>
      <c r="ILG189" s="66"/>
      <c r="ILH189" s="66"/>
      <c r="ILI189" s="66"/>
      <c r="ILJ189" s="66"/>
      <c r="ILK189" s="66"/>
      <c r="ILL189" s="66"/>
      <c r="ILM189" s="66"/>
      <c r="ILN189" s="66"/>
      <c r="ILO189" s="66"/>
      <c r="ILP189" s="66"/>
      <c r="ILQ189" s="66"/>
      <c r="ILR189" s="66"/>
      <c r="ILS189" s="66"/>
      <c r="ILT189" s="66"/>
      <c r="ILU189" s="66"/>
      <c r="ILV189" s="66"/>
      <c r="ILW189" s="66"/>
      <c r="ILX189" s="66"/>
      <c r="ILY189" s="66"/>
      <c r="ILZ189" s="66"/>
      <c r="IMA189" s="66"/>
      <c r="IMB189" s="66"/>
      <c r="IMC189" s="66"/>
      <c r="IMD189" s="66"/>
      <c r="IME189" s="66"/>
      <c r="IMF189" s="66"/>
      <c r="IMG189" s="66"/>
      <c r="IMH189" s="66"/>
      <c r="IMI189" s="66"/>
      <c r="IMJ189" s="66"/>
      <c r="IMK189" s="66"/>
      <c r="IML189" s="66"/>
      <c r="IMM189" s="66"/>
      <c r="IMN189" s="66"/>
      <c r="IMO189" s="66"/>
      <c r="IMP189" s="66"/>
      <c r="IMQ189" s="66"/>
      <c r="IMR189" s="66"/>
      <c r="IMS189" s="66"/>
      <c r="IMT189" s="66"/>
      <c r="IMU189" s="66"/>
      <c r="IMV189" s="66"/>
      <c r="IMW189" s="66"/>
      <c r="IMX189" s="66"/>
      <c r="IMY189" s="66"/>
      <c r="IMZ189" s="66"/>
      <c r="INA189" s="66"/>
      <c r="INB189" s="66"/>
      <c r="INC189" s="66"/>
      <c r="IND189" s="66"/>
      <c r="INE189" s="66"/>
      <c r="INF189" s="66"/>
      <c r="ING189" s="66"/>
      <c r="INH189" s="66"/>
      <c r="INI189" s="66"/>
      <c r="INJ189" s="66"/>
      <c r="INK189" s="66"/>
      <c r="INL189" s="66"/>
      <c r="INM189" s="66"/>
      <c r="INN189" s="66"/>
      <c r="INO189" s="66"/>
      <c r="INP189" s="66"/>
      <c r="INQ189" s="66"/>
      <c r="INR189" s="66"/>
      <c r="INS189" s="66"/>
      <c r="INT189" s="66"/>
      <c r="INU189" s="66"/>
      <c r="INV189" s="66"/>
      <c r="INW189" s="66"/>
      <c r="INX189" s="66"/>
      <c r="INY189" s="66"/>
      <c r="INZ189" s="66"/>
      <c r="IOA189" s="66"/>
      <c r="IOB189" s="66"/>
      <c r="IOC189" s="66"/>
      <c r="IOD189" s="66"/>
      <c r="IOE189" s="66"/>
      <c r="IOF189" s="66"/>
      <c r="IOG189" s="66"/>
      <c r="IOH189" s="66"/>
      <c r="IOI189" s="66"/>
      <c r="IOJ189" s="66"/>
      <c r="IOK189" s="66"/>
      <c r="IOL189" s="66"/>
      <c r="IOM189" s="66"/>
      <c r="ION189" s="66"/>
      <c r="IOO189" s="66"/>
      <c r="IOP189" s="66"/>
      <c r="IOQ189" s="66"/>
      <c r="IOR189" s="66"/>
      <c r="IOS189" s="66"/>
      <c r="IOT189" s="66"/>
      <c r="IOU189" s="66"/>
      <c r="IOV189" s="66"/>
      <c r="IOW189" s="66"/>
      <c r="IOX189" s="66"/>
      <c r="IOY189" s="66"/>
      <c r="IOZ189" s="66"/>
      <c r="IPA189" s="66"/>
      <c r="IPB189" s="66"/>
      <c r="IPC189" s="66"/>
      <c r="IPD189" s="66"/>
      <c r="IPE189" s="66"/>
      <c r="IPF189" s="66"/>
      <c r="IPG189" s="66"/>
      <c r="IPH189" s="66"/>
      <c r="IPI189" s="66"/>
      <c r="IPJ189" s="66"/>
      <c r="IPK189" s="66"/>
      <c r="IPL189" s="66"/>
      <c r="IPM189" s="66"/>
      <c r="IPN189" s="66"/>
      <c r="IPO189" s="66"/>
      <c r="IPP189" s="66"/>
      <c r="IPQ189" s="66"/>
      <c r="IPR189" s="66"/>
      <c r="IPS189" s="66"/>
      <c r="IPT189" s="66"/>
      <c r="IPU189" s="66"/>
      <c r="IPV189" s="66"/>
      <c r="IPW189" s="66"/>
      <c r="IPX189" s="66"/>
      <c r="IPY189" s="66"/>
      <c r="IPZ189" s="66"/>
      <c r="IQA189" s="66"/>
      <c r="IQB189" s="66"/>
      <c r="IQC189" s="66"/>
      <c r="IQD189" s="66"/>
      <c r="IQE189" s="66"/>
      <c r="IQF189" s="66"/>
      <c r="IQG189" s="66"/>
      <c r="IQH189" s="66"/>
      <c r="IQI189" s="66"/>
      <c r="IQJ189" s="66"/>
      <c r="IQK189" s="66"/>
      <c r="IQL189" s="66"/>
      <c r="IQM189" s="66"/>
      <c r="IQN189" s="66"/>
      <c r="IQO189" s="66"/>
      <c r="IQP189" s="66"/>
      <c r="IQQ189" s="66"/>
      <c r="IQR189" s="66"/>
      <c r="IQS189" s="66"/>
      <c r="IQT189" s="66"/>
      <c r="IQU189" s="66"/>
      <c r="IQV189" s="66"/>
      <c r="IQW189" s="66"/>
      <c r="IQX189" s="66"/>
      <c r="IQY189" s="66"/>
      <c r="IQZ189" s="66"/>
      <c r="IRA189" s="66"/>
      <c r="IRB189" s="66"/>
      <c r="IRC189" s="66"/>
      <c r="IRD189" s="66"/>
      <c r="IRE189" s="66"/>
      <c r="IRF189" s="66"/>
      <c r="IRG189" s="66"/>
      <c r="IRH189" s="66"/>
      <c r="IRI189" s="66"/>
      <c r="IRJ189" s="66"/>
      <c r="IRK189" s="66"/>
      <c r="IRL189" s="66"/>
      <c r="IRM189" s="66"/>
      <c r="IRN189" s="66"/>
      <c r="IRO189" s="66"/>
      <c r="IRP189" s="66"/>
      <c r="IRQ189" s="66"/>
      <c r="IRR189" s="66"/>
      <c r="IRS189" s="66"/>
      <c r="IRT189" s="66"/>
      <c r="IRU189" s="66"/>
      <c r="IRV189" s="66"/>
      <c r="IRW189" s="66"/>
      <c r="IRX189" s="66"/>
      <c r="IRY189" s="66"/>
      <c r="IRZ189" s="66"/>
      <c r="ISA189" s="66"/>
      <c r="ISB189" s="66"/>
      <c r="ISC189" s="66"/>
      <c r="ISD189" s="66"/>
      <c r="ISE189" s="66"/>
      <c r="ISF189" s="66"/>
      <c r="ISG189" s="66"/>
      <c r="ISH189" s="66"/>
      <c r="ISI189" s="66"/>
      <c r="ISJ189" s="66"/>
      <c r="ISK189" s="66"/>
      <c r="ISL189" s="66"/>
      <c r="ISM189" s="66"/>
      <c r="ISN189" s="66"/>
      <c r="ISO189" s="66"/>
      <c r="ISP189" s="66"/>
      <c r="ISQ189" s="66"/>
      <c r="ISR189" s="66"/>
      <c r="ISS189" s="66"/>
      <c r="IST189" s="66"/>
      <c r="ISU189" s="66"/>
      <c r="ISV189" s="66"/>
      <c r="ISW189" s="66"/>
      <c r="ISX189" s="66"/>
      <c r="ISY189" s="66"/>
      <c r="ISZ189" s="66"/>
      <c r="ITA189" s="66"/>
      <c r="ITB189" s="66"/>
      <c r="ITC189" s="66"/>
      <c r="ITD189" s="66"/>
      <c r="ITE189" s="66"/>
      <c r="ITF189" s="66"/>
      <c r="ITG189" s="66"/>
      <c r="ITH189" s="66"/>
      <c r="ITI189" s="66"/>
      <c r="ITJ189" s="66"/>
      <c r="ITK189" s="66"/>
      <c r="ITL189" s="66"/>
      <c r="ITM189" s="66"/>
      <c r="ITN189" s="66"/>
      <c r="ITO189" s="66"/>
      <c r="ITP189" s="66"/>
      <c r="ITQ189" s="66"/>
      <c r="ITR189" s="66"/>
      <c r="ITS189" s="66"/>
      <c r="ITT189" s="66"/>
      <c r="ITU189" s="66"/>
      <c r="ITV189" s="66"/>
      <c r="ITW189" s="66"/>
      <c r="ITX189" s="66"/>
      <c r="ITY189" s="66"/>
      <c r="ITZ189" s="66"/>
      <c r="IUA189" s="66"/>
      <c r="IUB189" s="66"/>
      <c r="IUC189" s="66"/>
      <c r="IUD189" s="66"/>
      <c r="IUE189" s="66"/>
      <c r="IUF189" s="66"/>
      <c r="IUG189" s="66"/>
      <c r="IUH189" s="66"/>
      <c r="IUI189" s="66"/>
      <c r="IUJ189" s="66"/>
      <c r="IUK189" s="66"/>
      <c r="IUL189" s="66"/>
      <c r="IUM189" s="66"/>
      <c r="IUN189" s="66"/>
      <c r="IUO189" s="66"/>
      <c r="IUP189" s="66"/>
      <c r="IUQ189" s="66"/>
      <c r="IUR189" s="66"/>
      <c r="IUS189" s="66"/>
      <c r="IUT189" s="66"/>
      <c r="IUU189" s="66"/>
      <c r="IUV189" s="66"/>
      <c r="IUW189" s="66"/>
      <c r="IUX189" s="66"/>
      <c r="IUY189" s="66"/>
      <c r="IUZ189" s="66"/>
      <c r="IVA189" s="66"/>
      <c r="IVB189" s="66"/>
      <c r="IVC189" s="66"/>
      <c r="IVD189" s="66"/>
      <c r="IVE189" s="66"/>
      <c r="IVF189" s="66"/>
      <c r="IVG189" s="66"/>
      <c r="IVH189" s="66"/>
      <c r="IVI189" s="66"/>
      <c r="IVJ189" s="66"/>
      <c r="IVK189" s="66"/>
      <c r="IVL189" s="66"/>
      <c r="IVM189" s="66"/>
      <c r="IVN189" s="66"/>
      <c r="IVO189" s="66"/>
      <c r="IVP189" s="66"/>
      <c r="IVQ189" s="66"/>
      <c r="IVR189" s="66"/>
      <c r="IVS189" s="66"/>
      <c r="IVT189" s="66"/>
      <c r="IVU189" s="66"/>
      <c r="IVV189" s="66"/>
      <c r="IVW189" s="66"/>
      <c r="IVX189" s="66"/>
      <c r="IVY189" s="66"/>
      <c r="IVZ189" s="66"/>
      <c r="IWA189" s="66"/>
      <c r="IWB189" s="66"/>
      <c r="IWC189" s="66"/>
      <c r="IWD189" s="66"/>
      <c r="IWE189" s="66"/>
      <c r="IWF189" s="66"/>
      <c r="IWG189" s="66"/>
      <c r="IWH189" s="66"/>
      <c r="IWI189" s="66"/>
      <c r="IWJ189" s="66"/>
      <c r="IWK189" s="66"/>
      <c r="IWL189" s="66"/>
      <c r="IWM189" s="66"/>
      <c r="IWN189" s="66"/>
      <c r="IWO189" s="66"/>
      <c r="IWP189" s="66"/>
      <c r="IWQ189" s="66"/>
      <c r="IWR189" s="66"/>
      <c r="IWS189" s="66"/>
      <c r="IWT189" s="66"/>
      <c r="IWU189" s="66"/>
      <c r="IWV189" s="66"/>
      <c r="IWW189" s="66"/>
      <c r="IWX189" s="66"/>
      <c r="IWY189" s="66"/>
      <c r="IWZ189" s="66"/>
      <c r="IXA189" s="66"/>
      <c r="IXB189" s="66"/>
      <c r="IXC189" s="66"/>
      <c r="IXD189" s="66"/>
      <c r="IXE189" s="66"/>
      <c r="IXF189" s="66"/>
      <c r="IXG189" s="66"/>
      <c r="IXH189" s="66"/>
      <c r="IXI189" s="66"/>
      <c r="IXJ189" s="66"/>
      <c r="IXK189" s="66"/>
      <c r="IXL189" s="66"/>
      <c r="IXM189" s="66"/>
      <c r="IXN189" s="66"/>
      <c r="IXO189" s="66"/>
      <c r="IXP189" s="66"/>
      <c r="IXQ189" s="66"/>
      <c r="IXR189" s="66"/>
      <c r="IXS189" s="66"/>
      <c r="IXT189" s="66"/>
      <c r="IXU189" s="66"/>
      <c r="IXV189" s="66"/>
      <c r="IXW189" s="66"/>
      <c r="IXX189" s="66"/>
      <c r="IXY189" s="66"/>
      <c r="IXZ189" s="66"/>
      <c r="IYA189" s="66"/>
      <c r="IYB189" s="66"/>
      <c r="IYC189" s="66"/>
      <c r="IYD189" s="66"/>
      <c r="IYE189" s="66"/>
      <c r="IYF189" s="66"/>
      <c r="IYG189" s="66"/>
      <c r="IYH189" s="66"/>
      <c r="IYI189" s="66"/>
      <c r="IYJ189" s="66"/>
      <c r="IYK189" s="66"/>
      <c r="IYL189" s="66"/>
      <c r="IYM189" s="66"/>
      <c r="IYN189" s="66"/>
      <c r="IYO189" s="66"/>
      <c r="IYP189" s="66"/>
      <c r="IYQ189" s="66"/>
      <c r="IYR189" s="66"/>
      <c r="IYS189" s="66"/>
      <c r="IYT189" s="66"/>
      <c r="IYU189" s="66"/>
      <c r="IYV189" s="66"/>
      <c r="IYW189" s="66"/>
      <c r="IYX189" s="66"/>
      <c r="IYY189" s="66"/>
      <c r="IYZ189" s="66"/>
      <c r="IZA189" s="66"/>
      <c r="IZB189" s="66"/>
      <c r="IZC189" s="66"/>
      <c r="IZD189" s="66"/>
      <c r="IZE189" s="66"/>
      <c r="IZF189" s="66"/>
      <c r="IZG189" s="66"/>
      <c r="IZH189" s="66"/>
      <c r="IZI189" s="66"/>
      <c r="IZJ189" s="66"/>
      <c r="IZK189" s="66"/>
      <c r="IZL189" s="66"/>
      <c r="IZM189" s="66"/>
      <c r="IZN189" s="66"/>
      <c r="IZO189" s="66"/>
      <c r="IZP189" s="66"/>
      <c r="IZQ189" s="66"/>
      <c r="IZR189" s="66"/>
      <c r="IZS189" s="66"/>
      <c r="IZT189" s="66"/>
      <c r="IZU189" s="66"/>
      <c r="IZV189" s="66"/>
      <c r="IZW189" s="66"/>
      <c r="IZX189" s="66"/>
      <c r="IZY189" s="66"/>
      <c r="IZZ189" s="66"/>
      <c r="JAA189" s="66"/>
      <c r="JAB189" s="66"/>
      <c r="JAC189" s="66"/>
      <c r="JAD189" s="66"/>
      <c r="JAE189" s="66"/>
      <c r="JAF189" s="66"/>
      <c r="JAG189" s="66"/>
      <c r="JAH189" s="66"/>
      <c r="JAI189" s="66"/>
      <c r="JAJ189" s="66"/>
      <c r="JAK189" s="66"/>
      <c r="JAL189" s="66"/>
      <c r="JAM189" s="66"/>
      <c r="JAN189" s="66"/>
      <c r="JAO189" s="66"/>
      <c r="JAP189" s="66"/>
      <c r="JAQ189" s="66"/>
      <c r="JAR189" s="66"/>
      <c r="JAS189" s="66"/>
      <c r="JAT189" s="66"/>
      <c r="JAU189" s="66"/>
      <c r="JAV189" s="66"/>
      <c r="JAW189" s="66"/>
      <c r="JAX189" s="66"/>
      <c r="JAY189" s="66"/>
      <c r="JAZ189" s="66"/>
      <c r="JBA189" s="66"/>
      <c r="JBB189" s="66"/>
      <c r="JBC189" s="66"/>
      <c r="JBD189" s="66"/>
      <c r="JBE189" s="66"/>
      <c r="JBF189" s="66"/>
      <c r="JBG189" s="66"/>
      <c r="JBH189" s="66"/>
      <c r="JBI189" s="66"/>
      <c r="JBJ189" s="66"/>
      <c r="JBK189" s="66"/>
      <c r="JBL189" s="66"/>
      <c r="JBM189" s="66"/>
      <c r="JBN189" s="66"/>
      <c r="JBO189" s="66"/>
      <c r="JBP189" s="66"/>
      <c r="JBQ189" s="66"/>
      <c r="JBR189" s="66"/>
      <c r="JBS189" s="66"/>
      <c r="JBT189" s="66"/>
      <c r="JBU189" s="66"/>
      <c r="JBV189" s="66"/>
      <c r="JBW189" s="66"/>
      <c r="JBX189" s="66"/>
      <c r="JBY189" s="66"/>
      <c r="JBZ189" s="66"/>
      <c r="JCA189" s="66"/>
      <c r="JCB189" s="66"/>
      <c r="JCC189" s="66"/>
      <c r="JCD189" s="66"/>
      <c r="JCE189" s="66"/>
      <c r="JCF189" s="66"/>
      <c r="JCG189" s="66"/>
      <c r="JCH189" s="66"/>
      <c r="JCI189" s="66"/>
      <c r="JCJ189" s="66"/>
      <c r="JCK189" s="66"/>
      <c r="JCL189" s="66"/>
      <c r="JCM189" s="66"/>
      <c r="JCN189" s="66"/>
      <c r="JCO189" s="66"/>
      <c r="JCP189" s="66"/>
      <c r="JCQ189" s="66"/>
      <c r="JCR189" s="66"/>
      <c r="JCS189" s="66"/>
      <c r="JCT189" s="66"/>
      <c r="JCU189" s="66"/>
      <c r="JCV189" s="66"/>
      <c r="JCW189" s="66"/>
      <c r="JCX189" s="66"/>
      <c r="JCY189" s="66"/>
      <c r="JCZ189" s="66"/>
      <c r="JDA189" s="66"/>
      <c r="JDB189" s="66"/>
      <c r="JDC189" s="66"/>
      <c r="JDD189" s="66"/>
      <c r="JDE189" s="66"/>
      <c r="JDF189" s="66"/>
      <c r="JDG189" s="66"/>
      <c r="JDH189" s="66"/>
      <c r="JDI189" s="66"/>
      <c r="JDJ189" s="66"/>
      <c r="JDK189" s="66"/>
      <c r="JDL189" s="66"/>
      <c r="JDM189" s="66"/>
      <c r="JDN189" s="66"/>
      <c r="JDO189" s="66"/>
      <c r="JDP189" s="66"/>
      <c r="JDQ189" s="66"/>
      <c r="JDR189" s="66"/>
      <c r="JDS189" s="66"/>
      <c r="JDT189" s="66"/>
      <c r="JDU189" s="66"/>
      <c r="JDV189" s="66"/>
      <c r="JDW189" s="66"/>
      <c r="JDX189" s="66"/>
      <c r="JDY189" s="66"/>
      <c r="JDZ189" s="66"/>
      <c r="JEA189" s="66"/>
      <c r="JEB189" s="66"/>
      <c r="JEC189" s="66"/>
      <c r="JED189" s="66"/>
      <c r="JEE189" s="66"/>
      <c r="JEF189" s="66"/>
      <c r="JEG189" s="66"/>
      <c r="JEH189" s="66"/>
      <c r="JEI189" s="66"/>
      <c r="JEJ189" s="66"/>
      <c r="JEK189" s="66"/>
      <c r="JEL189" s="66"/>
      <c r="JEM189" s="66"/>
      <c r="JEN189" s="66"/>
      <c r="JEO189" s="66"/>
      <c r="JEP189" s="66"/>
      <c r="JEQ189" s="66"/>
      <c r="JER189" s="66"/>
      <c r="JES189" s="66"/>
      <c r="JET189" s="66"/>
      <c r="JEU189" s="66"/>
      <c r="JEV189" s="66"/>
      <c r="JEW189" s="66"/>
      <c r="JEX189" s="66"/>
      <c r="JEY189" s="66"/>
      <c r="JEZ189" s="66"/>
      <c r="JFA189" s="66"/>
      <c r="JFB189" s="66"/>
      <c r="JFC189" s="66"/>
      <c r="JFD189" s="66"/>
      <c r="JFE189" s="66"/>
      <c r="JFF189" s="66"/>
      <c r="JFG189" s="66"/>
      <c r="JFH189" s="66"/>
      <c r="JFI189" s="66"/>
      <c r="JFJ189" s="66"/>
      <c r="JFK189" s="66"/>
      <c r="JFL189" s="66"/>
      <c r="JFM189" s="66"/>
      <c r="JFN189" s="66"/>
      <c r="JFO189" s="66"/>
      <c r="JFP189" s="66"/>
      <c r="JFQ189" s="66"/>
      <c r="JFR189" s="66"/>
      <c r="JFS189" s="66"/>
      <c r="JFT189" s="66"/>
      <c r="JFU189" s="66"/>
      <c r="JFV189" s="66"/>
      <c r="JFW189" s="66"/>
      <c r="JFX189" s="66"/>
      <c r="JFY189" s="66"/>
      <c r="JFZ189" s="66"/>
      <c r="JGA189" s="66"/>
      <c r="JGB189" s="66"/>
      <c r="JGC189" s="66"/>
      <c r="JGD189" s="66"/>
      <c r="JGE189" s="66"/>
      <c r="JGF189" s="66"/>
      <c r="JGG189" s="66"/>
      <c r="JGH189" s="66"/>
      <c r="JGI189" s="66"/>
      <c r="JGJ189" s="66"/>
      <c r="JGK189" s="66"/>
      <c r="JGL189" s="66"/>
      <c r="JGM189" s="66"/>
      <c r="JGN189" s="66"/>
      <c r="JGO189" s="66"/>
      <c r="JGP189" s="66"/>
      <c r="JGQ189" s="66"/>
      <c r="JGR189" s="66"/>
      <c r="JGS189" s="66"/>
      <c r="JGT189" s="66"/>
      <c r="JGU189" s="66"/>
      <c r="JGV189" s="66"/>
      <c r="JGW189" s="66"/>
      <c r="JGX189" s="66"/>
      <c r="JGY189" s="66"/>
      <c r="JGZ189" s="66"/>
      <c r="JHA189" s="66"/>
      <c r="JHB189" s="66"/>
      <c r="JHC189" s="66"/>
      <c r="JHD189" s="66"/>
      <c r="JHE189" s="66"/>
      <c r="JHF189" s="66"/>
      <c r="JHG189" s="66"/>
      <c r="JHH189" s="66"/>
      <c r="JHI189" s="66"/>
      <c r="JHJ189" s="66"/>
      <c r="JHK189" s="66"/>
      <c r="JHL189" s="66"/>
      <c r="JHM189" s="66"/>
      <c r="JHN189" s="66"/>
      <c r="JHO189" s="66"/>
      <c r="JHP189" s="66"/>
      <c r="JHQ189" s="66"/>
      <c r="JHR189" s="66"/>
      <c r="JHS189" s="66"/>
      <c r="JHT189" s="66"/>
      <c r="JHU189" s="66"/>
      <c r="JHV189" s="66"/>
      <c r="JHW189" s="66"/>
      <c r="JHX189" s="66"/>
      <c r="JHY189" s="66"/>
      <c r="JHZ189" s="66"/>
      <c r="JIA189" s="66"/>
      <c r="JIB189" s="66"/>
      <c r="JIC189" s="66"/>
      <c r="JID189" s="66"/>
      <c r="JIE189" s="66"/>
      <c r="JIF189" s="66"/>
      <c r="JIG189" s="66"/>
      <c r="JIH189" s="66"/>
      <c r="JII189" s="66"/>
      <c r="JIJ189" s="66"/>
      <c r="JIK189" s="66"/>
      <c r="JIL189" s="66"/>
      <c r="JIM189" s="66"/>
      <c r="JIN189" s="66"/>
      <c r="JIO189" s="66"/>
      <c r="JIP189" s="66"/>
      <c r="JIQ189" s="66"/>
      <c r="JIR189" s="66"/>
      <c r="JIS189" s="66"/>
      <c r="JIT189" s="66"/>
      <c r="JIU189" s="66"/>
      <c r="JIV189" s="66"/>
      <c r="JIW189" s="66"/>
      <c r="JIX189" s="66"/>
      <c r="JIY189" s="66"/>
      <c r="JIZ189" s="66"/>
      <c r="JJA189" s="66"/>
      <c r="JJB189" s="66"/>
      <c r="JJC189" s="66"/>
      <c r="JJD189" s="66"/>
      <c r="JJE189" s="66"/>
      <c r="JJF189" s="66"/>
      <c r="JJG189" s="66"/>
      <c r="JJH189" s="66"/>
      <c r="JJI189" s="66"/>
      <c r="JJJ189" s="66"/>
      <c r="JJK189" s="66"/>
      <c r="JJL189" s="66"/>
      <c r="JJM189" s="66"/>
      <c r="JJN189" s="66"/>
      <c r="JJO189" s="66"/>
      <c r="JJP189" s="66"/>
      <c r="JJQ189" s="66"/>
      <c r="JJR189" s="66"/>
      <c r="JJS189" s="66"/>
      <c r="JJT189" s="66"/>
      <c r="JJU189" s="66"/>
      <c r="JJV189" s="66"/>
      <c r="JJW189" s="66"/>
      <c r="JJX189" s="66"/>
      <c r="JJY189" s="66"/>
      <c r="JJZ189" s="66"/>
      <c r="JKA189" s="66"/>
      <c r="JKB189" s="66"/>
      <c r="JKC189" s="66"/>
      <c r="JKD189" s="66"/>
      <c r="JKE189" s="66"/>
      <c r="JKF189" s="66"/>
      <c r="JKG189" s="66"/>
      <c r="JKH189" s="66"/>
      <c r="JKI189" s="66"/>
      <c r="JKJ189" s="66"/>
      <c r="JKK189" s="66"/>
      <c r="JKL189" s="66"/>
      <c r="JKM189" s="66"/>
      <c r="JKN189" s="66"/>
      <c r="JKO189" s="66"/>
      <c r="JKP189" s="66"/>
      <c r="JKQ189" s="66"/>
      <c r="JKR189" s="66"/>
      <c r="JKS189" s="66"/>
      <c r="JKT189" s="66"/>
      <c r="JKU189" s="66"/>
      <c r="JKV189" s="66"/>
      <c r="JKW189" s="66"/>
      <c r="JKX189" s="66"/>
      <c r="JKY189" s="66"/>
      <c r="JKZ189" s="66"/>
      <c r="JLA189" s="66"/>
      <c r="JLB189" s="66"/>
      <c r="JLC189" s="66"/>
      <c r="JLD189" s="66"/>
      <c r="JLE189" s="66"/>
      <c r="JLF189" s="66"/>
      <c r="JLG189" s="66"/>
      <c r="JLH189" s="66"/>
      <c r="JLI189" s="66"/>
      <c r="JLJ189" s="66"/>
      <c r="JLK189" s="66"/>
      <c r="JLL189" s="66"/>
      <c r="JLM189" s="66"/>
      <c r="JLN189" s="66"/>
      <c r="JLO189" s="66"/>
      <c r="JLP189" s="66"/>
      <c r="JLQ189" s="66"/>
      <c r="JLR189" s="66"/>
      <c r="JLS189" s="66"/>
      <c r="JLT189" s="66"/>
      <c r="JLU189" s="66"/>
      <c r="JLV189" s="66"/>
      <c r="JLW189" s="66"/>
      <c r="JLX189" s="66"/>
      <c r="JLY189" s="66"/>
      <c r="JLZ189" s="66"/>
      <c r="JMA189" s="66"/>
      <c r="JMB189" s="66"/>
      <c r="JMC189" s="66"/>
      <c r="JMD189" s="66"/>
      <c r="JME189" s="66"/>
      <c r="JMF189" s="66"/>
      <c r="JMG189" s="66"/>
      <c r="JMH189" s="66"/>
      <c r="JMI189" s="66"/>
      <c r="JMJ189" s="66"/>
      <c r="JMK189" s="66"/>
      <c r="JML189" s="66"/>
      <c r="JMM189" s="66"/>
      <c r="JMN189" s="66"/>
      <c r="JMO189" s="66"/>
      <c r="JMP189" s="66"/>
      <c r="JMQ189" s="66"/>
      <c r="JMR189" s="66"/>
      <c r="JMS189" s="66"/>
      <c r="JMT189" s="66"/>
      <c r="JMU189" s="66"/>
      <c r="JMV189" s="66"/>
      <c r="JMW189" s="66"/>
      <c r="JMX189" s="66"/>
      <c r="JMY189" s="66"/>
      <c r="JMZ189" s="66"/>
      <c r="JNA189" s="66"/>
      <c r="JNB189" s="66"/>
      <c r="JNC189" s="66"/>
      <c r="JND189" s="66"/>
      <c r="JNE189" s="66"/>
      <c r="JNF189" s="66"/>
      <c r="JNG189" s="66"/>
      <c r="JNH189" s="66"/>
      <c r="JNI189" s="66"/>
      <c r="JNJ189" s="66"/>
      <c r="JNK189" s="66"/>
      <c r="JNL189" s="66"/>
      <c r="JNM189" s="66"/>
      <c r="JNN189" s="66"/>
      <c r="JNO189" s="66"/>
      <c r="JNP189" s="66"/>
      <c r="JNQ189" s="66"/>
      <c r="JNR189" s="66"/>
      <c r="JNS189" s="66"/>
      <c r="JNT189" s="66"/>
      <c r="JNU189" s="66"/>
      <c r="JNV189" s="66"/>
      <c r="JNW189" s="66"/>
      <c r="JNX189" s="66"/>
      <c r="JNY189" s="66"/>
      <c r="JNZ189" s="66"/>
      <c r="JOA189" s="66"/>
      <c r="JOB189" s="66"/>
      <c r="JOC189" s="66"/>
      <c r="JOD189" s="66"/>
      <c r="JOE189" s="66"/>
      <c r="JOF189" s="66"/>
      <c r="JOG189" s="66"/>
      <c r="JOH189" s="66"/>
      <c r="JOI189" s="66"/>
      <c r="JOJ189" s="66"/>
      <c r="JOK189" s="66"/>
      <c r="JOL189" s="66"/>
      <c r="JOM189" s="66"/>
      <c r="JON189" s="66"/>
      <c r="JOO189" s="66"/>
      <c r="JOP189" s="66"/>
      <c r="JOQ189" s="66"/>
      <c r="JOR189" s="66"/>
      <c r="JOS189" s="66"/>
      <c r="JOT189" s="66"/>
      <c r="JOU189" s="66"/>
      <c r="JOV189" s="66"/>
      <c r="JOW189" s="66"/>
      <c r="JOX189" s="66"/>
      <c r="JOY189" s="66"/>
      <c r="JOZ189" s="66"/>
      <c r="JPA189" s="66"/>
      <c r="JPB189" s="66"/>
      <c r="JPC189" s="66"/>
      <c r="JPD189" s="66"/>
      <c r="JPE189" s="66"/>
      <c r="JPF189" s="66"/>
      <c r="JPG189" s="66"/>
      <c r="JPH189" s="66"/>
      <c r="JPI189" s="66"/>
      <c r="JPJ189" s="66"/>
      <c r="JPK189" s="66"/>
      <c r="JPL189" s="66"/>
      <c r="JPM189" s="66"/>
      <c r="JPN189" s="66"/>
      <c r="JPO189" s="66"/>
      <c r="JPP189" s="66"/>
      <c r="JPQ189" s="66"/>
      <c r="JPR189" s="66"/>
      <c r="JPS189" s="66"/>
      <c r="JPT189" s="66"/>
      <c r="JPU189" s="66"/>
      <c r="JPV189" s="66"/>
      <c r="JPW189" s="66"/>
      <c r="JPX189" s="66"/>
      <c r="JPY189" s="66"/>
      <c r="JPZ189" s="66"/>
      <c r="JQA189" s="66"/>
      <c r="JQB189" s="66"/>
      <c r="JQC189" s="66"/>
      <c r="JQD189" s="66"/>
      <c r="JQE189" s="66"/>
      <c r="JQF189" s="66"/>
      <c r="JQG189" s="66"/>
      <c r="JQH189" s="66"/>
      <c r="JQI189" s="66"/>
      <c r="JQJ189" s="66"/>
      <c r="JQK189" s="66"/>
      <c r="JQL189" s="66"/>
      <c r="JQM189" s="66"/>
      <c r="JQN189" s="66"/>
      <c r="JQO189" s="66"/>
      <c r="JQP189" s="66"/>
      <c r="JQQ189" s="66"/>
      <c r="JQR189" s="66"/>
      <c r="JQS189" s="66"/>
      <c r="JQT189" s="66"/>
      <c r="JQU189" s="66"/>
      <c r="JQV189" s="66"/>
      <c r="JQW189" s="66"/>
      <c r="JQX189" s="66"/>
      <c r="JQY189" s="66"/>
      <c r="JQZ189" s="66"/>
      <c r="JRA189" s="66"/>
      <c r="JRB189" s="66"/>
      <c r="JRC189" s="66"/>
      <c r="JRD189" s="66"/>
      <c r="JRE189" s="66"/>
      <c r="JRF189" s="66"/>
      <c r="JRG189" s="66"/>
      <c r="JRH189" s="66"/>
      <c r="JRI189" s="66"/>
      <c r="JRJ189" s="66"/>
      <c r="JRK189" s="66"/>
      <c r="JRL189" s="66"/>
      <c r="JRM189" s="66"/>
      <c r="JRN189" s="66"/>
      <c r="JRO189" s="66"/>
      <c r="JRP189" s="66"/>
      <c r="JRQ189" s="66"/>
      <c r="JRR189" s="66"/>
      <c r="JRS189" s="66"/>
      <c r="JRT189" s="66"/>
      <c r="JRU189" s="66"/>
      <c r="JRV189" s="66"/>
      <c r="JRW189" s="66"/>
      <c r="JRX189" s="66"/>
      <c r="JRY189" s="66"/>
      <c r="JRZ189" s="66"/>
      <c r="JSA189" s="66"/>
      <c r="JSB189" s="66"/>
      <c r="JSC189" s="66"/>
      <c r="JSD189" s="66"/>
      <c r="JSE189" s="66"/>
      <c r="JSF189" s="66"/>
      <c r="JSG189" s="66"/>
      <c r="JSH189" s="66"/>
      <c r="JSI189" s="66"/>
      <c r="JSJ189" s="66"/>
      <c r="JSK189" s="66"/>
      <c r="JSL189" s="66"/>
      <c r="JSM189" s="66"/>
      <c r="JSN189" s="66"/>
      <c r="JSO189" s="66"/>
      <c r="JSP189" s="66"/>
      <c r="JSQ189" s="66"/>
      <c r="JSR189" s="66"/>
      <c r="JSS189" s="66"/>
      <c r="JST189" s="66"/>
      <c r="JSU189" s="66"/>
      <c r="JSV189" s="66"/>
      <c r="JSW189" s="66"/>
      <c r="JSX189" s="66"/>
      <c r="JSY189" s="66"/>
      <c r="JSZ189" s="66"/>
      <c r="JTA189" s="66"/>
      <c r="JTB189" s="66"/>
      <c r="JTC189" s="66"/>
      <c r="JTD189" s="66"/>
      <c r="JTE189" s="66"/>
      <c r="JTF189" s="66"/>
      <c r="JTG189" s="66"/>
      <c r="JTH189" s="66"/>
      <c r="JTI189" s="66"/>
      <c r="JTJ189" s="66"/>
      <c r="JTK189" s="66"/>
      <c r="JTL189" s="66"/>
      <c r="JTM189" s="66"/>
      <c r="JTN189" s="66"/>
      <c r="JTO189" s="66"/>
      <c r="JTP189" s="66"/>
      <c r="JTQ189" s="66"/>
      <c r="JTR189" s="66"/>
      <c r="JTS189" s="66"/>
      <c r="JTT189" s="66"/>
      <c r="JTU189" s="66"/>
      <c r="JTV189" s="66"/>
      <c r="JTW189" s="66"/>
      <c r="JTX189" s="66"/>
      <c r="JTY189" s="66"/>
      <c r="JTZ189" s="66"/>
      <c r="JUA189" s="66"/>
      <c r="JUB189" s="66"/>
      <c r="JUC189" s="66"/>
      <c r="JUD189" s="66"/>
      <c r="JUE189" s="66"/>
      <c r="JUF189" s="66"/>
      <c r="JUG189" s="66"/>
      <c r="JUH189" s="66"/>
      <c r="JUI189" s="66"/>
      <c r="JUJ189" s="66"/>
      <c r="JUK189" s="66"/>
      <c r="JUL189" s="66"/>
      <c r="JUM189" s="66"/>
      <c r="JUN189" s="66"/>
      <c r="JUO189" s="66"/>
      <c r="JUP189" s="66"/>
      <c r="JUQ189" s="66"/>
      <c r="JUR189" s="66"/>
      <c r="JUS189" s="66"/>
      <c r="JUT189" s="66"/>
      <c r="JUU189" s="66"/>
      <c r="JUV189" s="66"/>
      <c r="JUW189" s="66"/>
      <c r="JUX189" s="66"/>
      <c r="JUY189" s="66"/>
      <c r="JUZ189" s="66"/>
      <c r="JVA189" s="66"/>
      <c r="JVB189" s="66"/>
      <c r="JVC189" s="66"/>
      <c r="JVD189" s="66"/>
      <c r="JVE189" s="66"/>
      <c r="JVF189" s="66"/>
      <c r="JVG189" s="66"/>
      <c r="JVH189" s="66"/>
      <c r="JVI189" s="66"/>
      <c r="JVJ189" s="66"/>
      <c r="JVK189" s="66"/>
      <c r="JVL189" s="66"/>
      <c r="JVM189" s="66"/>
      <c r="JVN189" s="66"/>
      <c r="JVO189" s="66"/>
      <c r="JVP189" s="66"/>
      <c r="JVQ189" s="66"/>
      <c r="JVR189" s="66"/>
      <c r="JVS189" s="66"/>
      <c r="JVT189" s="66"/>
      <c r="JVU189" s="66"/>
      <c r="JVV189" s="66"/>
      <c r="JVW189" s="66"/>
      <c r="JVX189" s="66"/>
      <c r="JVY189" s="66"/>
      <c r="JVZ189" s="66"/>
      <c r="JWA189" s="66"/>
      <c r="JWB189" s="66"/>
      <c r="JWC189" s="66"/>
      <c r="JWD189" s="66"/>
      <c r="JWE189" s="66"/>
      <c r="JWF189" s="66"/>
      <c r="JWG189" s="66"/>
      <c r="JWH189" s="66"/>
      <c r="JWI189" s="66"/>
      <c r="JWJ189" s="66"/>
      <c r="JWK189" s="66"/>
      <c r="JWL189" s="66"/>
      <c r="JWM189" s="66"/>
      <c r="JWN189" s="66"/>
      <c r="JWO189" s="66"/>
      <c r="JWP189" s="66"/>
      <c r="JWQ189" s="66"/>
      <c r="JWR189" s="66"/>
      <c r="JWS189" s="66"/>
      <c r="JWT189" s="66"/>
      <c r="JWU189" s="66"/>
      <c r="JWV189" s="66"/>
      <c r="JWW189" s="66"/>
      <c r="JWX189" s="66"/>
      <c r="JWY189" s="66"/>
      <c r="JWZ189" s="66"/>
      <c r="JXA189" s="66"/>
      <c r="JXB189" s="66"/>
      <c r="JXC189" s="66"/>
      <c r="JXD189" s="66"/>
      <c r="JXE189" s="66"/>
      <c r="JXF189" s="66"/>
      <c r="JXG189" s="66"/>
      <c r="JXH189" s="66"/>
      <c r="JXI189" s="66"/>
      <c r="JXJ189" s="66"/>
      <c r="JXK189" s="66"/>
      <c r="JXL189" s="66"/>
      <c r="JXM189" s="66"/>
      <c r="JXN189" s="66"/>
      <c r="JXO189" s="66"/>
      <c r="JXP189" s="66"/>
      <c r="JXQ189" s="66"/>
      <c r="JXR189" s="66"/>
      <c r="JXS189" s="66"/>
      <c r="JXT189" s="66"/>
      <c r="JXU189" s="66"/>
      <c r="JXV189" s="66"/>
      <c r="JXW189" s="66"/>
      <c r="JXX189" s="66"/>
      <c r="JXY189" s="66"/>
      <c r="JXZ189" s="66"/>
      <c r="JYA189" s="66"/>
      <c r="JYB189" s="66"/>
      <c r="JYC189" s="66"/>
      <c r="JYD189" s="66"/>
      <c r="JYE189" s="66"/>
      <c r="JYF189" s="66"/>
      <c r="JYG189" s="66"/>
      <c r="JYH189" s="66"/>
      <c r="JYI189" s="66"/>
      <c r="JYJ189" s="66"/>
      <c r="JYK189" s="66"/>
      <c r="JYL189" s="66"/>
      <c r="JYM189" s="66"/>
      <c r="JYN189" s="66"/>
      <c r="JYO189" s="66"/>
      <c r="JYP189" s="66"/>
      <c r="JYQ189" s="66"/>
      <c r="JYR189" s="66"/>
      <c r="JYS189" s="66"/>
      <c r="JYT189" s="66"/>
      <c r="JYU189" s="66"/>
      <c r="JYV189" s="66"/>
      <c r="JYW189" s="66"/>
      <c r="JYX189" s="66"/>
      <c r="JYY189" s="66"/>
      <c r="JYZ189" s="66"/>
      <c r="JZA189" s="66"/>
      <c r="JZB189" s="66"/>
      <c r="JZC189" s="66"/>
      <c r="JZD189" s="66"/>
      <c r="JZE189" s="66"/>
      <c r="JZF189" s="66"/>
      <c r="JZG189" s="66"/>
      <c r="JZH189" s="66"/>
      <c r="JZI189" s="66"/>
      <c r="JZJ189" s="66"/>
      <c r="JZK189" s="66"/>
      <c r="JZL189" s="66"/>
      <c r="JZM189" s="66"/>
      <c r="JZN189" s="66"/>
      <c r="JZO189" s="66"/>
      <c r="JZP189" s="66"/>
      <c r="JZQ189" s="66"/>
      <c r="JZR189" s="66"/>
      <c r="JZS189" s="66"/>
      <c r="JZT189" s="66"/>
      <c r="JZU189" s="66"/>
      <c r="JZV189" s="66"/>
      <c r="JZW189" s="66"/>
      <c r="JZX189" s="66"/>
      <c r="JZY189" s="66"/>
      <c r="JZZ189" s="66"/>
      <c r="KAA189" s="66"/>
      <c r="KAB189" s="66"/>
      <c r="KAC189" s="66"/>
      <c r="KAD189" s="66"/>
      <c r="KAE189" s="66"/>
      <c r="KAF189" s="66"/>
      <c r="KAG189" s="66"/>
      <c r="KAH189" s="66"/>
      <c r="KAI189" s="66"/>
      <c r="KAJ189" s="66"/>
      <c r="KAK189" s="66"/>
      <c r="KAL189" s="66"/>
      <c r="KAM189" s="66"/>
      <c r="KAN189" s="66"/>
      <c r="KAO189" s="66"/>
      <c r="KAP189" s="66"/>
      <c r="KAQ189" s="66"/>
      <c r="KAR189" s="66"/>
      <c r="KAS189" s="66"/>
      <c r="KAT189" s="66"/>
      <c r="KAU189" s="66"/>
      <c r="KAV189" s="66"/>
      <c r="KAW189" s="66"/>
      <c r="KAX189" s="66"/>
      <c r="KAY189" s="66"/>
      <c r="KAZ189" s="66"/>
      <c r="KBA189" s="66"/>
      <c r="KBB189" s="66"/>
      <c r="KBC189" s="66"/>
      <c r="KBD189" s="66"/>
      <c r="KBE189" s="66"/>
      <c r="KBF189" s="66"/>
      <c r="KBG189" s="66"/>
      <c r="KBH189" s="66"/>
      <c r="KBI189" s="66"/>
      <c r="KBJ189" s="66"/>
      <c r="KBK189" s="66"/>
      <c r="KBL189" s="66"/>
      <c r="KBM189" s="66"/>
      <c r="KBN189" s="66"/>
      <c r="KBO189" s="66"/>
      <c r="KBP189" s="66"/>
      <c r="KBQ189" s="66"/>
      <c r="KBR189" s="66"/>
      <c r="KBS189" s="66"/>
      <c r="KBT189" s="66"/>
      <c r="KBU189" s="66"/>
      <c r="KBV189" s="66"/>
      <c r="KBW189" s="66"/>
      <c r="KBX189" s="66"/>
      <c r="KBY189" s="66"/>
      <c r="KBZ189" s="66"/>
      <c r="KCA189" s="66"/>
      <c r="KCB189" s="66"/>
      <c r="KCC189" s="66"/>
      <c r="KCD189" s="66"/>
      <c r="KCE189" s="66"/>
      <c r="KCF189" s="66"/>
      <c r="KCG189" s="66"/>
      <c r="KCH189" s="66"/>
      <c r="KCI189" s="66"/>
      <c r="KCJ189" s="66"/>
      <c r="KCK189" s="66"/>
      <c r="KCL189" s="66"/>
      <c r="KCM189" s="66"/>
      <c r="KCN189" s="66"/>
      <c r="KCO189" s="66"/>
      <c r="KCP189" s="66"/>
      <c r="KCQ189" s="66"/>
      <c r="KCR189" s="66"/>
      <c r="KCS189" s="66"/>
      <c r="KCT189" s="66"/>
      <c r="KCU189" s="66"/>
      <c r="KCV189" s="66"/>
      <c r="KCW189" s="66"/>
      <c r="KCX189" s="66"/>
      <c r="KCY189" s="66"/>
      <c r="KCZ189" s="66"/>
      <c r="KDA189" s="66"/>
      <c r="KDB189" s="66"/>
      <c r="KDC189" s="66"/>
      <c r="KDD189" s="66"/>
      <c r="KDE189" s="66"/>
      <c r="KDF189" s="66"/>
      <c r="KDG189" s="66"/>
      <c r="KDH189" s="66"/>
      <c r="KDI189" s="66"/>
      <c r="KDJ189" s="66"/>
      <c r="KDK189" s="66"/>
      <c r="KDL189" s="66"/>
      <c r="KDM189" s="66"/>
      <c r="KDN189" s="66"/>
      <c r="KDO189" s="66"/>
      <c r="KDP189" s="66"/>
      <c r="KDQ189" s="66"/>
      <c r="KDR189" s="66"/>
      <c r="KDS189" s="66"/>
      <c r="KDT189" s="66"/>
      <c r="KDU189" s="66"/>
      <c r="KDV189" s="66"/>
      <c r="KDW189" s="66"/>
      <c r="KDX189" s="66"/>
      <c r="KDY189" s="66"/>
      <c r="KDZ189" s="66"/>
      <c r="KEA189" s="66"/>
      <c r="KEB189" s="66"/>
      <c r="KEC189" s="66"/>
      <c r="KED189" s="66"/>
      <c r="KEE189" s="66"/>
      <c r="KEF189" s="66"/>
      <c r="KEG189" s="66"/>
      <c r="KEH189" s="66"/>
      <c r="KEI189" s="66"/>
      <c r="KEJ189" s="66"/>
      <c r="KEK189" s="66"/>
      <c r="KEL189" s="66"/>
      <c r="KEM189" s="66"/>
      <c r="KEN189" s="66"/>
      <c r="KEO189" s="66"/>
      <c r="KEP189" s="66"/>
      <c r="KEQ189" s="66"/>
      <c r="KER189" s="66"/>
      <c r="KES189" s="66"/>
      <c r="KET189" s="66"/>
      <c r="KEU189" s="66"/>
      <c r="KEV189" s="66"/>
      <c r="KEW189" s="66"/>
      <c r="KEX189" s="66"/>
      <c r="KEY189" s="66"/>
      <c r="KEZ189" s="66"/>
      <c r="KFA189" s="66"/>
      <c r="KFB189" s="66"/>
      <c r="KFC189" s="66"/>
      <c r="KFD189" s="66"/>
      <c r="KFE189" s="66"/>
      <c r="KFF189" s="66"/>
      <c r="KFG189" s="66"/>
      <c r="KFH189" s="66"/>
      <c r="KFI189" s="66"/>
      <c r="KFJ189" s="66"/>
      <c r="KFK189" s="66"/>
      <c r="KFL189" s="66"/>
      <c r="KFM189" s="66"/>
      <c r="KFN189" s="66"/>
      <c r="KFO189" s="66"/>
      <c r="KFP189" s="66"/>
      <c r="KFQ189" s="66"/>
      <c r="KFR189" s="66"/>
      <c r="KFS189" s="66"/>
      <c r="KFT189" s="66"/>
      <c r="KFU189" s="66"/>
      <c r="KFV189" s="66"/>
      <c r="KFW189" s="66"/>
      <c r="KFX189" s="66"/>
      <c r="KFY189" s="66"/>
      <c r="KFZ189" s="66"/>
      <c r="KGA189" s="66"/>
      <c r="KGB189" s="66"/>
      <c r="KGC189" s="66"/>
      <c r="KGD189" s="66"/>
      <c r="KGE189" s="66"/>
      <c r="KGF189" s="66"/>
      <c r="KGG189" s="66"/>
      <c r="KGH189" s="66"/>
      <c r="KGI189" s="66"/>
      <c r="KGJ189" s="66"/>
      <c r="KGK189" s="66"/>
      <c r="KGL189" s="66"/>
      <c r="KGM189" s="66"/>
      <c r="KGN189" s="66"/>
      <c r="KGO189" s="66"/>
      <c r="KGP189" s="66"/>
      <c r="KGQ189" s="66"/>
      <c r="KGR189" s="66"/>
      <c r="KGS189" s="66"/>
      <c r="KGT189" s="66"/>
      <c r="KGU189" s="66"/>
      <c r="KGV189" s="66"/>
      <c r="KGW189" s="66"/>
      <c r="KGX189" s="66"/>
      <c r="KGY189" s="66"/>
      <c r="KGZ189" s="66"/>
      <c r="KHA189" s="66"/>
      <c r="KHB189" s="66"/>
      <c r="KHC189" s="66"/>
      <c r="KHD189" s="66"/>
      <c r="KHE189" s="66"/>
      <c r="KHF189" s="66"/>
      <c r="KHG189" s="66"/>
      <c r="KHH189" s="66"/>
      <c r="KHI189" s="66"/>
      <c r="KHJ189" s="66"/>
      <c r="KHK189" s="66"/>
      <c r="KHL189" s="66"/>
      <c r="KHM189" s="66"/>
      <c r="KHN189" s="66"/>
      <c r="KHO189" s="66"/>
      <c r="KHP189" s="66"/>
      <c r="KHQ189" s="66"/>
      <c r="KHR189" s="66"/>
      <c r="KHS189" s="66"/>
      <c r="KHT189" s="66"/>
      <c r="KHU189" s="66"/>
      <c r="KHV189" s="66"/>
      <c r="KHW189" s="66"/>
      <c r="KHX189" s="66"/>
      <c r="KHY189" s="66"/>
      <c r="KHZ189" s="66"/>
      <c r="KIA189" s="66"/>
      <c r="KIB189" s="66"/>
      <c r="KIC189" s="66"/>
      <c r="KID189" s="66"/>
      <c r="KIE189" s="66"/>
      <c r="KIF189" s="66"/>
      <c r="KIG189" s="66"/>
      <c r="KIH189" s="66"/>
      <c r="KII189" s="66"/>
      <c r="KIJ189" s="66"/>
      <c r="KIK189" s="66"/>
      <c r="KIL189" s="66"/>
      <c r="KIM189" s="66"/>
      <c r="KIN189" s="66"/>
      <c r="KIO189" s="66"/>
      <c r="KIP189" s="66"/>
      <c r="KIQ189" s="66"/>
      <c r="KIR189" s="66"/>
      <c r="KIS189" s="66"/>
      <c r="KIT189" s="66"/>
      <c r="KIU189" s="66"/>
      <c r="KIV189" s="66"/>
      <c r="KIW189" s="66"/>
      <c r="KIX189" s="66"/>
      <c r="KIY189" s="66"/>
      <c r="KIZ189" s="66"/>
      <c r="KJA189" s="66"/>
      <c r="KJB189" s="66"/>
      <c r="KJC189" s="66"/>
      <c r="KJD189" s="66"/>
      <c r="KJE189" s="66"/>
      <c r="KJF189" s="66"/>
      <c r="KJG189" s="66"/>
      <c r="KJH189" s="66"/>
      <c r="KJI189" s="66"/>
      <c r="KJJ189" s="66"/>
      <c r="KJK189" s="66"/>
      <c r="KJL189" s="66"/>
      <c r="KJM189" s="66"/>
      <c r="KJN189" s="66"/>
      <c r="KJO189" s="66"/>
      <c r="KJP189" s="66"/>
      <c r="KJQ189" s="66"/>
      <c r="KJR189" s="66"/>
      <c r="KJS189" s="66"/>
      <c r="KJT189" s="66"/>
      <c r="KJU189" s="66"/>
      <c r="KJV189" s="66"/>
      <c r="KJW189" s="66"/>
      <c r="KJX189" s="66"/>
      <c r="KJY189" s="66"/>
      <c r="KJZ189" s="66"/>
      <c r="KKA189" s="66"/>
      <c r="KKB189" s="66"/>
      <c r="KKC189" s="66"/>
      <c r="KKD189" s="66"/>
      <c r="KKE189" s="66"/>
      <c r="KKF189" s="66"/>
      <c r="KKG189" s="66"/>
      <c r="KKH189" s="66"/>
      <c r="KKI189" s="66"/>
      <c r="KKJ189" s="66"/>
      <c r="KKK189" s="66"/>
      <c r="KKL189" s="66"/>
      <c r="KKM189" s="66"/>
      <c r="KKN189" s="66"/>
      <c r="KKO189" s="66"/>
      <c r="KKP189" s="66"/>
      <c r="KKQ189" s="66"/>
      <c r="KKR189" s="66"/>
      <c r="KKS189" s="66"/>
      <c r="KKT189" s="66"/>
      <c r="KKU189" s="66"/>
      <c r="KKV189" s="66"/>
      <c r="KKW189" s="66"/>
      <c r="KKX189" s="66"/>
      <c r="KKY189" s="66"/>
      <c r="KKZ189" s="66"/>
      <c r="KLA189" s="66"/>
      <c r="KLB189" s="66"/>
      <c r="KLC189" s="66"/>
      <c r="KLD189" s="66"/>
      <c r="KLE189" s="66"/>
      <c r="KLF189" s="66"/>
      <c r="KLG189" s="66"/>
      <c r="KLH189" s="66"/>
      <c r="KLI189" s="66"/>
      <c r="KLJ189" s="66"/>
      <c r="KLK189" s="66"/>
      <c r="KLL189" s="66"/>
      <c r="KLM189" s="66"/>
      <c r="KLN189" s="66"/>
      <c r="KLO189" s="66"/>
      <c r="KLP189" s="66"/>
      <c r="KLQ189" s="66"/>
      <c r="KLR189" s="66"/>
      <c r="KLS189" s="66"/>
      <c r="KLT189" s="66"/>
      <c r="KLU189" s="66"/>
      <c r="KLV189" s="66"/>
      <c r="KLW189" s="66"/>
      <c r="KLX189" s="66"/>
      <c r="KLY189" s="66"/>
      <c r="KLZ189" s="66"/>
      <c r="KMA189" s="66"/>
      <c r="KMB189" s="66"/>
      <c r="KMC189" s="66"/>
      <c r="KMD189" s="66"/>
      <c r="KME189" s="66"/>
      <c r="KMF189" s="66"/>
      <c r="KMG189" s="66"/>
      <c r="KMH189" s="66"/>
      <c r="KMI189" s="66"/>
      <c r="KMJ189" s="66"/>
      <c r="KMK189" s="66"/>
      <c r="KML189" s="66"/>
      <c r="KMM189" s="66"/>
      <c r="KMN189" s="66"/>
      <c r="KMO189" s="66"/>
      <c r="KMP189" s="66"/>
      <c r="KMQ189" s="66"/>
      <c r="KMR189" s="66"/>
      <c r="KMS189" s="66"/>
      <c r="KMT189" s="66"/>
      <c r="KMU189" s="66"/>
      <c r="KMV189" s="66"/>
      <c r="KMW189" s="66"/>
      <c r="KMX189" s="66"/>
      <c r="KMY189" s="66"/>
      <c r="KMZ189" s="66"/>
      <c r="KNA189" s="66"/>
      <c r="KNB189" s="66"/>
      <c r="KNC189" s="66"/>
      <c r="KND189" s="66"/>
      <c r="KNE189" s="66"/>
      <c r="KNF189" s="66"/>
      <c r="KNG189" s="66"/>
      <c r="KNH189" s="66"/>
      <c r="KNI189" s="66"/>
      <c r="KNJ189" s="66"/>
      <c r="KNK189" s="66"/>
      <c r="KNL189" s="66"/>
      <c r="KNM189" s="66"/>
      <c r="KNN189" s="66"/>
      <c r="KNO189" s="66"/>
      <c r="KNP189" s="66"/>
      <c r="KNQ189" s="66"/>
      <c r="KNR189" s="66"/>
      <c r="KNS189" s="66"/>
      <c r="KNT189" s="66"/>
      <c r="KNU189" s="66"/>
      <c r="KNV189" s="66"/>
      <c r="KNW189" s="66"/>
      <c r="KNX189" s="66"/>
      <c r="KNY189" s="66"/>
      <c r="KNZ189" s="66"/>
      <c r="KOA189" s="66"/>
      <c r="KOB189" s="66"/>
      <c r="KOC189" s="66"/>
      <c r="KOD189" s="66"/>
      <c r="KOE189" s="66"/>
      <c r="KOF189" s="66"/>
      <c r="KOG189" s="66"/>
      <c r="KOH189" s="66"/>
      <c r="KOI189" s="66"/>
      <c r="KOJ189" s="66"/>
      <c r="KOK189" s="66"/>
      <c r="KOL189" s="66"/>
      <c r="KOM189" s="66"/>
      <c r="KON189" s="66"/>
      <c r="KOO189" s="66"/>
      <c r="KOP189" s="66"/>
      <c r="KOQ189" s="66"/>
      <c r="KOR189" s="66"/>
      <c r="KOS189" s="66"/>
      <c r="KOT189" s="66"/>
      <c r="KOU189" s="66"/>
      <c r="KOV189" s="66"/>
      <c r="KOW189" s="66"/>
      <c r="KOX189" s="66"/>
      <c r="KOY189" s="66"/>
      <c r="KOZ189" s="66"/>
      <c r="KPA189" s="66"/>
      <c r="KPB189" s="66"/>
      <c r="KPC189" s="66"/>
      <c r="KPD189" s="66"/>
      <c r="KPE189" s="66"/>
      <c r="KPF189" s="66"/>
      <c r="KPG189" s="66"/>
      <c r="KPH189" s="66"/>
      <c r="KPI189" s="66"/>
      <c r="KPJ189" s="66"/>
      <c r="KPK189" s="66"/>
      <c r="KPL189" s="66"/>
      <c r="KPM189" s="66"/>
      <c r="KPN189" s="66"/>
      <c r="KPO189" s="66"/>
      <c r="KPP189" s="66"/>
      <c r="KPQ189" s="66"/>
      <c r="KPR189" s="66"/>
      <c r="KPS189" s="66"/>
      <c r="KPT189" s="66"/>
      <c r="KPU189" s="66"/>
      <c r="KPV189" s="66"/>
      <c r="KPW189" s="66"/>
      <c r="KPX189" s="66"/>
      <c r="KPY189" s="66"/>
      <c r="KPZ189" s="66"/>
      <c r="KQA189" s="66"/>
      <c r="KQB189" s="66"/>
      <c r="KQC189" s="66"/>
      <c r="KQD189" s="66"/>
      <c r="KQE189" s="66"/>
      <c r="KQF189" s="66"/>
      <c r="KQG189" s="66"/>
      <c r="KQH189" s="66"/>
      <c r="KQI189" s="66"/>
      <c r="KQJ189" s="66"/>
      <c r="KQK189" s="66"/>
      <c r="KQL189" s="66"/>
      <c r="KQM189" s="66"/>
      <c r="KQN189" s="66"/>
      <c r="KQO189" s="66"/>
      <c r="KQP189" s="66"/>
      <c r="KQQ189" s="66"/>
      <c r="KQR189" s="66"/>
      <c r="KQS189" s="66"/>
      <c r="KQT189" s="66"/>
      <c r="KQU189" s="66"/>
      <c r="KQV189" s="66"/>
      <c r="KQW189" s="66"/>
      <c r="KQX189" s="66"/>
      <c r="KQY189" s="66"/>
      <c r="KQZ189" s="66"/>
      <c r="KRA189" s="66"/>
      <c r="KRB189" s="66"/>
      <c r="KRC189" s="66"/>
      <c r="KRD189" s="66"/>
      <c r="KRE189" s="66"/>
      <c r="KRF189" s="66"/>
      <c r="KRG189" s="66"/>
      <c r="KRH189" s="66"/>
      <c r="KRI189" s="66"/>
      <c r="KRJ189" s="66"/>
      <c r="KRK189" s="66"/>
      <c r="KRL189" s="66"/>
      <c r="KRM189" s="66"/>
      <c r="KRN189" s="66"/>
      <c r="KRO189" s="66"/>
      <c r="KRP189" s="66"/>
      <c r="KRQ189" s="66"/>
      <c r="KRR189" s="66"/>
      <c r="KRS189" s="66"/>
      <c r="KRT189" s="66"/>
      <c r="KRU189" s="66"/>
      <c r="KRV189" s="66"/>
      <c r="KRW189" s="66"/>
      <c r="KRX189" s="66"/>
      <c r="KRY189" s="66"/>
      <c r="KRZ189" s="66"/>
      <c r="KSA189" s="66"/>
      <c r="KSB189" s="66"/>
      <c r="KSC189" s="66"/>
      <c r="KSD189" s="66"/>
      <c r="KSE189" s="66"/>
      <c r="KSF189" s="66"/>
      <c r="KSG189" s="66"/>
      <c r="KSH189" s="66"/>
      <c r="KSI189" s="66"/>
      <c r="KSJ189" s="66"/>
      <c r="KSK189" s="66"/>
      <c r="KSL189" s="66"/>
      <c r="KSM189" s="66"/>
      <c r="KSN189" s="66"/>
      <c r="KSO189" s="66"/>
      <c r="KSP189" s="66"/>
      <c r="KSQ189" s="66"/>
      <c r="KSR189" s="66"/>
      <c r="KSS189" s="66"/>
      <c r="KST189" s="66"/>
      <c r="KSU189" s="66"/>
      <c r="KSV189" s="66"/>
      <c r="KSW189" s="66"/>
      <c r="KSX189" s="66"/>
      <c r="KSY189" s="66"/>
      <c r="KSZ189" s="66"/>
      <c r="KTA189" s="66"/>
      <c r="KTB189" s="66"/>
      <c r="KTC189" s="66"/>
      <c r="KTD189" s="66"/>
      <c r="KTE189" s="66"/>
      <c r="KTF189" s="66"/>
      <c r="KTG189" s="66"/>
      <c r="KTH189" s="66"/>
      <c r="KTI189" s="66"/>
      <c r="KTJ189" s="66"/>
      <c r="KTK189" s="66"/>
      <c r="KTL189" s="66"/>
      <c r="KTM189" s="66"/>
      <c r="KTN189" s="66"/>
      <c r="KTO189" s="66"/>
      <c r="KTP189" s="66"/>
      <c r="KTQ189" s="66"/>
      <c r="KTR189" s="66"/>
      <c r="KTS189" s="66"/>
      <c r="KTT189" s="66"/>
      <c r="KTU189" s="66"/>
      <c r="KTV189" s="66"/>
      <c r="KTW189" s="66"/>
      <c r="KTX189" s="66"/>
      <c r="KTY189" s="66"/>
      <c r="KTZ189" s="66"/>
      <c r="KUA189" s="66"/>
      <c r="KUB189" s="66"/>
      <c r="KUC189" s="66"/>
      <c r="KUD189" s="66"/>
      <c r="KUE189" s="66"/>
      <c r="KUF189" s="66"/>
      <c r="KUG189" s="66"/>
      <c r="KUH189" s="66"/>
      <c r="KUI189" s="66"/>
      <c r="KUJ189" s="66"/>
      <c r="KUK189" s="66"/>
      <c r="KUL189" s="66"/>
      <c r="KUM189" s="66"/>
      <c r="KUN189" s="66"/>
      <c r="KUO189" s="66"/>
      <c r="KUP189" s="66"/>
      <c r="KUQ189" s="66"/>
      <c r="KUR189" s="66"/>
      <c r="KUS189" s="66"/>
      <c r="KUT189" s="66"/>
      <c r="KUU189" s="66"/>
      <c r="KUV189" s="66"/>
      <c r="KUW189" s="66"/>
      <c r="KUX189" s="66"/>
      <c r="KUY189" s="66"/>
      <c r="KUZ189" s="66"/>
      <c r="KVA189" s="66"/>
      <c r="KVB189" s="66"/>
      <c r="KVC189" s="66"/>
      <c r="KVD189" s="66"/>
      <c r="KVE189" s="66"/>
      <c r="KVF189" s="66"/>
      <c r="KVG189" s="66"/>
      <c r="KVH189" s="66"/>
      <c r="KVI189" s="66"/>
      <c r="KVJ189" s="66"/>
      <c r="KVK189" s="66"/>
      <c r="KVL189" s="66"/>
      <c r="KVM189" s="66"/>
      <c r="KVN189" s="66"/>
      <c r="KVO189" s="66"/>
      <c r="KVP189" s="66"/>
      <c r="KVQ189" s="66"/>
      <c r="KVR189" s="66"/>
      <c r="KVS189" s="66"/>
      <c r="KVT189" s="66"/>
      <c r="KVU189" s="66"/>
      <c r="KVV189" s="66"/>
      <c r="KVW189" s="66"/>
      <c r="KVX189" s="66"/>
      <c r="KVY189" s="66"/>
      <c r="KVZ189" s="66"/>
      <c r="KWA189" s="66"/>
      <c r="KWB189" s="66"/>
      <c r="KWC189" s="66"/>
      <c r="KWD189" s="66"/>
      <c r="KWE189" s="66"/>
      <c r="KWF189" s="66"/>
      <c r="KWG189" s="66"/>
      <c r="KWH189" s="66"/>
      <c r="KWI189" s="66"/>
      <c r="KWJ189" s="66"/>
      <c r="KWK189" s="66"/>
      <c r="KWL189" s="66"/>
      <c r="KWM189" s="66"/>
      <c r="KWN189" s="66"/>
      <c r="KWO189" s="66"/>
      <c r="KWP189" s="66"/>
      <c r="KWQ189" s="66"/>
      <c r="KWR189" s="66"/>
      <c r="KWS189" s="66"/>
      <c r="KWT189" s="66"/>
      <c r="KWU189" s="66"/>
      <c r="KWV189" s="66"/>
      <c r="KWW189" s="66"/>
      <c r="KWX189" s="66"/>
      <c r="KWY189" s="66"/>
      <c r="KWZ189" s="66"/>
      <c r="KXA189" s="66"/>
      <c r="KXB189" s="66"/>
      <c r="KXC189" s="66"/>
      <c r="KXD189" s="66"/>
      <c r="KXE189" s="66"/>
      <c r="KXF189" s="66"/>
      <c r="KXG189" s="66"/>
      <c r="KXH189" s="66"/>
      <c r="KXI189" s="66"/>
      <c r="KXJ189" s="66"/>
      <c r="KXK189" s="66"/>
      <c r="KXL189" s="66"/>
      <c r="KXM189" s="66"/>
      <c r="KXN189" s="66"/>
      <c r="KXO189" s="66"/>
      <c r="KXP189" s="66"/>
      <c r="KXQ189" s="66"/>
      <c r="KXR189" s="66"/>
      <c r="KXS189" s="66"/>
      <c r="KXT189" s="66"/>
      <c r="KXU189" s="66"/>
      <c r="KXV189" s="66"/>
      <c r="KXW189" s="66"/>
      <c r="KXX189" s="66"/>
      <c r="KXY189" s="66"/>
      <c r="KXZ189" s="66"/>
      <c r="KYA189" s="66"/>
      <c r="KYB189" s="66"/>
      <c r="KYC189" s="66"/>
      <c r="KYD189" s="66"/>
      <c r="KYE189" s="66"/>
      <c r="KYF189" s="66"/>
      <c r="KYG189" s="66"/>
      <c r="KYH189" s="66"/>
      <c r="KYI189" s="66"/>
      <c r="KYJ189" s="66"/>
      <c r="KYK189" s="66"/>
      <c r="KYL189" s="66"/>
      <c r="KYM189" s="66"/>
      <c r="KYN189" s="66"/>
      <c r="KYO189" s="66"/>
      <c r="KYP189" s="66"/>
      <c r="KYQ189" s="66"/>
      <c r="KYR189" s="66"/>
      <c r="KYS189" s="66"/>
      <c r="KYT189" s="66"/>
      <c r="KYU189" s="66"/>
      <c r="KYV189" s="66"/>
      <c r="KYW189" s="66"/>
      <c r="KYX189" s="66"/>
      <c r="KYY189" s="66"/>
      <c r="KYZ189" s="66"/>
      <c r="KZA189" s="66"/>
      <c r="KZB189" s="66"/>
      <c r="KZC189" s="66"/>
      <c r="KZD189" s="66"/>
      <c r="KZE189" s="66"/>
      <c r="KZF189" s="66"/>
      <c r="KZG189" s="66"/>
      <c r="KZH189" s="66"/>
      <c r="KZI189" s="66"/>
      <c r="KZJ189" s="66"/>
      <c r="KZK189" s="66"/>
      <c r="KZL189" s="66"/>
      <c r="KZM189" s="66"/>
      <c r="KZN189" s="66"/>
      <c r="KZO189" s="66"/>
      <c r="KZP189" s="66"/>
      <c r="KZQ189" s="66"/>
      <c r="KZR189" s="66"/>
      <c r="KZS189" s="66"/>
      <c r="KZT189" s="66"/>
      <c r="KZU189" s="66"/>
      <c r="KZV189" s="66"/>
      <c r="KZW189" s="66"/>
      <c r="KZX189" s="66"/>
      <c r="KZY189" s="66"/>
      <c r="KZZ189" s="66"/>
      <c r="LAA189" s="66"/>
      <c r="LAB189" s="66"/>
      <c r="LAC189" s="66"/>
      <c r="LAD189" s="66"/>
      <c r="LAE189" s="66"/>
      <c r="LAF189" s="66"/>
      <c r="LAG189" s="66"/>
      <c r="LAH189" s="66"/>
      <c r="LAI189" s="66"/>
      <c r="LAJ189" s="66"/>
      <c r="LAK189" s="66"/>
      <c r="LAL189" s="66"/>
      <c r="LAM189" s="66"/>
      <c r="LAN189" s="66"/>
      <c r="LAO189" s="66"/>
      <c r="LAP189" s="66"/>
      <c r="LAQ189" s="66"/>
      <c r="LAR189" s="66"/>
      <c r="LAS189" s="66"/>
      <c r="LAT189" s="66"/>
      <c r="LAU189" s="66"/>
      <c r="LAV189" s="66"/>
      <c r="LAW189" s="66"/>
      <c r="LAX189" s="66"/>
      <c r="LAY189" s="66"/>
      <c r="LAZ189" s="66"/>
      <c r="LBA189" s="66"/>
      <c r="LBB189" s="66"/>
      <c r="LBC189" s="66"/>
      <c r="LBD189" s="66"/>
      <c r="LBE189" s="66"/>
      <c r="LBF189" s="66"/>
      <c r="LBG189" s="66"/>
      <c r="LBH189" s="66"/>
      <c r="LBI189" s="66"/>
      <c r="LBJ189" s="66"/>
      <c r="LBK189" s="66"/>
      <c r="LBL189" s="66"/>
      <c r="LBM189" s="66"/>
      <c r="LBN189" s="66"/>
      <c r="LBO189" s="66"/>
      <c r="LBP189" s="66"/>
      <c r="LBQ189" s="66"/>
      <c r="LBR189" s="66"/>
      <c r="LBS189" s="66"/>
      <c r="LBT189" s="66"/>
      <c r="LBU189" s="66"/>
      <c r="LBV189" s="66"/>
      <c r="LBW189" s="66"/>
      <c r="LBX189" s="66"/>
      <c r="LBY189" s="66"/>
      <c r="LBZ189" s="66"/>
      <c r="LCA189" s="66"/>
      <c r="LCB189" s="66"/>
      <c r="LCC189" s="66"/>
      <c r="LCD189" s="66"/>
      <c r="LCE189" s="66"/>
      <c r="LCF189" s="66"/>
      <c r="LCG189" s="66"/>
      <c r="LCH189" s="66"/>
      <c r="LCI189" s="66"/>
      <c r="LCJ189" s="66"/>
      <c r="LCK189" s="66"/>
      <c r="LCL189" s="66"/>
      <c r="LCM189" s="66"/>
      <c r="LCN189" s="66"/>
      <c r="LCO189" s="66"/>
      <c r="LCP189" s="66"/>
      <c r="LCQ189" s="66"/>
      <c r="LCR189" s="66"/>
      <c r="LCS189" s="66"/>
      <c r="LCT189" s="66"/>
      <c r="LCU189" s="66"/>
      <c r="LCV189" s="66"/>
      <c r="LCW189" s="66"/>
      <c r="LCX189" s="66"/>
      <c r="LCY189" s="66"/>
      <c r="LCZ189" s="66"/>
      <c r="LDA189" s="66"/>
      <c r="LDB189" s="66"/>
      <c r="LDC189" s="66"/>
      <c r="LDD189" s="66"/>
      <c r="LDE189" s="66"/>
      <c r="LDF189" s="66"/>
      <c r="LDG189" s="66"/>
      <c r="LDH189" s="66"/>
      <c r="LDI189" s="66"/>
      <c r="LDJ189" s="66"/>
      <c r="LDK189" s="66"/>
      <c r="LDL189" s="66"/>
      <c r="LDM189" s="66"/>
      <c r="LDN189" s="66"/>
      <c r="LDO189" s="66"/>
      <c r="LDP189" s="66"/>
      <c r="LDQ189" s="66"/>
      <c r="LDR189" s="66"/>
      <c r="LDS189" s="66"/>
      <c r="LDT189" s="66"/>
      <c r="LDU189" s="66"/>
      <c r="LDV189" s="66"/>
      <c r="LDW189" s="66"/>
      <c r="LDX189" s="66"/>
      <c r="LDY189" s="66"/>
      <c r="LDZ189" s="66"/>
      <c r="LEA189" s="66"/>
      <c r="LEB189" s="66"/>
      <c r="LEC189" s="66"/>
      <c r="LED189" s="66"/>
      <c r="LEE189" s="66"/>
      <c r="LEF189" s="66"/>
      <c r="LEG189" s="66"/>
      <c r="LEH189" s="66"/>
      <c r="LEI189" s="66"/>
      <c r="LEJ189" s="66"/>
      <c r="LEK189" s="66"/>
      <c r="LEL189" s="66"/>
      <c r="LEM189" s="66"/>
      <c r="LEN189" s="66"/>
      <c r="LEO189" s="66"/>
      <c r="LEP189" s="66"/>
      <c r="LEQ189" s="66"/>
      <c r="LER189" s="66"/>
      <c r="LES189" s="66"/>
      <c r="LET189" s="66"/>
      <c r="LEU189" s="66"/>
      <c r="LEV189" s="66"/>
      <c r="LEW189" s="66"/>
      <c r="LEX189" s="66"/>
      <c r="LEY189" s="66"/>
      <c r="LEZ189" s="66"/>
      <c r="LFA189" s="66"/>
      <c r="LFB189" s="66"/>
      <c r="LFC189" s="66"/>
      <c r="LFD189" s="66"/>
      <c r="LFE189" s="66"/>
      <c r="LFF189" s="66"/>
      <c r="LFG189" s="66"/>
      <c r="LFH189" s="66"/>
      <c r="LFI189" s="66"/>
      <c r="LFJ189" s="66"/>
      <c r="LFK189" s="66"/>
      <c r="LFL189" s="66"/>
      <c r="LFM189" s="66"/>
      <c r="LFN189" s="66"/>
      <c r="LFO189" s="66"/>
      <c r="LFP189" s="66"/>
      <c r="LFQ189" s="66"/>
      <c r="LFR189" s="66"/>
      <c r="LFS189" s="66"/>
      <c r="LFT189" s="66"/>
      <c r="LFU189" s="66"/>
      <c r="LFV189" s="66"/>
      <c r="LFW189" s="66"/>
      <c r="LFX189" s="66"/>
      <c r="LFY189" s="66"/>
      <c r="LFZ189" s="66"/>
      <c r="LGA189" s="66"/>
      <c r="LGB189" s="66"/>
      <c r="LGC189" s="66"/>
      <c r="LGD189" s="66"/>
      <c r="LGE189" s="66"/>
      <c r="LGF189" s="66"/>
      <c r="LGG189" s="66"/>
      <c r="LGH189" s="66"/>
      <c r="LGI189" s="66"/>
      <c r="LGJ189" s="66"/>
      <c r="LGK189" s="66"/>
      <c r="LGL189" s="66"/>
      <c r="LGM189" s="66"/>
      <c r="LGN189" s="66"/>
      <c r="LGO189" s="66"/>
      <c r="LGP189" s="66"/>
      <c r="LGQ189" s="66"/>
      <c r="LGR189" s="66"/>
      <c r="LGS189" s="66"/>
      <c r="LGT189" s="66"/>
      <c r="LGU189" s="66"/>
      <c r="LGV189" s="66"/>
      <c r="LGW189" s="66"/>
      <c r="LGX189" s="66"/>
      <c r="LGY189" s="66"/>
      <c r="LGZ189" s="66"/>
      <c r="LHA189" s="66"/>
      <c r="LHB189" s="66"/>
      <c r="LHC189" s="66"/>
      <c r="LHD189" s="66"/>
      <c r="LHE189" s="66"/>
      <c r="LHF189" s="66"/>
      <c r="LHG189" s="66"/>
      <c r="LHH189" s="66"/>
      <c r="LHI189" s="66"/>
      <c r="LHJ189" s="66"/>
      <c r="LHK189" s="66"/>
      <c r="LHL189" s="66"/>
      <c r="LHM189" s="66"/>
      <c r="LHN189" s="66"/>
      <c r="LHO189" s="66"/>
      <c r="LHP189" s="66"/>
      <c r="LHQ189" s="66"/>
      <c r="LHR189" s="66"/>
      <c r="LHS189" s="66"/>
      <c r="LHT189" s="66"/>
      <c r="LHU189" s="66"/>
      <c r="LHV189" s="66"/>
      <c r="LHW189" s="66"/>
      <c r="LHX189" s="66"/>
      <c r="LHY189" s="66"/>
      <c r="LHZ189" s="66"/>
      <c r="LIA189" s="66"/>
      <c r="LIB189" s="66"/>
      <c r="LIC189" s="66"/>
      <c r="LID189" s="66"/>
      <c r="LIE189" s="66"/>
      <c r="LIF189" s="66"/>
      <c r="LIG189" s="66"/>
      <c r="LIH189" s="66"/>
      <c r="LII189" s="66"/>
      <c r="LIJ189" s="66"/>
      <c r="LIK189" s="66"/>
      <c r="LIL189" s="66"/>
      <c r="LIM189" s="66"/>
      <c r="LIN189" s="66"/>
      <c r="LIO189" s="66"/>
      <c r="LIP189" s="66"/>
      <c r="LIQ189" s="66"/>
      <c r="LIR189" s="66"/>
      <c r="LIS189" s="66"/>
      <c r="LIT189" s="66"/>
      <c r="LIU189" s="66"/>
      <c r="LIV189" s="66"/>
      <c r="LIW189" s="66"/>
      <c r="LIX189" s="66"/>
      <c r="LIY189" s="66"/>
      <c r="LIZ189" s="66"/>
      <c r="LJA189" s="66"/>
      <c r="LJB189" s="66"/>
      <c r="LJC189" s="66"/>
      <c r="LJD189" s="66"/>
      <c r="LJE189" s="66"/>
      <c r="LJF189" s="66"/>
      <c r="LJG189" s="66"/>
      <c r="LJH189" s="66"/>
      <c r="LJI189" s="66"/>
      <c r="LJJ189" s="66"/>
      <c r="LJK189" s="66"/>
      <c r="LJL189" s="66"/>
      <c r="LJM189" s="66"/>
      <c r="LJN189" s="66"/>
      <c r="LJO189" s="66"/>
      <c r="LJP189" s="66"/>
      <c r="LJQ189" s="66"/>
      <c r="LJR189" s="66"/>
      <c r="LJS189" s="66"/>
      <c r="LJT189" s="66"/>
      <c r="LJU189" s="66"/>
      <c r="LJV189" s="66"/>
      <c r="LJW189" s="66"/>
      <c r="LJX189" s="66"/>
      <c r="LJY189" s="66"/>
      <c r="LJZ189" s="66"/>
      <c r="LKA189" s="66"/>
      <c r="LKB189" s="66"/>
      <c r="LKC189" s="66"/>
      <c r="LKD189" s="66"/>
      <c r="LKE189" s="66"/>
      <c r="LKF189" s="66"/>
      <c r="LKG189" s="66"/>
      <c r="LKH189" s="66"/>
      <c r="LKI189" s="66"/>
      <c r="LKJ189" s="66"/>
      <c r="LKK189" s="66"/>
      <c r="LKL189" s="66"/>
      <c r="LKM189" s="66"/>
      <c r="LKN189" s="66"/>
      <c r="LKO189" s="66"/>
      <c r="LKP189" s="66"/>
      <c r="LKQ189" s="66"/>
      <c r="LKR189" s="66"/>
      <c r="LKS189" s="66"/>
      <c r="LKT189" s="66"/>
      <c r="LKU189" s="66"/>
      <c r="LKV189" s="66"/>
      <c r="LKW189" s="66"/>
      <c r="LKX189" s="66"/>
      <c r="LKY189" s="66"/>
      <c r="LKZ189" s="66"/>
      <c r="LLA189" s="66"/>
      <c r="LLB189" s="66"/>
      <c r="LLC189" s="66"/>
      <c r="LLD189" s="66"/>
      <c r="LLE189" s="66"/>
      <c r="LLF189" s="66"/>
      <c r="LLG189" s="66"/>
      <c r="LLH189" s="66"/>
      <c r="LLI189" s="66"/>
      <c r="LLJ189" s="66"/>
      <c r="LLK189" s="66"/>
      <c r="LLL189" s="66"/>
      <c r="LLM189" s="66"/>
      <c r="LLN189" s="66"/>
      <c r="LLO189" s="66"/>
      <c r="LLP189" s="66"/>
      <c r="LLQ189" s="66"/>
      <c r="LLR189" s="66"/>
      <c r="LLS189" s="66"/>
      <c r="LLT189" s="66"/>
      <c r="LLU189" s="66"/>
      <c r="LLV189" s="66"/>
      <c r="LLW189" s="66"/>
      <c r="LLX189" s="66"/>
      <c r="LLY189" s="66"/>
      <c r="LLZ189" s="66"/>
      <c r="LMA189" s="66"/>
      <c r="LMB189" s="66"/>
      <c r="LMC189" s="66"/>
      <c r="LMD189" s="66"/>
      <c r="LME189" s="66"/>
      <c r="LMF189" s="66"/>
      <c r="LMG189" s="66"/>
      <c r="LMH189" s="66"/>
      <c r="LMI189" s="66"/>
      <c r="LMJ189" s="66"/>
      <c r="LMK189" s="66"/>
      <c r="LML189" s="66"/>
      <c r="LMM189" s="66"/>
      <c r="LMN189" s="66"/>
      <c r="LMO189" s="66"/>
      <c r="LMP189" s="66"/>
      <c r="LMQ189" s="66"/>
      <c r="LMR189" s="66"/>
      <c r="LMS189" s="66"/>
      <c r="LMT189" s="66"/>
      <c r="LMU189" s="66"/>
      <c r="LMV189" s="66"/>
      <c r="LMW189" s="66"/>
      <c r="LMX189" s="66"/>
      <c r="LMY189" s="66"/>
      <c r="LMZ189" s="66"/>
      <c r="LNA189" s="66"/>
      <c r="LNB189" s="66"/>
      <c r="LNC189" s="66"/>
      <c r="LND189" s="66"/>
      <c r="LNE189" s="66"/>
      <c r="LNF189" s="66"/>
      <c r="LNG189" s="66"/>
      <c r="LNH189" s="66"/>
      <c r="LNI189" s="66"/>
      <c r="LNJ189" s="66"/>
      <c r="LNK189" s="66"/>
      <c r="LNL189" s="66"/>
      <c r="LNM189" s="66"/>
      <c r="LNN189" s="66"/>
      <c r="LNO189" s="66"/>
      <c r="LNP189" s="66"/>
      <c r="LNQ189" s="66"/>
      <c r="LNR189" s="66"/>
      <c r="LNS189" s="66"/>
      <c r="LNT189" s="66"/>
      <c r="LNU189" s="66"/>
      <c r="LNV189" s="66"/>
      <c r="LNW189" s="66"/>
      <c r="LNX189" s="66"/>
      <c r="LNY189" s="66"/>
      <c r="LNZ189" s="66"/>
      <c r="LOA189" s="66"/>
      <c r="LOB189" s="66"/>
      <c r="LOC189" s="66"/>
      <c r="LOD189" s="66"/>
      <c r="LOE189" s="66"/>
      <c r="LOF189" s="66"/>
      <c r="LOG189" s="66"/>
      <c r="LOH189" s="66"/>
      <c r="LOI189" s="66"/>
      <c r="LOJ189" s="66"/>
      <c r="LOK189" s="66"/>
      <c r="LOL189" s="66"/>
      <c r="LOM189" s="66"/>
      <c r="LON189" s="66"/>
      <c r="LOO189" s="66"/>
      <c r="LOP189" s="66"/>
      <c r="LOQ189" s="66"/>
      <c r="LOR189" s="66"/>
      <c r="LOS189" s="66"/>
      <c r="LOT189" s="66"/>
      <c r="LOU189" s="66"/>
      <c r="LOV189" s="66"/>
      <c r="LOW189" s="66"/>
      <c r="LOX189" s="66"/>
      <c r="LOY189" s="66"/>
      <c r="LOZ189" s="66"/>
      <c r="LPA189" s="66"/>
      <c r="LPB189" s="66"/>
      <c r="LPC189" s="66"/>
      <c r="LPD189" s="66"/>
      <c r="LPE189" s="66"/>
      <c r="LPF189" s="66"/>
      <c r="LPG189" s="66"/>
      <c r="LPH189" s="66"/>
      <c r="LPI189" s="66"/>
      <c r="LPJ189" s="66"/>
      <c r="LPK189" s="66"/>
      <c r="LPL189" s="66"/>
      <c r="LPM189" s="66"/>
      <c r="LPN189" s="66"/>
      <c r="LPO189" s="66"/>
      <c r="LPP189" s="66"/>
      <c r="LPQ189" s="66"/>
      <c r="LPR189" s="66"/>
      <c r="LPS189" s="66"/>
      <c r="LPT189" s="66"/>
      <c r="LPU189" s="66"/>
      <c r="LPV189" s="66"/>
      <c r="LPW189" s="66"/>
      <c r="LPX189" s="66"/>
      <c r="LPY189" s="66"/>
      <c r="LPZ189" s="66"/>
      <c r="LQA189" s="66"/>
      <c r="LQB189" s="66"/>
      <c r="LQC189" s="66"/>
      <c r="LQD189" s="66"/>
      <c r="LQE189" s="66"/>
      <c r="LQF189" s="66"/>
      <c r="LQG189" s="66"/>
      <c r="LQH189" s="66"/>
      <c r="LQI189" s="66"/>
      <c r="LQJ189" s="66"/>
      <c r="LQK189" s="66"/>
      <c r="LQL189" s="66"/>
      <c r="LQM189" s="66"/>
      <c r="LQN189" s="66"/>
      <c r="LQO189" s="66"/>
      <c r="LQP189" s="66"/>
      <c r="LQQ189" s="66"/>
      <c r="LQR189" s="66"/>
      <c r="LQS189" s="66"/>
      <c r="LQT189" s="66"/>
      <c r="LQU189" s="66"/>
      <c r="LQV189" s="66"/>
      <c r="LQW189" s="66"/>
      <c r="LQX189" s="66"/>
      <c r="LQY189" s="66"/>
      <c r="LQZ189" s="66"/>
      <c r="LRA189" s="66"/>
      <c r="LRB189" s="66"/>
      <c r="LRC189" s="66"/>
      <c r="LRD189" s="66"/>
      <c r="LRE189" s="66"/>
      <c r="LRF189" s="66"/>
      <c r="LRG189" s="66"/>
      <c r="LRH189" s="66"/>
      <c r="LRI189" s="66"/>
      <c r="LRJ189" s="66"/>
      <c r="LRK189" s="66"/>
      <c r="LRL189" s="66"/>
      <c r="LRM189" s="66"/>
      <c r="LRN189" s="66"/>
      <c r="LRO189" s="66"/>
      <c r="LRP189" s="66"/>
      <c r="LRQ189" s="66"/>
      <c r="LRR189" s="66"/>
      <c r="LRS189" s="66"/>
      <c r="LRT189" s="66"/>
      <c r="LRU189" s="66"/>
      <c r="LRV189" s="66"/>
      <c r="LRW189" s="66"/>
      <c r="LRX189" s="66"/>
      <c r="LRY189" s="66"/>
      <c r="LRZ189" s="66"/>
      <c r="LSA189" s="66"/>
      <c r="LSB189" s="66"/>
      <c r="LSC189" s="66"/>
      <c r="LSD189" s="66"/>
      <c r="LSE189" s="66"/>
      <c r="LSF189" s="66"/>
      <c r="LSG189" s="66"/>
      <c r="LSH189" s="66"/>
      <c r="LSI189" s="66"/>
      <c r="LSJ189" s="66"/>
      <c r="LSK189" s="66"/>
      <c r="LSL189" s="66"/>
      <c r="LSM189" s="66"/>
      <c r="LSN189" s="66"/>
      <c r="LSO189" s="66"/>
      <c r="LSP189" s="66"/>
      <c r="LSQ189" s="66"/>
      <c r="LSR189" s="66"/>
      <c r="LSS189" s="66"/>
      <c r="LST189" s="66"/>
      <c r="LSU189" s="66"/>
      <c r="LSV189" s="66"/>
      <c r="LSW189" s="66"/>
      <c r="LSX189" s="66"/>
      <c r="LSY189" s="66"/>
      <c r="LSZ189" s="66"/>
      <c r="LTA189" s="66"/>
      <c r="LTB189" s="66"/>
      <c r="LTC189" s="66"/>
      <c r="LTD189" s="66"/>
      <c r="LTE189" s="66"/>
      <c r="LTF189" s="66"/>
      <c r="LTG189" s="66"/>
      <c r="LTH189" s="66"/>
      <c r="LTI189" s="66"/>
      <c r="LTJ189" s="66"/>
      <c r="LTK189" s="66"/>
      <c r="LTL189" s="66"/>
      <c r="LTM189" s="66"/>
      <c r="LTN189" s="66"/>
      <c r="LTO189" s="66"/>
      <c r="LTP189" s="66"/>
      <c r="LTQ189" s="66"/>
      <c r="LTR189" s="66"/>
      <c r="LTS189" s="66"/>
      <c r="LTT189" s="66"/>
      <c r="LTU189" s="66"/>
      <c r="LTV189" s="66"/>
      <c r="LTW189" s="66"/>
      <c r="LTX189" s="66"/>
      <c r="LTY189" s="66"/>
      <c r="LTZ189" s="66"/>
      <c r="LUA189" s="66"/>
      <c r="LUB189" s="66"/>
      <c r="LUC189" s="66"/>
      <c r="LUD189" s="66"/>
      <c r="LUE189" s="66"/>
      <c r="LUF189" s="66"/>
      <c r="LUG189" s="66"/>
      <c r="LUH189" s="66"/>
      <c r="LUI189" s="66"/>
      <c r="LUJ189" s="66"/>
      <c r="LUK189" s="66"/>
      <c r="LUL189" s="66"/>
      <c r="LUM189" s="66"/>
      <c r="LUN189" s="66"/>
      <c r="LUO189" s="66"/>
      <c r="LUP189" s="66"/>
      <c r="LUQ189" s="66"/>
      <c r="LUR189" s="66"/>
      <c r="LUS189" s="66"/>
      <c r="LUT189" s="66"/>
      <c r="LUU189" s="66"/>
      <c r="LUV189" s="66"/>
      <c r="LUW189" s="66"/>
      <c r="LUX189" s="66"/>
      <c r="LUY189" s="66"/>
      <c r="LUZ189" s="66"/>
      <c r="LVA189" s="66"/>
      <c r="LVB189" s="66"/>
      <c r="LVC189" s="66"/>
      <c r="LVD189" s="66"/>
      <c r="LVE189" s="66"/>
      <c r="LVF189" s="66"/>
      <c r="LVG189" s="66"/>
      <c r="LVH189" s="66"/>
      <c r="LVI189" s="66"/>
      <c r="LVJ189" s="66"/>
      <c r="LVK189" s="66"/>
      <c r="LVL189" s="66"/>
      <c r="LVM189" s="66"/>
      <c r="LVN189" s="66"/>
      <c r="LVO189" s="66"/>
      <c r="LVP189" s="66"/>
      <c r="LVQ189" s="66"/>
      <c r="LVR189" s="66"/>
      <c r="LVS189" s="66"/>
      <c r="LVT189" s="66"/>
      <c r="LVU189" s="66"/>
      <c r="LVV189" s="66"/>
      <c r="LVW189" s="66"/>
      <c r="LVX189" s="66"/>
      <c r="LVY189" s="66"/>
      <c r="LVZ189" s="66"/>
      <c r="LWA189" s="66"/>
      <c r="LWB189" s="66"/>
      <c r="LWC189" s="66"/>
      <c r="LWD189" s="66"/>
      <c r="LWE189" s="66"/>
      <c r="LWF189" s="66"/>
      <c r="LWG189" s="66"/>
      <c r="LWH189" s="66"/>
      <c r="LWI189" s="66"/>
      <c r="LWJ189" s="66"/>
      <c r="LWK189" s="66"/>
      <c r="LWL189" s="66"/>
      <c r="LWM189" s="66"/>
      <c r="LWN189" s="66"/>
      <c r="LWO189" s="66"/>
      <c r="LWP189" s="66"/>
      <c r="LWQ189" s="66"/>
      <c r="LWR189" s="66"/>
      <c r="LWS189" s="66"/>
      <c r="LWT189" s="66"/>
      <c r="LWU189" s="66"/>
      <c r="LWV189" s="66"/>
      <c r="LWW189" s="66"/>
      <c r="LWX189" s="66"/>
      <c r="LWY189" s="66"/>
      <c r="LWZ189" s="66"/>
      <c r="LXA189" s="66"/>
      <c r="LXB189" s="66"/>
      <c r="LXC189" s="66"/>
      <c r="LXD189" s="66"/>
      <c r="LXE189" s="66"/>
      <c r="LXF189" s="66"/>
      <c r="LXG189" s="66"/>
      <c r="LXH189" s="66"/>
      <c r="LXI189" s="66"/>
      <c r="LXJ189" s="66"/>
      <c r="LXK189" s="66"/>
      <c r="LXL189" s="66"/>
      <c r="LXM189" s="66"/>
      <c r="LXN189" s="66"/>
      <c r="LXO189" s="66"/>
      <c r="LXP189" s="66"/>
      <c r="LXQ189" s="66"/>
      <c r="LXR189" s="66"/>
      <c r="LXS189" s="66"/>
      <c r="LXT189" s="66"/>
      <c r="LXU189" s="66"/>
      <c r="LXV189" s="66"/>
      <c r="LXW189" s="66"/>
      <c r="LXX189" s="66"/>
      <c r="LXY189" s="66"/>
      <c r="LXZ189" s="66"/>
      <c r="LYA189" s="66"/>
      <c r="LYB189" s="66"/>
      <c r="LYC189" s="66"/>
      <c r="LYD189" s="66"/>
      <c r="LYE189" s="66"/>
      <c r="LYF189" s="66"/>
      <c r="LYG189" s="66"/>
      <c r="LYH189" s="66"/>
      <c r="LYI189" s="66"/>
      <c r="LYJ189" s="66"/>
      <c r="LYK189" s="66"/>
      <c r="LYL189" s="66"/>
      <c r="LYM189" s="66"/>
      <c r="LYN189" s="66"/>
      <c r="LYO189" s="66"/>
      <c r="LYP189" s="66"/>
      <c r="LYQ189" s="66"/>
      <c r="LYR189" s="66"/>
      <c r="LYS189" s="66"/>
      <c r="LYT189" s="66"/>
      <c r="LYU189" s="66"/>
      <c r="LYV189" s="66"/>
      <c r="LYW189" s="66"/>
      <c r="LYX189" s="66"/>
      <c r="LYY189" s="66"/>
      <c r="LYZ189" s="66"/>
      <c r="LZA189" s="66"/>
      <c r="LZB189" s="66"/>
      <c r="LZC189" s="66"/>
      <c r="LZD189" s="66"/>
      <c r="LZE189" s="66"/>
      <c r="LZF189" s="66"/>
      <c r="LZG189" s="66"/>
      <c r="LZH189" s="66"/>
      <c r="LZI189" s="66"/>
      <c r="LZJ189" s="66"/>
      <c r="LZK189" s="66"/>
      <c r="LZL189" s="66"/>
      <c r="LZM189" s="66"/>
      <c r="LZN189" s="66"/>
      <c r="LZO189" s="66"/>
      <c r="LZP189" s="66"/>
      <c r="LZQ189" s="66"/>
      <c r="LZR189" s="66"/>
      <c r="LZS189" s="66"/>
      <c r="LZT189" s="66"/>
      <c r="LZU189" s="66"/>
      <c r="LZV189" s="66"/>
      <c r="LZW189" s="66"/>
      <c r="LZX189" s="66"/>
      <c r="LZY189" s="66"/>
      <c r="LZZ189" s="66"/>
      <c r="MAA189" s="66"/>
      <c r="MAB189" s="66"/>
      <c r="MAC189" s="66"/>
      <c r="MAD189" s="66"/>
      <c r="MAE189" s="66"/>
      <c r="MAF189" s="66"/>
      <c r="MAG189" s="66"/>
      <c r="MAH189" s="66"/>
      <c r="MAI189" s="66"/>
      <c r="MAJ189" s="66"/>
      <c r="MAK189" s="66"/>
      <c r="MAL189" s="66"/>
      <c r="MAM189" s="66"/>
      <c r="MAN189" s="66"/>
      <c r="MAO189" s="66"/>
      <c r="MAP189" s="66"/>
      <c r="MAQ189" s="66"/>
      <c r="MAR189" s="66"/>
      <c r="MAS189" s="66"/>
      <c r="MAT189" s="66"/>
      <c r="MAU189" s="66"/>
      <c r="MAV189" s="66"/>
      <c r="MAW189" s="66"/>
      <c r="MAX189" s="66"/>
      <c r="MAY189" s="66"/>
      <c r="MAZ189" s="66"/>
      <c r="MBA189" s="66"/>
      <c r="MBB189" s="66"/>
      <c r="MBC189" s="66"/>
      <c r="MBD189" s="66"/>
      <c r="MBE189" s="66"/>
      <c r="MBF189" s="66"/>
      <c r="MBG189" s="66"/>
      <c r="MBH189" s="66"/>
      <c r="MBI189" s="66"/>
      <c r="MBJ189" s="66"/>
      <c r="MBK189" s="66"/>
      <c r="MBL189" s="66"/>
      <c r="MBM189" s="66"/>
      <c r="MBN189" s="66"/>
      <c r="MBO189" s="66"/>
      <c r="MBP189" s="66"/>
      <c r="MBQ189" s="66"/>
      <c r="MBR189" s="66"/>
      <c r="MBS189" s="66"/>
      <c r="MBT189" s="66"/>
      <c r="MBU189" s="66"/>
      <c r="MBV189" s="66"/>
      <c r="MBW189" s="66"/>
      <c r="MBX189" s="66"/>
      <c r="MBY189" s="66"/>
      <c r="MBZ189" s="66"/>
      <c r="MCA189" s="66"/>
      <c r="MCB189" s="66"/>
      <c r="MCC189" s="66"/>
      <c r="MCD189" s="66"/>
      <c r="MCE189" s="66"/>
      <c r="MCF189" s="66"/>
      <c r="MCG189" s="66"/>
      <c r="MCH189" s="66"/>
      <c r="MCI189" s="66"/>
      <c r="MCJ189" s="66"/>
      <c r="MCK189" s="66"/>
      <c r="MCL189" s="66"/>
      <c r="MCM189" s="66"/>
      <c r="MCN189" s="66"/>
      <c r="MCO189" s="66"/>
      <c r="MCP189" s="66"/>
      <c r="MCQ189" s="66"/>
      <c r="MCR189" s="66"/>
      <c r="MCS189" s="66"/>
      <c r="MCT189" s="66"/>
      <c r="MCU189" s="66"/>
      <c r="MCV189" s="66"/>
      <c r="MCW189" s="66"/>
      <c r="MCX189" s="66"/>
      <c r="MCY189" s="66"/>
      <c r="MCZ189" s="66"/>
      <c r="MDA189" s="66"/>
      <c r="MDB189" s="66"/>
      <c r="MDC189" s="66"/>
      <c r="MDD189" s="66"/>
      <c r="MDE189" s="66"/>
      <c r="MDF189" s="66"/>
      <c r="MDG189" s="66"/>
      <c r="MDH189" s="66"/>
      <c r="MDI189" s="66"/>
      <c r="MDJ189" s="66"/>
      <c r="MDK189" s="66"/>
      <c r="MDL189" s="66"/>
      <c r="MDM189" s="66"/>
      <c r="MDN189" s="66"/>
      <c r="MDO189" s="66"/>
      <c r="MDP189" s="66"/>
      <c r="MDQ189" s="66"/>
      <c r="MDR189" s="66"/>
      <c r="MDS189" s="66"/>
      <c r="MDT189" s="66"/>
      <c r="MDU189" s="66"/>
      <c r="MDV189" s="66"/>
      <c r="MDW189" s="66"/>
      <c r="MDX189" s="66"/>
      <c r="MDY189" s="66"/>
      <c r="MDZ189" s="66"/>
      <c r="MEA189" s="66"/>
      <c r="MEB189" s="66"/>
      <c r="MEC189" s="66"/>
      <c r="MED189" s="66"/>
      <c r="MEE189" s="66"/>
      <c r="MEF189" s="66"/>
      <c r="MEG189" s="66"/>
      <c r="MEH189" s="66"/>
      <c r="MEI189" s="66"/>
      <c r="MEJ189" s="66"/>
      <c r="MEK189" s="66"/>
      <c r="MEL189" s="66"/>
      <c r="MEM189" s="66"/>
      <c r="MEN189" s="66"/>
      <c r="MEO189" s="66"/>
      <c r="MEP189" s="66"/>
      <c r="MEQ189" s="66"/>
      <c r="MER189" s="66"/>
      <c r="MES189" s="66"/>
      <c r="MET189" s="66"/>
      <c r="MEU189" s="66"/>
      <c r="MEV189" s="66"/>
      <c r="MEW189" s="66"/>
      <c r="MEX189" s="66"/>
      <c r="MEY189" s="66"/>
      <c r="MEZ189" s="66"/>
      <c r="MFA189" s="66"/>
      <c r="MFB189" s="66"/>
      <c r="MFC189" s="66"/>
      <c r="MFD189" s="66"/>
      <c r="MFE189" s="66"/>
      <c r="MFF189" s="66"/>
      <c r="MFG189" s="66"/>
      <c r="MFH189" s="66"/>
      <c r="MFI189" s="66"/>
      <c r="MFJ189" s="66"/>
      <c r="MFK189" s="66"/>
      <c r="MFL189" s="66"/>
      <c r="MFM189" s="66"/>
      <c r="MFN189" s="66"/>
      <c r="MFO189" s="66"/>
      <c r="MFP189" s="66"/>
      <c r="MFQ189" s="66"/>
      <c r="MFR189" s="66"/>
      <c r="MFS189" s="66"/>
      <c r="MFT189" s="66"/>
      <c r="MFU189" s="66"/>
      <c r="MFV189" s="66"/>
      <c r="MFW189" s="66"/>
      <c r="MFX189" s="66"/>
      <c r="MFY189" s="66"/>
      <c r="MFZ189" s="66"/>
      <c r="MGA189" s="66"/>
      <c r="MGB189" s="66"/>
      <c r="MGC189" s="66"/>
      <c r="MGD189" s="66"/>
      <c r="MGE189" s="66"/>
      <c r="MGF189" s="66"/>
      <c r="MGG189" s="66"/>
      <c r="MGH189" s="66"/>
      <c r="MGI189" s="66"/>
      <c r="MGJ189" s="66"/>
      <c r="MGK189" s="66"/>
      <c r="MGL189" s="66"/>
      <c r="MGM189" s="66"/>
      <c r="MGN189" s="66"/>
      <c r="MGO189" s="66"/>
      <c r="MGP189" s="66"/>
      <c r="MGQ189" s="66"/>
      <c r="MGR189" s="66"/>
      <c r="MGS189" s="66"/>
      <c r="MGT189" s="66"/>
      <c r="MGU189" s="66"/>
      <c r="MGV189" s="66"/>
      <c r="MGW189" s="66"/>
      <c r="MGX189" s="66"/>
      <c r="MGY189" s="66"/>
      <c r="MGZ189" s="66"/>
      <c r="MHA189" s="66"/>
      <c r="MHB189" s="66"/>
      <c r="MHC189" s="66"/>
      <c r="MHD189" s="66"/>
      <c r="MHE189" s="66"/>
      <c r="MHF189" s="66"/>
      <c r="MHG189" s="66"/>
      <c r="MHH189" s="66"/>
      <c r="MHI189" s="66"/>
      <c r="MHJ189" s="66"/>
      <c r="MHK189" s="66"/>
      <c r="MHL189" s="66"/>
      <c r="MHM189" s="66"/>
      <c r="MHN189" s="66"/>
      <c r="MHO189" s="66"/>
      <c r="MHP189" s="66"/>
      <c r="MHQ189" s="66"/>
      <c r="MHR189" s="66"/>
      <c r="MHS189" s="66"/>
      <c r="MHT189" s="66"/>
      <c r="MHU189" s="66"/>
      <c r="MHV189" s="66"/>
      <c r="MHW189" s="66"/>
      <c r="MHX189" s="66"/>
      <c r="MHY189" s="66"/>
      <c r="MHZ189" s="66"/>
      <c r="MIA189" s="66"/>
      <c r="MIB189" s="66"/>
      <c r="MIC189" s="66"/>
      <c r="MID189" s="66"/>
      <c r="MIE189" s="66"/>
      <c r="MIF189" s="66"/>
      <c r="MIG189" s="66"/>
      <c r="MIH189" s="66"/>
      <c r="MII189" s="66"/>
      <c r="MIJ189" s="66"/>
      <c r="MIK189" s="66"/>
      <c r="MIL189" s="66"/>
      <c r="MIM189" s="66"/>
      <c r="MIN189" s="66"/>
      <c r="MIO189" s="66"/>
      <c r="MIP189" s="66"/>
      <c r="MIQ189" s="66"/>
      <c r="MIR189" s="66"/>
      <c r="MIS189" s="66"/>
      <c r="MIT189" s="66"/>
      <c r="MIU189" s="66"/>
      <c r="MIV189" s="66"/>
      <c r="MIW189" s="66"/>
      <c r="MIX189" s="66"/>
      <c r="MIY189" s="66"/>
      <c r="MIZ189" s="66"/>
      <c r="MJA189" s="66"/>
      <c r="MJB189" s="66"/>
      <c r="MJC189" s="66"/>
      <c r="MJD189" s="66"/>
      <c r="MJE189" s="66"/>
      <c r="MJF189" s="66"/>
      <c r="MJG189" s="66"/>
      <c r="MJH189" s="66"/>
      <c r="MJI189" s="66"/>
      <c r="MJJ189" s="66"/>
      <c r="MJK189" s="66"/>
      <c r="MJL189" s="66"/>
      <c r="MJM189" s="66"/>
      <c r="MJN189" s="66"/>
      <c r="MJO189" s="66"/>
      <c r="MJP189" s="66"/>
      <c r="MJQ189" s="66"/>
      <c r="MJR189" s="66"/>
      <c r="MJS189" s="66"/>
      <c r="MJT189" s="66"/>
      <c r="MJU189" s="66"/>
      <c r="MJV189" s="66"/>
      <c r="MJW189" s="66"/>
      <c r="MJX189" s="66"/>
      <c r="MJY189" s="66"/>
      <c r="MJZ189" s="66"/>
      <c r="MKA189" s="66"/>
      <c r="MKB189" s="66"/>
      <c r="MKC189" s="66"/>
      <c r="MKD189" s="66"/>
      <c r="MKE189" s="66"/>
      <c r="MKF189" s="66"/>
      <c r="MKG189" s="66"/>
      <c r="MKH189" s="66"/>
      <c r="MKI189" s="66"/>
      <c r="MKJ189" s="66"/>
      <c r="MKK189" s="66"/>
      <c r="MKL189" s="66"/>
      <c r="MKM189" s="66"/>
      <c r="MKN189" s="66"/>
      <c r="MKO189" s="66"/>
      <c r="MKP189" s="66"/>
      <c r="MKQ189" s="66"/>
      <c r="MKR189" s="66"/>
      <c r="MKS189" s="66"/>
      <c r="MKT189" s="66"/>
      <c r="MKU189" s="66"/>
      <c r="MKV189" s="66"/>
      <c r="MKW189" s="66"/>
      <c r="MKX189" s="66"/>
      <c r="MKY189" s="66"/>
      <c r="MKZ189" s="66"/>
      <c r="MLA189" s="66"/>
      <c r="MLB189" s="66"/>
      <c r="MLC189" s="66"/>
      <c r="MLD189" s="66"/>
      <c r="MLE189" s="66"/>
      <c r="MLF189" s="66"/>
      <c r="MLG189" s="66"/>
      <c r="MLH189" s="66"/>
      <c r="MLI189" s="66"/>
      <c r="MLJ189" s="66"/>
      <c r="MLK189" s="66"/>
      <c r="MLL189" s="66"/>
      <c r="MLM189" s="66"/>
      <c r="MLN189" s="66"/>
      <c r="MLO189" s="66"/>
      <c r="MLP189" s="66"/>
      <c r="MLQ189" s="66"/>
      <c r="MLR189" s="66"/>
      <c r="MLS189" s="66"/>
      <c r="MLT189" s="66"/>
      <c r="MLU189" s="66"/>
      <c r="MLV189" s="66"/>
      <c r="MLW189" s="66"/>
      <c r="MLX189" s="66"/>
      <c r="MLY189" s="66"/>
      <c r="MLZ189" s="66"/>
      <c r="MMA189" s="66"/>
      <c r="MMB189" s="66"/>
      <c r="MMC189" s="66"/>
      <c r="MMD189" s="66"/>
      <c r="MME189" s="66"/>
      <c r="MMF189" s="66"/>
      <c r="MMG189" s="66"/>
      <c r="MMH189" s="66"/>
      <c r="MMI189" s="66"/>
      <c r="MMJ189" s="66"/>
      <c r="MMK189" s="66"/>
      <c r="MML189" s="66"/>
      <c r="MMM189" s="66"/>
      <c r="MMN189" s="66"/>
      <c r="MMO189" s="66"/>
      <c r="MMP189" s="66"/>
      <c r="MMQ189" s="66"/>
      <c r="MMR189" s="66"/>
      <c r="MMS189" s="66"/>
      <c r="MMT189" s="66"/>
      <c r="MMU189" s="66"/>
      <c r="MMV189" s="66"/>
      <c r="MMW189" s="66"/>
      <c r="MMX189" s="66"/>
      <c r="MMY189" s="66"/>
      <c r="MMZ189" s="66"/>
      <c r="MNA189" s="66"/>
      <c r="MNB189" s="66"/>
      <c r="MNC189" s="66"/>
      <c r="MND189" s="66"/>
      <c r="MNE189" s="66"/>
      <c r="MNF189" s="66"/>
      <c r="MNG189" s="66"/>
      <c r="MNH189" s="66"/>
      <c r="MNI189" s="66"/>
      <c r="MNJ189" s="66"/>
      <c r="MNK189" s="66"/>
      <c r="MNL189" s="66"/>
      <c r="MNM189" s="66"/>
      <c r="MNN189" s="66"/>
      <c r="MNO189" s="66"/>
      <c r="MNP189" s="66"/>
      <c r="MNQ189" s="66"/>
      <c r="MNR189" s="66"/>
      <c r="MNS189" s="66"/>
      <c r="MNT189" s="66"/>
      <c r="MNU189" s="66"/>
      <c r="MNV189" s="66"/>
      <c r="MNW189" s="66"/>
      <c r="MNX189" s="66"/>
      <c r="MNY189" s="66"/>
      <c r="MNZ189" s="66"/>
      <c r="MOA189" s="66"/>
      <c r="MOB189" s="66"/>
      <c r="MOC189" s="66"/>
      <c r="MOD189" s="66"/>
      <c r="MOE189" s="66"/>
      <c r="MOF189" s="66"/>
      <c r="MOG189" s="66"/>
      <c r="MOH189" s="66"/>
      <c r="MOI189" s="66"/>
      <c r="MOJ189" s="66"/>
      <c r="MOK189" s="66"/>
      <c r="MOL189" s="66"/>
      <c r="MOM189" s="66"/>
      <c r="MON189" s="66"/>
      <c r="MOO189" s="66"/>
      <c r="MOP189" s="66"/>
      <c r="MOQ189" s="66"/>
      <c r="MOR189" s="66"/>
      <c r="MOS189" s="66"/>
      <c r="MOT189" s="66"/>
      <c r="MOU189" s="66"/>
      <c r="MOV189" s="66"/>
      <c r="MOW189" s="66"/>
      <c r="MOX189" s="66"/>
      <c r="MOY189" s="66"/>
      <c r="MOZ189" s="66"/>
      <c r="MPA189" s="66"/>
      <c r="MPB189" s="66"/>
      <c r="MPC189" s="66"/>
      <c r="MPD189" s="66"/>
      <c r="MPE189" s="66"/>
      <c r="MPF189" s="66"/>
      <c r="MPG189" s="66"/>
      <c r="MPH189" s="66"/>
      <c r="MPI189" s="66"/>
      <c r="MPJ189" s="66"/>
      <c r="MPK189" s="66"/>
      <c r="MPL189" s="66"/>
      <c r="MPM189" s="66"/>
      <c r="MPN189" s="66"/>
      <c r="MPO189" s="66"/>
      <c r="MPP189" s="66"/>
      <c r="MPQ189" s="66"/>
      <c r="MPR189" s="66"/>
      <c r="MPS189" s="66"/>
      <c r="MPT189" s="66"/>
      <c r="MPU189" s="66"/>
      <c r="MPV189" s="66"/>
      <c r="MPW189" s="66"/>
      <c r="MPX189" s="66"/>
      <c r="MPY189" s="66"/>
      <c r="MPZ189" s="66"/>
      <c r="MQA189" s="66"/>
      <c r="MQB189" s="66"/>
      <c r="MQC189" s="66"/>
      <c r="MQD189" s="66"/>
      <c r="MQE189" s="66"/>
      <c r="MQF189" s="66"/>
      <c r="MQG189" s="66"/>
      <c r="MQH189" s="66"/>
      <c r="MQI189" s="66"/>
      <c r="MQJ189" s="66"/>
      <c r="MQK189" s="66"/>
      <c r="MQL189" s="66"/>
      <c r="MQM189" s="66"/>
      <c r="MQN189" s="66"/>
      <c r="MQO189" s="66"/>
      <c r="MQP189" s="66"/>
      <c r="MQQ189" s="66"/>
      <c r="MQR189" s="66"/>
      <c r="MQS189" s="66"/>
      <c r="MQT189" s="66"/>
      <c r="MQU189" s="66"/>
      <c r="MQV189" s="66"/>
      <c r="MQW189" s="66"/>
      <c r="MQX189" s="66"/>
      <c r="MQY189" s="66"/>
      <c r="MQZ189" s="66"/>
      <c r="MRA189" s="66"/>
      <c r="MRB189" s="66"/>
      <c r="MRC189" s="66"/>
      <c r="MRD189" s="66"/>
      <c r="MRE189" s="66"/>
      <c r="MRF189" s="66"/>
      <c r="MRG189" s="66"/>
      <c r="MRH189" s="66"/>
      <c r="MRI189" s="66"/>
      <c r="MRJ189" s="66"/>
      <c r="MRK189" s="66"/>
      <c r="MRL189" s="66"/>
      <c r="MRM189" s="66"/>
      <c r="MRN189" s="66"/>
      <c r="MRO189" s="66"/>
      <c r="MRP189" s="66"/>
      <c r="MRQ189" s="66"/>
      <c r="MRR189" s="66"/>
      <c r="MRS189" s="66"/>
      <c r="MRT189" s="66"/>
      <c r="MRU189" s="66"/>
      <c r="MRV189" s="66"/>
      <c r="MRW189" s="66"/>
      <c r="MRX189" s="66"/>
      <c r="MRY189" s="66"/>
      <c r="MRZ189" s="66"/>
      <c r="MSA189" s="66"/>
      <c r="MSB189" s="66"/>
      <c r="MSC189" s="66"/>
      <c r="MSD189" s="66"/>
      <c r="MSE189" s="66"/>
      <c r="MSF189" s="66"/>
      <c r="MSG189" s="66"/>
      <c r="MSH189" s="66"/>
      <c r="MSI189" s="66"/>
      <c r="MSJ189" s="66"/>
      <c r="MSK189" s="66"/>
      <c r="MSL189" s="66"/>
      <c r="MSM189" s="66"/>
      <c r="MSN189" s="66"/>
      <c r="MSO189" s="66"/>
      <c r="MSP189" s="66"/>
      <c r="MSQ189" s="66"/>
      <c r="MSR189" s="66"/>
      <c r="MSS189" s="66"/>
      <c r="MST189" s="66"/>
      <c r="MSU189" s="66"/>
      <c r="MSV189" s="66"/>
      <c r="MSW189" s="66"/>
      <c r="MSX189" s="66"/>
      <c r="MSY189" s="66"/>
      <c r="MSZ189" s="66"/>
      <c r="MTA189" s="66"/>
      <c r="MTB189" s="66"/>
      <c r="MTC189" s="66"/>
      <c r="MTD189" s="66"/>
      <c r="MTE189" s="66"/>
      <c r="MTF189" s="66"/>
      <c r="MTG189" s="66"/>
      <c r="MTH189" s="66"/>
      <c r="MTI189" s="66"/>
      <c r="MTJ189" s="66"/>
      <c r="MTK189" s="66"/>
      <c r="MTL189" s="66"/>
      <c r="MTM189" s="66"/>
      <c r="MTN189" s="66"/>
      <c r="MTO189" s="66"/>
      <c r="MTP189" s="66"/>
      <c r="MTQ189" s="66"/>
      <c r="MTR189" s="66"/>
      <c r="MTS189" s="66"/>
      <c r="MTT189" s="66"/>
      <c r="MTU189" s="66"/>
      <c r="MTV189" s="66"/>
      <c r="MTW189" s="66"/>
      <c r="MTX189" s="66"/>
      <c r="MTY189" s="66"/>
      <c r="MTZ189" s="66"/>
      <c r="MUA189" s="66"/>
      <c r="MUB189" s="66"/>
      <c r="MUC189" s="66"/>
      <c r="MUD189" s="66"/>
      <c r="MUE189" s="66"/>
      <c r="MUF189" s="66"/>
      <c r="MUG189" s="66"/>
      <c r="MUH189" s="66"/>
      <c r="MUI189" s="66"/>
      <c r="MUJ189" s="66"/>
      <c r="MUK189" s="66"/>
      <c r="MUL189" s="66"/>
      <c r="MUM189" s="66"/>
      <c r="MUN189" s="66"/>
      <c r="MUO189" s="66"/>
      <c r="MUP189" s="66"/>
      <c r="MUQ189" s="66"/>
      <c r="MUR189" s="66"/>
      <c r="MUS189" s="66"/>
      <c r="MUT189" s="66"/>
      <c r="MUU189" s="66"/>
      <c r="MUV189" s="66"/>
      <c r="MUW189" s="66"/>
      <c r="MUX189" s="66"/>
      <c r="MUY189" s="66"/>
      <c r="MUZ189" s="66"/>
      <c r="MVA189" s="66"/>
      <c r="MVB189" s="66"/>
      <c r="MVC189" s="66"/>
      <c r="MVD189" s="66"/>
      <c r="MVE189" s="66"/>
      <c r="MVF189" s="66"/>
      <c r="MVG189" s="66"/>
      <c r="MVH189" s="66"/>
      <c r="MVI189" s="66"/>
      <c r="MVJ189" s="66"/>
      <c r="MVK189" s="66"/>
      <c r="MVL189" s="66"/>
      <c r="MVM189" s="66"/>
      <c r="MVN189" s="66"/>
      <c r="MVO189" s="66"/>
      <c r="MVP189" s="66"/>
      <c r="MVQ189" s="66"/>
      <c r="MVR189" s="66"/>
      <c r="MVS189" s="66"/>
      <c r="MVT189" s="66"/>
      <c r="MVU189" s="66"/>
      <c r="MVV189" s="66"/>
      <c r="MVW189" s="66"/>
      <c r="MVX189" s="66"/>
      <c r="MVY189" s="66"/>
      <c r="MVZ189" s="66"/>
      <c r="MWA189" s="66"/>
      <c r="MWB189" s="66"/>
      <c r="MWC189" s="66"/>
      <c r="MWD189" s="66"/>
      <c r="MWE189" s="66"/>
      <c r="MWF189" s="66"/>
      <c r="MWG189" s="66"/>
      <c r="MWH189" s="66"/>
      <c r="MWI189" s="66"/>
      <c r="MWJ189" s="66"/>
      <c r="MWK189" s="66"/>
      <c r="MWL189" s="66"/>
      <c r="MWM189" s="66"/>
      <c r="MWN189" s="66"/>
      <c r="MWO189" s="66"/>
      <c r="MWP189" s="66"/>
      <c r="MWQ189" s="66"/>
      <c r="MWR189" s="66"/>
      <c r="MWS189" s="66"/>
      <c r="MWT189" s="66"/>
      <c r="MWU189" s="66"/>
      <c r="MWV189" s="66"/>
      <c r="MWW189" s="66"/>
      <c r="MWX189" s="66"/>
      <c r="MWY189" s="66"/>
      <c r="MWZ189" s="66"/>
      <c r="MXA189" s="66"/>
      <c r="MXB189" s="66"/>
      <c r="MXC189" s="66"/>
      <c r="MXD189" s="66"/>
      <c r="MXE189" s="66"/>
      <c r="MXF189" s="66"/>
      <c r="MXG189" s="66"/>
      <c r="MXH189" s="66"/>
      <c r="MXI189" s="66"/>
      <c r="MXJ189" s="66"/>
      <c r="MXK189" s="66"/>
      <c r="MXL189" s="66"/>
      <c r="MXM189" s="66"/>
      <c r="MXN189" s="66"/>
      <c r="MXO189" s="66"/>
      <c r="MXP189" s="66"/>
      <c r="MXQ189" s="66"/>
      <c r="MXR189" s="66"/>
      <c r="MXS189" s="66"/>
      <c r="MXT189" s="66"/>
      <c r="MXU189" s="66"/>
      <c r="MXV189" s="66"/>
      <c r="MXW189" s="66"/>
      <c r="MXX189" s="66"/>
      <c r="MXY189" s="66"/>
      <c r="MXZ189" s="66"/>
      <c r="MYA189" s="66"/>
      <c r="MYB189" s="66"/>
      <c r="MYC189" s="66"/>
      <c r="MYD189" s="66"/>
      <c r="MYE189" s="66"/>
      <c r="MYF189" s="66"/>
      <c r="MYG189" s="66"/>
      <c r="MYH189" s="66"/>
      <c r="MYI189" s="66"/>
      <c r="MYJ189" s="66"/>
      <c r="MYK189" s="66"/>
      <c r="MYL189" s="66"/>
      <c r="MYM189" s="66"/>
      <c r="MYN189" s="66"/>
      <c r="MYO189" s="66"/>
      <c r="MYP189" s="66"/>
      <c r="MYQ189" s="66"/>
      <c r="MYR189" s="66"/>
      <c r="MYS189" s="66"/>
      <c r="MYT189" s="66"/>
      <c r="MYU189" s="66"/>
      <c r="MYV189" s="66"/>
      <c r="MYW189" s="66"/>
      <c r="MYX189" s="66"/>
      <c r="MYY189" s="66"/>
      <c r="MYZ189" s="66"/>
      <c r="MZA189" s="66"/>
      <c r="MZB189" s="66"/>
      <c r="MZC189" s="66"/>
      <c r="MZD189" s="66"/>
      <c r="MZE189" s="66"/>
      <c r="MZF189" s="66"/>
      <c r="MZG189" s="66"/>
      <c r="MZH189" s="66"/>
      <c r="MZI189" s="66"/>
      <c r="MZJ189" s="66"/>
      <c r="MZK189" s="66"/>
      <c r="MZL189" s="66"/>
      <c r="MZM189" s="66"/>
      <c r="MZN189" s="66"/>
      <c r="MZO189" s="66"/>
      <c r="MZP189" s="66"/>
      <c r="MZQ189" s="66"/>
      <c r="MZR189" s="66"/>
      <c r="MZS189" s="66"/>
      <c r="MZT189" s="66"/>
      <c r="MZU189" s="66"/>
      <c r="MZV189" s="66"/>
      <c r="MZW189" s="66"/>
      <c r="MZX189" s="66"/>
      <c r="MZY189" s="66"/>
      <c r="MZZ189" s="66"/>
      <c r="NAA189" s="66"/>
      <c r="NAB189" s="66"/>
      <c r="NAC189" s="66"/>
      <c r="NAD189" s="66"/>
      <c r="NAE189" s="66"/>
      <c r="NAF189" s="66"/>
      <c r="NAG189" s="66"/>
      <c r="NAH189" s="66"/>
      <c r="NAI189" s="66"/>
      <c r="NAJ189" s="66"/>
      <c r="NAK189" s="66"/>
      <c r="NAL189" s="66"/>
      <c r="NAM189" s="66"/>
      <c r="NAN189" s="66"/>
      <c r="NAO189" s="66"/>
      <c r="NAP189" s="66"/>
      <c r="NAQ189" s="66"/>
      <c r="NAR189" s="66"/>
      <c r="NAS189" s="66"/>
      <c r="NAT189" s="66"/>
      <c r="NAU189" s="66"/>
      <c r="NAV189" s="66"/>
      <c r="NAW189" s="66"/>
      <c r="NAX189" s="66"/>
      <c r="NAY189" s="66"/>
      <c r="NAZ189" s="66"/>
      <c r="NBA189" s="66"/>
      <c r="NBB189" s="66"/>
      <c r="NBC189" s="66"/>
      <c r="NBD189" s="66"/>
      <c r="NBE189" s="66"/>
      <c r="NBF189" s="66"/>
      <c r="NBG189" s="66"/>
      <c r="NBH189" s="66"/>
      <c r="NBI189" s="66"/>
      <c r="NBJ189" s="66"/>
      <c r="NBK189" s="66"/>
      <c r="NBL189" s="66"/>
      <c r="NBM189" s="66"/>
      <c r="NBN189" s="66"/>
      <c r="NBO189" s="66"/>
      <c r="NBP189" s="66"/>
      <c r="NBQ189" s="66"/>
      <c r="NBR189" s="66"/>
      <c r="NBS189" s="66"/>
      <c r="NBT189" s="66"/>
      <c r="NBU189" s="66"/>
      <c r="NBV189" s="66"/>
      <c r="NBW189" s="66"/>
      <c r="NBX189" s="66"/>
      <c r="NBY189" s="66"/>
      <c r="NBZ189" s="66"/>
      <c r="NCA189" s="66"/>
      <c r="NCB189" s="66"/>
      <c r="NCC189" s="66"/>
      <c r="NCD189" s="66"/>
      <c r="NCE189" s="66"/>
      <c r="NCF189" s="66"/>
      <c r="NCG189" s="66"/>
      <c r="NCH189" s="66"/>
      <c r="NCI189" s="66"/>
      <c r="NCJ189" s="66"/>
      <c r="NCK189" s="66"/>
      <c r="NCL189" s="66"/>
      <c r="NCM189" s="66"/>
      <c r="NCN189" s="66"/>
      <c r="NCO189" s="66"/>
      <c r="NCP189" s="66"/>
      <c r="NCQ189" s="66"/>
      <c r="NCR189" s="66"/>
      <c r="NCS189" s="66"/>
      <c r="NCT189" s="66"/>
      <c r="NCU189" s="66"/>
      <c r="NCV189" s="66"/>
      <c r="NCW189" s="66"/>
      <c r="NCX189" s="66"/>
      <c r="NCY189" s="66"/>
      <c r="NCZ189" s="66"/>
      <c r="NDA189" s="66"/>
      <c r="NDB189" s="66"/>
      <c r="NDC189" s="66"/>
      <c r="NDD189" s="66"/>
      <c r="NDE189" s="66"/>
      <c r="NDF189" s="66"/>
      <c r="NDG189" s="66"/>
      <c r="NDH189" s="66"/>
      <c r="NDI189" s="66"/>
      <c r="NDJ189" s="66"/>
      <c r="NDK189" s="66"/>
      <c r="NDL189" s="66"/>
      <c r="NDM189" s="66"/>
      <c r="NDN189" s="66"/>
      <c r="NDO189" s="66"/>
      <c r="NDP189" s="66"/>
      <c r="NDQ189" s="66"/>
      <c r="NDR189" s="66"/>
      <c r="NDS189" s="66"/>
      <c r="NDT189" s="66"/>
      <c r="NDU189" s="66"/>
      <c r="NDV189" s="66"/>
      <c r="NDW189" s="66"/>
      <c r="NDX189" s="66"/>
      <c r="NDY189" s="66"/>
      <c r="NDZ189" s="66"/>
      <c r="NEA189" s="66"/>
      <c r="NEB189" s="66"/>
      <c r="NEC189" s="66"/>
      <c r="NED189" s="66"/>
      <c r="NEE189" s="66"/>
      <c r="NEF189" s="66"/>
      <c r="NEG189" s="66"/>
      <c r="NEH189" s="66"/>
      <c r="NEI189" s="66"/>
      <c r="NEJ189" s="66"/>
      <c r="NEK189" s="66"/>
      <c r="NEL189" s="66"/>
      <c r="NEM189" s="66"/>
      <c r="NEN189" s="66"/>
      <c r="NEO189" s="66"/>
      <c r="NEP189" s="66"/>
      <c r="NEQ189" s="66"/>
      <c r="NER189" s="66"/>
      <c r="NES189" s="66"/>
      <c r="NET189" s="66"/>
      <c r="NEU189" s="66"/>
      <c r="NEV189" s="66"/>
      <c r="NEW189" s="66"/>
      <c r="NEX189" s="66"/>
      <c r="NEY189" s="66"/>
      <c r="NEZ189" s="66"/>
      <c r="NFA189" s="66"/>
      <c r="NFB189" s="66"/>
      <c r="NFC189" s="66"/>
      <c r="NFD189" s="66"/>
      <c r="NFE189" s="66"/>
      <c r="NFF189" s="66"/>
      <c r="NFG189" s="66"/>
      <c r="NFH189" s="66"/>
      <c r="NFI189" s="66"/>
      <c r="NFJ189" s="66"/>
      <c r="NFK189" s="66"/>
      <c r="NFL189" s="66"/>
      <c r="NFM189" s="66"/>
      <c r="NFN189" s="66"/>
      <c r="NFO189" s="66"/>
      <c r="NFP189" s="66"/>
      <c r="NFQ189" s="66"/>
      <c r="NFR189" s="66"/>
      <c r="NFS189" s="66"/>
      <c r="NFT189" s="66"/>
      <c r="NFU189" s="66"/>
      <c r="NFV189" s="66"/>
      <c r="NFW189" s="66"/>
      <c r="NFX189" s="66"/>
      <c r="NFY189" s="66"/>
      <c r="NFZ189" s="66"/>
      <c r="NGA189" s="66"/>
      <c r="NGB189" s="66"/>
      <c r="NGC189" s="66"/>
      <c r="NGD189" s="66"/>
      <c r="NGE189" s="66"/>
      <c r="NGF189" s="66"/>
      <c r="NGG189" s="66"/>
      <c r="NGH189" s="66"/>
      <c r="NGI189" s="66"/>
      <c r="NGJ189" s="66"/>
      <c r="NGK189" s="66"/>
      <c r="NGL189" s="66"/>
      <c r="NGM189" s="66"/>
      <c r="NGN189" s="66"/>
      <c r="NGO189" s="66"/>
      <c r="NGP189" s="66"/>
      <c r="NGQ189" s="66"/>
      <c r="NGR189" s="66"/>
      <c r="NGS189" s="66"/>
      <c r="NGT189" s="66"/>
      <c r="NGU189" s="66"/>
      <c r="NGV189" s="66"/>
      <c r="NGW189" s="66"/>
      <c r="NGX189" s="66"/>
      <c r="NGY189" s="66"/>
      <c r="NGZ189" s="66"/>
      <c r="NHA189" s="66"/>
      <c r="NHB189" s="66"/>
      <c r="NHC189" s="66"/>
      <c r="NHD189" s="66"/>
      <c r="NHE189" s="66"/>
      <c r="NHF189" s="66"/>
      <c r="NHG189" s="66"/>
      <c r="NHH189" s="66"/>
      <c r="NHI189" s="66"/>
      <c r="NHJ189" s="66"/>
      <c r="NHK189" s="66"/>
      <c r="NHL189" s="66"/>
      <c r="NHM189" s="66"/>
      <c r="NHN189" s="66"/>
      <c r="NHO189" s="66"/>
      <c r="NHP189" s="66"/>
      <c r="NHQ189" s="66"/>
      <c r="NHR189" s="66"/>
      <c r="NHS189" s="66"/>
      <c r="NHT189" s="66"/>
      <c r="NHU189" s="66"/>
      <c r="NHV189" s="66"/>
      <c r="NHW189" s="66"/>
      <c r="NHX189" s="66"/>
      <c r="NHY189" s="66"/>
      <c r="NHZ189" s="66"/>
      <c r="NIA189" s="66"/>
      <c r="NIB189" s="66"/>
      <c r="NIC189" s="66"/>
      <c r="NID189" s="66"/>
      <c r="NIE189" s="66"/>
      <c r="NIF189" s="66"/>
      <c r="NIG189" s="66"/>
      <c r="NIH189" s="66"/>
      <c r="NII189" s="66"/>
      <c r="NIJ189" s="66"/>
      <c r="NIK189" s="66"/>
      <c r="NIL189" s="66"/>
      <c r="NIM189" s="66"/>
      <c r="NIN189" s="66"/>
      <c r="NIO189" s="66"/>
      <c r="NIP189" s="66"/>
      <c r="NIQ189" s="66"/>
      <c r="NIR189" s="66"/>
      <c r="NIS189" s="66"/>
      <c r="NIT189" s="66"/>
      <c r="NIU189" s="66"/>
      <c r="NIV189" s="66"/>
      <c r="NIW189" s="66"/>
      <c r="NIX189" s="66"/>
      <c r="NIY189" s="66"/>
      <c r="NIZ189" s="66"/>
      <c r="NJA189" s="66"/>
      <c r="NJB189" s="66"/>
      <c r="NJC189" s="66"/>
      <c r="NJD189" s="66"/>
      <c r="NJE189" s="66"/>
      <c r="NJF189" s="66"/>
      <c r="NJG189" s="66"/>
      <c r="NJH189" s="66"/>
      <c r="NJI189" s="66"/>
      <c r="NJJ189" s="66"/>
      <c r="NJK189" s="66"/>
      <c r="NJL189" s="66"/>
      <c r="NJM189" s="66"/>
      <c r="NJN189" s="66"/>
      <c r="NJO189" s="66"/>
      <c r="NJP189" s="66"/>
      <c r="NJQ189" s="66"/>
      <c r="NJR189" s="66"/>
      <c r="NJS189" s="66"/>
      <c r="NJT189" s="66"/>
      <c r="NJU189" s="66"/>
      <c r="NJV189" s="66"/>
      <c r="NJW189" s="66"/>
      <c r="NJX189" s="66"/>
      <c r="NJY189" s="66"/>
      <c r="NJZ189" s="66"/>
      <c r="NKA189" s="66"/>
      <c r="NKB189" s="66"/>
      <c r="NKC189" s="66"/>
      <c r="NKD189" s="66"/>
      <c r="NKE189" s="66"/>
      <c r="NKF189" s="66"/>
      <c r="NKG189" s="66"/>
      <c r="NKH189" s="66"/>
      <c r="NKI189" s="66"/>
      <c r="NKJ189" s="66"/>
      <c r="NKK189" s="66"/>
      <c r="NKL189" s="66"/>
      <c r="NKM189" s="66"/>
      <c r="NKN189" s="66"/>
      <c r="NKO189" s="66"/>
      <c r="NKP189" s="66"/>
      <c r="NKQ189" s="66"/>
      <c r="NKR189" s="66"/>
      <c r="NKS189" s="66"/>
      <c r="NKT189" s="66"/>
      <c r="NKU189" s="66"/>
      <c r="NKV189" s="66"/>
      <c r="NKW189" s="66"/>
      <c r="NKX189" s="66"/>
      <c r="NKY189" s="66"/>
      <c r="NKZ189" s="66"/>
      <c r="NLA189" s="66"/>
      <c r="NLB189" s="66"/>
      <c r="NLC189" s="66"/>
      <c r="NLD189" s="66"/>
      <c r="NLE189" s="66"/>
      <c r="NLF189" s="66"/>
      <c r="NLG189" s="66"/>
      <c r="NLH189" s="66"/>
      <c r="NLI189" s="66"/>
      <c r="NLJ189" s="66"/>
      <c r="NLK189" s="66"/>
      <c r="NLL189" s="66"/>
      <c r="NLM189" s="66"/>
      <c r="NLN189" s="66"/>
      <c r="NLO189" s="66"/>
      <c r="NLP189" s="66"/>
      <c r="NLQ189" s="66"/>
      <c r="NLR189" s="66"/>
      <c r="NLS189" s="66"/>
      <c r="NLT189" s="66"/>
      <c r="NLU189" s="66"/>
      <c r="NLV189" s="66"/>
      <c r="NLW189" s="66"/>
      <c r="NLX189" s="66"/>
      <c r="NLY189" s="66"/>
      <c r="NLZ189" s="66"/>
      <c r="NMA189" s="66"/>
      <c r="NMB189" s="66"/>
      <c r="NMC189" s="66"/>
      <c r="NMD189" s="66"/>
      <c r="NME189" s="66"/>
      <c r="NMF189" s="66"/>
      <c r="NMG189" s="66"/>
      <c r="NMH189" s="66"/>
      <c r="NMI189" s="66"/>
      <c r="NMJ189" s="66"/>
      <c r="NMK189" s="66"/>
      <c r="NML189" s="66"/>
      <c r="NMM189" s="66"/>
      <c r="NMN189" s="66"/>
      <c r="NMO189" s="66"/>
      <c r="NMP189" s="66"/>
      <c r="NMQ189" s="66"/>
      <c r="NMR189" s="66"/>
      <c r="NMS189" s="66"/>
      <c r="NMT189" s="66"/>
      <c r="NMU189" s="66"/>
      <c r="NMV189" s="66"/>
      <c r="NMW189" s="66"/>
      <c r="NMX189" s="66"/>
      <c r="NMY189" s="66"/>
      <c r="NMZ189" s="66"/>
      <c r="NNA189" s="66"/>
      <c r="NNB189" s="66"/>
      <c r="NNC189" s="66"/>
      <c r="NND189" s="66"/>
      <c r="NNE189" s="66"/>
      <c r="NNF189" s="66"/>
      <c r="NNG189" s="66"/>
      <c r="NNH189" s="66"/>
      <c r="NNI189" s="66"/>
      <c r="NNJ189" s="66"/>
      <c r="NNK189" s="66"/>
      <c r="NNL189" s="66"/>
      <c r="NNM189" s="66"/>
      <c r="NNN189" s="66"/>
      <c r="NNO189" s="66"/>
      <c r="NNP189" s="66"/>
      <c r="NNQ189" s="66"/>
      <c r="NNR189" s="66"/>
      <c r="NNS189" s="66"/>
      <c r="NNT189" s="66"/>
      <c r="NNU189" s="66"/>
      <c r="NNV189" s="66"/>
      <c r="NNW189" s="66"/>
      <c r="NNX189" s="66"/>
      <c r="NNY189" s="66"/>
      <c r="NNZ189" s="66"/>
      <c r="NOA189" s="66"/>
      <c r="NOB189" s="66"/>
      <c r="NOC189" s="66"/>
      <c r="NOD189" s="66"/>
      <c r="NOE189" s="66"/>
      <c r="NOF189" s="66"/>
      <c r="NOG189" s="66"/>
      <c r="NOH189" s="66"/>
      <c r="NOI189" s="66"/>
      <c r="NOJ189" s="66"/>
      <c r="NOK189" s="66"/>
      <c r="NOL189" s="66"/>
      <c r="NOM189" s="66"/>
      <c r="NON189" s="66"/>
      <c r="NOO189" s="66"/>
      <c r="NOP189" s="66"/>
      <c r="NOQ189" s="66"/>
      <c r="NOR189" s="66"/>
      <c r="NOS189" s="66"/>
      <c r="NOT189" s="66"/>
      <c r="NOU189" s="66"/>
      <c r="NOV189" s="66"/>
      <c r="NOW189" s="66"/>
      <c r="NOX189" s="66"/>
      <c r="NOY189" s="66"/>
      <c r="NOZ189" s="66"/>
      <c r="NPA189" s="66"/>
      <c r="NPB189" s="66"/>
      <c r="NPC189" s="66"/>
      <c r="NPD189" s="66"/>
      <c r="NPE189" s="66"/>
      <c r="NPF189" s="66"/>
      <c r="NPG189" s="66"/>
      <c r="NPH189" s="66"/>
      <c r="NPI189" s="66"/>
      <c r="NPJ189" s="66"/>
      <c r="NPK189" s="66"/>
      <c r="NPL189" s="66"/>
      <c r="NPM189" s="66"/>
      <c r="NPN189" s="66"/>
      <c r="NPO189" s="66"/>
      <c r="NPP189" s="66"/>
      <c r="NPQ189" s="66"/>
      <c r="NPR189" s="66"/>
      <c r="NPS189" s="66"/>
      <c r="NPT189" s="66"/>
      <c r="NPU189" s="66"/>
      <c r="NPV189" s="66"/>
      <c r="NPW189" s="66"/>
      <c r="NPX189" s="66"/>
      <c r="NPY189" s="66"/>
      <c r="NPZ189" s="66"/>
      <c r="NQA189" s="66"/>
      <c r="NQB189" s="66"/>
      <c r="NQC189" s="66"/>
      <c r="NQD189" s="66"/>
      <c r="NQE189" s="66"/>
      <c r="NQF189" s="66"/>
      <c r="NQG189" s="66"/>
      <c r="NQH189" s="66"/>
      <c r="NQI189" s="66"/>
      <c r="NQJ189" s="66"/>
      <c r="NQK189" s="66"/>
      <c r="NQL189" s="66"/>
      <c r="NQM189" s="66"/>
      <c r="NQN189" s="66"/>
      <c r="NQO189" s="66"/>
      <c r="NQP189" s="66"/>
      <c r="NQQ189" s="66"/>
      <c r="NQR189" s="66"/>
      <c r="NQS189" s="66"/>
      <c r="NQT189" s="66"/>
      <c r="NQU189" s="66"/>
      <c r="NQV189" s="66"/>
      <c r="NQW189" s="66"/>
      <c r="NQX189" s="66"/>
      <c r="NQY189" s="66"/>
      <c r="NQZ189" s="66"/>
      <c r="NRA189" s="66"/>
      <c r="NRB189" s="66"/>
      <c r="NRC189" s="66"/>
      <c r="NRD189" s="66"/>
      <c r="NRE189" s="66"/>
      <c r="NRF189" s="66"/>
      <c r="NRG189" s="66"/>
      <c r="NRH189" s="66"/>
      <c r="NRI189" s="66"/>
      <c r="NRJ189" s="66"/>
      <c r="NRK189" s="66"/>
      <c r="NRL189" s="66"/>
      <c r="NRM189" s="66"/>
      <c r="NRN189" s="66"/>
      <c r="NRO189" s="66"/>
      <c r="NRP189" s="66"/>
      <c r="NRQ189" s="66"/>
      <c r="NRR189" s="66"/>
      <c r="NRS189" s="66"/>
      <c r="NRT189" s="66"/>
      <c r="NRU189" s="66"/>
      <c r="NRV189" s="66"/>
      <c r="NRW189" s="66"/>
      <c r="NRX189" s="66"/>
      <c r="NRY189" s="66"/>
      <c r="NRZ189" s="66"/>
      <c r="NSA189" s="66"/>
      <c r="NSB189" s="66"/>
      <c r="NSC189" s="66"/>
      <c r="NSD189" s="66"/>
      <c r="NSE189" s="66"/>
      <c r="NSF189" s="66"/>
      <c r="NSG189" s="66"/>
      <c r="NSH189" s="66"/>
      <c r="NSI189" s="66"/>
      <c r="NSJ189" s="66"/>
      <c r="NSK189" s="66"/>
      <c r="NSL189" s="66"/>
      <c r="NSM189" s="66"/>
      <c r="NSN189" s="66"/>
      <c r="NSO189" s="66"/>
      <c r="NSP189" s="66"/>
      <c r="NSQ189" s="66"/>
      <c r="NSR189" s="66"/>
      <c r="NSS189" s="66"/>
      <c r="NST189" s="66"/>
      <c r="NSU189" s="66"/>
      <c r="NSV189" s="66"/>
      <c r="NSW189" s="66"/>
      <c r="NSX189" s="66"/>
      <c r="NSY189" s="66"/>
      <c r="NSZ189" s="66"/>
      <c r="NTA189" s="66"/>
      <c r="NTB189" s="66"/>
      <c r="NTC189" s="66"/>
      <c r="NTD189" s="66"/>
      <c r="NTE189" s="66"/>
      <c r="NTF189" s="66"/>
      <c r="NTG189" s="66"/>
      <c r="NTH189" s="66"/>
      <c r="NTI189" s="66"/>
      <c r="NTJ189" s="66"/>
      <c r="NTK189" s="66"/>
      <c r="NTL189" s="66"/>
      <c r="NTM189" s="66"/>
      <c r="NTN189" s="66"/>
      <c r="NTO189" s="66"/>
      <c r="NTP189" s="66"/>
      <c r="NTQ189" s="66"/>
      <c r="NTR189" s="66"/>
      <c r="NTS189" s="66"/>
      <c r="NTT189" s="66"/>
      <c r="NTU189" s="66"/>
      <c r="NTV189" s="66"/>
      <c r="NTW189" s="66"/>
      <c r="NTX189" s="66"/>
      <c r="NTY189" s="66"/>
      <c r="NTZ189" s="66"/>
      <c r="NUA189" s="66"/>
      <c r="NUB189" s="66"/>
      <c r="NUC189" s="66"/>
      <c r="NUD189" s="66"/>
      <c r="NUE189" s="66"/>
      <c r="NUF189" s="66"/>
      <c r="NUG189" s="66"/>
      <c r="NUH189" s="66"/>
      <c r="NUI189" s="66"/>
      <c r="NUJ189" s="66"/>
      <c r="NUK189" s="66"/>
      <c r="NUL189" s="66"/>
      <c r="NUM189" s="66"/>
      <c r="NUN189" s="66"/>
      <c r="NUO189" s="66"/>
      <c r="NUP189" s="66"/>
      <c r="NUQ189" s="66"/>
      <c r="NUR189" s="66"/>
      <c r="NUS189" s="66"/>
      <c r="NUT189" s="66"/>
      <c r="NUU189" s="66"/>
      <c r="NUV189" s="66"/>
      <c r="NUW189" s="66"/>
      <c r="NUX189" s="66"/>
      <c r="NUY189" s="66"/>
      <c r="NUZ189" s="66"/>
      <c r="NVA189" s="66"/>
      <c r="NVB189" s="66"/>
      <c r="NVC189" s="66"/>
      <c r="NVD189" s="66"/>
      <c r="NVE189" s="66"/>
      <c r="NVF189" s="66"/>
      <c r="NVG189" s="66"/>
      <c r="NVH189" s="66"/>
      <c r="NVI189" s="66"/>
      <c r="NVJ189" s="66"/>
      <c r="NVK189" s="66"/>
      <c r="NVL189" s="66"/>
      <c r="NVM189" s="66"/>
      <c r="NVN189" s="66"/>
      <c r="NVO189" s="66"/>
      <c r="NVP189" s="66"/>
      <c r="NVQ189" s="66"/>
      <c r="NVR189" s="66"/>
      <c r="NVS189" s="66"/>
      <c r="NVT189" s="66"/>
      <c r="NVU189" s="66"/>
      <c r="NVV189" s="66"/>
      <c r="NVW189" s="66"/>
      <c r="NVX189" s="66"/>
      <c r="NVY189" s="66"/>
      <c r="NVZ189" s="66"/>
      <c r="NWA189" s="66"/>
      <c r="NWB189" s="66"/>
      <c r="NWC189" s="66"/>
      <c r="NWD189" s="66"/>
      <c r="NWE189" s="66"/>
      <c r="NWF189" s="66"/>
      <c r="NWG189" s="66"/>
      <c r="NWH189" s="66"/>
      <c r="NWI189" s="66"/>
      <c r="NWJ189" s="66"/>
      <c r="NWK189" s="66"/>
      <c r="NWL189" s="66"/>
      <c r="NWM189" s="66"/>
      <c r="NWN189" s="66"/>
      <c r="NWO189" s="66"/>
      <c r="NWP189" s="66"/>
      <c r="NWQ189" s="66"/>
      <c r="NWR189" s="66"/>
      <c r="NWS189" s="66"/>
      <c r="NWT189" s="66"/>
      <c r="NWU189" s="66"/>
      <c r="NWV189" s="66"/>
      <c r="NWW189" s="66"/>
      <c r="NWX189" s="66"/>
      <c r="NWY189" s="66"/>
      <c r="NWZ189" s="66"/>
      <c r="NXA189" s="66"/>
      <c r="NXB189" s="66"/>
      <c r="NXC189" s="66"/>
      <c r="NXD189" s="66"/>
      <c r="NXE189" s="66"/>
      <c r="NXF189" s="66"/>
      <c r="NXG189" s="66"/>
      <c r="NXH189" s="66"/>
      <c r="NXI189" s="66"/>
      <c r="NXJ189" s="66"/>
      <c r="NXK189" s="66"/>
      <c r="NXL189" s="66"/>
      <c r="NXM189" s="66"/>
      <c r="NXN189" s="66"/>
      <c r="NXO189" s="66"/>
      <c r="NXP189" s="66"/>
      <c r="NXQ189" s="66"/>
      <c r="NXR189" s="66"/>
      <c r="NXS189" s="66"/>
      <c r="NXT189" s="66"/>
      <c r="NXU189" s="66"/>
      <c r="NXV189" s="66"/>
      <c r="NXW189" s="66"/>
      <c r="NXX189" s="66"/>
      <c r="NXY189" s="66"/>
      <c r="NXZ189" s="66"/>
      <c r="NYA189" s="66"/>
      <c r="NYB189" s="66"/>
      <c r="NYC189" s="66"/>
      <c r="NYD189" s="66"/>
      <c r="NYE189" s="66"/>
      <c r="NYF189" s="66"/>
      <c r="NYG189" s="66"/>
      <c r="NYH189" s="66"/>
      <c r="NYI189" s="66"/>
      <c r="NYJ189" s="66"/>
      <c r="NYK189" s="66"/>
      <c r="NYL189" s="66"/>
      <c r="NYM189" s="66"/>
      <c r="NYN189" s="66"/>
      <c r="NYO189" s="66"/>
      <c r="NYP189" s="66"/>
      <c r="NYQ189" s="66"/>
      <c r="NYR189" s="66"/>
      <c r="NYS189" s="66"/>
      <c r="NYT189" s="66"/>
      <c r="NYU189" s="66"/>
      <c r="NYV189" s="66"/>
      <c r="NYW189" s="66"/>
      <c r="NYX189" s="66"/>
      <c r="NYY189" s="66"/>
      <c r="NYZ189" s="66"/>
      <c r="NZA189" s="66"/>
      <c r="NZB189" s="66"/>
      <c r="NZC189" s="66"/>
      <c r="NZD189" s="66"/>
      <c r="NZE189" s="66"/>
      <c r="NZF189" s="66"/>
      <c r="NZG189" s="66"/>
      <c r="NZH189" s="66"/>
      <c r="NZI189" s="66"/>
      <c r="NZJ189" s="66"/>
      <c r="NZK189" s="66"/>
      <c r="NZL189" s="66"/>
      <c r="NZM189" s="66"/>
      <c r="NZN189" s="66"/>
      <c r="NZO189" s="66"/>
      <c r="NZP189" s="66"/>
      <c r="NZQ189" s="66"/>
      <c r="NZR189" s="66"/>
      <c r="NZS189" s="66"/>
      <c r="NZT189" s="66"/>
      <c r="NZU189" s="66"/>
      <c r="NZV189" s="66"/>
      <c r="NZW189" s="66"/>
      <c r="NZX189" s="66"/>
      <c r="NZY189" s="66"/>
      <c r="NZZ189" s="66"/>
      <c r="OAA189" s="66"/>
      <c r="OAB189" s="66"/>
      <c r="OAC189" s="66"/>
      <c r="OAD189" s="66"/>
      <c r="OAE189" s="66"/>
      <c r="OAF189" s="66"/>
      <c r="OAG189" s="66"/>
      <c r="OAH189" s="66"/>
      <c r="OAI189" s="66"/>
      <c r="OAJ189" s="66"/>
      <c r="OAK189" s="66"/>
      <c r="OAL189" s="66"/>
      <c r="OAM189" s="66"/>
      <c r="OAN189" s="66"/>
      <c r="OAO189" s="66"/>
      <c r="OAP189" s="66"/>
      <c r="OAQ189" s="66"/>
      <c r="OAR189" s="66"/>
      <c r="OAS189" s="66"/>
      <c r="OAT189" s="66"/>
      <c r="OAU189" s="66"/>
      <c r="OAV189" s="66"/>
      <c r="OAW189" s="66"/>
      <c r="OAX189" s="66"/>
      <c r="OAY189" s="66"/>
      <c r="OAZ189" s="66"/>
      <c r="OBA189" s="66"/>
      <c r="OBB189" s="66"/>
      <c r="OBC189" s="66"/>
      <c r="OBD189" s="66"/>
      <c r="OBE189" s="66"/>
      <c r="OBF189" s="66"/>
      <c r="OBG189" s="66"/>
      <c r="OBH189" s="66"/>
      <c r="OBI189" s="66"/>
      <c r="OBJ189" s="66"/>
      <c r="OBK189" s="66"/>
      <c r="OBL189" s="66"/>
      <c r="OBM189" s="66"/>
      <c r="OBN189" s="66"/>
      <c r="OBO189" s="66"/>
      <c r="OBP189" s="66"/>
      <c r="OBQ189" s="66"/>
      <c r="OBR189" s="66"/>
      <c r="OBS189" s="66"/>
      <c r="OBT189" s="66"/>
      <c r="OBU189" s="66"/>
      <c r="OBV189" s="66"/>
      <c r="OBW189" s="66"/>
      <c r="OBX189" s="66"/>
      <c r="OBY189" s="66"/>
      <c r="OBZ189" s="66"/>
      <c r="OCA189" s="66"/>
      <c r="OCB189" s="66"/>
      <c r="OCC189" s="66"/>
      <c r="OCD189" s="66"/>
      <c r="OCE189" s="66"/>
      <c r="OCF189" s="66"/>
      <c r="OCG189" s="66"/>
      <c r="OCH189" s="66"/>
      <c r="OCI189" s="66"/>
      <c r="OCJ189" s="66"/>
      <c r="OCK189" s="66"/>
      <c r="OCL189" s="66"/>
      <c r="OCM189" s="66"/>
      <c r="OCN189" s="66"/>
      <c r="OCO189" s="66"/>
      <c r="OCP189" s="66"/>
      <c r="OCQ189" s="66"/>
      <c r="OCR189" s="66"/>
      <c r="OCS189" s="66"/>
      <c r="OCT189" s="66"/>
      <c r="OCU189" s="66"/>
      <c r="OCV189" s="66"/>
      <c r="OCW189" s="66"/>
      <c r="OCX189" s="66"/>
      <c r="OCY189" s="66"/>
      <c r="OCZ189" s="66"/>
      <c r="ODA189" s="66"/>
      <c r="ODB189" s="66"/>
      <c r="ODC189" s="66"/>
      <c r="ODD189" s="66"/>
      <c r="ODE189" s="66"/>
      <c r="ODF189" s="66"/>
      <c r="ODG189" s="66"/>
      <c r="ODH189" s="66"/>
      <c r="ODI189" s="66"/>
      <c r="ODJ189" s="66"/>
      <c r="ODK189" s="66"/>
      <c r="ODL189" s="66"/>
      <c r="ODM189" s="66"/>
      <c r="ODN189" s="66"/>
      <c r="ODO189" s="66"/>
      <c r="ODP189" s="66"/>
      <c r="ODQ189" s="66"/>
      <c r="ODR189" s="66"/>
      <c r="ODS189" s="66"/>
      <c r="ODT189" s="66"/>
      <c r="ODU189" s="66"/>
      <c r="ODV189" s="66"/>
      <c r="ODW189" s="66"/>
      <c r="ODX189" s="66"/>
      <c r="ODY189" s="66"/>
      <c r="ODZ189" s="66"/>
      <c r="OEA189" s="66"/>
      <c r="OEB189" s="66"/>
      <c r="OEC189" s="66"/>
      <c r="OED189" s="66"/>
      <c r="OEE189" s="66"/>
      <c r="OEF189" s="66"/>
      <c r="OEG189" s="66"/>
      <c r="OEH189" s="66"/>
      <c r="OEI189" s="66"/>
      <c r="OEJ189" s="66"/>
      <c r="OEK189" s="66"/>
      <c r="OEL189" s="66"/>
      <c r="OEM189" s="66"/>
      <c r="OEN189" s="66"/>
      <c r="OEO189" s="66"/>
      <c r="OEP189" s="66"/>
      <c r="OEQ189" s="66"/>
      <c r="OER189" s="66"/>
      <c r="OES189" s="66"/>
      <c r="OET189" s="66"/>
      <c r="OEU189" s="66"/>
      <c r="OEV189" s="66"/>
      <c r="OEW189" s="66"/>
      <c r="OEX189" s="66"/>
      <c r="OEY189" s="66"/>
      <c r="OEZ189" s="66"/>
      <c r="OFA189" s="66"/>
      <c r="OFB189" s="66"/>
      <c r="OFC189" s="66"/>
      <c r="OFD189" s="66"/>
      <c r="OFE189" s="66"/>
      <c r="OFF189" s="66"/>
      <c r="OFG189" s="66"/>
      <c r="OFH189" s="66"/>
      <c r="OFI189" s="66"/>
      <c r="OFJ189" s="66"/>
      <c r="OFK189" s="66"/>
      <c r="OFL189" s="66"/>
      <c r="OFM189" s="66"/>
      <c r="OFN189" s="66"/>
      <c r="OFO189" s="66"/>
      <c r="OFP189" s="66"/>
      <c r="OFQ189" s="66"/>
      <c r="OFR189" s="66"/>
      <c r="OFS189" s="66"/>
      <c r="OFT189" s="66"/>
      <c r="OFU189" s="66"/>
      <c r="OFV189" s="66"/>
      <c r="OFW189" s="66"/>
      <c r="OFX189" s="66"/>
      <c r="OFY189" s="66"/>
      <c r="OFZ189" s="66"/>
      <c r="OGA189" s="66"/>
      <c r="OGB189" s="66"/>
      <c r="OGC189" s="66"/>
      <c r="OGD189" s="66"/>
      <c r="OGE189" s="66"/>
      <c r="OGF189" s="66"/>
      <c r="OGG189" s="66"/>
      <c r="OGH189" s="66"/>
      <c r="OGI189" s="66"/>
      <c r="OGJ189" s="66"/>
      <c r="OGK189" s="66"/>
      <c r="OGL189" s="66"/>
      <c r="OGM189" s="66"/>
      <c r="OGN189" s="66"/>
      <c r="OGO189" s="66"/>
      <c r="OGP189" s="66"/>
      <c r="OGQ189" s="66"/>
      <c r="OGR189" s="66"/>
      <c r="OGS189" s="66"/>
      <c r="OGT189" s="66"/>
      <c r="OGU189" s="66"/>
      <c r="OGV189" s="66"/>
      <c r="OGW189" s="66"/>
      <c r="OGX189" s="66"/>
      <c r="OGY189" s="66"/>
      <c r="OGZ189" s="66"/>
      <c r="OHA189" s="66"/>
      <c r="OHB189" s="66"/>
      <c r="OHC189" s="66"/>
      <c r="OHD189" s="66"/>
      <c r="OHE189" s="66"/>
      <c r="OHF189" s="66"/>
      <c r="OHG189" s="66"/>
      <c r="OHH189" s="66"/>
      <c r="OHI189" s="66"/>
      <c r="OHJ189" s="66"/>
      <c r="OHK189" s="66"/>
      <c r="OHL189" s="66"/>
      <c r="OHM189" s="66"/>
      <c r="OHN189" s="66"/>
      <c r="OHO189" s="66"/>
      <c r="OHP189" s="66"/>
      <c r="OHQ189" s="66"/>
      <c r="OHR189" s="66"/>
      <c r="OHS189" s="66"/>
      <c r="OHT189" s="66"/>
      <c r="OHU189" s="66"/>
      <c r="OHV189" s="66"/>
      <c r="OHW189" s="66"/>
      <c r="OHX189" s="66"/>
      <c r="OHY189" s="66"/>
      <c r="OHZ189" s="66"/>
      <c r="OIA189" s="66"/>
      <c r="OIB189" s="66"/>
      <c r="OIC189" s="66"/>
      <c r="OID189" s="66"/>
      <c r="OIE189" s="66"/>
      <c r="OIF189" s="66"/>
      <c r="OIG189" s="66"/>
      <c r="OIH189" s="66"/>
      <c r="OII189" s="66"/>
      <c r="OIJ189" s="66"/>
      <c r="OIK189" s="66"/>
      <c r="OIL189" s="66"/>
      <c r="OIM189" s="66"/>
      <c r="OIN189" s="66"/>
      <c r="OIO189" s="66"/>
      <c r="OIP189" s="66"/>
      <c r="OIQ189" s="66"/>
      <c r="OIR189" s="66"/>
      <c r="OIS189" s="66"/>
      <c r="OIT189" s="66"/>
      <c r="OIU189" s="66"/>
      <c r="OIV189" s="66"/>
      <c r="OIW189" s="66"/>
      <c r="OIX189" s="66"/>
      <c r="OIY189" s="66"/>
      <c r="OIZ189" s="66"/>
      <c r="OJA189" s="66"/>
      <c r="OJB189" s="66"/>
      <c r="OJC189" s="66"/>
      <c r="OJD189" s="66"/>
      <c r="OJE189" s="66"/>
      <c r="OJF189" s="66"/>
      <c r="OJG189" s="66"/>
      <c r="OJH189" s="66"/>
      <c r="OJI189" s="66"/>
      <c r="OJJ189" s="66"/>
      <c r="OJK189" s="66"/>
      <c r="OJL189" s="66"/>
      <c r="OJM189" s="66"/>
      <c r="OJN189" s="66"/>
      <c r="OJO189" s="66"/>
      <c r="OJP189" s="66"/>
      <c r="OJQ189" s="66"/>
      <c r="OJR189" s="66"/>
      <c r="OJS189" s="66"/>
      <c r="OJT189" s="66"/>
      <c r="OJU189" s="66"/>
      <c r="OJV189" s="66"/>
      <c r="OJW189" s="66"/>
      <c r="OJX189" s="66"/>
      <c r="OJY189" s="66"/>
      <c r="OJZ189" s="66"/>
      <c r="OKA189" s="66"/>
      <c r="OKB189" s="66"/>
      <c r="OKC189" s="66"/>
      <c r="OKD189" s="66"/>
      <c r="OKE189" s="66"/>
      <c r="OKF189" s="66"/>
      <c r="OKG189" s="66"/>
      <c r="OKH189" s="66"/>
      <c r="OKI189" s="66"/>
      <c r="OKJ189" s="66"/>
      <c r="OKK189" s="66"/>
      <c r="OKL189" s="66"/>
      <c r="OKM189" s="66"/>
      <c r="OKN189" s="66"/>
      <c r="OKO189" s="66"/>
      <c r="OKP189" s="66"/>
      <c r="OKQ189" s="66"/>
      <c r="OKR189" s="66"/>
      <c r="OKS189" s="66"/>
      <c r="OKT189" s="66"/>
      <c r="OKU189" s="66"/>
      <c r="OKV189" s="66"/>
      <c r="OKW189" s="66"/>
      <c r="OKX189" s="66"/>
      <c r="OKY189" s="66"/>
      <c r="OKZ189" s="66"/>
      <c r="OLA189" s="66"/>
      <c r="OLB189" s="66"/>
      <c r="OLC189" s="66"/>
      <c r="OLD189" s="66"/>
      <c r="OLE189" s="66"/>
      <c r="OLF189" s="66"/>
      <c r="OLG189" s="66"/>
      <c r="OLH189" s="66"/>
      <c r="OLI189" s="66"/>
      <c r="OLJ189" s="66"/>
      <c r="OLK189" s="66"/>
      <c r="OLL189" s="66"/>
      <c r="OLM189" s="66"/>
      <c r="OLN189" s="66"/>
      <c r="OLO189" s="66"/>
      <c r="OLP189" s="66"/>
      <c r="OLQ189" s="66"/>
      <c r="OLR189" s="66"/>
      <c r="OLS189" s="66"/>
      <c r="OLT189" s="66"/>
      <c r="OLU189" s="66"/>
      <c r="OLV189" s="66"/>
      <c r="OLW189" s="66"/>
      <c r="OLX189" s="66"/>
      <c r="OLY189" s="66"/>
      <c r="OLZ189" s="66"/>
      <c r="OMA189" s="66"/>
      <c r="OMB189" s="66"/>
      <c r="OMC189" s="66"/>
      <c r="OMD189" s="66"/>
      <c r="OME189" s="66"/>
      <c r="OMF189" s="66"/>
      <c r="OMG189" s="66"/>
      <c r="OMH189" s="66"/>
      <c r="OMI189" s="66"/>
      <c r="OMJ189" s="66"/>
      <c r="OMK189" s="66"/>
      <c r="OML189" s="66"/>
      <c r="OMM189" s="66"/>
      <c r="OMN189" s="66"/>
      <c r="OMO189" s="66"/>
      <c r="OMP189" s="66"/>
      <c r="OMQ189" s="66"/>
      <c r="OMR189" s="66"/>
      <c r="OMS189" s="66"/>
      <c r="OMT189" s="66"/>
      <c r="OMU189" s="66"/>
      <c r="OMV189" s="66"/>
      <c r="OMW189" s="66"/>
      <c r="OMX189" s="66"/>
      <c r="OMY189" s="66"/>
      <c r="OMZ189" s="66"/>
      <c r="ONA189" s="66"/>
      <c r="ONB189" s="66"/>
      <c r="ONC189" s="66"/>
      <c r="OND189" s="66"/>
      <c r="ONE189" s="66"/>
      <c r="ONF189" s="66"/>
      <c r="ONG189" s="66"/>
      <c r="ONH189" s="66"/>
      <c r="ONI189" s="66"/>
      <c r="ONJ189" s="66"/>
      <c r="ONK189" s="66"/>
      <c r="ONL189" s="66"/>
      <c r="ONM189" s="66"/>
      <c r="ONN189" s="66"/>
      <c r="ONO189" s="66"/>
      <c r="ONP189" s="66"/>
      <c r="ONQ189" s="66"/>
      <c r="ONR189" s="66"/>
      <c r="ONS189" s="66"/>
      <c r="ONT189" s="66"/>
      <c r="ONU189" s="66"/>
      <c r="ONV189" s="66"/>
      <c r="ONW189" s="66"/>
      <c r="ONX189" s="66"/>
      <c r="ONY189" s="66"/>
      <c r="ONZ189" s="66"/>
      <c r="OOA189" s="66"/>
      <c r="OOB189" s="66"/>
      <c r="OOC189" s="66"/>
      <c r="OOD189" s="66"/>
      <c r="OOE189" s="66"/>
      <c r="OOF189" s="66"/>
      <c r="OOG189" s="66"/>
      <c r="OOH189" s="66"/>
      <c r="OOI189" s="66"/>
      <c r="OOJ189" s="66"/>
      <c r="OOK189" s="66"/>
      <c r="OOL189" s="66"/>
      <c r="OOM189" s="66"/>
      <c r="OON189" s="66"/>
      <c r="OOO189" s="66"/>
      <c r="OOP189" s="66"/>
      <c r="OOQ189" s="66"/>
      <c r="OOR189" s="66"/>
      <c r="OOS189" s="66"/>
      <c r="OOT189" s="66"/>
      <c r="OOU189" s="66"/>
      <c r="OOV189" s="66"/>
      <c r="OOW189" s="66"/>
      <c r="OOX189" s="66"/>
      <c r="OOY189" s="66"/>
      <c r="OOZ189" s="66"/>
      <c r="OPA189" s="66"/>
      <c r="OPB189" s="66"/>
      <c r="OPC189" s="66"/>
      <c r="OPD189" s="66"/>
      <c r="OPE189" s="66"/>
      <c r="OPF189" s="66"/>
      <c r="OPG189" s="66"/>
      <c r="OPH189" s="66"/>
      <c r="OPI189" s="66"/>
      <c r="OPJ189" s="66"/>
      <c r="OPK189" s="66"/>
      <c r="OPL189" s="66"/>
      <c r="OPM189" s="66"/>
      <c r="OPN189" s="66"/>
      <c r="OPO189" s="66"/>
      <c r="OPP189" s="66"/>
      <c r="OPQ189" s="66"/>
      <c r="OPR189" s="66"/>
      <c r="OPS189" s="66"/>
      <c r="OPT189" s="66"/>
      <c r="OPU189" s="66"/>
      <c r="OPV189" s="66"/>
      <c r="OPW189" s="66"/>
      <c r="OPX189" s="66"/>
      <c r="OPY189" s="66"/>
      <c r="OPZ189" s="66"/>
      <c r="OQA189" s="66"/>
      <c r="OQB189" s="66"/>
      <c r="OQC189" s="66"/>
      <c r="OQD189" s="66"/>
      <c r="OQE189" s="66"/>
      <c r="OQF189" s="66"/>
      <c r="OQG189" s="66"/>
      <c r="OQH189" s="66"/>
      <c r="OQI189" s="66"/>
      <c r="OQJ189" s="66"/>
      <c r="OQK189" s="66"/>
      <c r="OQL189" s="66"/>
      <c r="OQM189" s="66"/>
      <c r="OQN189" s="66"/>
      <c r="OQO189" s="66"/>
      <c r="OQP189" s="66"/>
      <c r="OQQ189" s="66"/>
      <c r="OQR189" s="66"/>
      <c r="OQS189" s="66"/>
      <c r="OQT189" s="66"/>
      <c r="OQU189" s="66"/>
      <c r="OQV189" s="66"/>
      <c r="OQW189" s="66"/>
      <c r="OQX189" s="66"/>
      <c r="OQY189" s="66"/>
      <c r="OQZ189" s="66"/>
      <c r="ORA189" s="66"/>
      <c r="ORB189" s="66"/>
      <c r="ORC189" s="66"/>
      <c r="ORD189" s="66"/>
      <c r="ORE189" s="66"/>
      <c r="ORF189" s="66"/>
      <c r="ORG189" s="66"/>
      <c r="ORH189" s="66"/>
      <c r="ORI189" s="66"/>
      <c r="ORJ189" s="66"/>
      <c r="ORK189" s="66"/>
      <c r="ORL189" s="66"/>
      <c r="ORM189" s="66"/>
      <c r="ORN189" s="66"/>
      <c r="ORO189" s="66"/>
      <c r="ORP189" s="66"/>
      <c r="ORQ189" s="66"/>
      <c r="ORR189" s="66"/>
      <c r="ORS189" s="66"/>
      <c r="ORT189" s="66"/>
      <c r="ORU189" s="66"/>
      <c r="ORV189" s="66"/>
      <c r="ORW189" s="66"/>
      <c r="ORX189" s="66"/>
      <c r="ORY189" s="66"/>
      <c r="ORZ189" s="66"/>
      <c r="OSA189" s="66"/>
      <c r="OSB189" s="66"/>
      <c r="OSC189" s="66"/>
      <c r="OSD189" s="66"/>
      <c r="OSE189" s="66"/>
      <c r="OSF189" s="66"/>
      <c r="OSG189" s="66"/>
      <c r="OSH189" s="66"/>
      <c r="OSI189" s="66"/>
      <c r="OSJ189" s="66"/>
      <c r="OSK189" s="66"/>
      <c r="OSL189" s="66"/>
      <c r="OSM189" s="66"/>
      <c r="OSN189" s="66"/>
      <c r="OSO189" s="66"/>
      <c r="OSP189" s="66"/>
      <c r="OSQ189" s="66"/>
      <c r="OSR189" s="66"/>
      <c r="OSS189" s="66"/>
      <c r="OST189" s="66"/>
      <c r="OSU189" s="66"/>
      <c r="OSV189" s="66"/>
      <c r="OSW189" s="66"/>
      <c r="OSX189" s="66"/>
      <c r="OSY189" s="66"/>
      <c r="OSZ189" s="66"/>
      <c r="OTA189" s="66"/>
      <c r="OTB189" s="66"/>
      <c r="OTC189" s="66"/>
      <c r="OTD189" s="66"/>
      <c r="OTE189" s="66"/>
      <c r="OTF189" s="66"/>
      <c r="OTG189" s="66"/>
      <c r="OTH189" s="66"/>
      <c r="OTI189" s="66"/>
      <c r="OTJ189" s="66"/>
      <c r="OTK189" s="66"/>
      <c r="OTL189" s="66"/>
      <c r="OTM189" s="66"/>
      <c r="OTN189" s="66"/>
      <c r="OTO189" s="66"/>
      <c r="OTP189" s="66"/>
      <c r="OTQ189" s="66"/>
      <c r="OTR189" s="66"/>
      <c r="OTS189" s="66"/>
      <c r="OTT189" s="66"/>
      <c r="OTU189" s="66"/>
      <c r="OTV189" s="66"/>
      <c r="OTW189" s="66"/>
      <c r="OTX189" s="66"/>
      <c r="OTY189" s="66"/>
      <c r="OTZ189" s="66"/>
      <c r="OUA189" s="66"/>
      <c r="OUB189" s="66"/>
      <c r="OUC189" s="66"/>
      <c r="OUD189" s="66"/>
      <c r="OUE189" s="66"/>
      <c r="OUF189" s="66"/>
      <c r="OUG189" s="66"/>
      <c r="OUH189" s="66"/>
      <c r="OUI189" s="66"/>
      <c r="OUJ189" s="66"/>
      <c r="OUK189" s="66"/>
      <c r="OUL189" s="66"/>
      <c r="OUM189" s="66"/>
      <c r="OUN189" s="66"/>
      <c r="OUO189" s="66"/>
      <c r="OUP189" s="66"/>
      <c r="OUQ189" s="66"/>
      <c r="OUR189" s="66"/>
      <c r="OUS189" s="66"/>
      <c r="OUT189" s="66"/>
      <c r="OUU189" s="66"/>
      <c r="OUV189" s="66"/>
      <c r="OUW189" s="66"/>
      <c r="OUX189" s="66"/>
      <c r="OUY189" s="66"/>
      <c r="OUZ189" s="66"/>
      <c r="OVA189" s="66"/>
      <c r="OVB189" s="66"/>
      <c r="OVC189" s="66"/>
      <c r="OVD189" s="66"/>
      <c r="OVE189" s="66"/>
      <c r="OVF189" s="66"/>
      <c r="OVG189" s="66"/>
      <c r="OVH189" s="66"/>
      <c r="OVI189" s="66"/>
      <c r="OVJ189" s="66"/>
      <c r="OVK189" s="66"/>
      <c r="OVL189" s="66"/>
      <c r="OVM189" s="66"/>
      <c r="OVN189" s="66"/>
      <c r="OVO189" s="66"/>
      <c r="OVP189" s="66"/>
      <c r="OVQ189" s="66"/>
      <c r="OVR189" s="66"/>
      <c r="OVS189" s="66"/>
      <c r="OVT189" s="66"/>
      <c r="OVU189" s="66"/>
      <c r="OVV189" s="66"/>
      <c r="OVW189" s="66"/>
      <c r="OVX189" s="66"/>
      <c r="OVY189" s="66"/>
      <c r="OVZ189" s="66"/>
      <c r="OWA189" s="66"/>
      <c r="OWB189" s="66"/>
      <c r="OWC189" s="66"/>
      <c r="OWD189" s="66"/>
      <c r="OWE189" s="66"/>
      <c r="OWF189" s="66"/>
      <c r="OWG189" s="66"/>
      <c r="OWH189" s="66"/>
      <c r="OWI189" s="66"/>
      <c r="OWJ189" s="66"/>
      <c r="OWK189" s="66"/>
      <c r="OWL189" s="66"/>
      <c r="OWM189" s="66"/>
      <c r="OWN189" s="66"/>
      <c r="OWO189" s="66"/>
      <c r="OWP189" s="66"/>
      <c r="OWQ189" s="66"/>
      <c r="OWR189" s="66"/>
      <c r="OWS189" s="66"/>
      <c r="OWT189" s="66"/>
      <c r="OWU189" s="66"/>
      <c r="OWV189" s="66"/>
      <c r="OWW189" s="66"/>
      <c r="OWX189" s="66"/>
      <c r="OWY189" s="66"/>
      <c r="OWZ189" s="66"/>
      <c r="OXA189" s="66"/>
      <c r="OXB189" s="66"/>
      <c r="OXC189" s="66"/>
      <c r="OXD189" s="66"/>
      <c r="OXE189" s="66"/>
      <c r="OXF189" s="66"/>
      <c r="OXG189" s="66"/>
      <c r="OXH189" s="66"/>
      <c r="OXI189" s="66"/>
      <c r="OXJ189" s="66"/>
      <c r="OXK189" s="66"/>
      <c r="OXL189" s="66"/>
      <c r="OXM189" s="66"/>
      <c r="OXN189" s="66"/>
      <c r="OXO189" s="66"/>
      <c r="OXP189" s="66"/>
      <c r="OXQ189" s="66"/>
      <c r="OXR189" s="66"/>
      <c r="OXS189" s="66"/>
      <c r="OXT189" s="66"/>
      <c r="OXU189" s="66"/>
      <c r="OXV189" s="66"/>
      <c r="OXW189" s="66"/>
      <c r="OXX189" s="66"/>
      <c r="OXY189" s="66"/>
      <c r="OXZ189" s="66"/>
      <c r="OYA189" s="66"/>
      <c r="OYB189" s="66"/>
      <c r="OYC189" s="66"/>
      <c r="OYD189" s="66"/>
      <c r="OYE189" s="66"/>
      <c r="OYF189" s="66"/>
      <c r="OYG189" s="66"/>
      <c r="OYH189" s="66"/>
      <c r="OYI189" s="66"/>
      <c r="OYJ189" s="66"/>
      <c r="OYK189" s="66"/>
      <c r="OYL189" s="66"/>
      <c r="OYM189" s="66"/>
      <c r="OYN189" s="66"/>
      <c r="OYO189" s="66"/>
      <c r="OYP189" s="66"/>
      <c r="OYQ189" s="66"/>
      <c r="OYR189" s="66"/>
      <c r="OYS189" s="66"/>
      <c r="OYT189" s="66"/>
      <c r="OYU189" s="66"/>
      <c r="OYV189" s="66"/>
      <c r="OYW189" s="66"/>
      <c r="OYX189" s="66"/>
      <c r="OYY189" s="66"/>
      <c r="OYZ189" s="66"/>
      <c r="OZA189" s="66"/>
      <c r="OZB189" s="66"/>
      <c r="OZC189" s="66"/>
      <c r="OZD189" s="66"/>
      <c r="OZE189" s="66"/>
      <c r="OZF189" s="66"/>
      <c r="OZG189" s="66"/>
      <c r="OZH189" s="66"/>
      <c r="OZI189" s="66"/>
      <c r="OZJ189" s="66"/>
      <c r="OZK189" s="66"/>
      <c r="OZL189" s="66"/>
      <c r="OZM189" s="66"/>
      <c r="OZN189" s="66"/>
      <c r="OZO189" s="66"/>
      <c r="OZP189" s="66"/>
      <c r="OZQ189" s="66"/>
      <c r="OZR189" s="66"/>
      <c r="OZS189" s="66"/>
      <c r="OZT189" s="66"/>
      <c r="OZU189" s="66"/>
      <c r="OZV189" s="66"/>
      <c r="OZW189" s="66"/>
      <c r="OZX189" s="66"/>
      <c r="OZY189" s="66"/>
      <c r="OZZ189" s="66"/>
      <c r="PAA189" s="66"/>
      <c r="PAB189" s="66"/>
      <c r="PAC189" s="66"/>
      <c r="PAD189" s="66"/>
      <c r="PAE189" s="66"/>
      <c r="PAF189" s="66"/>
      <c r="PAG189" s="66"/>
      <c r="PAH189" s="66"/>
      <c r="PAI189" s="66"/>
      <c r="PAJ189" s="66"/>
      <c r="PAK189" s="66"/>
      <c r="PAL189" s="66"/>
      <c r="PAM189" s="66"/>
      <c r="PAN189" s="66"/>
      <c r="PAO189" s="66"/>
      <c r="PAP189" s="66"/>
      <c r="PAQ189" s="66"/>
      <c r="PAR189" s="66"/>
      <c r="PAS189" s="66"/>
      <c r="PAT189" s="66"/>
      <c r="PAU189" s="66"/>
      <c r="PAV189" s="66"/>
      <c r="PAW189" s="66"/>
      <c r="PAX189" s="66"/>
      <c r="PAY189" s="66"/>
      <c r="PAZ189" s="66"/>
      <c r="PBA189" s="66"/>
      <c r="PBB189" s="66"/>
      <c r="PBC189" s="66"/>
      <c r="PBD189" s="66"/>
      <c r="PBE189" s="66"/>
      <c r="PBF189" s="66"/>
      <c r="PBG189" s="66"/>
      <c r="PBH189" s="66"/>
      <c r="PBI189" s="66"/>
      <c r="PBJ189" s="66"/>
      <c r="PBK189" s="66"/>
      <c r="PBL189" s="66"/>
      <c r="PBM189" s="66"/>
      <c r="PBN189" s="66"/>
      <c r="PBO189" s="66"/>
      <c r="PBP189" s="66"/>
      <c r="PBQ189" s="66"/>
      <c r="PBR189" s="66"/>
      <c r="PBS189" s="66"/>
      <c r="PBT189" s="66"/>
      <c r="PBU189" s="66"/>
      <c r="PBV189" s="66"/>
      <c r="PBW189" s="66"/>
      <c r="PBX189" s="66"/>
      <c r="PBY189" s="66"/>
      <c r="PBZ189" s="66"/>
      <c r="PCA189" s="66"/>
      <c r="PCB189" s="66"/>
      <c r="PCC189" s="66"/>
      <c r="PCD189" s="66"/>
      <c r="PCE189" s="66"/>
      <c r="PCF189" s="66"/>
      <c r="PCG189" s="66"/>
      <c r="PCH189" s="66"/>
      <c r="PCI189" s="66"/>
      <c r="PCJ189" s="66"/>
      <c r="PCK189" s="66"/>
      <c r="PCL189" s="66"/>
      <c r="PCM189" s="66"/>
      <c r="PCN189" s="66"/>
      <c r="PCO189" s="66"/>
      <c r="PCP189" s="66"/>
      <c r="PCQ189" s="66"/>
      <c r="PCR189" s="66"/>
      <c r="PCS189" s="66"/>
      <c r="PCT189" s="66"/>
      <c r="PCU189" s="66"/>
      <c r="PCV189" s="66"/>
      <c r="PCW189" s="66"/>
      <c r="PCX189" s="66"/>
      <c r="PCY189" s="66"/>
      <c r="PCZ189" s="66"/>
      <c r="PDA189" s="66"/>
      <c r="PDB189" s="66"/>
      <c r="PDC189" s="66"/>
      <c r="PDD189" s="66"/>
      <c r="PDE189" s="66"/>
      <c r="PDF189" s="66"/>
      <c r="PDG189" s="66"/>
      <c r="PDH189" s="66"/>
      <c r="PDI189" s="66"/>
      <c r="PDJ189" s="66"/>
      <c r="PDK189" s="66"/>
      <c r="PDL189" s="66"/>
      <c r="PDM189" s="66"/>
      <c r="PDN189" s="66"/>
      <c r="PDO189" s="66"/>
      <c r="PDP189" s="66"/>
      <c r="PDQ189" s="66"/>
      <c r="PDR189" s="66"/>
      <c r="PDS189" s="66"/>
      <c r="PDT189" s="66"/>
      <c r="PDU189" s="66"/>
      <c r="PDV189" s="66"/>
      <c r="PDW189" s="66"/>
      <c r="PDX189" s="66"/>
      <c r="PDY189" s="66"/>
      <c r="PDZ189" s="66"/>
      <c r="PEA189" s="66"/>
      <c r="PEB189" s="66"/>
      <c r="PEC189" s="66"/>
      <c r="PED189" s="66"/>
      <c r="PEE189" s="66"/>
      <c r="PEF189" s="66"/>
      <c r="PEG189" s="66"/>
      <c r="PEH189" s="66"/>
      <c r="PEI189" s="66"/>
      <c r="PEJ189" s="66"/>
      <c r="PEK189" s="66"/>
      <c r="PEL189" s="66"/>
      <c r="PEM189" s="66"/>
      <c r="PEN189" s="66"/>
      <c r="PEO189" s="66"/>
      <c r="PEP189" s="66"/>
      <c r="PEQ189" s="66"/>
      <c r="PER189" s="66"/>
      <c r="PES189" s="66"/>
      <c r="PET189" s="66"/>
      <c r="PEU189" s="66"/>
      <c r="PEV189" s="66"/>
      <c r="PEW189" s="66"/>
      <c r="PEX189" s="66"/>
      <c r="PEY189" s="66"/>
      <c r="PEZ189" s="66"/>
      <c r="PFA189" s="66"/>
      <c r="PFB189" s="66"/>
      <c r="PFC189" s="66"/>
      <c r="PFD189" s="66"/>
      <c r="PFE189" s="66"/>
      <c r="PFF189" s="66"/>
      <c r="PFG189" s="66"/>
      <c r="PFH189" s="66"/>
      <c r="PFI189" s="66"/>
      <c r="PFJ189" s="66"/>
      <c r="PFK189" s="66"/>
      <c r="PFL189" s="66"/>
      <c r="PFM189" s="66"/>
      <c r="PFN189" s="66"/>
      <c r="PFO189" s="66"/>
      <c r="PFP189" s="66"/>
      <c r="PFQ189" s="66"/>
      <c r="PFR189" s="66"/>
      <c r="PFS189" s="66"/>
      <c r="PFT189" s="66"/>
      <c r="PFU189" s="66"/>
      <c r="PFV189" s="66"/>
      <c r="PFW189" s="66"/>
      <c r="PFX189" s="66"/>
      <c r="PFY189" s="66"/>
      <c r="PFZ189" s="66"/>
      <c r="PGA189" s="66"/>
      <c r="PGB189" s="66"/>
      <c r="PGC189" s="66"/>
      <c r="PGD189" s="66"/>
      <c r="PGE189" s="66"/>
      <c r="PGF189" s="66"/>
      <c r="PGG189" s="66"/>
      <c r="PGH189" s="66"/>
      <c r="PGI189" s="66"/>
      <c r="PGJ189" s="66"/>
      <c r="PGK189" s="66"/>
      <c r="PGL189" s="66"/>
      <c r="PGM189" s="66"/>
      <c r="PGN189" s="66"/>
      <c r="PGO189" s="66"/>
      <c r="PGP189" s="66"/>
      <c r="PGQ189" s="66"/>
      <c r="PGR189" s="66"/>
      <c r="PGS189" s="66"/>
      <c r="PGT189" s="66"/>
      <c r="PGU189" s="66"/>
      <c r="PGV189" s="66"/>
      <c r="PGW189" s="66"/>
      <c r="PGX189" s="66"/>
      <c r="PGY189" s="66"/>
      <c r="PGZ189" s="66"/>
      <c r="PHA189" s="66"/>
      <c r="PHB189" s="66"/>
      <c r="PHC189" s="66"/>
      <c r="PHD189" s="66"/>
      <c r="PHE189" s="66"/>
      <c r="PHF189" s="66"/>
      <c r="PHG189" s="66"/>
      <c r="PHH189" s="66"/>
      <c r="PHI189" s="66"/>
      <c r="PHJ189" s="66"/>
      <c r="PHK189" s="66"/>
      <c r="PHL189" s="66"/>
      <c r="PHM189" s="66"/>
      <c r="PHN189" s="66"/>
      <c r="PHO189" s="66"/>
      <c r="PHP189" s="66"/>
      <c r="PHQ189" s="66"/>
      <c r="PHR189" s="66"/>
      <c r="PHS189" s="66"/>
      <c r="PHT189" s="66"/>
      <c r="PHU189" s="66"/>
      <c r="PHV189" s="66"/>
      <c r="PHW189" s="66"/>
      <c r="PHX189" s="66"/>
      <c r="PHY189" s="66"/>
      <c r="PHZ189" s="66"/>
      <c r="PIA189" s="66"/>
      <c r="PIB189" s="66"/>
      <c r="PIC189" s="66"/>
      <c r="PID189" s="66"/>
      <c r="PIE189" s="66"/>
      <c r="PIF189" s="66"/>
      <c r="PIG189" s="66"/>
      <c r="PIH189" s="66"/>
      <c r="PII189" s="66"/>
      <c r="PIJ189" s="66"/>
      <c r="PIK189" s="66"/>
      <c r="PIL189" s="66"/>
      <c r="PIM189" s="66"/>
      <c r="PIN189" s="66"/>
      <c r="PIO189" s="66"/>
      <c r="PIP189" s="66"/>
      <c r="PIQ189" s="66"/>
      <c r="PIR189" s="66"/>
      <c r="PIS189" s="66"/>
      <c r="PIT189" s="66"/>
      <c r="PIU189" s="66"/>
      <c r="PIV189" s="66"/>
      <c r="PIW189" s="66"/>
      <c r="PIX189" s="66"/>
      <c r="PIY189" s="66"/>
      <c r="PIZ189" s="66"/>
      <c r="PJA189" s="66"/>
      <c r="PJB189" s="66"/>
      <c r="PJC189" s="66"/>
      <c r="PJD189" s="66"/>
      <c r="PJE189" s="66"/>
      <c r="PJF189" s="66"/>
      <c r="PJG189" s="66"/>
      <c r="PJH189" s="66"/>
      <c r="PJI189" s="66"/>
      <c r="PJJ189" s="66"/>
      <c r="PJK189" s="66"/>
      <c r="PJL189" s="66"/>
      <c r="PJM189" s="66"/>
      <c r="PJN189" s="66"/>
      <c r="PJO189" s="66"/>
      <c r="PJP189" s="66"/>
      <c r="PJQ189" s="66"/>
      <c r="PJR189" s="66"/>
      <c r="PJS189" s="66"/>
      <c r="PJT189" s="66"/>
      <c r="PJU189" s="66"/>
      <c r="PJV189" s="66"/>
      <c r="PJW189" s="66"/>
      <c r="PJX189" s="66"/>
      <c r="PJY189" s="66"/>
      <c r="PJZ189" s="66"/>
      <c r="PKA189" s="66"/>
      <c r="PKB189" s="66"/>
      <c r="PKC189" s="66"/>
      <c r="PKD189" s="66"/>
      <c r="PKE189" s="66"/>
      <c r="PKF189" s="66"/>
      <c r="PKG189" s="66"/>
      <c r="PKH189" s="66"/>
      <c r="PKI189" s="66"/>
      <c r="PKJ189" s="66"/>
      <c r="PKK189" s="66"/>
      <c r="PKL189" s="66"/>
      <c r="PKM189" s="66"/>
      <c r="PKN189" s="66"/>
      <c r="PKO189" s="66"/>
      <c r="PKP189" s="66"/>
      <c r="PKQ189" s="66"/>
      <c r="PKR189" s="66"/>
      <c r="PKS189" s="66"/>
      <c r="PKT189" s="66"/>
      <c r="PKU189" s="66"/>
      <c r="PKV189" s="66"/>
      <c r="PKW189" s="66"/>
      <c r="PKX189" s="66"/>
      <c r="PKY189" s="66"/>
      <c r="PKZ189" s="66"/>
      <c r="PLA189" s="66"/>
      <c r="PLB189" s="66"/>
      <c r="PLC189" s="66"/>
      <c r="PLD189" s="66"/>
      <c r="PLE189" s="66"/>
      <c r="PLF189" s="66"/>
      <c r="PLG189" s="66"/>
      <c r="PLH189" s="66"/>
      <c r="PLI189" s="66"/>
      <c r="PLJ189" s="66"/>
      <c r="PLK189" s="66"/>
      <c r="PLL189" s="66"/>
      <c r="PLM189" s="66"/>
      <c r="PLN189" s="66"/>
      <c r="PLO189" s="66"/>
      <c r="PLP189" s="66"/>
      <c r="PLQ189" s="66"/>
      <c r="PLR189" s="66"/>
      <c r="PLS189" s="66"/>
      <c r="PLT189" s="66"/>
      <c r="PLU189" s="66"/>
      <c r="PLV189" s="66"/>
      <c r="PLW189" s="66"/>
      <c r="PLX189" s="66"/>
      <c r="PLY189" s="66"/>
      <c r="PLZ189" s="66"/>
      <c r="PMA189" s="66"/>
      <c r="PMB189" s="66"/>
      <c r="PMC189" s="66"/>
      <c r="PMD189" s="66"/>
      <c r="PME189" s="66"/>
      <c r="PMF189" s="66"/>
      <c r="PMG189" s="66"/>
      <c r="PMH189" s="66"/>
      <c r="PMI189" s="66"/>
      <c r="PMJ189" s="66"/>
      <c r="PMK189" s="66"/>
      <c r="PML189" s="66"/>
      <c r="PMM189" s="66"/>
      <c r="PMN189" s="66"/>
      <c r="PMO189" s="66"/>
      <c r="PMP189" s="66"/>
      <c r="PMQ189" s="66"/>
      <c r="PMR189" s="66"/>
      <c r="PMS189" s="66"/>
      <c r="PMT189" s="66"/>
      <c r="PMU189" s="66"/>
      <c r="PMV189" s="66"/>
      <c r="PMW189" s="66"/>
      <c r="PMX189" s="66"/>
      <c r="PMY189" s="66"/>
      <c r="PMZ189" s="66"/>
      <c r="PNA189" s="66"/>
      <c r="PNB189" s="66"/>
      <c r="PNC189" s="66"/>
      <c r="PND189" s="66"/>
      <c r="PNE189" s="66"/>
      <c r="PNF189" s="66"/>
      <c r="PNG189" s="66"/>
      <c r="PNH189" s="66"/>
      <c r="PNI189" s="66"/>
      <c r="PNJ189" s="66"/>
      <c r="PNK189" s="66"/>
      <c r="PNL189" s="66"/>
      <c r="PNM189" s="66"/>
      <c r="PNN189" s="66"/>
      <c r="PNO189" s="66"/>
      <c r="PNP189" s="66"/>
      <c r="PNQ189" s="66"/>
      <c r="PNR189" s="66"/>
      <c r="PNS189" s="66"/>
      <c r="PNT189" s="66"/>
      <c r="PNU189" s="66"/>
      <c r="PNV189" s="66"/>
      <c r="PNW189" s="66"/>
      <c r="PNX189" s="66"/>
      <c r="PNY189" s="66"/>
      <c r="PNZ189" s="66"/>
      <c r="POA189" s="66"/>
      <c r="POB189" s="66"/>
      <c r="POC189" s="66"/>
      <c r="POD189" s="66"/>
      <c r="POE189" s="66"/>
      <c r="POF189" s="66"/>
      <c r="POG189" s="66"/>
      <c r="POH189" s="66"/>
      <c r="POI189" s="66"/>
      <c r="POJ189" s="66"/>
      <c r="POK189" s="66"/>
      <c r="POL189" s="66"/>
      <c r="POM189" s="66"/>
      <c r="PON189" s="66"/>
      <c r="POO189" s="66"/>
      <c r="POP189" s="66"/>
      <c r="POQ189" s="66"/>
      <c r="POR189" s="66"/>
      <c r="POS189" s="66"/>
      <c r="POT189" s="66"/>
      <c r="POU189" s="66"/>
      <c r="POV189" s="66"/>
      <c r="POW189" s="66"/>
      <c r="POX189" s="66"/>
      <c r="POY189" s="66"/>
      <c r="POZ189" s="66"/>
      <c r="PPA189" s="66"/>
      <c r="PPB189" s="66"/>
      <c r="PPC189" s="66"/>
      <c r="PPD189" s="66"/>
      <c r="PPE189" s="66"/>
      <c r="PPF189" s="66"/>
      <c r="PPG189" s="66"/>
      <c r="PPH189" s="66"/>
      <c r="PPI189" s="66"/>
      <c r="PPJ189" s="66"/>
      <c r="PPK189" s="66"/>
      <c r="PPL189" s="66"/>
      <c r="PPM189" s="66"/>
      <c r="PPN189" s="66"/>
      <c r="PPO189" s="66"/>
      <c r="PPP189" s="66"/>
      <c r="PPQ189" s="66"/>
      <c r="PPR189" s="66"/>
      <c r="PPS189" s="66"/>
      <c r="PPT189" s="66"/>
      <c r="PPU189" s="66"/>
      <c r="PPV189" s="66"/>
      <c r="PPW189" s="66"/>
      <c r="PPX189" s="66"/>
      <c r="PPY189" s="66"/>
      <c r="PPZ189" s="66"/>
      <c r="PQA189" s="66"/>
      <c r="PQB189" s="66"/>
      <c r="PQC189" s="66"/>
      <c r="PQD189" s="66"/>
      <c r="PQE189" s="66"/>
      <c r="PQF189" s="66"/>
      <c r="PQG189" s="66"/>
      <c r="PQH189" s="66"/>
      <c r="PQI189" s="66"/>
      <c r="PQJ189" s="66"/>
      <c r="PQK189" s="66"/>
      <c r="PQL189" s="66"/>
      <c r="PQM189" s="66"/>
      <c r="PQN189" s="66"/>
      <c r="PQO189" s="66"/>
      <c r="PQP189" s="66"/>
      <c r="PQQ189" s="66"/>
      <c r="PQR189" s="66"/>
      <c r="PQS189" s="66"/>
      <c r="PQT189" s="66"/>
      <c r="PQU189" s="66"/>
      <c r="PQV189" s="66"/>
      <c r="PQW189" s="66"/>
      <c r="PQX189" s="66"/>
      <c r="PQY189" s="66"/>
      <c r="PQZ189" s="66"/>
      <c r="PRA189" s="66"/>
      <c r="PRB189" s="66"/>
      <c r="PRC189" s="66"/>
      <c r="PRD189" s="66"/>
      <c r="PRE189" s="66"/>
      <c r="PRF189" s="66"/>
      <c r="PRG189" s="66"/>
      <c r="PRH189" s="66"/>
      <c r="PRI189" s="66"/>
      <c r="PRJ189" s="66"/>
      <c r="PRK189" s="66"/>
      <c r="PRL189" s="66"/>
      <c r="PRM189" s="66"/>
      <c r="PRN189" s="66"/>
      <c r="PRO189" s="66"/>
      <c r="PRP189" s="66"/>
      <c r="PRQ189" s="66"/>
      <c r="PRR189" s="66"/>
      <c r="PRS189" s="66"/>
      <c r="PRT189" s="66"/>
      <c r="PRU189" s="66"/>
      <c r="PRV189" s="66"/>
      <c r="PRW189" s="66"/>
      <c r="PRX189" s="66"/>
      <c r="PRY189" s="66"/>
      <c r="PRZ189" s="66"/>
      <c r="PSA189" s="66"/>
      <c r="PSB189" s="66"/>
      <c r="PSC189" s="66"/>
      <c r="PSD189" s="66"/>
      <c r="PSE189" s="66"/>
      <c r="PSF189" s="66"/>
      <c r="PSG189" s="66"/>
      <c r="PSH189" s="66"/>
      <c r="PSI189" s="66"/>
      <c r="PSJ189" s="66"/>
      <c r="PSK189" s="66"/>
      <c r="PSL189" s="66"/>
      <c r="PSM189" s="66"/>
      <c r="PSN189" s="66"/>
      <c r="PSO189" s="66"/>
      <c r="PSP189" s="66"/>
      <c r="PSQ189" s="66"/>
      <c r="PSR189" s="66"/>
      <c r="PSS189" s="66"/>
      <c r="PST189" s="66"/>
      <c r="PSU189" s="66"/>
      <c r="PSV189" s="66"/>
      <c r="PSW189" s="66"/>
      <c r="PSX189" s="66"/>
      <c r="PSY189" s="66"/>
      <c r="PSZ189" s="66"/>
      <c r="PTA189" s="66"/>
      <c r="PTB189" s="66"/>
      <c r="PTC189" s="66"/>
      <c r="PTD189" s="66"/>
      <c r="PTE189" s="66"/>
      <c r="PTF189" s="66"/>
      <c r="PTG189" s="66"/>
      <c r="PTH189" s="66"/>
      <c r="PTI189" s="66"/>
      <c r="PTJ189" s="66"/>
      <c r="PTK189" s="66"/>
      <c r="PTL189" s="66"/>
      <c r="PTM189" s="66"/>
      <c r="PTN189" s="66"/>
      <c r="PTO189" s="66"/>
      <c r="PTP189" s="66"/>
      <c r="PTQ189" s="66"/>
      <c r="PTR189" s="66"/>
      <c r="PTS189" s="66"/>
      <c r="PTT189" s="66"/>
      <c r="PTU189" s="66"/>
      <c r="PTV189" s="66"/>
      <c r="PTW189" s="66"/>
      <c r="PTX189" s="66"/>
      <c r="PTY189" s="66"/>
      <c r="PTZ189" s="66"/>
      <c r="PUA189" s="66"/>
      <c r="PUB189" s="66"/>
      <c r="PUC189" s="66"/>
      <c r="PUD189" s="66"/>
      <c r="PUE189" s="66"/>
      <c r="PUF189" s="66"/>
      <c r="PUG189" s="66"/>
      <c r="PUH189" s="66"/>
      <c r="PUI189" s="66"/>
      <c r="PUJ189" s="66"/>
      <c r="PUK189" s="66"/>
      <c r="PUL189" s="66"/>
      <c r="PUM189" s="66"/>
      <c r="PUN189" s="66"/>
      <c r="PUO189" s="66"/>
      <c r="PUP189" s="66"/>
      <c r="PUQ189" s="66"/>
      <c r="PUR189" s="66"/>
      <c r="PUS189" s="66"/>
      <c r="PUT189" s="66"/>
      <c r="PUU189" s="66"/>
      <c r="PUV189" s="66"/>
      <c r="PUW189" s="66"/>
      <c r="PUX189" s="66"/>
      <c r="PUY189" s="66"/>
      <c r="PUZ189" s="66"/>
      <c r="PVA189" s="66"/>
      <c r="PVB189" s="66"/>
      <c r="PVC189" s="66"/>
      <c r="PVD189" s="66"/>
      <c r="PVE189" s="66"/>
      <c r="PVF189" s="66"/>
      <c r="PVG189" s="66"/>
      <c r="PVH189" s="66"/>
      <c r="PVI189" s="66"/>
      <c r="PVJ189" s="66"/>
      <c r="PVK189" s="66"/>
      <c r="PVL189" s="66"/>
      <c r="PVM189" s="66"/>
      <c r="PVN189" s="66"/>
      <c r="PVO189" s="66"/>
      <c r="PVP189" s="66"/>
      <c r="PVQ189" s="66"/>
      <c r="PVR189" s="66"/>
      <c r="PVS189" s="66"/>
      <c r="PVT189" s="66"/>
      <c r="PVU189" s="66"/>
      <c r="PVV189" s="66"/>
      <c r="PVW189" s="66"/>
      <c r="PVX189" s="66"/>
      <c r="PVY189" s="66"/>
      <c r="PVZ189" s="66"/>
      <c r="PWA189" s="66"/>
      <c r="PWB189" s="66"/>
      <c r="PWC189" s="66"/>
      <c r="PWD189" s="66"/>
      <c r="PWE189" s="66"/>
      <c r="PWF189" s="66"/>
      <c r="PWG189" s="66"/>
      <c r="PWH189" s="66"/>
      <c r="PWI189" s="66"/>
      <c r="PWJ189" s="66"/>
      <c r="PWK189" s="66"/>
      <c r="PWL189" s="66"/>
      <c r="PWM189" s="66"/>
      <c r="PWN189" s="66"/>
      <c r="PWO189" s="66"/>
      <c r="PWP189" s="66"/>
      <c r="PWQ189" s="66"/>
      <c r="PWR189" s="66"/>
      <c r="PWS189" s="66"/>
      <c r="PWT189" s="66"/>
      <c r="PWU189" s="66"/>
      <c r="PWV189" s="66"/>
      <c r="PWW189" s="66"/>
      <c r="PWX189" s="66"/>
      <c r="PWY189" s="66"/>
      <c r="PWZ189" s="66"/>
      <c r="PXA189" s="66"/>
      <c r="PXB189" s="66"/>
      <c r="PXC189" s="66"/>
      <c r="PXD189" s="66"/>
      <c r="PXE189" s="66"/>
      <c r="PXF189" s="66"/>
      <c r="PXG189" s="66"/>
      <c r="PXH189" s="66"/>
      <c r="PXI189" s="66"/>
      <c r="PXJ189" s="66"/>
      <c r="PXK189" s="66"/>
      <c r="PXL189" s="66"/>
      <c r="PXM189" s="66"/>
      <c r="PXN189" s="66"/>
      <c r="PXO189" s="66"/>
      <c r="PXP189" s="66"/>
      <c r="PXQ189" s="66"/>
      <c r="PXR189" s="66"/>
      <c r="PXS189" s="66"/>
      <c r="PXT189" s="66"/>
      <c r="PXU189" s="66"/>
      <c r="PXV189" s="66"/>
      <c r="PXW189" s="66"/>
      <c r="PXX189" s="66"/>
      <c r="PXY189" s="66"/>
      <c r="PXZ189" s="66"/>
      <c r="PYA189" s="66"/>
      <c r="PYB189" s="66"/>
      <c r="PYC189" s="66"/>
      <c r="PYD189" s="66"/>
      <c r="PYE189" s="66"/>
      <c r="PYF189" s="66"/>
      <c r="PYG189" s="66"/>
      <c r="PYH189" s="66"/>
      <c r="PYI189" s="66"/>
      <c r="PYJ189" s="66"/>
      <c r="PYK189" s="66"/>
      <c r="PYL189" s="66"/>
      <c r="PYM189" s="66"/>
      <c r="PYN189" s="66"/>
      <c r="PYO189" s="66"/>
      <c r="PYP189" s="66"/>
      <c r="PYQ189" s="66"/>
      <c r="PYR189" s="66"/>
      <c r="PYS189" s="66"/>
      <c r="PYT189" s="66"/>
      <c r="PYU189" s="66"/>
      <c r="PYV189" s="66"/>
      <c r="PYW189" s="66"/>
      <c r="PYX189" s="66"/>
      <c r="PYY189" s="66"/>
      <c r="PYZ189" s="66"/>
      <c r="PZA189" s="66"/>
      <c r="PZB189" s="66"/>
      <c r="PZC189" s="66"/>
      <c r="PZD189" s="66"/>
      <c r="PZE189" s="66"/>
      <c r="PZF189" s="66"/>
      <c r="PZG189" s="66"/>
      <c r="PZH189" s="66"/>
      <c r="PZI189" s="66"/>
      <c r="PZJ189" s="66"/>
      <c r="PZK189" s="66"/>
      <c r="PZL189" s="66"/>
      <c r="PZM189" s="66"/>
      <c r="PZN189" s="66"/>
      <c r="PZO189" s="66"/>
      <c r="PZP189" s="66"/>
      <c r="PZQ189" s="66"/>
      <c r="PZR189" s="66"/>
      <c r="PZS189" s="66"/>
      <c r="PZT189" s="66"/>
      <c r="PZU189" s="66"/>
      <c r="PZV189" s="66"/>
      <c r="PZW189" s="66"/>
      <c r="PZX189" s="66"/>
      <c r="PZY189" s="66"/>
      <c r="PZZ189" s="66"/>
      <c r="QAA189" s="66"/>
      <c r="QAB189" s="66"/>
      <c r="QAC189" s="66"/>
      <c r="QAD189" s="66"/>
      <c r="QAE189" s="66"/>
      <c r="QAF189" s="66"/>
      <c r="QAG189" s="66"/>
      <c r="QAH189" s="66"/>
      <c r="QAI189" s="66"/>
      <c r="QAJ189" s="66"/>
      <c r="QAK189" s="66"/>
      <c r="QAL189" s="66"/>
      <c r="QAM189" s="66"/>
      <c r="QAN189" s="66"/>
      <c r="QAO189" s="66"/>
      <c r="QAP189" s="66"/>
      <c r="QAQ189" s="66"/>
      <c r="QAR189" s="66"/>
      <c r="QAS189" s="66"/>
      <c r="QAT189" s="66"/>
      <c r="QAU189" s="66"/>
      <c r="QAV189" s="66"/>
      <c r="QAW189" s="66"/>
      <c r="QAX189" s="66"/>
      <c r="QAY189" s="66"/>
      <c r="QAZ189" s="66"/>
      <c r="QBA189" s="66"/>
      <c r="QBB189" s="66"/>
      <c r="QBC189" s="66"/>
      <c r="QBD189" s="66"/>
      <c r="QBE189" s="66"/>
      <c r="QBF189" s="66"/>
      <c r="QBG189" s="66"/>
      <c r="QBH189" s="66"/>
      <c r="QBI189" s="66"/>
      <c r="QBJ189" s="66"/>
      <c r="QBK189" s="66"/>
      <c r="QBL189" s="66"/>
      <c r="QBM189" s="66"/>
      <c r="QBN189" s="66"/>
      <c r="QBO189" s="66"/>
      <c r="QBP189" s="66"/>
      <c r="QBQ189" s="66"/>
      <c r="QBR189" s="66"/>
      <c r="QBS189" s="66"/>
      <c r="QBT189" s="66"/>
      <c r="QBU189" s="66"/>
      <c r="QBV189" s="66"/>
      <c r="QBW189" s="66"/>
      <c r="QBX189" s="66"/>
      <c r="QBY189" s="66"/>
      <c r="QBZ189" s="66"/>
      <c r="QCA189" s="66"/>
      <c r="QCB189" s="66"/>
      <c r="QCC189" s="66"/>
      <c r="QCD189" s="66"/>
      <c r="QCE189" s="66"/>
      <c r="QCF189" s="66"/>
      <c r="QCG189" s="66"/>
      <c r="QCH189" s="66"/>
      <c r="QCI189" s="66"/>
      <c r="QCJ189" s="66"/>
      <c r="QCK189" s="66"/>
      <c r="QCL189" s="66"/>
      <c r="QCM189" s="66"/>
      <c r="QCN189" s="66"/>
      <c r="QCO189" s="66"/>
      <c r="QCP189" s="66"/>
      <c r="QCQ189" s="66"/>
      <c r="QCR189" s="66"/>
      <c r="QCS189" s="66"/>
      <c r="QCT189" s="66"/>
      <c r="QCU189" s="66"/>
      <c r="QCV189" s="66"/>
      <c r="QCW189" s="66"/>
      <c r="QCX189" s="66"/>
      <c r="QCY189" s="66"/>
      <c r="QCZ189" s="66"/>
      <c r="QDA189" s="66"/>
      <c r="QDB189" s="66"/>
      <c r="QDC189" s="66"/>
      <c r="QDD189" s="66"/>
      <c r="QDE189" s="66"/>
      <c r="QDF189" s="66"/>
      <c r="QDG189" s="66"/>
      <c r="QDH189" s="66"/>
      <c r="QDI189" s="66"/>
      <c r="QDJ189" s="66"/>
      <c r="QDK189" s="66"/>
      <c r="QDL189" s="66"/>
      <c r="QDM189" s="66"/>
      <c r="QDN189" s="66"/>
      <c r="QDO189" s="66"/>
      <c r="QDP189" s="66"/>
      <c r="QDQ189" s="66"/>
      <c r="QDR189" s="66"/>
      <c r="QDS189" s="66"/>
      <c r="QDT189" s="66"/>
      <c r="QDU189" s="66"/>
      <c r="QDV189" s="66"/>
      <c r="QDW189" s="66"/>
      <c r="QDX189" s="66"/>
      <c r="QDY189" s="66"/>
      <c r="QDZ189" s="66"/>
      <c r="QEA189" s="66"/>
      <c r="QEB189" s="66"/>
      <c r="QEC189" s="66"/>
      <c r="QED189" s="66"/>
      <c r="QEE189" s="66"/>
      <c r="QEF189" s="66"/>
      <c r="QEG189" s="66"/>
      <c r="QEH189" s="66"/>
      <c r="QEI189" s="66"/>
      <c r="QEJ189" s="66"/>
      <c r="QEK189" s="66"/>
      <c r="QEL189" s="66"/>
      <c r="QEM189" s="66"/>
      <c r="QEN189" s="66"/>
      <c r="QEO189" s="66"/>
      <c r="QEP189" s="66"/>
      <c r="QEQ189" s="66"/>
      <c r="QER189" s="66"/>
      <c r="QES189" s="66"/>
      <c r="QET189" s="66"/>
      <c r="QEU189" s="66"/>
      <c r="QEV189" s="66"/>
      <c r="QEW189" s="66"/>
      <c r="QEX189" s="66"/>
      <c r="QEY189" s="66"/>
      <c r="QEZ189" s="66"/>
      <c r="QFA189" s="66"/>
      <c r="QFB189" s="66"/>
      <c r="QFC189" s="66"/>
      <c r="QFD189" s="66"/>
      <c r="QFE189" s="66"/>
      <c r="QFF189" s="66"/>
      <c r="QFG189" s="66"/>
      <c r="QFH189" s="66"/>
      <c r="QFI189" s="66"/>
      <c r="QFJ189" s="66"/>
      <c r="QFK189" s="66"/>
      <c r="QFL189" s="66"/>
      <c r="QFM189" s="66"/>
      <c r="QFN189" s="66"/>
      <c r="QFO189" s="66"/>
      <c r="QFP189" s="66"/>
      <c r="QFQ189" s="66"/>
      <c r="QFR189" s="66"/>
      <c r="QFS189" s="66"/>
      <c r="QFT189" s="66"/>
      <c r="QFU189" s="66"/>
      <c r="QFV189" s="66"/>
      <c r="QFW189" s="66"/>
      <c r="QFX189" s="66"/>
      <c r="QFY189" s="66"/>
      <c r="QFZ189" s="66"/>
      <c r="QGA189" s="66"/>
      <c r="QGB189" s="66"/>
      <c r="QGC189" s="66"/>
      <c r="QGD189" s="66"/>
      <c r="QGE189" s="66"/>
      <c r="QGF189" s="66"/>
      <c r="QGG189" s="66"/>
      <c r="QGH189" s="66"/>
      <c r="QGI189" s="66"/>
      <c r="QGJ189" s="66"/>
      <c r="QGK189" s="66"/>
      <c r="QGL189" s="66"/>
      <c r="QGM189" s="66"/>
      <c r="QGN189" s="66"/>
      <c r="QGO189" s="66"/>
      <c r="QGP189" s="66"/>
      <c r="QGQ189" s="66"/>
      <c r="QGR189" s="66"/>
      <c r="QGS189" s="66"/>
      <c r="QGT189" s="66"/>
      <c r="QGU189" s="66"/>
      <c r="QGV189" s="66"/>
      <c r="QGW189" s="66"/>
      <c r="QGX189" s="66"/>
      <c r="QGY189" s="66"/>
      <c r="QGZ189" s="66"/>
      <c r="QHA189" s="66"/>
      <c r="QHB189" s="66"/>
      <c r="QHC189" s="66"/>
      <c r="QHD189" s="66"/>
      <c r="QHE189" s="66"/>
      <c r="QHF189" s="66"/>
      <c r="QHG189" s="66"/>
      <c r="QHH189" s="66"/>
      <c r="QHI189" s="66"/>
      <c r="QHJ189" s="66"/>
      <c r="QHK189" s="66"/>
      <c r="QHL189" s="66"/>
      <c r="QHM189" s="66"/>
      <c r="QHN189" s="66"/>
      <c r="QHO189" s="66"/>
      <c r="QHP189" s="66"/>
      <c r="QHQ189" s="66"/>
      <c r="QHR189" s="66"/>
      <c r="QHS189" s="66"/>
      <c r="QHT189" s="66"/>
      <c r="QHU189" s="66"/>
      <c r="QHV189" s="66"/>
      <c r="QHW189" s="66"/>
      <c r="QHX189" s="66"/>
      <c r="QHY189" s="66"/>
      <c r="QHZ189" s="66"/>
      <c r="QIA189" s="66"/>
      <c r="QIB189" s="66"/>
      <c r="QIC189" s="66"/>
      <c r="QID189" s="66"/>
      <c r="QIE189" s="66"/>
      <c r="QIF189" s="66"/>
      <c r="QIG189" s="66"/>
      <c r="QIH189" s="66"/>
      <c r="QII189" s="66"/>
      <c r="QIJ189" s="66"/>
      <c r="QIK189" s="66"/>
      <c r="QIL189" s="66"/>
      <c r="QIM189" s="66"/>
      <c r="QIN189" s="66"/>
      <c r="QIO189" s="66"/>
      <c r="QIP189" s="66"/>
      <c r="QIQ189" s="66"/>
      <c r="QIR189" s="66"/>
      <c r="QIS189" s="66"/>
      <c r="QIT189" s="66"/>
      <c r="QIU189" s="66"/>
      <c r="QIV189" s="66"/>
      <c r="QIW189" s="66"/>
      <c r="QIX189" s="66"/>
      <c r="QIY189" s="66"/>
      <c r="QIZ189" s="66"/>
      <c r="QJA189" s="66"/>
      <c r="QJB189" s="66"/>
      <c r="QJC189" s="66"/>
      <c r="QJD189" s="66"/>
      <c r="QJE189" s="66"/>
      <c r="QJF189" s="66"/>
      <c r="QJG189" s="66"/>
      <c r="QJH189" s="66"/>
      <c r="QJI189" s="66"/>
      <c r="QJJ189" s="66"/>
      <c r="QJK189" s="66"/>
      <c r="QJL189" s="66"/>
      <c r="QJM189" s="66"/>
      <c r="QJN189" s="66"/>
      <c r="QJO189" s="66"/>
      <c r="QJP189" s="66"/>
      <c r="QJQ189" s="66"/>
      <c r="QJR189" s="66"/>
      <c r="QJS189" s="66"/>
      <c r="QJT189" s="66"/>
      <c r="QJU189" s="66"/>
      <c r="QJV189" s="66"/>
      <c r="QJW189" s="66"/>
      <c r="QJX189" s="66"/>
      <c r="QJY189" s="66"/>
      <c r="QJZ189" s="66"/>
      <c r="QKA189" s="66"/>
      <c r="QKB189" s="66"/>
      <c r="QKC189" s="66"/>
      <c r="QKD189" s="66"/>
      <c r="QKE189" s="66"/>
      <c r="QKF189" s="66"/>
      <c r="QKG189" s="66"/>
      <c r="QKH189" s="66"/>
      <c r="QKI189" s="66"/>
      <c r="QKJ189" s="66"/>
      <c r="QKK189" s="66"/>
      <c r="QKL189" s="66"/>
      <c r="QKM189" s="66"/>
      <c r="QKN189" s="66"/>
      <c r="QKO189" s="66"/>
      <c r="QKP189" s="66"/>
      <c r="QKQ189" s="66"/>
      <c r="QKR189" s="66"/>
      <c r="QKS189" s="66"/>
      <c r="QKT189" s="66"/>
      <c r="QKU189" s="66"/>
      <c r="QKV189" s="66"/>
      <c r="QKW189" s="66"/>
      <c r="QKX189" s="66"/>
      <c r="QKY189" s="66"/>
      <c r="QKZ189" s="66"/>
      <c r="QLA189" s="66"/>
      <c r="QLB189" s="66"/>
      <c r="QLC189" s="66"/>
      <c r="QLD189" s="66"/>
      <c r="QLE189" s="66"/>
      <c r="QLF189" s="66"/>
      <c r="QLG189" s="66"/>
      <c r="QLH189" s="66"/>
      <c r="QLI189" s="66"/>
      <c r="QLJ189" s="66"/>
      <c r="QLK189" s="66"/>
      <c r="QLL189" s="66"/>
      <c r="QLM189" s="66"/>
      <c r="QLN189" s="66"/>
      <c r="QLO189" s="66"/>
      <c r="QLP189" s="66"/>
      <c r="QLQ189" s="66"/>
      <c r="QLR189" s="66"/>
      <c r="QLS189" s="66"/>
      <c r="QLT189" s="66"/>
      <c r="QLU189" s="66"/>
      <c r="QLV189" s="66"/>
      <c r="QLW189" s="66"/>
      <c r="QLX189" s="66"/>
      <c r="QLY189" s="66"/>
      <c r="QLZ189" s="66"/>
      <c r="QMA189" s="66"/>
      <c r="QMB189" s="66"/>
      <c r="QMC189" s="66"/>
      <c r="QMD189" s="66"/>
      <c r="QME189" s="66"/>
      <c r="QMF189" s="66"/>
      <c r="QMG189" s="66"/>
      <c r="QMH189" s="66"/>
      <c r="QMI189" s="66"/>
      <c r="QMJ189" s="66"/>
      <c r="QMK189" s="66"/>
      <c r="QML189" s="66"/>
      <c r="QMM189" s="66"/>
      <c r="QMN189" s="66"/>
      <c r="QMO189" s="66"/>
      <c r="QMP189" s="66"/>
      <c r="QMQ189" s="66"/>
      <c r="QMR189" s="66"/>
      <c r="QMS189" s="66"/>
      <c r="QMT189" s="66"/>
      <c r="QMU189" s="66"/>
      <c r="QMV189" s="66"/>
      <c r="QMW189" s="66"/>
      <c r="QMX189" s="66"/>
      <c r="QMY189" s="66"/>
      <c r="QMZ189" s="66"/>
      <c r="QNA189" s="66"/>
      <c r="QNB189" s="66"/>
      <c r="QNC189" s="66"/>
      <c r="QND189" s="66"/>
      <c r="QNE189" s="66"/>
      <c r="QNF189" s="66"/>
      <c r="QNG189" s="66"/>
      <c r="QNH189" s="66"/>
      <c r="QNI189" s="66"/>
      <c r="QNJ189" s="66"/>
      <c r="QNK189" s="66"/>
      <c r="QNL189" s="66"/>
      <c r="QNM189" s="66"/>
      <c r="QNN189" s="66"/>
      <c r="QNO189" s="66"/>
      <c r="QNP189" s="66"/>
      <c r="QNQ189" s="66"/>
      <c r="QNR189" s="66"/>
      <c r="QNS189" s="66"/>
      <c r="QNT189" s="66"/>
      <c r="QNU189" s="66"/>
      <c r="QNV189" s="66"/>
      <c r="QNW189" s="66"/>
      <c r="QNX189" s="66"/>
      <c r="QNY189" s="66"/>
      <c r="QNZ189" s="66"/>
      <c r="QOA189" s="66"/>
      <c r="QOB189" s="66"/>
      <c r="QOC189" s="66"/>
      <c r="QOD189" s="66"/>
      <c r="QOE189" s="66"/>
      <c r="QOF189" s="66"/>
      <c r="QOG189" s="66"/>
      <c r="QOH189" s="66"/>
      <c r="QOI189" s="66"/>
      <c r="QOJ189" s="66"/>
      <c r="QOK189" s="66"/>
      <c r="QOL189" s="66"/>
      <c r="QOM189" s="66"/>
      <c r="QON189" s="66"/>
      <c r="QOO189" s="66"/>
      <c r="QOP189" s="66"/>
      <c r="QOQ189" s="66"/>
      <c r="QOR189" s="66"/>
      <c r="QOS189" s="66"/>
      <c r="QOT189" s="66"/>
      <c r="QOU189" s="66"/>
      <c r="QOV189" s="66"/>
      <c r="QOW189" s="66"/>
      <c r="QOX189" s="66"/>
      <c r="QOY189" s="66"/>
      <c r="QOZ189" s="66"/>
      <c r="QPA189" s="66"/>
      <c r="QPB189" s="66"/>
      <c r="QPC189" s="66"/>
      <c r="QPD189" s="66"/>
      <c r="QPE189" s="66"/>
      <c r="QPF189" s="66"/>
      <c r="QPG189" s="66"/>
      <c r="QPH189" s="66"/>
      <c r="QPI189" s="66"/>
      <c r="QPJ189" s="66"/>
      <c r="QPK189" s="66"/>
      <c r="QPL189" s="66"/>
      <c r="QPM189" s="66"/>
      <c r="QPN189" s="66"/>
      <c r="QPO189" s="66"/>
      <c r="QPP189" s="66"/>
      <c r="QPQ189" s="66"/>
      <c r="QPR189" s="66"/>
      <c r="QPS189" s="66"/>
      <c r="QPT189" s="66"/>
      <c r="QPU189" s="66"/>
      <c r="QPV189" s="66"/>
      <c r="QPW189" s="66"/>
      <c r="QPX189" s="66"/>
      <c r="QPY189" s="66"/>
      <c r="QPZ189" s="66"/>
      <c r="QQA189" s="66"/>
      <c r="QQB189" s="66"/>
      <c r="QQC189" s="66"/>
      <c r="QQD189" s="66"/>
      <c r="QQE189" s="66"/>
      <c r="QQF189" s="66"/>
      <c r="QQG189" s="66"/>
      <c r="QQH189" s="66"/>
      <c r="QQI189" s="66"/>
      <c r="QQJ189" s="66"/>
      <c r="QQK189" s="66"/>
      <c r="QQL189" s="66"/>
      <c r="QQM189" s="66"/>
      <c r="QQN189" s="66"/>
      <c r="QQO189" s="66"/>
      <c r="QQP189" s="66"/>
      <c r="QQQ189" s="66"/>
      <c r="QQR189" s="66"/>
      <c r="QQS189" s="66"/>
      <c r="QQT189" s="66"/>
      <c r="QQU189" s="66"/>
      <c r="QQV189" s="66"/>
      <c r="QQW189" s="66"/>
      <c r="QQX189" s="66"/>
      <c r="QQY189" s="66"/>
      <c r="QQZ189" s="66"/>
      <c r="QRA189" s="66"/>
      <c r="QRB189" s="66"/>
      <c r="QRC189" s="66"/>
      <c r="QRD189" s="66"/>
      <c r="QRE189" s="66"/>
      <c r="QRF189" s="66"/>
      <c r="QRG189" s="66"/>
      <c r="QRH189" s="66"/>
      <c r="QRI189" s="66"/>
      <c r="QRJ189" s="66"/>
      <c r="QRK189" s="66"/>
      <c r="QRL189" s="66"/>
      <c r="QRM189" s="66"/>
      <c r="QRN189" s="66"/>
      <c r="QRO189" s="66"/>
      <c r="QRP189" s="66"/>
      <c r="QRQ189" s="66"/>
      <c r="QRR189" s="66"/>
      <c r="QRS189" s="66"/>
      <c r="QRT189" s="66"/>
      <c r="QRU189" s="66"/>
      <c r="QRV189" s="66"/>
      <c r="QRW189" s="66"/>
      <c r="QRX189" s="66"/>
      <c r="QRY189" s="66"/>
      <c r="QRZ189" s="66"/>
      <c r="QSA189" s="66"/>
      <c r="QSB189" s="66"/>
      <c r="QSC189" s="66"/>
      <c r="QSD189" s="66"/>
      <c r="QSE189" s="66"/>
      <c r="QSF189" s="66"/>
      <c r="QSG189" s="66"/>
      <c r="QSH189" s="66"/>
      <c r="QSI189" s="66"/>
      <c r="QSJ189" s="66"/>
      <c r="QSK189" s="66"/>
      <c r="QSL189" s="66"/>
      <c r="QSM189" s="66"/>
      <c r="QSN189" s="66"/>
      <c r="QSO189" s="66"/>
      <c r="QSP189" s="66"/>
      <c r="QSQ189" s="66"/>
      <c r="QSR189" s="66"/>
      <c r="QSS189" s="66"/>
      <c r="QST189" s="66"/>
      <c r="QSU189" s="66"/>
      <c r="QSV189" s="66"/>
      <c r="QSW189" s="66"/>
      <c r="QSX189" s="66"/>
      <c r="QSY189" s="66"/>
      <c r="QSZ189" s="66"/>
      <c r="QTA189" s="66"/>
      <c r="QTB189" s="66"/>
      <c r="QTC189" s="66"/>
      <c r="QTD189" s="66"/>
      <c r="QTE189" s="66"/>
      <c r="QTF189" s="66"/>
      <c r="QTG189" s="66"/>
      <c r="QTH189" s="66"/>
      <c r="QTI189" s="66"/>
      <c r="QTJ189" s="66"/>
      <c r="QTK189" s="66"/>
      <c r="QTL189" s="66"/>
      <c r="QTM189" s="66"/>
      <c r="QTN189" s="66"/>
      <c r="QTO189" s="66"/>
      <c r="QTP189" s="66"/>
      <c r="QTQ189" s="66"/>
      <c r="QTR189" s="66"/>
      <c r="QTS189" s="66"/>
      <c r="QTT189" s="66"/>
      <c r="QTU189" s="66"/>
      <c r="QTV189" s="66"/>
      <c r="QTW189" s="66"/>
      <c r="QTX189" s="66"/>
      <c r="QTY189" s="66"/>
      <c r="QTZ189" s="66"/>
      <c r="QUA189" s="66"/>
      <c r="QUB189" s="66"/>
      <c r="QUC189" s="66"/>
      <c r="QUD189" s="66"/>
      <c r="QUE189" s="66"/>
      <c r="QUF189" s="66"/>
      <c r="QUG189" s="66"/>
      <c r="QUH189" s="66"/>
      <c r="QUI189" s="66"/>
      <c r="QUJ189" s="66"/>
      <c r="QUK189" s="66"/>
      <c r="QUL189" s="66"/>
      <c r="QUM189" s="66"/>
      <c r="QUN189" s="66"/>
      <c r="QUO189" s="66"/>
      <c r="QUP189" s="66"/>
      <c r="QUQ189" s="66"/>
      <c r="QUR189" s="66"/>
      <c r="QUS189" s="66"/>
      <c r="QUT189" s="66"/>
      <c r="QUU189" s="66"/>
      <c r="QUV189" s="66"/>
      <c r="QUW189" s="66"/>
      <c r="QUX189" s="66"/>
      <c r="QUY189" s="66"/>
      <c r="QUZ189" s="66"/>
      <c r="QVA189" s="66"/>
      <c r="QVB189" s="66"/>
      <c r="QVC189" s="66"/>
      <c r="QVD189" s="66"/>
      <c r="QVE189" s="66"/>
      <c r="QVF189" s="66"/>
      <c r="QVG189" s="66"/>
      <c r="QVH189" s="66"/>
      <c r="QVI189" s="66"/>
      <c r="QVJ189" s="66"/>
      <c r="QVK189" s="66"/>
      <c r="QVL189" s="66"/>
      <c r="QVM189" s="66"/>
      <c r="QVN189" s="66"/>
      <c r="QVO189" s="66"/>
      <c r="QVP189" s="66"/>
      <c r="QVQ189" s="66"/>
      <c r="QVR189" s="66"/>
      <c r="QVS189" s="66"/>
      <c r="QVT189" s="66"/>
      <c r="QVU189" s="66"/>
      <c r="QVV189" s="66"/>
      <c r="QVW189" s="66"/>
      <c r="QVX189" s="66"/>
      <c r="QVY189" s="66"/>
      <c r="QVZ189" s="66"/>
      <c r="QWA189" s="66"/>
      <c r="QWB189" s="66"/>
      <c r="QWC189" s="66"/>
      <c r="QWD189" s="66"/>
      <c r="QWE189" s="66"/>
      <c r="QWF189" s="66"/>
      <c r="QWG189" s="66"/>
      <c r="QWH189" s="66"/>
      <c r="QWI189" s="66"/>
      <c r="QWJ189" s="66"/>
      <c r="QWK189" s="66"/>
      <c r="QWL189" s="66"/>
      <c r="QWM189" s="66"/>
      <c r="QWN189" s="66"/>
      <c r="QWO189" s="66"/>
      <c r="QWP189" s="66"/>
      <c r="QWQ189" s="66"/>
      <c r="QWR189" s="66"/>
      <c r="QWS189" s="66"/>
      <c r="QWT189" s="66"/>
      <c r="QWU189" s="66"/>
      <c r="QWV189" s="66"/>
      <c r="QWW189" s="66"/>
      <c r="QWX189" s="66"/>
      <c r="QWY189" s="66"/>
      <c r="QWZ189" s="66"/>
      <c r="QXA189" s="66"/>
      <c r="QXB189" s="66"/>
      <c r="QXC189" s="66"/>
      <c r="QXD189" s="66"/>
      <c r="QXE189" s="66"/>
      <c r="QXF189" s="66"/>
      <c r="QXG189" s="66"/>
      <c r="QXH189" s="66"/>
      <c r="QXI189" s="66"/>
      <c r="QXJ189" s="66"/>
      <c r="QXK189" s="66"/>
      <c r="QXL189" s="66"/>
      <c r="QXM189" s="66"/>
      <c r="QXN189" s="66"/>
      <c r="QXO189" s="66"/>
      <c r="QXP189" s="66"/>
      <c r="QXQ189" s="66"/>
      <c r="QXR189" s="66"/>
      <c r="QXS189" s="66"/>
      <c r="QXT189" s="66"/>
      <c r="QXU189" s="66"/>
      <c r="QXV189" s="66"/>
      <c r="QXW189" s="66"/>
      <c r="QXX189" s="66"/>
      <c r="QXY189" s="66"/>
      <c r="QXZ189" s="66"/>
      <c r="QYA189" s="66"/>
      <c r="QYB189" s="66"/>
      <c r="QYC189" s="66"/>
      <c r="QYD189" s="66"/>
      <c r="QYE189" s="66"/>
      <c r="QYF189" s="66"/>
      <c r="QYG189" s="66"/>
      <c r="QYH189" s="66"/>
      <c r="QYI189" s="66"/>
      <c r="QYJ189" s="66"/>
      <c r="QYK189" s="66"/>
      <c r="QYL189" s="66"/>
      <c r="QYM189" s="66"/>
      <c r="QYN189" s="66"/>
      <c r="QYO189" s="66"/>
      <c r="QYP189" s="66"/>
      <c r="QYQ189" s="66"/>
      <c r="QYR189" s="66"/>
      <c r="QYS189" s="66"/>
      <c r="QYT189" s="66"/>
      <c r="QYU189" s="66"/>
      <c r="QYV189" s="66"/>
      <c r="QYW189" s="66"/>
      <c r="QYX189" s="66"/>
      <c r="QYY189" s="66"/>
      <c r="QYZ189" s="66"/>
      <c r="QZA189" s="66"/>
      <c r="QZB189" s="66"/>
      <c r="QZC189" s="66"/>
      <c r="QZD189" s="66"/>
      <c r="QZE189" s="66"/>
      <c r="QZF189" s="66"/>
      <c r="QZG189" s="66"/>
      <c r="QZH189" s="66"/>
      <c r="QZI189" s="66"/>
      <c r="QZJ189" s="66"/>
      <c r="QZK189" s="66"/>
      <c r="QZL189" s="66"/>
      <c r="QZM189" s="66"/>
      <c r="QZN189" s="66"/>
      <c r="QZO189" s="66"/>
      <c r="QZP189" s="66"/>
      <c r="QZQ189" s="66"/>
      <c r="QZR189" s="66"/>
      <c r="QZS189" s="66"/>
      <c r="QZT189" s="66"/>
      <c r="QZU189" s="66"/>
      <c r="QZV189" s="66"/>
      <c r="QZW189" s="66"/>
      <c r="QZX189" s="66"/>
      <c r="QZY189" s="66"/>
      <c r="QZZ189" s="66"/>
      <c r="RAA189" s="66"/>
      <c r="RAB189" s="66"/>
      <c r="RAC189" s="66"/>
      <c r="RAD189" s="66"/>
      <c r="RAE189" s="66"/>
      <c r="RAF189" s="66"/>
      <c r="RAG189" s="66"/>
      <c r="RAH189" s="66"/>
      <c r="RAI189" s="66"/>
      <c r="RAJ189" s="66"/>
      <c r="RAK189" s="66"/>
      <c r="RAL189" s="66"/>
      <c r="RAM189" s="66"/>
      <c r="RAN189" s="66"/>
      <c r="RAO189" s="66"/>
      <c r="RAP189" s="66"/>
      <c r="RAQ189" s="66"/>
      <c r="RAR189" s="66"/>
      <c r="RAS189" s="66"/>
      <c r="RAT189" s="66"/>
      <c r="RAU189" s="66"/>
      <c r="RAV189" s="66"/>
      <c r="RAW189" s="66"/>
      <c r="RAX189" s="66"/>
      <c r="RAY189" s="66"/>
      <c r="RAZ189" s="66"/>
      <c r="RBA189" s="66"/>
      <c r="RBB189" s="66"/>
      <c r="RBC189" s="66"/>
      <c r="RBD189" s="66"/>
      <c r="RBE189" s="66"/>
      <c r="RBF189" s="66"/>
      <c r="RBG189" s="66"/>
      <c r="RBH189" s="66"/>
      <c r="RBI189" s="66"/>
      <c r="RBJ189" s="66"/>
      <c r="RBK189" s="66"/>
      <c r="RBL189" s="66"/>
      <c r="RBM189" s="66"/>
      <c r="RBN189" s="66"/>
      <c r="RBO189" s="66"/>
      <c r="RBP189" s="66"/>
      <c r="RBQ189" s="66"/>
      <c r="RBR189" s="66"/>
      <c r="RBS189" s="66"/>
      <c r="RBT189" s="66"/>
      <c r="RBU189" s="66"/>
      <c r="RBV189" s="66"/>
      <c r="RBW189" s="66"/>
      <c r="RBX189" s="66"/>
      <c r="RBY189" s="66"/>
      <c r="RBZ189" s="66"/>
      <c r="RCA189" s="66"/>
      <c r="RCB189" s="66"/>
      <c r="RCC189" s="66"/>
      <c r="RCD189" s="66"/>
      <c r="RCE189" s="66"/>
      <c r="RCF189" s="66"/>
      <c r="RCG189" s="66"/>
      <c r="RCH189" s="66"/>
      <c r="RCI189" s="66"/>
      <c r="RCJ189" s="66"/>
      <c r="RCK189" s="66"/>
      <c r="RCL189" s="66"/>
      <c r="RCM189" s="66"/>
      <c r="RCN189" s="66"/>
      <c r="RCO189" s="66"/>
      <c r="RCP189" s="66"/>
      <c r="RCQ189" s="66"/>
      <c r="RCR189" s="66"/>
      <c r="RCS189" s="66"/>
      <c r="RCT189" s="66"/>
      <c r="RCU189" s="66"/>
      <c r="RCV189" s="66"/>
      <c r="RCW189" s="66"/>
      <c r="RCX189" s="66"/>
      <c r="RCY189" s="66"/>
      <c r="RCZ189" s="66"/>
      <c r="RDA189" s="66"/>
      <c r="RDB189" s="66"/>
      <c r="RDC189" s="66"/>
      <c r="RDD189" s="66"/>
      <c r="RDE189" s="66"/>
      <c r="RDF189" s="66"/>
      <c r="RDG189" s="66"/>
      <c r="RDH189" s="66"/>
      <c r="RDI189" s="66"/>
      <c r="RDJ189" s="66"/>
      <c r="RDK189" s="66"/>
      <c r="RDL189" s="66"/>
      <c r="RDM189" s="66"/>
      <c r="RDN189" s="66"/>
      <c r="RDO189" s="66"/>
      <c r="RDP189" s="66"/>
      <c r="RDQ189" s="66"/>
      <c r="RDR189" s="66"/>
      <c r="RDS189" s="66"/>
      <c r="RDT189" s="66"/>
      <c r="RDU189" s="66"/>
      <c r="RDV189" s="66"/>
      <c r="RDW189" s="66"/>
      <c r="RDX189" s="66"/>
      <c r="RDY189" s="66"/>
      <c r="RDZ189" s="66"/>
      <c r="REA189" s="66"/>
      <c r="REB189" s="66"/>
      <c r="REC189" s="66"/>
      <c r="RED189" s="66"/>
      <c r="REE189" s="66"/>
      <c r="REF189" s="66"/>
      <c r="REG189" s="66"/>
      <c r="REH189" s="66"/>
      <c r="REI189" s="66"/>
      <c r="REJ189" s="66"/>
      <c r="REK189" s="66"/>
      <c r="REL189" s="66"/>
      <c r="REM189" s="66"/>
      <c r="REN189" s="66"/>
      <c r="REO189" s="66"/>
      <c r="REP189" s="66"/>
      <c r="REQ189" s="66"/>
      <c r="RER189" s="66"/>
      <c r="RES189" s="66"/>
      <c r="RET189" s="66"/>
      <c r="REU189" s="66"/>
      <c r="REV189" s="66"/>
      <c r="REW189" s="66"/>
      <c r="REX189" s="66"/>
      <c r="REY189" s="66"/>
      <c r="REZ189" s="66"/>
      <c r="RFA189" s="66"/>
      <c r="RFB189" s="66"/>
      <c r="RFC189" s="66"/>
      <c r="RFD189" s="66"/>
      <c r="RFE189" s="66"/>
      <c r="RFF189" s="66"/>
      <c r="RFG189" s="66"/>
      <c r="RFH189" s="66"/>
      <c r="RFI189" s="66"/>
      <c r="RFJ189" s="66"/>
      <c r="RFK189" s="66"/>
      <c r="RFL189" s="66"/>
      <c r="RFM189" s="66"/>
      <c r="RFN189" s="66"/>
      <c r="RFO189" s="66"/>
      <c r="RFP189" s="66"/>
      <c r="RFQ189" s="66"/>
      <c r="RFR189" s="66"/>
      <c r="RFS189" s="66"/>
      <c r="RFT189" s="66"/>
      <c r="RFU189" s="66"/>
      <c r="RFV189" s="66"/>
      <c r="RFW189" s="66"/>
      <c r="RFX189" s="66"/>
      <c r="RFY189" s="66"/>
      <c r="RFZ189" s="66"/>
      <c r="RGA189" s="66"/>
      <c r="RGB189" s="66"/>
      <c r="RGC189" s="66"/>
      <c r="RGD189" s="66"/>
      <c r="RGE189" s="66"/>
      <c r="RGF189" s="66"/>
      <c r="RGG189" s="66"/>
      <c r="RGH189" s="66"/>
      <c r="RGI189" s="66"/>
      <c r="RGJ189" s="66"/>
      <c r="RGK189" s="66"/>
      <c r="RGL189" s="66"/>
      <c r="RGM189" s="66"/>
      <c r="RGN189" s="66"/>
      <c r="RGO189" s="66"/>
      <c r="RGP189" s="66"/>
      <c r="RGQ189" s="66"/>
      <c r="RGR189" s="66"/>
      <c r="RGS189" s="66"/>
      <c r="RGT189" s="66"/>
      <c r="RGU189" s="66"/>
      <c r="RGV189" s="66"/>
      <c r="RGW189" s="66"/>
      <c r="RGX189" s="66"/>
      <c r="RGY189" s="66"/>
      <c r="RGZ189" s="66"/>
      <c r="RHA189" s="66"/>
      <c r="RHB189" s="66"/>
      <c r="RHC189" s="66"/>
      <c r="RHD189" s="66"/>
      <c r="RHE189" s="66"/>
      <c r="RHF189" s="66"/>
      <c r="RHG189" s="66"/>
      <c r="RHH189" s="66"/>
      <c r="RHI189" s="66"/>
      <c r="RHJ189" s="66"/>
      <c r="RHK189" s="66"/>
      <c r="RHL189" s="66"/>
      <c r="RHM189" s="66"/>
      <c r="RHN189" s="66"/>
      <c r="RHO189" s="66"/>
      <c r="RHP189" s="66"/>
      <c r="RHQ189" s="66"/>
      <c r="RHR189" s="66"/>
      <c r="RHS189" s="66"/>
      <c r="RHT189" s="66"/>
      <c r="RHU189" s="66"/>
      <c r="RHV189" s="66"/>
      <c r="RHW189" s="66"/>
      <c r="RHX189" s="66"/>
      <c r="RHY189" s="66"/>
      <c r="RHZ189" s="66"/>
      <c r="RIA189" s="66"/>
      <c r="RIB189" s="66"/>
      <c r="RIC189" s="66"/>
      <c r="RID189" s="66"/>
      <c r="RIE189" s="66"/>
      <c r="RIF189" s="66"/>
      <c r="RIG189" s="66"/>
      <c r="RIH189" s="66"/>
      <c r="RII189" s="66"/>
      <c r="RIJ189" s="66"/>
      <c r="RIK189" s="66"/>
      <c r="RIL189" s="66"/>
      <c r="RIM189" s="66"/>
      <c r="RIN189" s="66"/>
      <c r="RIO189" s="66"/>
      <c r="RIP189" s="66"/>
      <c r="RIQ189" s="66"/>
      <c r="RIR189" s="66"/>
      <c r="RIS189" s="66"/>
      <c r="RIT189" s="66"/>
      <c r="RIU189" s="66"/>
      <c r="RIV189" s="66"/>
      <c r="RIW189" s="66"/>
      <c r="RIX189" s="66"/>
      <c r="RIY189" s="66"/>
      <c r="RIZ189" s="66"/>
      <c r="RJA189" s="66"/>
      <c r="RJB189" s="66"/>
      <c r="RJC189" s="66"/>
      <c r="RJD189" s="66"/>
      <c r="RJE189" s="66"/>
      <c r="RJF189" s="66"/>
      <c r="RJG189" s="66"/>
      <c r="RJH189" s="66"/>
      <c r="RJI189" s="66"/>
      <c r="RJJ189" s="66"/>
      <c r="RJK189" s="66"/>
      <c r="RJL189" s="66"/>
      <c r="RJM189" s="66"/>
      <c r="RJN189" s="66"/>
      <c r="RJO189" s="66"/>
      <c r="RJP189" s="66"/>
      <c r="RJQ189" s="66"/>
      <c r="RJR189" s="66"/>
      <c r="RJS189" s="66"/>
      <c r="RJT189" s="66"/>
      <c r="RJU189" s="66"/>
      <c r="RJV189" s="66"/>
      <c r="RJW189" s="66"/>
      <c r="RJX189" s="66"/>
      <c r="RJY189" s="66"/>
      <c r="RJZ189" s="66"/>
      <c r="RKA189" s="66"/>
      <c r="RKB189" s="66"/>
      <c r="RKC189" s="66"/>
      <c r="RKD189" s="66"/>
      <c r="RKE189" s="66"/>
      <c r="RKF189" s="66"/>
      <c r="RKG189" s="66"/>
      <c r="RKH189" s="66"/>
      <c r="RKI189" s="66"/>
      <c r="RKJ189" s="66"/>
      <c r="RKK189" s="66"/>
      <c r="RKL189" s="66"/>
      <c r="RKM189" s="66"/>
      <c r="RKN189" s="66"/>
      <c r="RKO189" s="66"/>
      <c r="RKP189" s="66"/>
      <c r="RKQ189" s="66"/>
      <c r="RKR189" s="66"/>
      <c r="RKS189" s="66"/>
      <c r="RKT189" s="66"/>
      <c r="RKU189" s="66"/>
      <c r="RKV189" s="66"/>
      <c r="RKW189" s="66"/>
      <c r="RKX189" s="66"/>
      <c r="RKY189" s="66"/>
      <c r="RKZ189" s="66"/>
      <c r="RLA189" s="66"/>
      <c r="RLB189" s="66"/>
      <c r="RLC189" s="66"/>
      <c r="RLD189" s="66"/>
      <c r="RLE189" s="66"/>
      <c r="RLF189" s="66"/>
      <c r="RLG189" s="66"/>
      <c r="RLH189" s="66"/>
      <c r="RLI189" s="66"/>
      <c r="RLJ189" s="66"/>
      <c r="RLK189" s="66"/>
      <c r="RLL189" s="66"/>
      <c r="RLM189" s="66"/>
      <c r="RLN189" s="66"/>
      <c r="RLO189" s="66"/>
      <c r="RLP189" s="66"/>
      <c r="RLQ189" s="66"/>
      <c r="RLR189" s="66"/>
      <c r="RLS189" s="66"/>
      <c r="RLT189" s="66"/>
      <c r="RLU189" s="66"/>
      <c r="RLV189" s="66"/>
      <c r="RLW189" s="66"/>
      <c r="RLX189" s="66"/>
      <c r="RLY189" s="66"/>
      <c r="RLZ189" s="66"/>
      <c r="RMA189" s="66"/>
      <c r="RMB189" s="66"/>
      <c r="RMC189" s="66"/>
      <c r="RMD189" s="66"/>
      <c r="RME189" s="66"/>
      <c r="RMF189" s="66"/>
      <c r="RMG189" s="66"/>
      <c r="RMH189" s="66"/>
      <c r="RMI189" s="66"/>
      <c r="RMJ189" s="66"/>
      <c r="RMK189" s="66"/>
      <c r="RML189" s="66"/>
      <c r="RMM189" s="66"/>
      <c r="RMN189" s="66"/>
      <c r="RMO189" s="66"/>
      <c r="RMP189" s="66"/>
      <c r="RMQ189" s="66"/>
      <c r="RMR189" s="66"/>
      <c r="RMS189" s="66"/>
      <c r="RMT189" s="66"/>
      <c r="RMU189" s="66"/>
      <c r="RMV189" s="66"/>
      <c r="RMW189" s="66"/>
      <c r="RMX189" s="66"/>
      <c r="RMY189" s="66"/>
      <c r="RMZ189" s="66"/>
      <c r="RNA189" s="66"/>
      <c r="RNB189" s="66"/>
      <c r="RNC189" s="66"/>
      <c r="RND189" s="66"/>
      <c r="RNE189" s="66"/>
      <c r="RNF189" s="66"/>
      <c r="RNG189" s="66"/>
      <c r="RNH189" s="66"/>
      <c r="RNI189" s="66"/>
      <c r="RNJ189" s="66"/>
      <c r="RNK189" s="66"/>
      <c r="RNL189" s="66"/>
      <c r="RNM189" s="66"/>
      <c r="RNN189" s="66"/>
      <c r="RNO189" s="66"/>
      <c r="RNP189" s="66"/>
      <c r="RNQ189" s="66"/>
      <c r="RNR189" s="66"/>
      <c r="RNS189" s="66"/>
      <c r="RNT189" s="66"/>
      <c r="RNU189" s="66"/>
      <c r="RNV189" s="66"/>
      <c r="RNW189" s="66"/>
      <c r="RNX189" s="66"/>
      <c r="RNY189" s="66"/>
      <c r="RNZ189" s="66"/>
      <c r="ROA189" s="66"/>
      <c r="ROB189" s="66"/>
      <c r="ROC189" s="66"/>
      <c r="ROD189" s="66"/>
      <c r="ROE189" s="66"/>
      <c r="ROF189" s="66"/>
      <c r="ROG189" s="66"/>
      <c r="ROH189" s="66"/>
      <c r="ROI189" s="66"/>
      <c r="ROJ189" s="66"/>
      <c r="ROK189" s="66"/>
      <c r="ROL189" s="66"/>
      <c r="ROM189" s="66"/>
      <c r="RON189" s="66"/>
      <c r="ROO189" s="66"/>
      <c r="ROP189" s="66"/>
      <c r="ROQ189" s="66"/>
      <c r="ROR189" s="66"/>
      <c r="ROS189" s="66"/>
      <c r="ROT189" s="66"/>
      <c r="ROU189" s="66"/>
      <c r="ROV189" s="66"/>
      <c r="ROW189" s="66"/>
      <c r="ROX189" s="66"/>
      <c r="ROY189" s="66"/>
      <c r="ROZ189" s="66"/>
      <c r="RPA189" s="66"/>
      <c r="RPB189" s="66"/>
      <c r="RPC189" s="66"/>
      <c r="RPD189" s="66"/>
      <c r="RPE189" s="66"/>
      <c r="RPF189" s="66"/>
      <c r="RPG189" s="66"/>
      <c r="RPH189" s="66"/>
      <c r="RPI189" s="66"/>
      <c r="RPJ189" s="66"/>
      <c r="RPK189" s="66"/>
      <c r="RPL189" s="66"/>
      <c r="RPM189" s="66"/>
      <c r="RPN189" s="66"/>
      <c r="RPO189" s="66"/>
      <c r="RPP189" s="66"/>
      <c r="RPQ189" s="66"/>
      <c r="RPR189" s="66"/>
      <c r="RPS189" s="66"/>
      <c r="RPT189" s="66"/>
      <c r="RPU189" s="66"/>
      <c r="RPV189" s="66"/>
      <c r="RPW189" s="66"/>
      <c r="RPX189" s="66"/>
      <c r="RPY189" s="66"/>
      <c r="RPZ189" s="66"/>
      <c r="RQA189" s="66"/>
      <c r="RQB189" s="66"/>
      <c r="RQC189" s="66"/>
      <c r="RQD189" s="66"/>
      <c r="RQE189" s="66"/>
      <c r="RQF189" s="66"/>
      <c r="RQG189" s="66"/>
      <c r="RQH189" s="66"/>
      <c r="RQI189" s="66"/>
      <c r="RQJ189" s="66"/>
      <c r="RQK189" s="66"/>
      <c r="RQL189" s="66"/>
      <c r="RQM189" s="66"/>
      <c r="RQN189" s="66"/>
      <c r="RQO189" s="66"/>
      <c r="RQP189" s="66"/>
      <c r="RQQ189" s="66"/>
      <c r="RQR189" s="66"/>
      <c r="RQS189" s="66"/>
      <c r="RQT189" s="66"/>
      <c r="RQU189" s="66"/>
      <c r="RQV189" s="66"/>
      <c r="RQW189" s="66"/>
      <c r="RQX189" s="66"/>
      <c r="RQY189" s="66"/>
      <c r="RQZ189" s="66"/>
      <c r="RRA189" s="66"/>
      <c r="RRB189" s="66"/>
      <c r="RRC189" s="66"/>
      <c r="RRD189" s="66"/>
      <c r="RRE189" s="66"/>
      <c r="RRF189" s="66"/>
      <c r="RRG189" s="66"/>
      <c r="RRH189" s="66"/>
      <c r="RRI189" s="66"/>
      <c r="RRJ189" s="66"/>
      <c r="RRK189" s="66"/>
      <c r="RRL189" s="66"/>
      <c r="RRM189" s="66"/>
      <c r="RRN189" s="66"/>
      <c r="RRO189" s="66"/>
      <c r="RRP189" s="66"/>
      <c r="RRQ189" s="66"/>
      <c r="RRR189" s="66"/>
      <c r="RRS189" s="66"/>
      <c r="RRT189" s="66"/>
      <c r="RRU189" s="66"/>
      <c r="RRV189" s="66"/>
      <c r="RRW189" s="66"/>
      <c r="RRX189" s="66"/>
      <c r="RRY189" s="66"/>
      <c r="RRZ189" s="66"/>
      <c r="RSA189" s="66"/>
      <c r="RSB189" s="66"/>
      <c r="RSC189" s="66"/>
      <c r="RSD189" s="66"/>
      <c r="RSE189" s="66"/>
      <c r="RSF189" s="66"/>
      <c r="RSG189" s="66"/>
      <c r="RSH189" s="66"/>
      <c r="RSI189" s="66"/>
      <c r="RSJ189" s="66"/>
      <c r="RSK189" s="66"/>
      <c r="RSL189" s="66"/>
      <c r="RSM189" s="66"/>
      <c r="RSN189" s="66"/>
      <c r="RSO189" s="66"/>
      <c r="RSP189" s="66"/>
      <c r="RSQ189" s="66"/>
      <c r="RSR189" s="66"/>
      <c r="RSS189" s="66"/>
      <c r="RST189" s="66"/>
      <c r="RSU189" s="66"/>
      <c r="RSV189" s="66"/>
      <c r="RSW189" s="66"/>
      <c r="RSX189" s="66"/>
      <c r="RSY189" s="66"/>
      <c r="RSZ189" s="66"/>
      <c r="RTA189" s="66"/>
      <c r="RTB189" s="66"/>
      <c r="RTC189" s="66"/>
      <c r="RTD189" s="66"/>
      <c r="RTE189" s="66"/>
      <c r="RTF189" s="66"/>
      <c r="RTG189" s="66"/>
      <c r="RTH189" s="66"/>
      <c r="RTI189" s="66"/>
      <c r="RTJ189" s="66"/>
      <c r="RTK189" s="66"/>
      <c r="RTL189" s="66"/>
      <c r="RTM189" s="66"/>
      <c r="RTN189" s="66"/>
      <c r="RTO189" s="66"/>
      <c r="RTP189" s="66"/>
      <c r="RTQ189" s="66"/>
      <c r="RTR189" s="66"/>
      <c r="RTS189" s="66"/>
      <c r="RTT189" s="66"/>
      <c r="RTU189" s="66"/>
      <c r="RTV189" s="66"/>
      <c r="RTW189" s="66"/>
      <c r="RTX189" s="66"/>
      <c r="RTY189" s="66"/>
      <c r="RTZ189" s="66"/>
      <c r="RUA189" s="66"/>
      <c r="RUB189" s="66"/>
      <c r="RUC189" s="66"/>
      <c r="RUD189" s="66"/>
      <c r="RUE189" s="66"/>
      <c r="RUF189" s="66"/>
      <c r="RUG189" s="66"/>
      <c r="RUH189" s="66"/>
      <c r="RUI189" s="66"/>
      <c r="RUJ189" s="66"/>
      <c r="RUK189" s="66"/>
      <c r="RUL189" s="66"/>
      <c r="RUM189" s="66"/>
      <c r="RUN189" s="66"/>
      <c r="RUO189" s="66"/>
      <c r="RUP189" s="66"/>
      <c r="RUQ189" s="66"/>
      <c r="RUR189" s="66"/>
      <c r="RUS189" s="66"/>
      <c r="RUT189" s="66"/>
      <c r="RUU189" s="66"/>
      <c r="RUV189" s="66"/>
      <c r="RUW189" s="66"/>
      <c r="RUX189" s="66"/>
      <c r="RUY189" s="66"/>
      <c r="RUZ189" s="66"/>
      <c r="RVA189" s="66"/>
      <c r="RVB189" s="66"/>
      <c r="RVC189" s="66"/>
      <c r="RVD189" s="66"/>
      <c r="RVE189" s="66"/>
      <c r="RVF189" s="66"/>
      <c r="RVG189" s="66"/>
      <c r="RVH189" s="66"/>
      <c r="RVI189" s="66"/>
      <c r="RVJ189" s="66"/>
      <c r="RVK189" s="66"/>
      <c r="RVL189" s="66"/>
      <c r="RVM189" s="66"/>
      <c r="RVN189" s="66"/>
      <c r="RVO189" s="66"/>
      <c r="RVP189" s="66"/>
      <c r="RVQ189" s="66"/>
      <c r="RVR189" s="66"/>
      <c r="RVS189" s="66"/>
      <c r="RVT189" s="66"/>
      <c r="RVU189" s="66"/>
      <c r="RVV189" s="66"/>
      <c r="RVW189" s="66"/>
      <c r="RVX189" s="66"/>
      <c r="RVY189" s="66"/>
      <c r="RVZ189" s="66"/>
      <c r="RWA189" s="66"/>
      <c r="RWB189" s="66"/>
      <c r="RWC189" s="66"/>
      <c r="RWD189" s="66"/>
      <c r="RWE189" s="66"/>
      <c r="RWF189" s="66"/>
      <c r="RWG189" s="66"/>
      <c r="RWH189" s="66"/>
      <c r="RWI189" s="66"/>
      <c r="RWJ189" s="66"/>
      <c r="RWK189" s="66"/>
      <c r="RWL189" s="66"/>
      <c r="RWM189" s="66"/>
      <c r="RWN189" s="66"/>
      <c r="RWO189" s="66"/>
      <c r="RWP189" s="66"/>
      <c r="RWQ189" s="66"/>
      <c r="RWR189" s="66"/>
      <c r="RWS189" s="66"/>
      <c r="RWT189" s="66"/>
      <c r="RWU189" s="66"/>
      <c r="RWV189" s="66"/>
      <c r="RWW189" s="66"/>
      <c r="RWX189" s="66"/>
      <c r="RWY189" s="66"/>
      <c r="RWZ189" s="66"/>
      <c r="RXA189" s="66"/>
      <c r="RXB189" s="66"/>
      <c r="RXC189" s="66"/>
      <c r="RXD189" s="66"/>
      <c r="RXE189" s="66"/>
      <c r="RXF189" s="66"/>
      <c r="RXG189" s="66"/>
      <c r="RXH189" s="66"/>
      <c r="RXI189" s="66"/>
      <c r="RXJ189" s="66"/>
      <c r="RXK189" s="66"/>
      <c r="RXL189" s="66"/>
      <c r="RXM189" s="66"/>
      <c r="RXN189" s="66"/>
      <c r="RXO189" s="66"/>
      <c r="RXP189" s="66"/>
      <c r="RXQ189" s="66"/>
      <c r="RXR189" s="66"/>
      <c r="RXS189" s="66"/>
      <c r="RXT189" s="66"/>
      <c r="RXU189" s="66"/>
      <c r="RXV189" s="66"/>
      <c r="RXW189" s="66"/>
      <c r="RXX189" s="66"/>
      <c r="RXY189" s="66"/>
      <c r="RXZ189" s="66"/>
      <c r="RYA189" s="66"/>
      <c r="RYB189" s="66"/>
      <c r="RYC189" s="66"/>
      <c r="RYD189" s="66"/>
      <c r="RYE189" s="66"/>
      <c r="RYF189" s="66"/>
      <c r="RYG189" s="66"/>
      <c r="RYH189" s="66"/>
      <c r="RYI189" s="66"/>
      <c r="RYJ189" s="66"/>
      <c r="RYK189" s="66"/>
      <c r="RYL189" s="66"/>
      <c r="RYM189" s="66"/>
      <c r="RYN189" s="66"/>
      <c r="RYO189" s="66"/>
      <c r="RYP189" s="66"/>
      <c r="RYQ189" s="66"/>
      <c r="RYR189" s="66"/>
      <c r="RYS189" s="66"/>
      <c r="RYT189" s="66"/>
      <c r="RYU189" s="66"/>
      <c r="RYV189" s="66"/>
      <c r="RYW189" s="66"/>
      <c r="RYX189" s="66"/>
      <c r="RYY189" s="66"/>
      <c r="RYZ189" s="66"/>
      <c r="RZA189" s="66"/>
      <c r="RZB189" s="66"/>
      <c r="RZC189" s="66"/>
      <c r="RZD189" s="66"/>
      <c r="RZE189" s="66"/>
      <c r="RZF189" s="66"/>
      <c r="RZG189" s="66"/>
      <c r="RZH189" s="66"/>
      <c r="RZI189" s="66"/>
      <c r="RZJ189" s="66"/>
      <c r="RZK189" s="66"/>
      <c r="RZL189" s="66"/>
      <c r="RZM189" s="66"/>
      <c r="RZN189" s="66"/>
      <c r="RZO189" s="66"/>
      <c r="RZP189" s="66"/>
      <c r="RZQ189" s="66"/>
      <c r="RZR189" s="66"/>
      <c r="RZS189" s="66"/>
      <c r="RZT189" s="66"/>
      <c r="RZU189" s="66"/>
      <c r="RZV189" s="66"/>
      <c r="RZW189" s="66"/>
      <c r="RZX189" s="66"/>
      <c r="RZY189" s="66"/>
      <c r="RZZ189" s="66"/>
      <c r="SAA189" s="66"/>
      <c r="SAB189" s="66"/>
      <c r="SAC189" s="66"/>
      <c r="SAD189" s="66"/>
      <c r="SAE189" s="66"/>
      <c r="SAF189" s="66"/>
      <c r="SAG189" s="66"/>
      <c r="SAH189" s="66"/>
      <c r="SAI189" s="66"/>
      <c r="SAJ189" s="66"/>
      <c r="SAK189" s="66"/>
      <c r="SAL189" s="66"/>
      <c r="SAM189" s="66"/>
      <c r="SAN189" s="66"/>
      <c r="SAO189" s="66"/>
      <c r="SAP189" s="66"/>
      <c r="SAQ189" s="66"/>
      <c r="SAR189" s="66"/>
      <c r="SAS189" s="66"/>
      <c r="SAT189" s="66"/>
      <c r="SAU189" s="66"/>
      <c r="SAV189" s="66"/>
      <c r="SAW189" s="66"/>
      <c r="SAX189" s="66"/>
      <c r="SAY189" s="66"/>
      <c r="SAZ189" s="66"/>
      <c r="SBA189" s="66"/>
      <c r="SBB189" s="66"/>
      <c r="SBC189" s="66"/>
      <c r="SBD189" s="66"/>
      <c r="SBE189" s="66"/>
      <c r="SBF189" s="66"/>
      <c r="SBG189" s="66"/>
      <c r="SBH189" s="66"/>
      <c r="SBI189" s="66"/>
      <c r="SBJ189" s="66"/>
      <c r="SBK189" s="66"/>
      <c r="SBL189" s="66"/>
      <c r="SBM189" s="66"/>
      <c r="SBN189" s="66"/>
      <c r="SBO189" s="66"/>
      <c r="SBP189" s="66"/>
      <c r="SBQ189" s="66"/>
      <c r="SBR189" s="66"/>
      <c r="SBS189" s="66"/>
      <c r="SBT189" s="66"/>
      <c r="SBU189" s="66"/>
      <c r="SBV189" s="66"/>
      <c r="SBW189" s="66"/>
      <c r="SBX189" s="66"/>
      <c r="SBY189" s="66"/>
      <c r="SBZ189" s="66"/>
      <c r="SCA189" s="66"/>
      <c r="SCB189" s="66"/>
      <c r="SCC189" s="66"/>
      <c r="SCD189" s="66"/>
      <c r="SCE189" s="66"/>
      <c r="SCF189" s="66"/>
      <c r="SCG189" s="66"/>
      <c r="SCH189" s="66"/>
      <c r="SCI189" s="66"/>
      <c r="SCJ189" s="66"/>
      <c r="SCK189" s="66"/>
      <c r="SCL189" s="66"/>
      <c r="SCM189" s="66"/>
      <c r="SCN189" s="66"/>
      <c r="SCO189" s="66"/>
      <c r="SCP189" s="66"/>
      <c r="SCQ189" s="66"/>
      <c r="SCR189" s="66"/>
      <c r="SCS189" s="66"/>
      <c r="SCT189" s="66"/>
      <c r="SCU189" s="66"/>
      <c r="SCV189" s="66"/>
      <c r="SCW189" s="66"/>
      <c r="SCX189" s="66"/>
      <c r="SCY189" s="66"/>
      <c r="SCZ189" s="66"/>
      <c r="SDA189" s="66"/>
      <c r="SDB189" s="66"/>
      <c r="SDC189" s="66"/>
      <c r="SDD189" s="66"/>
      <c r="SDE189" s="66"/>
      <c r="SDF189" s="66"/>
      <c r="SDG189" s="66"/>
      <c r="SDH189" s="66"/>
      <c r="SDI189" s="66"/>
      <c r="SDJ189" s="66"/>
      <c r="SDK189" s="66"/>
      <c r="SDL189" s="66"/>
      <c r="SDM189" s="66"/>
      <c r="SDN189" s="66"/>
      <c r="SDO189" s="66"/>
      <c r="SDP189" s="66"/>
      <c r="SDQ189" s="66"/>
      <c r="SDR189" s="66"/>
      <c r="SDS189" s="66"/>
      <c r="SDT189" s="66"/>
      <c r="SDU189" s="66"/>
      <c r="SDV189" s="66"/>
      <c r="SDW189" s="66"/>
      <c r="SDX189" s="66"/>
      <c r="SDY189" s="66"/>
      <c r="SDZ189" s="66"/>
      <c r="SEA189" s="66"/>
      <c r="SEB189" s="66"/>
      <c r="SEC189" s="66"/>
      <c r="SED189" s="66"/>
      <c r="SEE189" s="66"/>
      <c r="SEF189" s="66"/>
      <c r="SEG189" s="66"/>
      <c r="SEH189" s="66"/>
      <c r="SEI189" s="66"/>
      <c r="SEJ189" s="66"/>
      <c r="SEK189" s="66"/>
      <c r="SEL189" s="66"/>
      <c r="SEM189" s="66"/>
      <c r="SEN189" s="66"/>
      <c r="SEO189" s="66"/>
      <c r="SEP189" s="66"/>
      <c r="SEQ189" s="66"/>
      <c r="SER189" s="66"/>
      <c r="SES189" s="66"/>
      <c r="SET189" s="66"/>
      <c r="SEU189" s="66"/>
      <c r="SEV189" s="66"/>
      <c r="SEW189" s="66"/>
      <c r="SEX189" s="66"/>
      <c r="SEY189" s="66"/>
      <c r="SEZ189" s="66"/>
      <c r="SFA189" s="66"/>
      <c r="SFB189" s="66"/>
      <c r="SFC189" s="66"/>
      <c r="SFD189" s="66"/>
      <c r="SFE189" s="66"/>
      <c r="SFF189" s="66"/>
      <c r="SFG189" s="66"/>
      <c r="SFH189" s="66"/>
      <c r="SFI189" s="66"/>
      <c r="SFJ189" s="66"/>
      <c r="SFK189" s="66"/>
      <c r="SFL189" s="66"/>
      <c r="SFM189" s="66"/>
      <c r="SFN189" s="66"/>
      <c r="SFO189" s="66"/>
      <c r="SFP189" s="66"/>
      <c r="SFQ189" s="66"/>
      <c r="SFR189" s="66"/>
      <c r="SFS189" s="66"/>
      <c r="SFT189" s="66"/>
      <c r="SFU189" s="66"/>
      <c r="SFV189" s="66"/>
      <c r="SFW189" s="66"/>
      <c r="SFX189" s="66"/>
      <c r="SFY189" s="66"/>
      <c r="SFZ189" s="66"/>
      <c r="SGA189" s="66"/>
      <c r="SGB189" s="66"/>
      <c r="SGC189" s="66"/>
      <c r="SGD189" s="66"/>
      <c r="SGE189" s="66"/>
      <c r="SGF189" s="66"/>
      <c r="SGG189" s="66"/>
      <c r="SGH189" s="66"/>
      <c r="SGI189" s="66"/>
      <c r="SGJ189" s="66"/>
      <c r="SGK189" s="66"/>
      <c r="SGL189" s="66"/>
      <c r="SGM189" s="66"/>
      <c r="SGN189" s="66"/>
      <c r="SGO189" s="66"/>
      <c r="SGP189" s="66"/>
      <c r="SGQ189" s="66"/>
      <c r="SGR189" s="66"/>
      <c r="SGS189" s="66"/>
      <c r="SGT189" s="66"/>
      <c r="SGU189" s="66"/>
      <c r="SGV189" s="66"/>
      <c r="SGW189" s="66"/>
      <c r="SGX189" s="66"/>
      <c r="SGY189" s="66"/>
      <c r="SGZ189" s="66"/>
      <c r="SHA189" s="66"/>
      <c r="SHB189" s="66"/>
      <c r="SHC189" s="66"/>
      <c r="SHD189" s="66"/>
      <c r="SHE189" s="66"/>
      <c r="SHF189" s="66"/>
      <c r="SHG189" s="66"/>
      <c r="SHH189" s="66"/>
      <c r="SHI189" s="66"/>
      <c r="SHJ189" s="66"/>
      <c r="SHK189" s="66"/>
      <c r="SHL189" s="66"/>
      <c r="SHM189" s="66"/>
      <c r="SHN189" s="66"/>
      <c r="SHO189" s="66"/>
      <c r="SHP189" s="66"/>
      <c r="SHQ189" s="66"/>
      <c r="SHR189" s="66"/>
      <c r="SHS189" s="66"/>
      <c r="SHT189" s="66"/>
      <c r="SHU189" s="66"/>
      <c r="SHV189" s="66"/>
      <c r="SHW189" s="66"/>
      <c r="SHX189" s="66"/>
      <c r="SHY189" s="66"/>
      <c r="SHZ189" s="66"/>
      <c r="SIA189" s="66"/>
      <c r="SIB189" s="66"/>
      <c r="SIC189" s="66"/>
      <c r="SID189" s="66"/>
      <c r="SIE189" s="66"/>
      <c r="SIF189" s="66"/>
      <c r="SIG189" s="66"/>
      <c r="SIH189" s="66"/>
      <c r="SII189" s="66"/>
      <c r="SIJ189" s="66"/>
      <c r="SIK189" s="66"/>
      <c r="SIL189" s="66"/>
      <c r="SIM189" s="66"/>
      <c r="SIN189" s="66"/>
      <c r="SIO189" s="66"/>
      <c r="SIP189" s="66"/>
      <c r="SIQ189" s="66"/>
      <c r="SIR189" s="66"/>
      <c r="SIS189" s="66"/>
      <c r="SIT189" s="66"/>
      <c r="SIU189" s="66"/>
      <c r="SIV189" s="66"/>
      <c r="SIW189" s="66"/>
      <c r="SIX189" s="66"/>
      <c r="SIY189" s="66"/>
      <c r="SIZ189" s="66"/>
      <c r="SJA189" s="66"/>
      <c r="SJB189" s="66"/>
      <c r="SJC189" s="66"/>
      <c r="SJD189" s="66"/>
      <c r="SJE189" s="66"/>
      <c r="SJF189" s="66"/>
      <c r="SJG189" s="66"/>
      <c r="SJH189" s="66"/>
      <c r="SJI189" s="66"/>
      <c r="SJJ189" s="66"/>
      <c r="SJK189" s="66"/>
      <c r="SJL189" s="66"/>
      <c r="SJM189" s="66"/>
      <c r="SJN189" s="66"/>
      <c r="SJO189" s="66"/>
      <c r="SJP189" s="66"/>
      <c r="SJQ189" s="66"/>
      <c r="SJR189" s="66"/>
      <c r="SJS189" s="66"/>
      <c r="SJT189" s="66"/>
      <c r="SJU189" s="66"/>
      <c r="SJV189" s="66"/>
      <c r="SJW189" s="66"/>
      <c r="SJX189" s="66"/>
      <c r="SJY189" s="66"/>
      <c r="SJZ189" s="66"/>
      <c r="SKA189" s="66"/>
      <c r="SKB189" s="66"/>
      <c r="SKC189" s="66"/>
      <c r="SKD189" s="66"/>
      <c r="SKE189" s="66"/>
      <c r="SKF189" s="66"/>
      <c r="SKG189" s="66"/>
      <c r="SKH189" s="66"/>
      <c r="SKI189" s="66"/>
      <c r="SKJ189" s="66"/>
      <c r="SKK189" s="66"/>
      <c r="SKL189" s="66"/>
      <c r="SKM189" s="66"/>
      <c r="SKN189" s="66"/>
      <c r="SKO189" s="66"/>
      <c r="SKP189" s="66"/>
      <c r="SKQ189" s="66"/>
      <c r="SKR189" s="66"/>
      <c r="SKS189" s="66"/>
      <c r="SKT189" s="66"/>
      <c r="SKU189" s="66"/>
      <c r="SKV189" s="66"/>
      <c r="SKW189" s="66"/>
      <c r="SKX189" s="66"/>
      <c r="SKY189" s="66"/>
      <c r="SKZ189" s="66"/>
      <c r="SLA189" s="66"/>
      <c r="SLB189" s="66"/>
      <c r="SLC189" s="66"/>
      <c r="SLD189" s="66"/>
      <c r="SLE189" s="66"/>
      <c r="SLF189" s="66"/>
      <c r="SLG189" s="66"/>
      <c r="SLH189" s="66"/>
      <c r="SLI189" s="66"/>
      <c r="SLJ189" s="66"/>
      <c r="SLK189" s="66"/>
      <c r="SLL189" s="66"/>
      <c r="SLM189" s="66"/>
      <c r="SLN189" s="66"/>
      <c r="SLO189" s="66"/>
      <c r="SLP189" s="66"/>
      <c r="SLQ189" s="66"/>
      <c r="SLR189" s="66"/>
      <c r="SLS189" s="66"/>
      <c r="SLT189" s="66"/>
      <c r="SLU189" s="66"/>
      <c r="SLV189" s="66"/>
      <c r="SLW189" s="66"/>
      <c r="SLX189" s="66"/>
      <c r="SLY189" s="66"/>
      <c r="SLZ189" s="66"/>
      <c r="SMA189" s="66"/>
      <c r="SMB189" s="66"/>
      <c r="SMC189" s="66"/>
      <c r="SMD189" s="66"/>
      <c r="SME189" s="66"/>
      <c r="SMF189" s="66"/>
      <c r="SMG189" s="66"/>
      <c r="SMH189" s="66"/>
      <c r="SMI189" s="66"/>
      <c r="SMJ189" s="66"/>
      <c r="SMK189" s="66"/>
      <c r="SML189" s="66"/>
      <c r="SMM189" s="66"/>
      <c r="SMN189" s="66"/>
      <c r="SMO189" s="66"/>
      <c r="SMP189" s="66"/>
      <c r="SMQ189" s="66"/>
      <c r="SMR189" s="66"/>
      <c r="SMS189" s="66"/>
      <c r="SMT189" s="66"/>
      <c r="SMU189" s="66"/>
      <c r="SMV189" s="66"/>
      <c r="SMW189" s="66"/>
      <c r="SMX189" s="66"/>
      <c r="SMY189" s="66"/>
      <c r="SMZ189" s="66"/>
      <c r="SNA189" s="66"/>
      <c r="SNB189" s="66"/>
      <c r="SNC189" s="66"/>
      <c r="SND189" s="66"/>
      <c r="SNE189" s="66"/>
      <c r="SNF189" s="66"/>
      <c r="SNG189" s="66"/>
      <c r="SNH189" s="66"/>
      <c r="SNI189" s="66"/>
      <c r="SNJ189" s="66"/>
      <c r="SNK189" s="66"/>
      <c r="SNL189" s="66"/>
      <c r="SNM189" s="66"/>
      <c r="SNN189" s="66"/>
      <c r="SNO189" s="66"/>
      <c r="SNP189" s="66"/>
      <c r="SNQ189" s="66"/>
      <c r="SNR189" s="66"/>
      <c r="SNS189" s="66"/>
      <c r="SNT189" s="66"/>
      <c r="SNU189" s="66"/>
      <c r="SNV189" s="66"/>
      <c r="SNW189" s="66"/>
      <c r="SNX189" s="66"/>
      <c r="SNY189" s="66"/>
      <c r="SNZ189" s="66"/>
      <c r="SOA189" s="66"/>
      <c r="SOB189" s="66"/>
      <c r="SOC189" s="66"/>
      <c r="SOD189" s="66"/>
      <c r="SOE189" s="66"/>
      <c r="SOF189" s="66"/>
      <c r="SOG189" s="66"/>
      <c r="SOH189" s="66"/>
      <c r="SOI189" s="66"/>
      <c r="SOJ189" s="66"/>
      <c r="SOK189" s="66"/>
      <c r="SOL189" s="66"/>
      <c r="SOM189" s="66"/>
      <c r="SON189" s="66"/>
      <c r="SOO189" s="66"/>
      <c r="SOP189" s="66"/>
      <c r="SOQ189" s="66"/>
      <c r="SOR189" s="66"/>
      <c r="SOS189" s="66"/>
      <c r="SOT189" s="66"/>
      <c r="SOU189" s="66"/>
      <c r="SOV189" s="66"/>
      <c r="SOW189" s="66"/>
      <c r="SOX189" s="66"/>
      <c r="SOY189" s="66"/>
      <c r="SOZ189" s="66"/>
      <c r="SPA189" s="66"/>
      <c r="SPB189" s="66"/>
      <c r="SPC189" s="66"/>
      <c r="SPD189" s="66"/>
      <c r="SPE189" s="66"/>
      <c r="SPF189" s="66"/>
      <c r="SPG189" s="66"/>
      <c r="SPH189" s="66"/>
      <c r="SPI189" s="66"/>
      <c r="SPJ189" s="66"/>
      <c r="SPK189" s="66"/>
      <c r="SPL189" s="66"/>
      <c r="SPM189" s="66"/>
      <c r="SPN189" s="66"/>
      <c r="SPO189" s="66"/>
      <c r="SPP189" s="66"/>
      <c r="SPQ189" s="66"/>
      <c r="SPR189" s="66"/>
      <c r="SPS189" s="66"/>
      <c r="SPT189" s="66"/>
      <c r="SPU189" s="66"/>
      <c r="SPV189" s="66"/>
      <c r="SPW189" s="66"/>
      <c r="SPX189" s="66"/>
      <c r="SPY189" s="66"/>
      <c r="SPZ189" s="66"/>
      <c r="SQA189" s="66"/>
      <c r="SQB189" s="66"/>
      <c r="SQC189" s="66"/>
      <c r="SQD189" s="66"/>
      <c r="SQE189" s="66"/>
      <c r="SQF189" s="66"/>
      <c r="SQG189" s="66"/>
      <c r="SQH189" s="66"/>
      <c r="SQI189" s="66"/>
      <c r="SQJ189" s="66"/>
      <c r="SQK189" s="66"/>
      <c r="SQL189" s="66"/>
      <c r="SQM189" s="66"/>
      <c r="SQN189" s="66"/>
      <c r="SQO189" s="66"/>
      <c r="SQP189" s="66"/>
      <c r="SQQ189" s="66"/>
      <c r="SQR189" s="66"/>
      <c r="SQS189" s="66"/>
      <c r="SQT189" s="66"/>
      <c r="SQU189" s="66"/>
      <c r="SQV189" s="66"/>
      <c r="SQW189" s="66"/>
      <c r="SQX189" s="66"/>
      <c r="SQY189" s="66"/>
      <c r="SQZ189" s="66"/>
      <c r="SRA189" s="66"/>
      <c r="SRB189" s="66"/>
      <c r="SRC189" s="66"/>
      <c r="SRD189" s="66"/>
      <c r="SRE189" s="66"/>
      <c r="SRF189" s="66"/>
      <c r="SRG189" s="66"/>
      <c r="SRH189" s="66"/>
      <c r="SRI189" s="66"/>
      <c r="SRJ189" s="66"/>
      <c r="SRK189" s="66"/>
      <c r="SRL189" s="66"/>
      <c r="SRM189" s="66"/>
      <c r="SRN189" s="66"/>
      <c r="SRO189" s="66"/>
      <c r="SRP189" s="66"/>
      <c r="SRQ189" s="66"/>
      <c r="SRR189" s="66"/>
      <c r="SRS189" s="66"/>
      <c r="SRT189" s="66"/>
      <c r="SRU189" s="66"/>
      <c r="SRV189" s="66"/>
      <c r="SRW189" s="66"/>
      <c r="SRX189" s="66"/>
      <c r="SRY189" s="66"/>
      <c r="SRZ189" s="66"/>
      <c r="SSA189" s="66"/>
      <c r="SSB189" s="66"/>
      <c r="SSC189" s="66"/>
      <c r="SSD189" s="66"/>
      <c r="SSE189" s="66"/>
      <c r="SSF189" s="66"/>
      <c r="SSG189" s="66"/>
      <c r="SSH189" s="66"/>
      <c r="SSI189" s="66"/>
      <c r="SSJ189" s="66"/>
      <c r="SSK189" s="66"/>
      <c r="SSL189" s="66"/>
      <c r="SSM189" s="66"/>
      <c r="SSN189" s="66"/>
      <c r="SSO189" s="66"/>
      <c r="SSP189" s="66"/>
      <c r="SSQ189" s="66"/>
      <c r="SSR189" s="66"/>
      <c r="SSS189" s="66"/>
      <c r="SST189" s="66"/>
      <c r="SSU189" s="66"/>
      <c r="SSV189" s="66"/>
      <c r="SSW189" s="66"/>
      <c r="SSX189" s="66"/>
      <c r="SSY189" s="66"/>
      <c r="SSZ189" s="66"/>
      <c r="STA189" s="66"/>
      <c r="STB189" s="66"/>
      <c r="STC189" s="66"/>
      <c r="STD189" s="66"/>
      <c r="STE189" s="66"/>
      <c r="STF189" s="66"/>
      <c r="STG189" s="66"/>
      <c r="STH189" s="66"/>
      <c r="STI189" s="66"/>
      <c r="STJ189" s="66"/>
      <c r="STK189" s="66"/>
      <c r="STL189" s="66"/>
      <c r="STM189" s="66"/>
      <c r="STN189" s="66"/>
      <c r="STO189" s="66"/>
      <c r="STP189" s="66"/>
      <c r="STQ189" s="66"/>
      <c r="STR189" s="66"/>
      <c r="STS189" s="66"/>
      <c r="STT189" s="66"/>
      <c r="STU189" s="66"/>
      <c r="STV189" s="66"/>
      <c r="STW189" s="66"/>
      <c r="STX189" s="66"/>
      <c r="STY189" s="66"/>
      <c r="STZ189" s="66"/>
      <c r="SUA189" s="66"/>
      <c r="SUB189" s="66"/>
      <c r="SUC189" s="66"/>
      <c r="SUD189" s="66"/>
      <c r="SUE189" s="66"/>
      <c r="SUF189" s="66"/>
      <c r="SUG189" s="66"/>
      <c r="SUH189" s="66"/>
      <c r="SUI189" s="66"/>
      <c r="SUJ189" s="66"/>
      <c r="SUK189" s="66"/>
      <c r="SUL189" s="66"/>
      <c r="SUM189" s="66"/>
      <c r="SUN189" s="66"/>
      <c r="SUO189" s="66"/>
      <c r="SUP189" s="66"/>
      <c r="SUQ189" s="66"/>
      <c r="SUR189" s="66"/>
      <c r="SUS189" s="66"/>
      <c r="SUT189" s="66"/>
      <c r="SUU189" s="66"/>
      <c r="SUV189" s="66"/>
      <c r="SUW189" s="66"/>
      <c r="SUX189" s="66"/>
      <c r="SUY189" s="66"/>
      <c r="SUZ189" s="66"/>
      <c r="SVA189" s="66"/>
      <c r="SVB189" s="66"/>
      <c r="SVC189" s="66"/>
      <c r="SVD189" s="66"/>
      <c r="SVE189" s="66"/>
      <c r="SVF189" s="66"/>
      <c r="SVG189" s="66"/>
      <c r="SVH189" s="66"/>
      <c r="SVI189" s="66"/>
      <c r="SVJ189" s="66"/>
      <c r="SVK189" s="66"/>
      <c r="SVL189" s="66"/>
      <c r="SVM189" s="66"/>
      <c r="SVN189" s="66"/>
      <c r="SVO189" s="66"/>
      <c r="SVP189" s="66"/>
      <c r="SVQ189" s="66"/>
      <c r="SVR189" s="66"/>
      <c r="SVS189" s="66"/>
      <c r="SVT189" s="66"/>
      <c r="SVU189" s="66"/>
      <c r="SVV189" s="66"/>
      <c r="SVW189" s="66"/>
      <c r="SVX189" s="66"/>
      <c r="SVY189" s="66"/>
      <c r="SVZ189" s="66"/>
      <c r="SWA189" s="66"/>
      <c r="SWB189" s="66"/>
      <c r="SWC189" s="66"/>
      <c r="SWD189" s="66"/>
      <c r="SWE189" s="66"/>
      <c r="SWF189" s="66"/>
      <c r="SWG189" s="66"/>
      <c r="SWH189" s="66"/>
      <c r="SWI189" s="66"/>
      <c r="SWJ189" s="66"/>
      <c r="SWK189" s="66"/>
      <c r="SWL189" s="66"/>
      <c r="SWM189" s="66"/>
      <c r="SWN189" s="66"/>
      <c r="SWO189" s="66"/>
      <c r="SWP189" s="66"/>
      <c r="SWQ189" s="66"/>
      <c r="SWR189" s="66"/>
      <c r="SWS189" s="66"/>
      <c r="SWT189" s="66"/>
      <c r="SWU189" s="66"/>
      <c r="SWV189" s="66"/>
      <c r="SWW189" s="66"/>
      <c r="SWX189" s="66"/>
      <c r="SWY189" s="66"/>
      <c r="SWZ189" s="66"/>
      <c r="SXA189" s="66"/>
      <c r="SXB189" s="66"/>
      <c r="SXC189" s="66"/>
      <c r="SXD189" s="66"/>
      <c r="SXE189" s="66"/>
      <c r="SXF189" s="66"/>
      <c r="SXG189" s="66"/>
      <c r="SXH189" s="66"/>
      <c r="SXI189" s="66"/>
      <c r="SXJ189" s="66"/>
      <c r="SXK189" s="66"/>
      <c r="SXL189" s="66"/>
      <c r="SXM189" s="66"/>
      <c r="SXN189" s="66"/>
      <c r="SXO189" s="66"/>
      <c r="SXP189" s="66"/>
      <c r="SXQ189" s="66"/>
      <c r="SXR189" s="66"/>
      <c r="SXS189" s="66"/>
      <c r="SXT189" s="66"/>
      <c r="SXU189" s="66"/>
      <c r="SXV189" s="66"/>
      <c r="SXW189" s="66"/>
      <c r="SXX189" s="66"/>
      <c r="SXY189" s="66"/>
      <c r="SXZ189" s="66"/>
      <c r="SYA189" s="66"/>
      <c r="SYB189" s="66"/>
      <c r="SYC189" s="66"/>
      <c r="SYD189" s="66"/>
      <c r="SYE189" s="66"/>
      <c r="SYF189" s="66"/>
      <c r="SYG189" s="66"/>
      <c r="SYH189" s="66"/>
      <c r="SYI189" s="66"/>
      <c r="SYJ189" s="66"/>
      <c r="SYK189" s="66"/>
      <c r="SYL189" s="66"/>
      <c r="SYM189" s="66"/>
      <c r="SYN189" s="66"/>
      <c r="SYO189" s="66"/>
      <c r="SYP189" s="66"/>
      <c r="SYQ189" s="66"/>
      <c r="SYR189" s="66"/>
      <c r="SYS189" s="66"/>
      <c r="SYT189" s="66"/>
      <c r="SYU189" s="66"/>
      <c r="SYV189" s="66"/>
      <c r="SYW189" s="66"/>
      <c r="SYX189" s="66"/>
      <c r="SYY189" s="66"/>
      <c r="SYZ189" s="66"/>
      <c r="SZA189" s="66"/>
      <c r="SZB189" s="66"/>
      <c r="SZC189" s="66"/>
      <c r="SZD189" s="66"/>
      <c r="SZE189" s="66"/>
      <c r="SZF189" s="66"/>
      <c r="SZG189" s="66"/>
      <c r="SZH189" s="66"/>
      <c r="SZI189" s="66"/>
      <c r="SZJ189" s="66"/>
      <c r="SZK189" s="66"/>
      <c r="SZL189" s="66"/>
      <c r="SZM189" s="66"/>
      <c r="SZN189" s="66"/>
      <c r="SZO189" s="66"/>
      <c r="SZP189" s="66"/>
      <c r="SZQ189" s="66"/>
      <c r="SZR189" s="66"/>
      <c r="SZS189" s="66"/>
      <c r="SZT189" s="66"/>
      <c r="SZU189" s="66"/>
      <c r="SZV189" s="66"/>
      <c r="SZW189" s="66"/>
      <c r="SZX189" s="66"/>
      <c r="SZY189" s="66"/>
      <c r="SZZ189" s="66"/>
      <c r="TAA189" s="66"/>
      <c r="TAB189" s="66"/>
      <c r="TAC189" s="66"/>
      <c r="TAD189" s="66"/>
      <c r="TAE189" s="66"/>
      <c r="TAF189" s="66"/>
      <c r="TAG189" s="66"/>
      <c r="TAH189" s="66"/>
      <c r="TAI189" s="66"/>
      <c r="TAJ189" s="66"/>
      <c r="TAK189" s="66"/>
      <c r="TAL189" s="66"/>
      <c r="TAM189" s="66"/>
      <c r="TAN189" s="66"/>
      <c r="TAO189" s="66"/>
      <c r="TAP189" s="66"/>
      <c r="TAQ189" s="66"/>
      <c r="TAR189" s="66"/>
      <c r="TAS189" s="66"/>
      <c r="TAT189" s="66"/>
      <c r="TAU189" s="66"/>
      <c r="TAV189" s="66"/>
      <c r="TAW189" s="66"/>
      <c r="TAX189" s="66"/>
      <c r="TAY189" s="66"/>
      <c r="TAZ189" s="66"/>
      <c r="TBA189" s="66"/>
      <c r="TBB189" s="66"/>
      <c r="TBC189" s="66"/>
      <c r="TBD189" s="66"/>
      <c r="TBE189" s="66"/>
      <c r="TBF189" s="66"/>
      <c r="TBG189" s="66"/>
      <c r="TBH189" s="66"/>
      <c r="TBI189" s="66"/>
      <c r="TBJ189" s="66"/>
      <c r="TBK189" s="66"/>
      <c r="TBL189" s="66"/>
      <c r="TBM189" s="66"/>
      <c r="TBN189" s="66"/>
      <c r="TBO189" s="66"/>
      <c r="TBP189" s="66"/>
      <c r="TBQ189" s="66"/>
      <c r="TBR189" s="66"/>
      <c r="TBS189" s="66"/>
      <c r="TBT189" s="66"/>
      <c r="TBU189" s="66"/>
      <c r="TBV189" s="66"/>
      <c r="TBW189" s="66"/>
      <c r="TBX189" s="66"/>
      <c r="TBY189" s="66"/>
      <c r="TBZ189" s="66"/>
      <c r="TCA189" s="66"/>
      <c r="TCB189" s="66"/>
      <c r="TCC189" s="66"/>
      <c r="TCD189" s="66"/>
      <c r="TCE189" s="66"/>
      <c r="TCF189" s="66"/>
      <c r="TCG189" s="66"/>
      <c r="TCH189" s="66"/>
      <c r="TCI189" s="66"/>
      <c r="TCJ189" s="66"/>
      <c r="TCK189" s="66"/>
      <c r="TCL189" s="66"/>
      <c r="TCM189" s="66"/>
      <c r="TCN189" s="66"/>
      <c r="TCO189" s="66"/>
      <c r="TCP189" s="66"/>
      <c r="TCQ189" s="66"/>
      <c r="TCR189" s="66"/>
      <c r="TCS189" s="66"/>
      <c r="TCT189" s="66"/>
      <c r="TCU189" s="66"/>
      <c r="TCV189" s="66"/>
      <c r="TCW189" s="66"/>
      <c r="TCX189" s="66"/>
      <c r="TCY189" s="66"/>
      <c r="TCZ189" s="66"/>
      <c r="TDA189" s="66"/>
      <c r="TDB189" s="66"/>
      <c r="TDC189" s="66"/>
      <c r="TDD189" s="66"/>
      <c r="TDE189" s="66"/>
      <c r="TDF189" s="66"/>
      <c r="TDG189" s="66"/>
      <c r="TDH189" s="66"/>
      <c r="TDI189" s="66"/>
      <c r="TDJ189" s="66"/>
      <c r="TDK189" s="66"/>
      <c r="TDL189" s="66"/>
      <c r="TDM189" s="66"/>
      <c r="TDN189" s="66"/>
      <c r="TDO189" s="66"/>
      <c r="TDP189" s="66"/>
      <c r="TDQ189" s="66"/>
      <c r="TDR189" s="66"/>
      <c r="TDS189" s="66"/>
      <c r="TDT189" s="66"/>
      <c r="TDU189" s="66"/>
      <c r="TDV189" s="66"/>
      <c r="TDW189" s="66"/>
      <c r="TDX189" s="66"/>
      <c r="TDY189" s="66"/>
      <c r="TDZ189" s="66"/>
      <c r="TEA189" s="66"/>
      <c r="TEB189" s="66"/>
      <c r="TEC189" s="66"/>
      <c r="TED189" s="66"/>
      <c r="TEE189" s="66"/>
      <c r="TEF189" s="66"/>
      <c r="TEG189" s="66"/>
      <c r="TEH189" s="66"/>
      <c r="TEI189" s="66"/>
      <c r="TEJ189" s="66"/>
      <c r="TEK189" s="66"/>
      <c r="TEL189" s="66"/>
      <c r="TEM189" s="66"/>
      <c r="TEN189" s="66"/>
      <c r="TEO189" s="66"/>
      <c r="TEP189" s="66"/>
      <c r="TEQ189" s="66"/>
      <c r="TER189" s="66"/>
      <c r="TES189" s="66"/>
      <c r="TET189" s="66"/>
      <c r="TEU189" s="66"/>
      <c r="TEV189" s="66"/>
      <c r="TEW189" s="66"/>
      <c r="TEX189" s="66"/>
      <c r="TEY189" s="66"/>
      <c r="TEZ189" s="66"/>
      <c r="TFA189" s="66"/>
      <c r="TFB189" s="66"/>
      <c r="TFC189" s="66"/>
      <c r="TFD189" s="66"/>
      <c r="TFE189" s="66"/>
      <c r="TFF189" s="66"/>
      <c r="TFG189" s="66"/>
      <c r="TFH189" s="66"/>
      <c r="TFI189" s="66"/>
      <c r="TFJ189" s="66"/>
      <c r="TFK189" s="66"/>
      <c r="TFL189" s="66"/>
      <c r="TFM189" s="66"/>
      <c r="TFN189" s="66"/>
      <c r="TFO189" s="66"/>
      <c r="TFP189" s="66"/>
      <c r="TFQ189" s="66"/>
      <c r="TFR189" s="66"/>
      <c r="TFS189" s="66"/>
      <c r="TFT189" s="66"/>
      <c r="TFU189" s="66"/>
      <c r="TFV189" s="66"/>
      <c r="TFW189" s="66"/>
      <c r="TFX189" s="66"/>
      <c r="TFY189" s="66"/>
      <c r="TFZ189" s="66"/>
      <c r="TGA189" s="66"/>
      <c r="TGB189" s="66"/>
      <c r="TGC189" s="66"/>
      <c r="TGD189" s="66"/>
      <c r="TGE189" s="66"/>
      <c r="TGF189" s="66"/>
      <c r="TGG189" s="66"/>
      <c r="TGH189" s="66"/>
      <c r="TGI189" s="66"/>
      <c r="TGJ189" s="66"/>
      <c r="TGK189" s="66"/>
      <c r="TGL189" s="66"/>
      <c r="TGM189" s="66"/>
      <c r="TGN189" s="66"/>
      <c r="TGO189" s="66"/>
      <c r="TGP189" s="66"/>
      <c r="TGQ189" s="66"/>
      <c r="TGR189" s="66"/>
      <c r="TGS189" s="66"/>
      <c r="TGT189" s="66"/>
      <c r="TGU189" s="66"/>
      <c r="TGV189" s="66"/>
      <c r="TGW189" s="66"/>
      <c r="TGX189" s="66"/>
      <c r="TGY189" s="66"/>
      <c r="TGZ189" s="66"/>
      <c r="THA189" s="66"/>
      <c r="THB189" s="66"/>
      <c r="THC189" s="66"/>
      <c r="THD189" s="66"/>
      <c r="THE189" s="66"/>
      <c r="THF189" s="66"/>
      <c r="THG189" s="66"/>
      <c r="THH189" s="66"/>
      <c r="THI189" s="66"/>
      <c r="THJ189" s="66"/>
      <c r="THK189" s="66"/>
      <c r="THL189" s="66"/>
      <c r="THM189" s="66"/>
      <c r="THN189" s="66"/>
      <c r="THO189" s="66"/>
      <c r="THP189" s="66"/>
      <c r="THQ189" s="66"/>
      <c r="THR189" s="66"/>
      <c r="THS189" s="66"/>
      <c r="THT189" s="66"/>
      <c r="THU189" s="66"/>
      <c r="THV189" s="66"/>
      <c r="THW189" s="66"/>
      <c r="THX189" s="66"/>
      <c r="THY189" s="66"/>
      <c r="THZ189" s="66"/>
      <c r="TIA189" s="66"/>
      <c r="TIB189" s="66"/>
      <c r="TIC189" s="66"/>
      <c r="TID189" s="66"/>
      <c r="TIE189" s="66"/>
      <c r="TIF189" s="66"/>
      <c r="TIG189" s="66"/>
      <c r="TIH189" s="66"/>
      <c r="TII189" s="66"/>
      <c r="TIJ189" s="66"/>
      <c r="TIK189" s="66"/>
      <c r="TIL189" s="66"/>
      <c r="TIM189" s="66"/>
      <c r="TIN189" s="66"/>
      <c r="TIO189" s="66"/>
      <c r="TIP189" s="66"/>
      <c r="TIQ189" s="66"/>
      <c r="TIR189" s="66"/>
      <c r="TIS189" s="66"/>
      <c r="TIT189" s="66"/>
      <c r="TIU189" s="66"/>
      <c r="TIV189" s="66"/>
      <c r="TIW189" s="66"/>
      <c r="TIX189" s="66"/>
      <c r="TIY189" s="66"/>
      <c r="TIZ189" s="66"/>
      <c r="TJA189" s="66"/>
      <c r="TJB189" s="66"/>
      <c r="TJC189" s="66"/>
      <c r="TJD189" s="66"/>
      <c r="TJE189" s="66"/>
      <c r="TJF189" s="66"/>
      <c r="TJG189" s="66"/>
      <c r="TJH189" s="66"/>
      <c r="TJI189" s="66"/>
      <c r="TJJ189" s="66"/>
      <c r="TJK189" s="66"/>
      <c r="TJL189" s="66"/>
      <c r="TJM189" s="66"/>
      <c r="TJN189" s="66"/>
      <c r="TJO189" s="66"/>
      <c r="TJP189" s="66"/>
      <c r="TJQ189" s="66"/>
      <c r="TJR189" s="66"/>
      <c r="TJS189" s="66"/>
      <c r="TJT189" s="66"/>
      <c r="TJU189" s="66"/>
      <c r="TJV189" s="66"/>
      <c r="TJW189" s="66"/>
      <c r="TJX189" s="66"/>
      <c r="TJY189" s="66"/>
      <c r="TJZ189" s="66"/>
      <c r="TKA189" s="66"/>
      <c r="TKB189" s="66"/>
      <c r="TKC189" s="66"/>
      <c r="TKD189" s="66"/>
      <c r="TKE189" s="66"/>
      <c r="TKF189" s="66"/>
      <c r="TKG189" s="66"/>
      <c r="TKH189" s="66"/>
      <c r="TKI189" s="66"/>
      <c r="TKJ189" s="66"/>
      <c r="TKK189" s="66"/>
      <c r="TKL189" s="66"/>
      <c r="TKM189" s="66"/>
      <c r="TKN189" s="66"/>
      <c r="TKO189" s="66"/>
      <c r="TKP189" s="66"/>
      <c r="TKQ189" s="66"/>
      <c r="TKR189" s="66"/>
      <c r="TKS189" s="66"/>
      <c r="TKT189" s="66"/>
      <c r="TKU189" s="66"/>
      <c r="TKV189" s="66"/>
      <c r="TKW189" s="66"/>
      <c r="TKX189" s="66"/>
      <c r="TKY189" s="66"/>
      <c r="TKZ189" s="66"/>
      <c r="TLA189" s="66"/>
      <c r="TLB189" s="66"/>
      <c r="TLC189" s="66"/>
      <c r="TLD189" s="66"/>
      <c r="TLE189" s="66"/>
      <c r="TLF189" s="66"/>
      <c r="TLG189" s="66"/>
      <c r="TLH189" s="66"/>
      <c r="TLI189" s="66"/>
      <c r="TLJ189" s="66"/>
      <c r="TLK189" s="66"/>
      <c r="TLL189" s="66"/>
      <c r="TLM189" s="66"/>
      <c r="TLN189" s="66"/>
      <c r="TLO189" s="66"/>
      <c r="TLP189" s="66"/>
      <c r="TLQ189" s="66"/>
      <c r="TLR189" s="66"/>
      <c r="TLS189" s="66"/>
      <c r="TLT189" s="66"/>
      <c r="TLU189" s="66"/>
      <c r="TLV189" s="66"/>
      <c r="TLW189" s="66"/>
      <c r="TLX189" s="66"/>
      <c r="TLY189" s="66"/>
      <c r="TLZ189" s="66"/>
      <c r="TMA189" s="66"/>
      <c r="TMB189" s="66"/>
      <c r="TMC189" s="66"/>
      <c r="TMD189" s="66"/>
      <c r="TME189" s="66"/>
      <c r="TMF189" s="66"/>
      <c r="TMG189" s="66"/>
      <c r="TMH189" s="66"/>
      <c r="TMI189" s="66"/>
      <c r="TMJ189" s="66"/>
      <c r="TMK189" s="66"/>
      <c r="TML189" s="66"/>
      <c r="TMM189" s="66"/>
      <c r="TMN189" s="66"/>
      <c r="TMO189" s="66"/>
      <c r="TMP189" s="66"/>
      <c r="TMQ189" s="66"/>
      <c r="TMR189" s="66"/>
      <c r="TMS189" s="66"/>
      <c r="TMT189" s="66"/>
      <c r="TMU189" s="66"/>
      <c r="TMV189" s="66"/>
      <c r="TMW189" s="66"/>
      <c r="TMX189" s="66"/>
      <c r="TMY189" s="66"/>
      <c r="TMZ189" s="66"/>
      <c r="TNA189" s="66"/>
      <c r="TNB189" s="66"/>
      <c r="TNC189" s="66"/>
      <c r="TND189" s="66"/>
      <c r="TNE189" s="66"/>
      <c r="TNF189" s="66"/>
      <c r="TNG189" s="66"/>
      <c r="TNH189" s="66"/>
      <c r="TNI189" s="66"/>
      <c r="TNJ189" s="66"/>
      <c r="TNK189" s="66"/>
      <c r="TNL189" s="66"/>
      <c r="TNM189" s="66"/>
      <c r="TNN189" s="66"/>
      <c r="TNO189" s="66"/>
      <c r="TNP189" s="66"/>
      <c r="TNQ189" s="66"/>
      <c r="TNR189" s="66"/>
      <c r="TNS189" s="66"/>
      <c r="TNT189" s="66"/>
      <c r="TNU189" s="66"/>
      <c r="TNV189" s="66"/>
      <c r="TNW189" s="66"/>
      <c r="TNX189" s="66"/>
      <c r="TNY189" s="66"/>
      <c r="TNZ189" s="66"/>
      <c r="TOA189" s="66"/>
      <c r="TOB189" s="66"/>
      <c r="TOC189" s="66"/>
      <c r="TOD189" s="66"/>
      <c r="TOE189" s="66"/>
      <c r="TOF189" s="66"/>
      <c r="TOG189" s="66"/>
      <c r="TOH189" s="66"/>
      <c r="TOI189" s="66"/>
      <c r="TOJ189" s="66"/>
      <c r="TOK189" s="66"/>
      <c r="TOL189" s="66"/>
      <c r="TOM189" s="66"/>
      <c r="TON189" s="66"/>
      <c r="TOO189" s="66"/>
      <c r="TOP189" s="66"/>
      <c r="TOQ189" s="66"/>
      <c r="TOR189" s="66"/>
      <c r="TOS189" s="66"/>
      <c r="TOT189" s="66"/>
      <c r="TOU189" s="66"/>
      <c r="TOV189" s="66"/>
      <c r="TOW189" s="66"/>
      <c r="TOX189" s="66"/>
      <c r="TOY189" s="66"/>
      <c r="TOZ189" s="66"/>
      <c r="TPA189" s="66"/>
      <c r="TPB189" s="66"/>
      <c r="TPC189" s="66"/>
      <c r="TPD189" s="66"/>
      <c r="TPE189" s="66"/>
      <c r="TPF189" s="66"/>
      <c r="TPG189" s="66"/>
      <c r="TPH189" s="66"/>
      <c r="TPI189" s="66"/>
      <c r="TPJ189" s="66"/>
      <c r="TPK189" s="66"/>
      <c r="TPL189" s="66"/>
      <c r="TPM189" s="66"/>
      <c r="TPN189" s="66"/>
      <c r="TPO189" s="66"/>
      <c r="TPP189" s="66"/>
      <c r="TPQ189" s="66"/>
      <c r="TPR189" s="66"/>
      <c r="TPS189" s="66"/>
      <c r="TPT189" s="66"/>
      <c r="TPU189" s="66"/>
      <c r="TPV189" s="66"/>
      <c r="TPW189" s="66"/>
      <c r="TPX189" s="66"/>
      <c r="TPY189" s="66"/>
      <c r="TPZ189" s="66"/>
      <c r="TQA189" s="66"/>
      <c r="TQB189" s="66"/>
      <c r="TQC189" s="66"/>
      <c r="TQD189" s="66"/>
      <c r="TQE189" s="66"/>
      <c r="TQF189" s="66"/>
      <c r="TQG189" s="66"/>
      <c r="TQH189" s="66"/>
      <c r="TQI189" s="66"/>
      <c r="TQJ189" s="66"/>
      <c r="TQK189" s="66"/>
      <c r="TQL189" s="66"/>
      <c r="TQM189" s="66"/>
      <c r="TQN189" s="66"/>
      <c r="TQO189" s="66"/>
      <c r="TQP189" s="66"/>
      <c r="TQQ189" s="66"/>
      <c r="TQR189" s="66"/>
      <c r="TQS189" s="66"/>
      <c r="TQT189" s="66"/>
      <c r="TQU189" s="66"/>
      <c r="TQV189" s="66"/>
      <c r="TQW189" s="66"/>
      <c r="TQX189" s="66"/>
      <c r="TQY189" s="66"/>
      <c r="TQZ189" s="66"/>
      <c r="TRA189" s="66"/>
      <c r="TRB189" s="66"/>
      <c r="TRC189" s="66"/>
      <c r="TRD189" s="66"/>
      <c r="TRE189" s="66"/>
      <c r="TRF189" s="66"/>
      <c r="TRG189" s="66"/>
      <c r="TRH189" s="66"/>
      <c r="TRI189" s="66"/>
      <c r="TRJ189" s="66"/>
      <c r="TRK189" s="66"/>
      <c r="TRL189" s="66"/>
      <c r="TRM189" s="66"/>
      <c r="TRN189" s="66"/>
      <c r="TRO189" s="66"/>
      <c r="TRP189" s="66"/>
      <c r="TRQ189" s="66"/>
      <c r="TRR189" s="66"/>
      <c r="TRS189" s="66"/>
      <c r="TRT189" s="66"/>
      <c r="TRU189" s="66"/>
      <c r="TRV189" s="66"/>
      <c r="TRW189" s="66"/>
      <c r="TRX189" s="66"/>
      <c r="TRY189" s="66"/>
      <c r="TRZ189" s="66"/>
      <c r="TSA189" s="66"/>
      <c r="TSB189" s="66"/>
      <c r="TSC189" s="66"/>
      <c r="TSD189" s="66"/>
      <c r="TSE189" s="66"/>
      <c r="TSF189" s="66"/>
      <c r="TSG189" s="66"/>
      <c r="TSH189" s="66"/>
      <c r="TSI189" s="66"/>
      <c r="TSJ189" s="66"/>
      <c r="TSK189" s="66"/>
      <c r="TSL189" s="66"/>
      <c r="TSM189" s="66"/>
      <c r="TSN189" s="66"/>
      <c r="TSO189" s="66"/>
      <c r="TSP189" s="66"/>
      <c r="TSQ189" s="66"/>
      <c r="TSR189" s="66"/>
      <c r="TSS189" s="66"/>
      <c r="TST189" s="66"/>
      <c r="TSU189" s="66"/>
      <c r="TSV189" s="66"/>
      <c r="TSW189" s="66"/>
      <c r="TSX189" s="66"/>
      <c r="TSY189" s="66"/>
      <c r="TSZ189" s="66"/>
      <c r="TTA189" s="66"/>
      <c r="TTB189" s="66"/>
      <c r="TTC189" s="66"/>
      <c r="TTD189" s="66"/>
      <c r="TTE189" s="66"/>
      <c r="TTF189" s="66"/>
      <c r="TTG189" s="66"/>
      <c r="TTH189" s="66"/>
      <c r="TTI189" s="66"/>
      <c r="TTJ189" s="66"/>
      <c r="TTK189" s="66"/>
      <c r="TTL189" s="66"/>
      <c r="TTM189" s="66"/>
      <c r="TTN189" s="66"/>
      <c r="TTO189" s="66"/>
      <c r="TTP189" s="66"/>
      <c r="TTQ189" s="66"/>
      <c r="TTR189" s="66"/>
      <c r="TTS189" s="66"/>
      <c r="TTT189" s="66"/>
      <c r="TTU189" s="66"/>
      <c r="TTV189" s="66"/>
      <c r="TTW189" s="66"/>
      <c r="TTX189" s="66"/>
      <c r="TTY189" s="66"/>
      <c r="TTZ189" s="66"/>
      <c r="TUA189" s="66"/>
      <c r="TUB189" s="66"/>
      <c r="TUC189" s="66"/>
      <c r="TUD189" s="66"/>
      <c r="TUE189" s="66"/>
      <c r="TUF189" s="66"/>
      <c r="TUG189" s="66"/>
      <c r="TUH189" s="66"/>
      <c r="TUI189" s="66"/>
      <c r="TUJ189" s="66"/>
      <c r="TUK189" s="66"/>
      <c r="TUL189" s="66"/>
      <c r="TUM189" s="66"/>
      <c r="TUN189" s="66"/>
      <c r="TUO189" s="66"/>
      <c r="TUP189" s="66"/>
      <c r="TUQ189" s="66"/>
      <c r="TUR189" s="66"/>
      <c r="TUS189" s="66"/>
      <c r="TUT189" s="66"/>
      <c r="TUU189" s="66"/>
      <c r="TUV189" s="66"/>
      <c r="TUW189" s="66"/>
      <c r="TUX189" s="66"/>
      <c r="TUY189" s="66"/>
      <c r="TUZ189" s="66"/>
      <c r="TVA189" s="66"/>
      <c r="TVB189" s="66"/>
      <c r="TVC189" s="66"/>
      <c r="TVD189" s="66"/>
      <c r="TVE189" s="66"/>
      <c r="TVF189" s="66"/>
      <c r="TVG189" s="66"/>
      <c r="TVH189" s="66"/>
      <c r="TVI189" s="66"/>
      <c r="TVJ189" s="66"/>
      <c r="TVK189" s="66"/>
      <c r="TVL189" s="66"/>
      <c r="TVM189" s="66"/>
      <c r="TVN189" s="66"/>
      <c r="TVO189" s="66"/>
      <c r="TVP189" s="66"/>
      <c r="TVQ189" s="66"/>
      <c r="TVR189" s="66"/>
      <c r="TVS189" s="66"/>
      <c r="TVT189" s="66"/>
      <c r="TVU189" s="66"/>
      <c r="TVV189" s="66"/>
      <c r="TVW189" s="66"/>
      <c r="TVX189" s="66"/>
      <c r="TVY189" s="66"/>
      <c r="TVZ189" s="66"/>
      <c r="TWA189" s="66"/>
      <c r="TWB189" s="66"/>
      <c r="TWC189" s="66"/>
      <c r="TWD189" s="66"/>
      <c r="TWE189" s="66"/>
      <c r="TWF189" s="66"/>
      <c r="TWG189" s="66"/>
      <c r="TWH189" s="66"/>
      <c r="TWI189" s="66"/>
      <c r="TWJ189" s="66"/>
      <c r="TWK189" s="66"/>
      <c r="TWL189" s="66"/>
      <c r="TWM189" s="66"/>
      <c r="TWN189" s="66"/>
      <c r="TWO189" s="66"/>
      <c r="TWP189" s="66"/>
      <c r="TWQ189" s="66"/>
      <c r="TWR189" s="66"/>
      <c r="TWS189" s="66"/>
      <c r="TWT189" s="66"/>
      <c r="TWU189" s="66"/>
      <c r="TWV189" s="66"/>
      <c r="TWW189" s="66"/>
      <c r="TWX189" s="66"/>
      <c r="TWY189" s="66"/>
      <c r="TWZ189" s="66"/>
      <c r="TXA189" s="66"/>
      <c r="TXB189" s="66"/>
      <c r="TXC189" s="66"/>
      <c r="TXD189" s="66"/>
      <c r="TXE189" s="66"/>
      <c r="TXF189" s="66"/>
      <c r="TXG189" s="66"/>
      <c r="TXH189" s="66"/>
      <c r="TXI189" s="66"/>
      <c r="TXJ189" s="66"/>
      <c r="TXK189" s="66"/>
      <c r="TXL189" s="66"/>
      <c r="TXM189" s="66"/>
      <c r="TXN189" s="66"/>
      <c r="TXO189" s="66"/>
      <c r="TXP189" s="66"/>
      <c r="TXQ189" s="66"/>
      <c r="TXR189" s="66"/>
      <c r="TXS189" s="66"/>
      <c r="TXT189" s="66"/>
      <c r="TXU189" s="66"/>
      <c r="TXV189" s="66"/>
      <c r="TXW189" s="66"/>
      <c r="TXX189" s="66"/>
      <c r="TXY189" s="66"/>
      <c r="TXZ189" s="66"/>
      <c r="TYA189" s="66"/>
      <c r="TYB189" s="66"/>
      <c r="TYC189" s="66"/>
      <c r="TYD189" s="66"/>
      <c r="TYE189" s="66"/>
      <c r="TYF189" s="66"/>
      <c r="TYG189" s="66"/>
      <c r="TYH189" s="66"/>
      <c r="TYI189" s="66"/>
      <c r="TYJ189" s="66"/>
      <c r="TYK189" s="66"/>
      <c r="TYL189" s="66"/>
      <c r="TYM189" s="66"/>
      <c r="TYN189" s="66"/>
      <c r="TYO189" s="66"/>
      <c r="TYP189" s="66"/>
      <c r="TYQ189" s="66"/>
      <c r="TYR189" s="66"/>
      <c r="TYS189" s="66"/>
      <c r="TYT189" s="66"/>
      <c r="TYU189" s="66"/>
      <c r="TYV189" s="66"/>
      <c r="TYW189" s="66"/>
      <c r="TYX189" s="66"/>
      <c r="TYY189" s="66"/>
      <c r="TYZ189" s="66"/>
      <c r="TZA189" s="66"/>
      <c r="TZB189" s="66"/>
      <c r="TZC189" s="66"/>
      <c r="TZD189" s="66"/>
      <c r="TZE189" s="66"/>
      <c r="TZF189" s="66"/>
      <c r="TZG189" s="66"/>
      <c r="TZH189" s="66"/>
      <c r="TZI189" s="66"/>
      <c r="TZJ189" s="66"/>
      <c r="TZK189" s="66"/>
      <c r="TZL189" s="66"/>
      <c r="TZM189" s="66"/>
      <c r="TZN189" s="66"/>
      <c r="TZO189" s="66"/>
      <c r="TZP189" s="66"/>
      <c r="TZQ189" s="66"/>
      <c r="TZR189" s="66"/>
      <c r="TZS189" s="66"/>
      <c r="TZT189" s="66"/>
      <c r="TZU189" s="66"/>
      <c r="TZV189" s="66"/>
      <c r="TZW189" s="66"/>
      <c r="TZX189" s="66"/>
      <c r="TZY189" s="66"/>
      <c r="TZZ189" s="66"/>
      <c r="UAA189" s="66"/>
      <c r="UAB189" s="66"/>
      <c r="UAC189" s="66"/>
      <c r="UAD189" s="66"/>
      <c r="UAE189" s="66"/>
      <c r="UAF189" s="66"/>
      <c r="UAG189" s="66"/>
      <c r="UAH189" s="66"/>
      <c r="UAI189" s="66"/>
      <c r="UAJ189" s="66"/>
      <c r="UAK189" s="66"/>
      <c r="UAL189" s="66"/>
      <c r="UAM189" s="66"/>
      <c r="UAN189" s="66"/>
      <c r="UAO189" s="66"/>
      <c r="UAP189" s="66"/>
      <c r="UAQ189" s="66"/>
      <c r="UAR189" s="66"/>
      <c r="UAS189" s="66"/>
      <c r="UAT189" s="66"/>
      <c r="UAU189" s="66"/>
      <c r="UAV189" s="66"/>
      <c r="UAW189" s="66"/>
      <c r="UAX189" s="66"/>
      <c r="UAY189" s="66"/>
      <c r="UAZ189" s="66"/>
      <c r="UBA189" s="66"/>
      <c r="UBB189" s="66"/>
      <c r="UBC189" s="66"/>
      <c r="UBD189" s="66"/>
      <c r="UBE189" s="66"/>
      <c r="UBF189" s="66"/>
      <c r="UBG189" s="66"/>
      <c r="UBH189" s="66"/>
      <c r="UBI189" s="66"/>
      <c r="UBJ189" s="66"/>
      <c r="UBK189" s="66"/>
      <c r="UBL189" s="66"/>
      <c r="UBM189" s="66"/>
      <c r="UBN189" s="66"/>
      <c r="UBO189" s="66"/>
      <c r="UBP189" s="66"/>
      <c r="UBQ189" s="66"/>
      <c r="UBR189" s="66"/>
      <c r="UBS189" s="66"/>
      <c r="UBT189" s="66"/>
      <c r="UBU189" s="66"/>
      <c r="UBV189" s="66"/>
      <c r="UBW189" s="66"/>
      <c r="UBX189" s="66"/>
      <c r="UBY189" s="66"/>
      <c r="UBZ189" s="66"/>
      <c r="UCA189" s="66"/>
      <c r="UCB189" s="66"/>
      <c r="UCC189" s="66"/>
      <c r="UCD189" s="66"/>
      <c r="UCE189" s="66"/>
      <c r="UCF189" s="66"/>
      <c r="UCG189" s="66"/>
      <c r="UCH189" s="66"/>
      <c r="UCI189" s="66"/>
      <c r="UCJ189" s="66"/>
      <c r="UCK189" s="66"/>
      <c r="UCL189" s="66"/>
      <c r="UCM189" s="66"/>
      <c r="UCN189" s="66"/>
      <c r="UCO189" s="66"/>
      <c r="UCP189" s="66"/>
      <c r="UCQ189" s="66"/>
      <c r="UCR189" s="66"/>
      <c r="UCS189" s="66"/>
      <c r="UCT189" s="66"/>
      <c r="UCU189" s="66"/>
      <c r="UCV189" s="66"/>
      <c r="UCW189" s="66"/>
      <c r="UCX189" s="66"/>
      <c r="UCY189" s="66"/>
      <c r="UCZ189" s="66"/>
      <c r="UDA189" s="66"/>
      <c r="UDB189" s="66"/>
      <c r="UDC189" s="66"/>
      <c r="UDD189" s="66"/>
      <c r="UDE189" s="66"/>
      <c r="UDF189" s="66"/>
      <c r="UDG189" s="66"/>
      <c r="UDH189" s="66"/>
      <c r="UDI189" s="66"/>
      <c r="UDJ189" s="66"/>
      <c r="UDK189" s="66"/>
      <c r="UDL189" s="66"/>
      <c r="UDM189" s="66"/>
      <c r="UDN189" s="66"/>
      <c r="UDO189" s="66"/>
      <c r="UDP189" s="66"/>
      <c r="UDQ189" s="66"/>
      <c r="UDR189" s="66"/>
      <c r="UDS189" s="66"/>
      <c r="UDT189" s="66"/>
      <c r="UDU189" s="66"/>
      <c r="UDV189" s="66"/>
      <c r="UDW189" s="66"/>
      <c r="UDX189" s="66"/>
      <c r="UDY189" s="66"/>
      <c r="UDZ189" s="66"/>
      <c r="UEA189" s="66"/>
      <c r="UEB189" s="66"/>
      <c r="UEC189" s="66"/>
      <c r="UED189" s="66"/>
      <c r="UEE189" s="66"/>
      <c r="UEF189" s="66"/>
      <c r="UEG189" s="66"/>
      <c r="UEH189" s="66"/>
      <c r="UEI189" s="66"/>
      <c r="UEJ189" s="66"/>
      <c r="UEK189" s="66"/>
      <c r="UEL189" s="66"/>
      <c r="UEM189" s="66"/>
      <c r="UEN189" s="66"/>
      <c r="UEO189" s="66"/>
      <c r="UEP189" s="66"/>
      <c r="UEQ189" s="66"/>
      <c r="UER189" s="66"/>
      <c r="UES189" s="66"/>
      <c r="UET189" s="66"/>
      <c r="UEU189" s="66"/>
      <c r="UEV189" s="66"/>
      <c r="UEW189" s="66"/>
      <c r="UEX189" s="66"/>
      <c r="UEY189" s="66"/>
      <c r="UEZ189" s="66"/>
      <c r="UFA189" s="66"/>
      <c r="UFB189" s="66"/>
      <c r="UFC189" s="66"/>
      <c r="UFD189" s="66"/>
      <c r="UFE189" s="66"/>
      <c r="UFF189" s="66"/>
      <c r="UFG189" s="66"/>
      <c r="UFH189" s="66"/>
      <c r="UFI189" s="66"/>
      <c r="UFJ189" s="66"/>
      <c r="UFK189" s="66"/>
      <c r="UFL189" s="66"/>
      <c r="UFM189" s="66"/>
      <c r="UFN189" s="66"/>
      <c r="UFO189" s="66"/>
      <c r="UFP189" s="66"/>
      <c r="UFQ189" s="66"/>
      <c r="UFR189" s="66"/>
      <c r="UFS189" s="66"/>
      <c r="UFT189" s="66"/>
      <c r="UFU189" s="66"/>
      <c r="UFV189" s="66"/>
      <c r="UFW189" s="66"/>
      <c r="UFX189" s="66"/>
      <c r="UFY189" s="66"/>
      <c r="UFZ189" s="66"/>
      <c r="UGA189" s="66"/>
      <c r="UGB189" s="66"/>
      <c r="UGC189" s="66"/>
      <c r="UGD189" s="66"/>
      <c r="UGE189" s="66"/>
      <c r="UGF189" s="66"/>
      <c r="UGG189" s="66"/>
      <c r="UGH189" s="66"/>
      <c r="UGI189" s="66"/>
      <c r="UGJ189" s="66"/>
      <c r="UGK189" s="66"/>
      <c r="UGL189" s="66"/>
      <c r="UGM189" s="66"/>
      <c r="UGN189" s="66"/>
      <c r="UGO189" s="66"/>
      <c r="UGP189" s="66"/>
      <c r="UGQ189" s="66"/>
      <c r="UGR189" s="66"/>
      <c r="UGS189" s="66"/>
      <c r="UGT189" s="66"/>
      <c r="UGU189" s="66"/>
      <c r="UGV189" s="66"/>
      <c r="UGW189" s="66"/>
      <c r="UGX189" s="66"/>
      <c r="UGY189" s="66"/>
      <c r="UGZ189" s="66"/>
      <c r="UHA189" s="66"/>
      <c r="UHB189" s="66"/>
      <c r="UHC189" s="66"/>
      <c r="UHD189" s="66"/>
      <c r="UHE189" s="66"/>
      <c r="UHF189" s="66"/>
      <c r="UHG189" s="66"/>
      <c r="UHH189" s="66"/>
      <c r="UHI189" s="66"/>
      <c r="UHJ189" s="66"/>
      <c r="UHK189" s="66"/>
      <c r="UHL189" s="66"/>
      <c r="UHM189" s="66"/>
      <c r="UHN189" s="66"/>
      <c r="UHO189" s="66"/>
      <c r="UHP189" s="66"/>
      <c r="UHQ189" s="66"/>
      <c r="UHR189" s="66"/>
      <c r="UHS189" s="66"/>
      <c r="UHT189" s="66"/>
      <c r="UHU189" s="66"/>
      <c r="UHV189" s="66"/>
      <c r="UHW189" s="66"/>
      <c r="UHX189" s="66"/>
      <c r="UHY189" s="66"/>
      <c r="UHZ189" s="66"/>
      <c r="UIA189" s="66"/>
      <c r="UIB189" s="66"/>
      <c r="UIC189" s="66"/>
      <c r="UID189" s="66"/>
      <c r="UIE189" s="66"/>
      <c r="UIF189" s="66"/>
      <c r="UIG189" s="66"/>
      <c r="UIH189" s="66"/>
      <c r="UII189" s="66"/>
      <c r="UIJ189" s="66"/>
      <c r="UIK189" s="66"/>
      <c r="UIL189" s="66"/>
      <c r="UIM189" s="66"/>
      <c r="UIN189" s="66"/>
      <c r="UIO189" s="66"/>
      <c r="UIP189" s="66"/>
      <c r="UIQ189" s="66"/>
      <c r="UIR189" s="66"/>
      <c r="UIS189" s="66"/>
      <c r="UIT189" s="66"/>
      <c r="UIU189" s="66"/>
      <c r="UIV189" s="66"/>
      <c r="UIW189" s="66"/>
      <c r="UIX189" s="66"/>
      <c r="UIY189" s="66"/>
      <c r="UIZ189" s="66"/>
      <c r="UJA189" s="66"/>
      <c r="UJB189" s="66"/>
      <c r="UJC189" s="66"/>
      <c r="UJD189" s="66"/>
      <c r="UJE189" s="66"/>
      <c r="UJF189" s="66"/>
      <c r="UJG189" s="66"/>
      <c r="UJH189" s="66"/>
      <c r="UJI189" s="66"/>
      <c r="UJJ189" s="66"/>
      <c r="UJK189" s="66"/>
      <c r="UJL189" s="66"/>
      <c r="UJM189" s="66"/>
      <c r="UJN189" s="66"/>
      <c r="UJO189" s="66"/>
      <c r="UJP189" s="66"/>
      <c r="UJQ189" s="66"/>
      <c r="UJR189" s="66"/>
      <c r="UJS189" s="66"/>
      <c r="UJT189" s="66"/>
      <c r="UJU189" s="66"/>
      <c r="UJV189" s="66"/>
      <c r="UJW189" s="66"/>
      <c r="UJX189" s="66"/>
      <c r="UJY189" s="66"/>
      <c r="UJZ189" s="66"/>
      <c r="UKA189" s="66"/>
      <c r="UKB189" s="66"/>
      <c r="UKC189" s="66"/>
      <c r="UKD189" s="66"/>
      <c r="UKE189" s="66"/>
      <c r="UKF189" s="66"/>
      <c r="UKG189" s="66"/>
      <c r="UKH189" s="66"/>
      <c r="UKI189" s="66"/>
      <c r="UKJ189" s="66"/>
      <c r="UKK189" s="66"/>
      <c r="UKL189" s="66"/>
      <c r="UKM189" s="66"/>
      <c r="UKN189" s="66"/>
      <c r="UKO189" s="66"/>
      <c r="UKP189" s="66"/>
      <c r="UKQ189" s="66"/>
      <c r="UKR189" s="66"/>
      <c r="UKS189" s="66"/>
      <c r="UKT189" s="66"/>
      <c r="UKU189" s="66"/>
      <c r="UKV189" s="66"/>
      <c r="UKW189" s="66"/>
      <c r="UKX189" s="66"/>
      <c r="UKY189" s="66"/>
      <c r="UKZ189" s="66"/>
      <c r="ULA189" s="66"/>
      <c r="ULB189" s="66"/>
      <c r="ULC189" s="66"/>
      <c r="ULD189" s="66"/>
      <c r="ULE189" s="66"/>
      <c r="ULF189" s="66"/>
      <c r="ULG189" s="66"/>
      <c r="ULH189" s="66"/>
      <c r="ULI189" s="66"/>
      <c r="ULJ189" s="66"/>
      <c r="ULK189" s="66"/>
      <c r="ULL189" s="66"/>
      <c r="ULM189" s="66"/>
      <c r="ULN189" s="66"/>
      <c r="ULO189" s="66"/>
      <c r="ULP189" s="66"/>
      <c r="ULQ189" s="66"/>
      <c r="ULR189" s="66"/>
      <c r="ULS189" s="66"/>
      <c r="ULT189" s="66"/>
      <c r="ULU189" s="66"/>
      <c r="ULV189" s="66"/>
      <c r="ULW189" s="66"/>
      <c r="ULX189" s="66"/>
      <c r="ULY189" s="66"/>
      <c r="ULZ189" s="66"/>
      <c r="UMA189" s="66"/>
      <c r="UMB189" s="66"/>
      <c r="UMC189" s="66"/>
      <c r="UMD189" s="66"/>
      <c r="UME189" s="66"/>
      <c r="UMF189" s="66"/>
      <c r="UMG189" s="66"/>
      <c r="UMH189" s="66"/>
      <c r="UMI189" s="66"/>
      <c r="UMJ189" s="66"/>
      <c r="UMK189" s="66"/>
      <c r="UML189" s="66"/>
      <c r="UMM189" s="66"/>
      <c r="UMN189" s="66"/>
      <c r="UMO189" s="66"/>
      <c r="UMP189" s="66"/>
      <c r="UMQ189" s="66"/>
      <c r="UMR189" s="66"/>
      <c r="UMS189" s="66"/>
      <c r="UMT189" s="66"/>
      <c r="UMU189" s="66"/>
      <c r="UMV189" s="66"/>
      <c r="UMW189" s="66"/>
      <c r="UMX189" s="66"/>
      <c r="UMY189" s="66"/>
      <c r="UMZ189" s="66"/>
      <c r="UNA189" s="66"/>
      <c r="UNB189" s="66"/>
      <c r="UNC189" s="66"/>
      <c r="UND189" s="66"/>
      <c r="UNE189" s="66"/>
      <c r="UNF189" s="66"/>
      <c r="UNG189" s="66"/>
      <c r="UNH189" s="66"/>
      <c r="UNI189" s="66"/>
      <c r="UNJ189" s="66"/>
      <c r="UNK189" s="66"/>
      <c r="UNL189" s="66"/>
      <c r="UNM189" s="66"/>
      <c r="UNN189" s="66"/>
      <c r="UNO189" s="66"/>
      <c r="UNP189" s="66"/>
      <c r="UNQ189" s="66"/>
      <c r="UNR189" s="66"/>
      <c r="UNS189" s="66"/>
      <c r="UNT189" s="66"/>
      <c r="UNU189" s="66"/>
      <c r="UNV189" s="66"/>
      <c r="UNW189" s="66"/>
      <c r="UNX189" s="66"/>
      <c r="UNY189" s="66"/>
      <c r="UNZ189" s="66"/>
      <c r="UOA189" s="66"/>
      <c r="UOB189" s="66"/>
      <c r="UOC189" s="66"/>
      <c r="UOD189" s="66"/>
      <c r="UOE189" s="66"/>
      <c r="UOF189" s="66"/>
      <c r="UOG189" s="66"/>
      <c r="UOH189" s="66"/>
      <c r="UOI189" s="66"/>
      <c r="UOJ189" s="66"/>
      <c r="UOK189" s="66"/>
      <c r="UOL189" s="66"/>
      <c r="UOM189" s="66"/>
      <c r="UON189" s="66"/>
      <c r="UOO189" s="66"/>
      <c r="UOP189" s="66"/>
      <c r="UOQ189" s="66"/>
      <c r="UOR189" s="66"/>
      <c r="UOS189" s="66"/>
      <c r="UOT189" s="66"/>
      <c r="UOU189" s="66"/>
      <c r="UOV189" s="66"/>
      <c r="UOW189" s="66"/>
      <c r="UOX189" s="66"/>
      <c r="UOY189" s="66"/>
      <c r="UOZ189" s="66"/>
      <c r="UPA189" s="66"/>
      <c r="UPB189" s="66"/>
      <c r="UPC189" s="66"/>
      <c r="UPD189" s="66"/>
      <c r="UPE189" s="66"/>
      <c r="UPF189" s="66"/>
      <c r="UPG189" s="66"/>
      <c r="UPH189" s="66"/>
      <c r="UPI189" s="66"/>
      <c r="UPJ189" s="66"/>
      <c r="UPK189" s="66"/>
      <c r="UPL189" s="66"/>
      <c r="UPM189" s="66"/>
      <c r="UPN189" s="66"/>
      <c r="UPO189" s="66"/>
      <c r="UPP189" s="66"/>
      <c r="UPQ189" s="66"/>
      <c r="UPR189" s="66"/>
      <c r="UPS189" s="66"/>
      <c r="UPT189" s="66"/>
      <c r="UPU189" s="66"/>
      <c r="UPV189" s="66"/>
      <c r="UPW189" s="66"/>
      <c r="UPX189" s="66"/>
      <c r="UPY189" s="66"/>
      <c r="UPZ189" s="66"/>
      <c r="UQA189" s="66"/>
      <c r="UQB189" s="66"/>
      <c r="UQC189" s="66"/>
      <c r="UQD189" s="66"/>
      <c r="UQE189" s="66"/>
      <c r="UQF189" s="66"/>
      <c r="UQG189" s="66"/>
      <c r="UQH189" s="66"/>
      <c r="UQI189" s="66"/>
      <c r="UQJ189" s="66"/>
      <c r="UQK189" s="66"/>
      <c r="UQL189" s="66"/>
      <c r="UQM189" s="66"/>
      <c r="UQN189" s="66"/>
      <c r="UQO189" s="66"/>
      <c r="UQP189" s="66"/>
      <c r="UQQ189" s="66"/>
      <c r="UQR189" s="66"/>
      <c r="UQS189" s="66"/>
      <c r="UQT189" s="66"/>
      <c r="UQU189" s="66"/>
      <c r="UQV189" s="66"/>
      <c r="UQW189" s="66"/>
      <c r="UQX189" s="66"/>
      <c r="UQY189" s="66"/>
      <c r="UQZ189" s="66"/>
      <c r="URA189" s="66"/>
      <c r="URB189" s="66"/>
      <c r="URC189" s="66"/>
      <c r="URD189" s="66"/>
      <c r="URE189" s="66"/>
      <c r="URF189" s="66"/>
      <c r="URG189" s="66"/>
      <c r="URH189" s="66"/>
      <c r="URI189" s="66"/>
      <c r="URJ189" s="66"/>
      <c r="URK189" s="66"/>
      <c r="URL189" s="66"/>
      <c r="URM189" s="66"/>
      <c r="URN189" s="66"/>
      <c r="URO189" s="66"/>
      <c r="URP189" s="66"/>
      <c r="URQ189" s="66"/>
      <c r="URR189" s="66"/>
      <c r="URS189" s="66"/>
      <c r="URT189" s="66"/>
      <c r="URU189" s="66"/>
      <c r="URV189" s="66"/>
      <c r="URW189" s="66"/>
      <c r="URX189" s="66"/>
      <c r="URY189" s="66"/>
      <c r="URZ189" s="66"/>
      <c r="USA189" s="66"/>
      <c r="USB189" s="66"/>
      <c r="USC189" s="66"/>
      <c r="USD189" s="66"/>
      <c r="USE189" s="66"/>
      <c r="USF189" s="66"/>
      <c r="USG189" s="66"/>
      <c r="USH189" s="66"/>
      <c r="USI189" s="66"/>
      <c r="USJ189" s="66"/>
      <c r="USK189" s="66"/>
      <c r="USL189" s="66"/>
      <c r="USM189" s="66"/>
      <c r="USN189" s="66"/>
      <c r="USO189" s="66"/>
      <c r="USP189" s="66"/>
      <c r="USQ189" s="66"/>
      <c r="USR189" s="66"/>
      <c r="USS189" s="66"/>
      <c r="UST189" s="66"/>
      <c r="USU189" s="66"/>
      <c r="USV189" s="66"/>
      <c r="USW189" s="66"/>
      <c r="USX189" s="66"/>
      <c r="USY189" s="66"/>
      <c r="USZ189" s="66"/>
      <c r="UTA189" s="66"/>
      <c r="UTB189" s="66"/>
      <c r="UTC189" s="66"/>
      <c r="UTD189" s="66"/>
      <c r="UTE189" s="66"/>
      <c r="UTF189" s="66"/>
      <c r="UTG189" s="66"/>
      <c r="UTH189" s="66"/>
      <c r="UTI189" s="66"/>
      <c r="UTJ189" s="66"/>
      <c r="UTK189" s="66"/>
      <c r="UTL189" s="66"/>
      <c r="UTM189" s="66"/>
      <c r="UTN189" s="66"/>
      <c r="UTO189" s="66"/>
      <c r="UTP189" s="66"/>
      <c r="UTQ189" s="66"/>
      <c r="UTR189" s="66"/>
      <c r="UTS189" s="66"/>
      <c r="UTT189" s="66"/>
      <c r="UTU189" s="66"/>
      <c r="UTV189" s="66"/>
      <c r="UTW189" s="66"/>
      <c r="UTX189" s="66"/>
      <c r="UTY189" s="66"/>
      <c r="UTZ189" s="66"/>
      <c r="UUA189" s="66"/>
      <c r="UUB189" s="66"/>
      <c r="UUC189" s="66"/>
      <c r="UUD189" s="66"/>
      <c r="UUE189" s="66"/>
      <c r="UUF189" s="66"/>
      <c r="UUG189" s="66"/>
      <c r="UUH189" s="66"/>
      <c r="UUI189" s="66"/>
      <c r="UUJ189" s="66"/>
      <c r="UUK189" s="66"/>
      <c r="UUL189" s="66"/>
      <c r="UUM189" s="66"/>
      <c r="UUN189" s="66"/>
      <c r="UUO189" s="66"/>
      <c r="UUP189" s="66"/>
      <c r="UUQ189" s="66"/>
      <c r="UUR189" s="66"/>
      <c r="UUS189" s="66"/>
      <c r="UUT189" s="66"/>
      <c r="UUU189" s="66"/>
      <c r="UUV189" s="66"/>
      <c r="UUW189" s="66"/>
      <c r="UUX189" s="66"/>
      <c r="UUY189" s="66"/>
      <c r="UUZ189" s="66"/>
      <c r="UVA189" s="66"/>
      <c r="UVB189" s="66"/>
      <c r="UVC189" s="66"/>
      <c r="UVD189" s="66"/>
      <c r="UVE189" s="66"/>
      <c r="UVF189" s="66"/>
      <c r="UVG189" s="66"/>
      <c r="UVH189" s="66"/>
      <c r="UVI189" s="66"/>
      <c r="UVJ189" s="66"/>
      <c r="UVK189" s="66"/>
      <c r="UVL189" s="66"/>
      <c r="UVM189" s="66"/>
      <c r="UVN189" s="66"/>
      <c r="UVO189" s="66"/>
      <c r="UVP189" s="66"/>
      <c r="UVQ189" s="66"/>
      <c r="UVR189" s="66"/>
      <c r="UVS189" s="66"/>
      <c r="UVT189" s="66"/>
      <c r="UVU189" s="66"/>
      <c r="UVV189" s="66"/>
      <c r="UVW189" s="66"/>
      <c r="UVX189" s="66"/>
      <c r="UVY189" s="66"/>
      <c r="UVZ189" s="66"/>
      <c r="UWA189" s="66"/>
      <c r="UWB189" s="66"/>
      <c r="UWC189" s="66"/>
      <c r="UWD189" s="66"/>
      <c r="UWE189" s="66"/>
      <c r="UWF189" s="66"/>
      <c r="UWG189" s="66"/>
      <c r="UWH189" s="66"/>
      <c r="UWI189" s="66"/>
      <c r="UWJ189" s="66"/>
      <c r="UWK189" s="66"/>
      <c r="UWL189" s="66"/>
      <c r="UWM189" s="66"/>
      <c r="UWN189" s="66"/>
      <c r="UWO189" s="66"/>
      <c r="UWP189" s="66"/>
      <c r="UWQ189" s="66"/>
      <c r="UWR189" s="66"/>
      <c r="UWS189" s="66"/>
      <c r="UWT189" s="66"/>
      <c r="UWU189" s="66"/>
      <c r="UWV189" s="66"/>
      <c r="UWW189" s="66"/>
      <c r="UWX189" s="66"/>
      <c r="UWY189" s="66"/>
      <c r="UWZ189" s="66"/>
      <c r="UXA189" s="66"/>
      <c r="UXB189" s="66"/>
      <c r="UXC189" s="66"/>
      <c r="UXD189" s="66"/>
      <c r="UXE189" s="66"/>
      <c r="UXF189" s="66"/>
      <c r="UXG189" s="66"/>
      <c r="UXH189" s="66"/>
      <c r="UXI189" s="66"/>
      <c r="UXJ189" s="66"/>
      <c r="UXK189" s="66"/>
      <c r="UXL189" s="66"/>
      <c r="UXM189" s="66"/>
      <c r="UXN189" s="66"/>
      <c r="UXO189" s="66"/>
      <c r="UXP189" s="66"/>
      <c r="UXQ189" s="66"/>
      <c r="UXR189" s="66"/>
      <c r="UXS189" s="66"/>
      <c r="UXT189" s="66"/>
      <c r="UXU189" s="66"/>
      <c r="UXV189" s="66"/>
      <c r="UXW189" s="66"/>
      <c r="UXX189" s="66"/>
      <c r="UXY189" s="66"/>
      <c r="UXZ189" s="66"/>
      <c r="UYA189" s="66"/>
      <c r="UYB189" s="66"/>
      <c r="UYC189" s="66"/>
      <c r="UYD189" s="66"/>
      <c r="UYE189" s="66"/>
      <c r="UYF189" s="66"/>
      <c r="UYG189" s="66"/>
      <c r="UYH189" s="66"/>
      <c r="UYI189" s="66"/>
      <c r="UYJ189" s="66"/>
      <c r="UYK189" s="66"/>
      <c r="UYL189" s="66"/>
      <c r="UYM189" s="66"/>
      <c r="UYN189" s="66"/>
      <c r="UYO189" s="66"/>
      <c r="UYP189" s="66"/>
      <c r="UYQ189" s="66"/>
      <c r="UYR189" s="66"/>
      <c r="UYS189" s="66"/>
      <c r="UYT189" s="66"/>
      <c r="UYU189" s="66"/>
      <c r="UYV189" s="66"/>
      <c r="UYW189" s="66"/>
      <c r="UYX189" s="66"/>
      <c r="UYY189" s="66"/>
      <c r="UYZ189" s="66"/>
      <c r="UZA189" s="66"/>
      <c r="UZB189" s="66"/>
      <c r="UZC189" s="66"/>
      <c r="UZD189" s="66"/>
      <c r="UZE189" s="66"/>
      <c r="UZF189" s="66"/>
      <c r="UZG189" s="66"/>
      <c r="UZH189" s="66"/>
      <c r="UZI189" s="66"/>
      <c r="UZJ189" s="66"/>
      <c r="UZK189" s="66"/>
      <c r="UZL189" s="66"/>
      <c r="UZM189" s="66"/>
      <c r="UZN189" s="66"/>
      <c r="UZO189" s="66"/>
      <c r="UZP189" s="66"/>
      <c r="UZQ189" s="66"/>
      <c r="UZR189" s="66"/>
      <c r="UZS189" s="66"/>
      <c r="UZT189" s="66"/>
      <c r="UZU189" s="66"/>
      <c r="UZV189" s="66"/>
      <c r="UZW189" s="66"/>
      <c r="UZX189" s="66"/>
      <c r="UZY189" s="66"/>
      <c r="UZZ189" s="66"/>
      <c r="VAA189" s="66"/>
      <c r="VAB189" s="66"/>
      <c r="VAC189" s="66"/>
      <c r="VAD189" s="66"/>
      <c r="VAE189" s="66"/>
      <c r="VAF189" s="66"/>
      <c r="VAG189" s="66"/>
      <c r="VAH189" s="66"/>
      <c r="VAI189" s="66"/>
      <c r="VAJ189" s="66"/>
      <c r="VAK189" s="66"/>
      <c r="VAL189" s="66"/>
      <c r="VAM189" s="66"/>
      <c r="VAN189" s="66"/>
      <c r="VAO189" s="66"/>
      <c r="VAP189" s="66"/>
      <c r="VAQ189" s="66"/>
      <c r="VAR189" s="66"/>
      <c r="VAS189" s="66"/>
      <c r="VAT189" s="66"/>
      <c r="VAU189" s="66"/>
      <c r="VAV189" s="66"/>
      <c r="VAW189" s="66"/>
      <c r="VAX189" s="66"/>
      <c r="VAY189" s="66"/>
      <c r="VAZ189" s="66"/>
      <c r="VBA189" s="66"/>
      <c r="VBB189" s="66"/>
      <c r="VBC189" s="66"/>
      <c r="VBD189" s="66"/>
      <c r="VBE189" s="66"/>
      <c r="VBF189" s="66"/>
      <c r="VBG189" s="66"/>
      <c r="VBH189" s="66"/>
      <c r="VBI189" s="66"/>
      <c r="VBJ189" s="66"/>
      <c r="VBK189" s="66"/>
      <c r="VBL189" s="66"/>
      <c r="VBM189" s="66"/>
      <c r="VBN189" s="66"/>
      <c r="VBO189" s="66"/>
      <c r="VBP189" s="66"/>
      <c r="VBQ189" s="66"/>
      <c r="VBR189" s="66"/>
      <c r="VBS189" s="66"/>
      <c r="VBT189" s="66"/>
      <c r="VBU189" s="66"/>
      <c r="VBV189" s="66"/>
      <c r="VBW189" s="66"/>
      <c r="VBX189" s="66"/>
      <c r="VBY189" s="66"/>
      <c r="VBZ189" s="66"/>
      <c r="VCA189" s="66"/>
      <c r="VCB189" s="66"/>
      <c r="VCC189" s="66"/>
      <c r="VCD189" s="66"/>
      <c r="VCE189" s="66"/>
      <c r="VCF189" s="66"/>
      <c r="VCG189" s="66"/>
      <c r="VCH189" s="66"/>
      <c r="VCI189" s="66"/>
      <c r="VCJ189" s="66"/>
      <c r="VCK189" s="66"/>
      <c r="VCL189" s="66"/>
      <c r="VCM189" s="66"/>
      <c r="VCN189" s="66"/>
      <c r="VCO189" s="66"/>
      <c r="VCP189" s="66"/>
      <c r="VCQ189" s="66"/>
      <c r="VCR189" s="66"/>
      <c r="VCS189" s="66"/>
      <c r="VCT189" s="66"/>
      <c r="VCU189" s="66"/>
      <c r="VCV189" s="66"/>
      <c r="VCW189" s="66"/>
      <c r="VCX189" s="66"/>
      <c r="VCY189" s="66"/>
      <c r="VCZ189" s="66"/>
      <c r="VDA189" s="66"/>
      <c r="VDB189" s="66"/>
      <c r="VDC189" s="66"/>
      <c r="VDD189" s="66"/>
      <c r="VDE189" s="66"/>
      <c r="VDF189" s="66"/>
      <c r="VDG189" s="66"/>
      <c r="VDH189" s="66"/>
      <c r="VDI189" s="66"/>
      <c r="VDJ189" s="66"/>
      <c r="VDK189" s="66"/>
      <c r="VDL189" s="66"/>
      <c r="VDM189" s="66"/>
      <c r="VDN189" s="66"/>
      <c r="VDO189" s="66"/>
      <c r="VDP189" s="66"/>
      <c r="VDQ189" s="66"/>
      <c r="VDR189" s="66"/>
      <c r="VDS189" s="66"/>
      <c r="VDT189" s="66"/>
      <c r="VDU189" s="66"/>
      <c r="VDV189" s="66"/>
      <c r="VDW189" s="66"/>
      <c r="VDX189" s="66"/>
      <c r="VDY189" s="66"/>
      <c r="VDZ189" s="66"/>
      <c r="VEA189" s="66"/>
      <c r="VEB189" s="66"/>
      <c r="VEC189" s="66"/>
      <c r="VED189" s="66"/>
      <c r="VEE189" s="66"/>
      <c r="VEF189" s="66"/>
      <c r="VEG189" s="66"/>
      <c r="VEH189" s="66"/>
      <c r="VEI189" s="66"/>
      <c r="VEJ189" s="66"/>
      <c r="VEK189" s="66"/>
      <c r="VEL189" s="66"/>
      <c r="VEM189" s="66"/>
      <c r="VEN189" s="66"/>
      <c r="VEO189" s="66"/>
      <c r="VEP189" s="66"/>
      <c r="VEQ189" s="66"/>
      <c r="VER189" s="66"/>
      <c r="VES189" s="66"/>
      <c r="VET189" s="66"/>
      <c r="VEU189" s="66"/>
      <c r="VEV189" s="66"/>
      <c r="VEW189" s="66"/>
      <c r="VEX189" s="66"/>
      <c r="VEY189" s="66"/>
      <c r="VEZ189" s="66"/>
      <c r="VFA189" s="66"/>
      <c r="VFB189" s="66"/>
      <c r="VFC189" s="66"/>
      <c r="VFD189" s="66"/>
      <c r="VFE189" s="66"/>
      <c r="VFF189" s="66"/>
      <c r="VFG189" s="66"/>
      <c r="VFH189" s="66"/>
      <c r="VFI189" s="66"/>
      <c r="VFJ189" s="66"/>
      <c r="VFK189" s="66"/>
      <c r="VFL189" s="66"/>
      <c r="VFM189" s="66"/>
      <c r="VFN189" s="66"/>
      <c r="VFO189" s="66"/>
      <c r="VFP189" s="66"/>
      <c r="VFQ189" s="66"/>
      <c r="VFR189" s="66"/>
      <c r="VFS189" s="66"/>
      <c r="VFT189" s="66"/>
      <c r="VFU189" s="66"/>
      <c r="VFV189" s="66"/>
      <c r="VFW189" s="66"/>
      <c r="VFX189" s="66"/>
      <c r="VFY189" s="66"/>
      <c r="VFZ189" s="66"/>
      <c r="VGA189" s="66"/>
      <c r="VGB189" s="66"/>
      <c r="VGC189" s="66"/>
      <c r="VGD189" s="66"/>
      <c r="VGE189" s="66"/>
      <c r="VGF189" s="66"/>
      <c r="VGG189" s="66"/>
      <c r="VGH189" s="66"/>
      <c r="VGI189" s="66"/>
      <c r="VGJ189" s="66"/>
      <c r="VGK189" s="66"/>
      <c r="VGL189" s="66"/>
      <c r="VGM189" s="66"/>
      <c r="VGN189" s="66"/>
      <c r="VGO189" s="66"/>
      <c r="VGP189" s="66"/>
      <c r="VGQ189" s="66"/>
      <c r="VGR189" s="66"/>
      <c r="VGS189" s="66"/>
      <c r="VGT189" s="66"/>
      <c r="VGU189" s="66"/>
      <c r="VGV189" s="66"/>
      <c r="VGW189" s="66"/>
      <c r="VGX189" s="66"/>
      <c r="VGY189" s="66"/>
      <c r="VGZ189" s="66"/>
      <c r="VHA189" s="66"/>
      <c r="VHB189" s="66"/>
      <c r="VHC189" s="66"/>
      <c r="VHD189" s="66"/>
      <c r="VHE189" s="66"/>
      <c r="VHF189" s="66"/>
      <c r="VHG189" s="66"/>
      <c r="VHH189" s="66"/>
      <c r="VHI189" s="66"/>
      <c r="VHJ189" s="66"/>
      <c r="VHK189" s="66"/>
      <c r="VHL189" s="66"/>
      <c r="VHM189" s="66"/>
      <c r="VHN189" s="66"/>
      <c r="VHO189" s="66"/>
      <c r="VHP189" s="66"/>
      <c r="VHQ189" s="66"/>
      <c r="VHR189" s="66"/>
      <c r="VHS189" s="66"/>
      <c r="VHT189" s="66"/>
      <c r="VHU189" s="66"/>
      <c r="VHV189" s="66"/>
      <c r="VHW189" s="66"/>
      <c r="VHX189" s="66"/>
      <c r="VHY189" s="66"/>
      <c r="VHZ189" s="66"/>
      <c r="VIA189" s="66"/>
      <c r="VIB189" s="66"/>
      <c r="VIC189" s="66"/>
      <c r="VID189" s="66"/>
      <c r="VIE189" s="66"/>
      <c r="VIF189" s="66"/>
      <c r="VIG189" s="66"/>
      <c r="VIH189" s="66"/>
      <c r="VII189" s="66"/>
      <c r="VIJ189" s="66"/>
      <c r="VIK189" s="66"/>
      <c r="VIL189" s="66"/>
      <c r="VIM189" s="66"/>
      <c r="VIN189" s="66"/>
      <c r="VIO189" s="66"/>
      <c r="VIP189" s="66"/>
      <c r="VIQ189" s="66"/>
      <c r="VIR189" s="66"/>
      <c r="VIS189" s="66"/>
      <c r="VIT189" s="66"/>
      <c r="VIU189" s="66"/>
      <c r="VIV189" s="66"/>
      <c r="VIW189" s="66"/>
      <c r="VIX189" s="66"/>
      <c r="VIY189" s="66"/>
      <c r="VIZ189" s="66"/>
      <c r="VJA189" s="66"/>
      <c r="VJB189" s="66"/>
      <c r="VJC189" s="66"/>
      <c r="VJD189" s="66"/>
      <c r="VJE189" s="66"/>
      <c r="VJF189" s="66"/>
      <c r="VJG189" s="66"/>
      <c r="VJH189" s="66"/>
      <c r="VJI189" s="66"/>
      <c r="VJJ189" s="66"/>
      <c r="VJK189" s="66"/>
      <c r="VJL189" s="66"/>
      <c r="VJM189" s="66"/>
      <c r="VJN189" s="66"/>
      <c r="VJO189" s="66"/>
      <c r="VJP189" s="66"/>
      <c r="VJQ189" s="66"/>
      <c r="VJR189" s="66"/>
      <c r="VJS189" s="66"/>
      <c r="VJT189" s="66"/>
      <c r="VJU189" s="66"/>
      <c r="VJV189" s="66"/>
      <c r="VJW189" s="66"/>
      <c r="VJX189" s="66"/>
      <c r="VJY189" s="66"/>
      <c r="VJZ189" s="66"/>
      <c r="VKA189" s="66"/>
      <c r="VKB189" s="66"/>
      <c r="VKC189" s="66"/>
      <c r="VKD189" s="66"/>
      <c r="VKE189" s="66"/>
      <c r="VKF189" s="66"/>
      <c r="VKG189" s="66"/>
      <c r="VKH189" s="66"/>
      <c r="VKI189" s="66"/>
      <c r="VKJ189" s="66"/>
      <c r="VKK189" s="66"/>
      <c r="VKL189" s="66"/>
      <c r="VKM189" s="66"/>
      <c r="VKN189" s="66"/>
      <c r="VKO189" s="66"/>
      <c r="VKP189" s="66"/>
      <c r="VKQ189" s="66"/>
      <c r="VKR189" s="66"/>
      <c r="VKS189" s="66"/>
      <c r="VKT189" s="66"/>
      <c r="VKU189" s="66"/>
      <c r="VKV189" s="66"/>
      <c r="VKW189" s="66"/>
      <c r="VKX189" s="66"/>
      <c r="VKY189" s="66"/>
      <c r="VKZ189" s="66"/>
      <c r="VLA189" s="66"/>
      <c r="VLB189" s="66"/>
      <c r="VLC189" s="66"/>
      <c r="VLD189" s="66"/>
      <c r="VLE189" s="66"/>
      <c r="VLF189" s="66"/>
      <c r="VLG189" s="66"/>
      <c r="VLH189" s="66"/>
      <c r="VLI189" s="66"/>
      <c r="VLJ189" s="66"/>
      <c r="VLK189" s="66"/>
      <c r="VLL189" s="66"/>
      <c r="VLM189" s="66"/>
      <c r="VLN189" s="66"/>
      <c r="VLO189" s="66"/>
      <c r="VLP189" s="66"/>
      <c r="VLQ189" s="66"/>
      <c r="VLR189" s="66"/>
      <c r="VLS189" s="66"/>
      <c r="VLT189" s="66"/>
      <c r="VLU189" s="66"/>
      <c r="VLV189" s="66"/>
      <c r="VLW189" s="66"/>
      <c r="VLX189" s="66"/>
      <c r="VLY189" s="66"/>
      <c r="VLZ189" s="66"/>
      <c r="VMA189" s="66"/>
      <c r="VMB189" s="66"/>
      <c r="VMC189" s="66"/>
      <c r="VMD189" s="66"/>
      <c r="VME189" s="66"/>
      <c r="VMF189" s="66"/>
      <c r="VMG189" s="66"/>
      <c r="VMH189" s="66"/>
      <c r="VMI189" s="66"/>
      <c r="VMJ189" s="66"/>
      <c r="VMK189" s="66"/>
      <c r="VML189" s="66"/>
      <c r="VMM189" s="66"/>
      <c r="VMN189" s="66"/>
      <c r="VMO189" s="66"/>
      <c r="VMP189" s="66"/>
      <c r="VMQ189" s="66"/>
      <c r="VMR189" s="66"/>
      <c r="VMS189" s="66"/>
      <c r="VMT189" s="66"/>
      <c r="VMU189" s="66"/>
      <c r="VMV189" s="66"/>
      <c r="VMW189" s="66"/>
      <c r="VMX189" s="66"/>
      <c r="VMY189" s="66"/>
      <c r="VMZ189" s="66"/>
      <c r="VNA189" s="66"/>
      <c r="VNB189" s="66"/>
      <c r="VNC189" s="66"/>
      <c r="VND189" s="66"/>
      <c r="VNE189" s="66"/>
      <c r="VNF189" s="66"/>
      <c r="VNG189" s="66"/>
      <c r="VNH189" s="66"/>
      <c r="VNI189" s="66"/>
      <c r="VNJ189" s="66"/>
      <c r="VNK189" s="66"/>
      <c r="VNL189" s="66"/>
      <c r="VNM189" s="66"/>
      <c r="VNN189" s="66"/>
      <c r="VNO189" s="66"/>
      <c r="VNP189" s="66"/>
      <c r="VNQ189" s="66"/>
      <c r="VNR189" s="66"/>
      <c r="VNS189" s="66"/>
      <c r="VNT189" s="66"/>
      <c r="VNU189" s="66"/>
      <c r="VNV189" s="66"/>
      <c r="VNW189" s="66"/>
      <c r="VNX189" s="66"/>
      <c r="VNY189" s="66"/>
      <c r="VNZ189" s="66"/>
      <c r="VOA189" s="66"/>
      <c r="VOB189" s="66"/>
      <c r="VOC189" s="66"/>
      <c r="VOD189" s="66"/>
      <c r="VOE189" s="66"/>
      <c r="VOF189" s="66"/>
      <c r="VOG189" s="66"/>
      <c r="VOH189" s="66"/>
      <c r="VOI189" s="66"/>
      <c r="VOJ189" s="66"/>
      <c r="VOK189" s="66"/>
      <c r="VOL189" s="66"/>
      <c r="VOM189" s="66"/>
      <c r="VON189" s="66"/>
      <c r="VOO189" s="66"/>
      <c r="VOP189" s="66"/>
      <c r="VOQ189" s="66"/>
      <c r="VOR189" s="66"/>
      <c r="VOS189" s="66"/>
      <c r="VOT189" s="66"/>
      <c r="VOU189" s="66"/>
      <c r="VOV189" s="66"/>
      <c r="VOW189" s="66"/>
      <c r="VOX189" s="66"/>
      <c r="VOY189" s="66"/>
      <c r="VOZ189" s="66"/>
      <c r="VPA189" s="66"/>
      <c r="VPB189" s="66"/>
      <c r="VPC189" s="66"/>
      <c r="VPD189" s="66"/>
      <c r="VPE189" s="66"/>
      <c r="VPF189" s="66"/>
      <c r="VPG189" s="66"/>
      <c r="VPH189" s="66"/>
      <c r="VPI189" s="66"/>
      <c r="VPJ189" s="66"/>
      <c r="VPK189" s="66"/>
      <c r="VPL189" s="66"/>
      <c r="VPM189" s="66"/>
      <c r="VPN189" s="66"/>
      <c r="VPO189" s="66"/>
      <c r="VPP189" s="66"/>
      <c r="VPQ189" s="66"/>
      <c r="VPR189" s="66"/>
      <c r="VPS189" s="66"/>
      <c r="VPT189" s="66"/>
      <c r="VPU189" s="66"/>
      <c r="VPV189" s="66"/>
      <c r="VPW189" s="66"/>
      <c r="VPX189" s="66"/>
      <c r="VPY189" s="66"/>
      <c r="VPZ189" s="66"/>
      <c r="VQA189" s="66"/>
      <c r="VQB189" s="66"/>
      <c r="VQC189" s="66"/>
      <c r="VQD189" s="66"/>
      <c r="VQE189" s="66"/>
      <c r="VQF189" s="66"/>
      <c r="VQG189" s="66"/>
      <c r="VQH189" s="66"/>
      <c r="VQI189" s="66"/>
      <c r="VQJ189" s="66"/>
      <c r="VQK189" s="66"/>
      <c r="VQL189" s="66"/>
      <c r="VQM189" s="66"/>
      <c r="VQN189" s="66"/>
      <c r="VQO189" s="66"/>
      <c r="VQP189" s="66"/>
      <c r="VQQ189" s="66"/>
      <c r="VQR189" s="66"/>
      <c r="VQS189" s="66"/>
      <c r="VQT189" s="66"/>
      <c r="VQU189" s="66"/>
      <c r="VQV189" s="66"/>
      <c r="VQW189" s="66"/>
      <c r="VQX189" s="66"/>
      <c r="VQY189" s="66"/>
      <c r="VQZ189" s="66"/>
      <c r="VRA189" s="66"/>
      <c r="VRB189" s="66"/>
      <c r="VRC189" s="66"/>
      <c r="VRD189" s="66"/>
      <c r="VRE189" s="66"/>
      <c r="VRF189" s="66"/>
      <c r="VRG189" s="66"/>
      <c r="VRH189" s="66"/>
      <c r="VRI189" s="66"/>
      <c r="VRJ189" s="66"/>
      <c r="VRK189" s="66"/>
      <c r="VRL189" s="66"/>
      <c r="VRM189" s="66"/>
      <c r="VRN189" s="66"/>
      <c r="VRO189" s="66"/>
      <c r="VRP189" s="66"/>
      <c r="VRQ189" s="66"/>
      <c r="VRR189" s="66"/>
      <c r="VRS189" s="66"/>
      <c r="VRT189" s="66"/>
      <c r="VRU189" s="66"/>
      <c r="VRV189" s="66"/>
      <c r="VRW189" s="66"/>
      <c r="VRX189" s="66"/>
      <c r="VRY189" s="66"/>
      <c r="VRZ189" s="66"/>
      <c r="VSA189" s="66"/>
      <c r="VSB189" s="66"/>
      <c r="VSC189" s="66"/>
      <c r="VSD189" s="66"/>
      <c r="VSE189" s="66"/>
      <c r="VSF189" s="66"/>
      <c r="VSG189" s="66"/>
      <c r="VSH189" s="66"/>
      <c r="VSI189" s="66"/>
      <c r="VSJ189" s="66"/>
      <c r="VSK189" s="66"/>
      <c r="VSL189" s="66"/>
      <c r="VSM189" s="66"/>
      <c r="VSN189" s="66"/>
      <c r="VSO189" s="66"/>
      <c r="VSP189" s="66"/>
      <c r="VSQ189" s="66"/>
      <c r="VSR189" s="66"/>
      <c r="VSS189" s="66"/>
      <c r="VST189" s="66"/>
      <c r="VSU189" s="66"/>
      <c r="VSV189" s="66"/>
      <c r="VSW189" s="66"/>
      <c r="VSX189" s="66"/>
      <c r="VSY189" s="66"/>
      <c r="VSZ189" s="66"/>
      <c r="VTA189" s="66"/>
      <c r="VTB189" s="66"/>
      <c r="VTC189" s="66"/>
      <c r="VTD189" s="66"/>
      <c r="VTE189" s="66"/>
      <c r="VTF189" s="66"/>
      <c r="VTG189" s="66"/>
      <c r="VTH189" s="66"/>
      <c r="VTI189" s="66"/>
      <c r="VTJ189" s="66"/>
      <c r="VTK189" s="66"/>
      <c r="VTL189" s="66"/>
      <c r="VTM189" s="66"/>
      <c r="VTN189" s="66"/>
      <c r="VTO189" s="66"/>
      <c r="VTP189" s="66"/>
      <c r="VTQ189" s="66"/>
      <c r="VTR189" s="66"/>
      <c r="VTS189" s="66"/>
      <c r="VTT189" s="66"/>
      <c r="VTU189" s="66"/>
      <c r="VTV189" s="66"/>
      <c r="VTW189" s="66"/>
      <c r="VTX189" s="66"/>
      <c r="VTY189" s="66"/>
      <c r="VTZ189" s="66"/>
      <c r="VUA189" s="66"/>
      <c r="VUB189" s="66"/>
      <c r="VUC189" s="66"/>
      <c r="VUD189" s="66"/>
      <c r="VUE189" s="66"/>
      <c r="VUF189" s="66"/>
      <c r="VUG189" s="66"/>
      <c r="VUH189" s="66"/>
      <c r="VUI189" s="66"/>
      <c r="VUJ189" s="66"/>
      <c r="VUK189" s="66"/>
      <c r="VUL189" s="66"/>
      <c r="VUM189" s="66"/>
      <c r="VUN189" s="66"/>
      <c r="VUO189" s="66"/>
      <c r="VUP189" s="66"/>
      <c r="VUQ189" s="66"/>
      <c r="VUR189" s="66"/>
      <c r="VUS189" s="66"/>
      <c r="VUT189" s="66"/>
      <c r="VUU189" s="66"/>
      <c r="VUV189" s="66"/>
      <c r="VUW189" s="66"/>
      <c r="VUX189" s="66"/>
      <c r="VUY189" s="66"/>
      <c r="VUZ189" s="66"/>
      <c r="VVA189" s="66"/>
      <c r="VVB189" s="66"/>
      <c r="VVC189" s="66"/>
      <c r="VVD189" s="66"/>
      <c r="VVE189" s="66"/>
      <c r="VVF189" s="66"/>
      <c r="VVG189" s="66"/>
      <c r="VVH189" s="66"/>
      <c r="VVI189" s="66"/>
      <c r="VVJ189" s="66"/>
      <c r="VVK189" s="66"/>
      <c r="VVL189" s="66"/>
      <c r="VVM189" s="66"/>
      <c r="VVN189" s="66"/>
      <c r="VVO189" s="66"/>
      <c r="VVP189" s="66"/>
      <c r="VVQ189" s="66"/>
      <c r="VVR189" s="66"/>
      <c r="VVS189" s="66"/>
      <c r="VVT189" s="66"/>
      <c r="VVU189" s="66"/>
      <c r="VVV189" s="66"/>
      <c r="VVW189" s="66"/>
      <c r="VVX189" s="66"/>
      <c r="VVY189" s="66"/>
      <c r="VVZ189" s="66"/>
      <c r="VWA189" s="66"/>
      <c r="VWB189" s="66"/>
      <c r="VWC189" s="66"/>
      <c r="VWD189" s="66"/>
      <c r="VWE189" s="66"/>
      <c r="VWF189" s="66"/>
      <c r="VWG189" s="66"/>
      <c r="VWH189" s="66"/>
      <c r="VWI189" s="66"/>
      <c r="VWJ189" s="66"/>
      <c r="VWK189" s="66"/>
      <c r="VWL189" s="66"/>
      <c r="VWM189" s="66"/>
      <c r="VWN189" s="66"/>
      <c r="VWO189" s="66"/>
      <c r="VWP189" s="66"/>
      <c r="VWQ189" s="66"/>
      <c r="VWR189" s="66"/>
      <c r="VWS189" s="66"/>
      <c r="VWT189" s="66"/>
      <c r="VWU189" s="66"/>
      <c r="VWV189" s="66"/>
      <c r="VWW189" s="66"/>
      <c r="VWX189" s="66"/>
      <c r="VWY189" s="66"/>
      <c r="VWZ189" s="66"/>
      <c r="VXA189" s="66"/>
      <c r="VXB189" s="66"/>
      <c r="VXC189" s="66"/>
      <c r="VXD189" s="66"/>
      <c r="VXE189" s="66"/>
      <c r="VXF189" s="66"/>
      <c r="VXG189" s="66"/>
      <c r="VXH189" s="66"/>
      <c r="VXI189" s="66"/>
      <c r="VXJ189" s="66"/>
      <c r="VXK189" s="66"/>
      <c r="VXL189" s="66"/>
      <c r="VXM189" s="66"/>
      <c r="VXN189" s="66"/>
      <c r="VXO189" s="66"/>
      <c r="VXP189" s="66"/>
      <c r="VXQ189" s="66"/>
      <c r="VXR189" s="66"/>
      <c r="VXS189" s="66"/>
      <c r="VXT189" s="66"/>
      <c r="VXU189" s="66"/>
      <c r="VXV189" s="66"/>
      <c r="VXW189" s="66"/>
      <c r="VXX189" s="66"/>
      <c r="VXY189" s="66"/>
      <c r="VXZ189" s="66"/>
      <c r="VYA189" s="66"/>
      <c r="VYB189" s="66"/>
      <c r="VYC189" s="66"/>
      <c r="VYD189" s="66"/>
      <c r="VYE189" s="66"/>
      <c r="VYF189" s="66"/>
      <c r="VYG189" s="66"/>
      <c r="VYH189" s="66"/>
      <c r="VYI189" s="66"/>
      <c r="VYJ189" s="66"/>
      <c r="VYK189" s="66"/>
      <c r="VYL189" s="66"/>
      <c r="VYM189" s="66"/>
      <c r="VYN189" s="66"/>
      <c r="VYO189" s="66"/>
      <c r="VYP189" s="66"/>
      <c r="VYQ189" s="66"/>
      <c r="VYR189" s="66"/>
      <c r="VYS189" s="66"/>
      <c r="VYT189" s="66"/>
      <c r="VYU189" s="66"/>
      <c r="VYV189" s="66"/>
      <c r="VYW189" s="66"/>
      <c r="VYX189" s="66"/>
      <c r="VYY189" s="66"/>
      <c r="VYZ189" s="66"/>
      <c r="VZA189" s="66"/>
      <c r="VZB189" s="66"/>
      <c r="VZC189" s="66"/>
      <c r="VZD189" s="66"/>
      <c r="VZE189" s="66"/>
      <c r="VZF189" s="66"/>
      <c r="VZG189" s="66"/>
      <c r="VZH189" s="66"/>
      <c r="VZI189" s="66"/>
      <c r="VZJ189" s="66"/>
      <c r="VZK189" s="66"/>
      <c r="VZL189" s="66"/>
      <c r="VZM189" s="66"/>
      <c r="VZN189" s="66"/>
      <c r="VZO189" s="66"/>
      <c r="VZP189" s="66"/>
      <c r="VZQ189" s="66"/>
      <c r="VZR189" s="66"/>
      <c r="VZS189" s="66"/>
      <c r="VZT189" s="66"/>
      <c r="VZU189" s="66"/>
      <c r="VZV189" s="66"/>
      <c r="VZW189" s="66"/>
      <c r="VZX189" s="66"/>
      <c r="VZY189" s="66"/>
      <c r="VZZ189" s="66"/>
      <c r="WAA189" s="66"/>
      <c r="WAB189" s="66"/>
      <c r="WAC189" s="66"/>
      <c r="WAD189" s="66"/>
      <c r="WAE189" s="66"/>
      <c r="WAF189" s="66"/>
      <c r="WAG189" s="66"/>
      <c r="WAH189" s="66"/>
      <c r="WAI189" s="66"/>
      <c r="WAJ189" s="66"/>
      <c r="WAK189" s="66"/>
      <c r="WAL189" s="66"/>
      <c r="WAM189" s="66"/>
      <c r="WAN189" s="66"/>
      <c r="WAO189" s="66"/>
      <c r="WAP189" s="66"/>
      <c r="WAQ189" s="66"/>
      <c r="WAR189" s="66"/>
      <c r="WAS189" s="66"/>
      <c r="WAT189" s="66"/>
      <c r="WAU189" s="66"/>
      <c r="WAV189" s="66"/>
      <c r="WAW189" s="66"/>
      <c r="WAX189" s="66"/>
      <c r="WAY189" s="66"/>
      <c r="WAZ189" s="66"/>
      <c r="WBA189" s="66"/>
      <c r="WBB189" s="66"/>
      <c r="WBC189" s="66"/>
      <c r="WBD189" s="66"/>
      <c r="WBE189" s="66"/>
      <c r="WBF189" s="66"/>
      <c r="WBG189" s="66"/>
      <c r="WBH189" s="66"/>
      <c r="WBI189" s="66"/>
      <c r="WBJ189" s="66"/>
      <c r="WBK189" s="66"/>
      <c r="WBL189" s="66"/>
      <c r="WBM189" s="66"/>
      <c r="WBN189" s="66"/>
      <c r="WBO189" s="66"/>
      <c r="WBP189" s="66"/>
      <c r="WBQ189" s="66"/>
      <c r="WBR189" s="66"/>
      <c r="WBS189" s="66"/>
      <c r="WBT189" s="66"/>
      <c r="WBU189" s="66"/>
      <c r="WBV189" s="66"/>
      <c r="WBW189" s="66"/>
      <c r="WBX189" s="66"/>
      <c r="WBY189" s="66"/>
      <c r="WBZ189" s="66"/>
      <c r="WCA189" s="66"/>
      <c r="WCB189" s="66"/>
      <c r="WCC189" s="66"/>
      <c r="WCD189" s="66"/>
      <c r="WCE189" s="66"/>
      <c r="WCF189" s="66"/>
      <c r="WCG189" s="66"/>
      <c r="WCH189" s="66"/>
      <c r="WCI189" s="66"/>
      <c r="WCJ189" s="66"/>
      <c r="WCK189" s="66"/>
      <c r="WCL189" s="66"/>
      <c r="WCM189" s="66"/>
      <c r="WCN189" s="66"/>
      <c r="WCO189" s="66"/>
      <c r="WCP189" s="66"/>
      <c r="WCQ189" s="66"/>
      <c r="WCR189" s="66"/>
      <c r="WCS189" s="66"/>
      <c r="WCT189" s="66"/>
      <c r="WCU189" s="66"/>
      <c r="WCV189" s="66"/>
      <c r="WCW189" s="66"/>
      <c r="WCX189" s="66"/>
      <c r="WCY189" s="66"/>
      <c r="WCZ189" s="66"/>
      <c r="WDA189" s="66"/>
      <c r="WDB189" s="66"/>
      <c r="WDC189" s="66"/>
      <c r="WDD189" s="66"/>
      <c r="WDE189" s="66"/>
      <c r="WDF189" s="66"/>
      <c r="WDG189" s="66"/>
      <c r="WDH189" s="66"/>
      <c r="WDI189" s="66"/>
      <c r="WDJ189" s="66"/>
      <c r="WDK189" s="66"/>
      <c r="WDL189" s="66"/>
      <c r="WDM189" s="66"/>
      <c r="WDN189" s="66"/>
      <c r="WDO189" s="66"/>
      <c r="WDP189" s="66"/>
      <c r="WDQ189" s="66"/>
      <c r="WDR189" s="66"/>
      <c r="WDS189" s="66"/>
      <c r="WDT189" s="66"/>
      <c r="WDU189" s="66"/>
      <c r="WDV189" s="66"/>
      <c r="WDW189" s="66"/>
      <c r="WDX189" s="66"/>
      <c r="WDY189" s="66"/>
      <c r="WDZ189" s="66"/>
      <c r="WEA189" s="66"/>
      <c r="WEB189" s="66"/>
      <c r="WEC189" s="66"/>
      <c r="WED189" s="66"/>
      <c r="WEE189" s="66"/>
      <c r="WEF189" s="66"/>
      <c r="WEG189" s="66"/>
      <c r="WEH189" s="66"/>
      <c r="WEI189" s="66"/>
      <c r="WEJ189" s="66"/>
      <c r="WEK189" s="66"/>
      <c r="WEL189" s="66"/>
      <c r="WEM189" s="66"/>
      <c r="WEN189" s="66"/>
      <c r="WEO189" s="66"/>
      <c r="WEP189" s="66"/>
      <c r="WEQ189" s="66"/>
      <c r="WER189" s="66"/>
      <c r="WES189" s="66"/>
      <c r="WET189" s="66"/>
      <c r="WEU189" s="66"/>
      <c r="WEV189" s="66"/>
      <c r="WEW189" s="66"/>
      <c r="WEX189" s="66"/>
      <c r="WEY189" s="66"/>
      <c r="WEZ189" s="66"/>
      <c r="WFA189" s="66"/>
      <c r="WFB189" s="66"/>
      <c r="WFC189" s="66"/>
      <c r="WFD189" s="66"/>
      <c r="WFE189" s="66"/>
      <c r="WFF189" s="66"/>
      <c r="WFG189" s="66"/>
      <c r="WFH189" s="66"/>
      <c r="WFI189" s="66"/>
      <c r="WFJ189" s="66"/>
      <c r="WFK189" s="66"/>
      <c r="WFL189" s="66"/>
      <c r="WFM189" s="66"/>
      <c r="WFN189" s="66"/>
      <c r="WFO189" s="66"/>
      <c r="WFP189" s="66"/>
      <c r="WFQ189" s="66"/>
      <c r="WFR189" s="66"/>
      <c r="WFS189" s="66"/>
      <c r="WFT189" s="66"/>
      <c r="WFU189" s="66"/>
      <c r="WFV189" s="66"/>
      <c r="WFW189" s="66"/>
      <c r="WFX189" s="66"/>
      <c r="WFY189" s="66"/>
      <c r="WFZ189" s="66"/>
      <c r="WGA189" s="66"/>
      <c r="WGB189" s="66"/>
      <c r="WGC189" s="66"/>
      <c r="WGD189" s="66"/>
      <c r="WGE189" s="66"/>
      <c r="WGF189" s="66"/>
      <c r="WGG189" s="66"/>
      <c r="WGH189" s="66"/>
      <c r="WGI189" s="66"/>
      <c r="WGJ189" s="66"/>
      <c r="WGK189" s="66"/>
      <c r="WGL189" s="66"/>
      <c r="WGM189" s="66"/>
      <c r="WGN189" s="66"/>
      <c r="WGO189" s="66"/>
      <c r="WGP189" s="66"/>
      <c r="WGQ189" s="66"/>
      <c r="WGR189" s="66"/>
      <c r="WGS189" s="66"/>
      <c r="WGT189" s="66"/>
      <c r="WGU189" s="66"/>
      <c r="WGV189" s="66"/>
      <c r="WGW189" s="66"/>
      <c r="WGX189" s="66"/>
      <c r="WGY189" s="66"/>
      <c r="WGZ189" s="66"/>
      <c r="WHA189" s="66"/>
      <c r="WHB189" s="66"/>
      <c r="WHC189" s="66"/>
      <c r="WHD189" s="66"/>
      <c r="WHE189" s="66"/>
      <c r="WHF189" s="66"/>
      <c r="WHG189" s="66"/>
      <c r="WHH189" s="66"/>
      <c r="WHI189" s="66"/>
      <c r="WHJ189" s="66"/>
      <c r="WHK189" s="66"/>
      <c r="WHL189" s="66"/>
      <c r="WHM189" s="66"/>
      <c r="WHN189" s="66"/>
      <c r="WHO189" s="66"/>
      <c r="WHP189" s="66"/>
      <c r="WHQ189" s="66"/>
      <c r="WHR189" s="66"/>
      <c r="WHS189" s="66"/>
      <c r="WHT189" s="66"/>
      <c r="WHU189" s="66"/>
      <c r="WHV189" s="66"/>
      <c r="WHW189" s="66"/>
      <c r="WHX189" s="66"/>
      <c r="WHY189" s="66"/>
      <c r="WHZ189" s="66"/>
      <c r="WIA189" s="66"/>
      <c r="WIB189" s="66"/>
      <c r="WIC189" s="66"/>
      <c r="WID189" s="66"/>
      <c r="WIE189" s="66"/>
      <c r="WIF189" s="66"/>
      <c r="WIG189" s="66"/>
      <c r="WIH189" s="66"/>
      <c r="WII189" s="66"/>
      <c r="WIJ189" s="66"/>
      <c r="WIK189" s="66"/>
      <c r="WIL189" s="66"/>
      <c r="WIM189" s="66"/>
      <c r="WIN189" s="66"/>
      <c r="WIO189" s="66"/>
      <c r="WIP189" s="66"/>
      <c r="WIQ189" s="66"/>
      <c r="WIR189" s="66"/>
      <c r="WIS189" s="66"/>
      <c r="WIT189" s="66"/>
      <c r="WIU189" s="66"/>
      <c r="WIV189" s="66"/>
      <c r="WIW189" s="66"/>
      <c r="WIX189" s="66"/>
      <c r="WIY189" s="66"/>
      <c r="WIZ189" s="66"/>
      <c r="WJA189" s="66"/>
      <c r="WJB189" s="66"/>
      <c r="WJC189" s="66"/>
      <c r="WJD189" s="66"/>
      <c r="WJE189" s="66"/>
      <c r="WJF189" s="66"/>
      <c r="WJG189" s="66"/>
      <c r="WJH189" s="66"/>
      <c r="WJI189" s="66"/>
      <c r="WJJ189" s="66"/>
      <c r="WJK189" s="66"/>
      <c r="WJL189" s="66"/>
      <c r="WJM189" s="66"/>
      <c r="WJN189" s="66"/>
      <c r="WJO189" s="66"/>
      <c r="WJP189" s="66"/>
      <c r="WJQ189" s="66"/>
      <c r="WJR189" s="66"/>
      <c r="WJS189" s="66"/>
      <c r="WJT189" s="66"/>
      <c r="WJU189" s="66"/>
      <c r="WJV189" s="66"/>
      <c r="WJW189" s="66"/>
      <c r="WJX189" s="66"/>
      <c r="WJY189" s="66"/>
      <c r="WJZ189" s="66"/>
      <c r="WKA189" s="66"/>
      <c r="WKB189" s="66"/>
      <c r="WKC189" s="66"/>
      <c r="WKD189" s="66"/>
      <c r="WKE189" s="66"/>
      <c r="WKF189" s="66"/>
      <c r="WKG189" s="66"/>
      <c r="WKH189" s="66"/>
      <c r="WKI189" s="66"/>
      <c r="WKJ189" s="66"/>
      <c r="WKK189" s="66"/>
      <c r="WKL189" s="66"/>
      <c r="WKM189" s="66"/>
      <c r="WKN189" s="66"/>
      <c r="WKO189" s="66"/>
      <c r="WKP189" s="66"/>
      <c r="WKQ189" s="66"/>
      <c r="WKR189" s="66"/>
      <c r="WKS189" s="66"/>
      <c r="WKT189" s="66"/>
      <c r="WKU189" s="66"/>
      <c r="WKV189" s="66"/>
      <c r="WKW189" s="66"/>
      <c r="WKX189" s="66"/>
      <c r="WKY189" s="66"/>
      <c r="WKZ189" s="66"/>
      <c r="WLA189" s="66"/>
      <c r="WLB189" s="66"/>
      <c r="WLC189" s="66"/>
      <c r="WLD189" s="66"/>
      <c r="WLE189" s="66"/>
      <c r="WLF189" s="66"/>
      <c r="WLG189" s="66"/>
      <c r="WLH189" s="66"/>
      <c r="WLI189" s="66"/>
      <c r="WLJ189" s="66"/>
      <c r="WLK189" s="66"/>
      <c r="WLL189" s="66"/>
      <c r="WLM189" s="66"/>
      <c r="WLN189" s="66"/>
      <c r="WLO189" s="66"/>
      <c r="WLP189" s="66"/>
      <c r="WLQ189" s="66"/>
      <c r="WLR189" s="66"/>
      <c r="WLS189" s="66"/>
      <c r="WLT189" s="66"/>
      <c r="WLU189" s="66"/>
      <c r="WLV189" s="66"/>
      <c r="WLW189" s="66"/>
      <c r="WLX189" s="66"/>
      <c r="WLY189" s="66"/>
      <c r="WLZ189" s="66"/>
      <c r="WMA189" s="66"/>
      <c r="WMB189" s="66"/>
      <c r="WMC189" s="66"/>
      <c r="WMD189" s="66"/>
      <c r="WME189" s="66"/>
      <c r="WMF189" s="66"/>
      <c r="WMG189" s="66"/>
      <c r="WMH189" s="66"/>
      <c r="WMI189" s="66"/>
      <c r="WMJ189" s="66"/>
      <c r="WMK189" s="66"/>
      <c r="WML189" s="66"/>
      <c r="WMM189" s="66"/>
      <c r="WMN189" s="66"/>
      <c r="WMO189" s="66"/>
      <c r="WMP189" s="66"/>
      <c r="WMQ189" s="66"/>
      <c r="WMR189" s="66"/>
      <c r="WMS189" s="66"/>
      <c r="WMT189" s="66"/>
      <c r="WMU189" s="66"/>
      <c r="WMV189" s="66"/>
      <c r="WMW189" s="66"/>
      <c r="WMX189" s="66"/>
      <c r="WMY189" s="66"/>
      <c r="WMZ189" s="66"/>
      <c r="WNA189" s="66"/>
      <c r="WNB189" s="66"/>
      <c r="WNC189" s="66"/>
      <c r="WND189" s="66"/>
      <c r="WNE189" s="66"/>
      <c r="WNF189" s="66"/>
      <c r="WNG189" s="66"/>
      <c r="WNH189" s="66"/>
      <c r="WNI189" s="66"/>
      <c r="WNJ189" s="66"/>
      <c r="WNK189" s="66"/>
      <c r="WNL189" s="66"/>
      <c r="WNM189" s="66"/>
      <c r="WNN189" s="66"/>
      <c r="WNO189" s="66"/>
      <c r="WNP189" s="66"/>
      <c r="WNQ189" s="66"/>
      <c r="WNR189" s="66"/>
      <c r="WNS189" s="66"/>
      <c r="WNT189" s="66"/>
      <c r="WNU189" s="66"/>
      <c r="WNV189" s="66"/>
      <c r="WNW189" s="66"/>
      <c r="WNX189" s="66"/>
      <c r="WNY189" s="66"/>
      <c r="WNZ189" s="66"/>
      <c r="WOA189" s="66"/>
      <c r="WOB189" s="66"/>
      <c r="WOC189" s="66"/>
      <c r="WOD189" s="66"/>
      <c r="WOE189" s="66"/>
      <c r="WOF189" s="66"/>
      <c r="WOG189" s="66"/>
      <c r="WOH189" s="66"/>
      <c r="WOI189" s="66"/>
      <c r="WOJ189" s="66"/>
      <c r="WOK189" s="66"/>
      <c r="WOL189" s="66"/>
      <c r="WOM189" s="66"/>
      <c r="WON189" s="66"/>
      <c r="WOO189" s="66"/>
      <c r="WOP189" s="66"/>
      <c r="WOQ189" s="66"/>
      <c r="WOR189" s="66"/>
      <c r="WOS189" s="66"/>
      <c r="WOT189" s="66"/>
      <c r="WOU189" s="66"/>
      <c r="WOV189" s="66"/>
      <c r="WOW189" s="66"/>
      <c r="WOX189" s="66"/>
      <c r="WOY189" s="66"/>
      <c r="WOZ189" s="66"/>
      <c r="WPA189" s="66"/>
      <c r="WPB189" s="66"/>
      <c r="WPC189" s="66"/>
      <c r="WPD189" s="66"/>
      <c r="WPE189" s="66"/>
      <c r="WPF189" s="66"/>
      <c r="WPG189" s="66"/>
      <c r="WPH189" s="66"/>
      <c r="WPI189" s="66"/>
      <c r="WPJ189" s="66"/>
      <c r="WPK189" s="66"/>
      <c r="WPL189" s="66"/>
      <c r="WPM189" s="66"/>
      <c r="WPN189" s="66"/>
      <c r="WPO189" s="66"/>
      <c r="WPP189" s="66"/>
      <c r="WPQ189" s="66"/>
      <c r="WPR189" s="66"/>
      <c r="WPS189" s="66"/>
      <c r="WPT189" s="66"/>
      <c r="WPU189" s="66"/>
      <c r="WPV189" s="66"/>
      <c r="WPW189" s="66"/>
      <c r="WPX189" s="66"/>
      <c r="WPY189" s="66"/>
      <c r="WPZ189" s="66"/>
      <c r="WQA189" s="66"/>
      <c r="WQB189" s="66"/>
      <c r="WQC189" s="66"/>
      <c r="WQD189" s="66"/>
      <c r="WQE189" s="66"/>
      <c r="WQF189" s="66"/>
      <c r="WQG189" s="66"/>
      <c r="WQH189" s="66"/>
      <c r="WQI189" s="66"/>
      <c r="WQJ189" s="66"/>
      <c r="WQK189" s="66"/>
      <c r="WQL189" s="66"/>
      <c r="WQM189" s="66"/>
      <c r="WQN189" s="66"/>
      <c r="WQO189" s="66"/>
      <c r="WQP189" s="66"/>
      <c r="WQQ189" s="66"/>
      <c r="WQR189" s="66"/>
      <c r="WQS189" s="66"/>
      <c r="WQT189" s="66"/>
      <c r="WQU189" s="66"/>
      <c r="WQV189" s="66"/>
      <c r="WQW189" s="66"/>
      <c r="WQX189" s="66"/>
      <c r="WQY189" s="66"/>
      <c r="WQZ189" s="66"/>
      <c r="WRA189" s="66"/>
      <c r="WRB189" s="66"/>
      <c r="WRC189" s="66"/>
      <c r="WRD189" s="66"/>
      <c r="WRE189" s="66"/>
      <c r="WRF189" s="66"/>
      <c r="WRG189" s="66"/>
      <c r="WRH189" s="66"/>
      <c r="WRI189" s="66"/>
      <c r="WRJ189" s="66"/>
      <c r="WRK189" s="66"/>
      <c r="WRL189" s="66"/>
      <c r="WRM189" s="66"/>
      <c r="WRN189" s="66"/>
      <c r="WRO189" s="66"/>
      <c r="WRP189" s="66"/>
      <c r="WRQ189" s="66"/>
      <c r="WRR189" s="66"/>
      <c r="WRS189" s="66"/>
      <c r="WRT189" s="66"/>
      <c r="WRU189" s="66"/>
      <c r="WRV189" s="66"/>
      <c r="WRW189" s="66"/>
      <c r="WRX189" s="66"/>
      <c r="WRY189" s="66"/>
      <c r="WRZ189" s="66"/>
      <c r="WSA189" s="66"/>
      <c r="WSB189" s="66"/>
      <c r="WSC189" s="66"/>
      <c r="WSD189" s="66"/>
      <c r="WSE189" s="66"/>
      <c r="WSF189" s="66"/>
      <c r="WSG189" s="66"/>
      <c r="WSH189" s="66"/>
      <c r="WSI189" s="66"/>
      <c r="WSJ189" s="66"/>
      <c r="WSK189" s="66"/>
      <c r="WSL189" s="66"/>
      <c r="WSM189" s="66"/>
      <c r="WSN189" s="66"/>
      <c r="WSO189" s="66"/>
      <c r="WSP189" s="66"/>
      <c r="WSQ189" s="66"/>
      <c r="WSR189" s="66"/>
      <c r="WSS189" s="66"/>
      <c r="WST189" s="66"/>
      <c r="WSU189" s="66"/>
      <c r="WSV189" s="66"/>
      <c r="WSW189" s="66"/>
      <c r="WSX189" s="66"/>
      <c r="WSY189" s="66"/>
      <c r="WSZ189" s="66"/>
      <c r="WTA189" s="66"/>
      <c r="WTB189" s="66"/>
      <c r="WTC189" s="66"/>
      <c r="WTD189" s="66"/>
      <c r="WTE189" s="66"/>
      <c r="WTF189" s="66"/>
      <c r="WTG189" s="66"/>
      <c r="WTH189" s="66"/>
      <c r="WTI189" s="66"/>
      <c r="WTJ189" s="66"/>
      <c r="WTK189" s="66"/>
      <c r="WTL189" s="66"/>
      <c r="WTM189" s="66"/>
      <c r="WTN189" s="66"/>
      <c r="WTO189" s="66"/>
      <c r="WTP189" s="66"/>
      <c r="WTQ189" s="66"/>
      <c r="WTR189" s="66"/>
      <c r="WTS189" s="66"/>
      <c r="WTT189" s="66"/>
      <c r="WTU189" s="66"/>
      <c r="WTV189" s="66"/>
      <c r="WTW189" s="66"/>
      <c r="WTX189" s="66"/>
      <c r="WTY189" s="66"/>
      <c r="WTZ189" s="66"/>
      <c r="WUA189" s="66"/>
      <c r="WUB189" s="66"/>
      <c r="WUC189" s="66"/>
      <c r="WUD189" s="66"/>
      <c r="WUE189" s="66"/>
      <c r="WUF189" s="66"/>
      <c r="WUG189" s="66"/>
      <c r="WUH189" s="66"/>
      <c r="WUI189" s="66"/>
      <c r="WUJ189" s="66"/>
      <c r="WUK189" s="66"/>
      <c r="WUL189" s="66"/>
      <c r="WUM189" s="66"/>
      <c r="WUN189" s="66"/>
      <c r="WUO189" s="66"/>
      <c r="WUP189" s="66"/>
      <c r="WUQ189" s="66"/>
      <c r="WUR189" s="66"/>
      <c r="WUS189" s="66"/>
      <c r="WUT189" s="66"/>
      <c r="WUU189" s="66"/>
      <c r="WUV189" s="66"/>
      <c r="WUW189" s="66"/>
      <c r="WUX189" s="66"/>
      <c r="WUY189" s="66"/>
      <c r="WUZ189" s="66"/>
      <c r="WVA189" s="66"/>
      <c r="WVB189" s="66"/>
      <c r="WVC189" s="66"/>
      <c r="WVD189" s="66"/>
      <c r="WVE189" s="66"/>
      <c r="WVF189" s="66"/>
      <c r="WVG189" s="66"/>
      <c r="WVH189" s="66"/>
      <c r="WVI189" s="66"/>
      <c r="WVJ189" s="66"/>
      <c r="WVK189" s="66"/>
      <c r="WVL189" s="66"/>
      <c r="WVM189" s="66"/>
      <c r="WVN189" s="66"/>
      <c r="WVO189" s="66"/>
      <c r="WVP189" s="66"/>
      <c r="WVQ189" s="66"/>
      <c r="WVR189" s="66"/>
      <c r="WVS189" s="66"/>
      <c r="WVT189" s="66"/>
      <c r="WVU189" s="66"/>
      <c r="WVV189" s="66"/>
      <c r="WVW189" s="66"/>
      <c r="WVX189" s="66"/>
      <c r="WVY189" s="66"/>
      <c r="WVZ189" s="66"/>
      <c r="WWA189" s="66"/>
      <c r="WWB189" s="66"/>
      <c r="WWC189" s="66"/>
      <c r="WWD189" s="66"/>
      <c r="WWE189" s="66"/>
      <c r="WWF189" s="66"/>
      <c r="WWG189" s="66"/>
      <c r="WWH189" s="66"/>
      <c r="WWI189" s="66"/>
      <c r="WWJ189" s="66"/>
      <c r="WWK189" s="66"/>
      <c r="WWL189" s="66"/>
      <c r="WWM189" s="66"/>
      <c r="WWN189" s="66"/>
      <c r="WWO189" s="66"/>
      <c r="WWP189" s="66"/>
      <c r="WWQ189" s="66"/>
      <c r="WWR189" s="66"/>
      <c r="WWS189" s="66"/>
      <c r="WWT189" s="66"/>
      <c r="WWU189" s="66"/>
      <c r="WWV189" s="66"/>
      <c r="WWW189" s="66"/>
      <c r="WWX189" s="66"/>
      <c r="WWY189" s="66"/>
      <c r="WWZ189" s="66"/>
      <c r="WXA189" s="66"/>
      <c r="WXB189" s="66"/>
      <c r="WXC189" s="66"/>
      <c r="WXD189" s="66"/>
      <c r="WXE189" s="66"/>
      <c r="WXF189" s="66"/>
      <c r="WXG189" s="66"/>
      <c r="WXH189" s="66"/>
      <c r="WXI189" s="66"/>
      <c r="WXJ189" s="66"/>
      <c r="WXK189" s="66"/>
      <c r="WXL189" s="66"/>
      <c r="WXM189" s="66"/>
      <c r="WXN189" s="66"/>
      <c r="WXO189" s="66"/>
      <c r="WXP189" s="66"/>
      <c r="WXQ189" s="66"/>
      <c r="WXR189" s="66"/>
      <c r="WXS189" s="66"/>
      <c r="WXT189" s="66"/>
      <c r="WXU189" s="66"/>
      <c r="WXV189" s="66"/>
      <c r="WXW189" s="66"/>
      <c r="WXX189" s="66"/>
      <c r="WXY189" s="66"/>
      <c r="WXZ189" s="66"/>
      <c r="WYA189" s="66"/>
      <c r="WYB189" s="66"/>
      <c r="WYC189" s="66"/>
      <c r="WYD189" s="66"/>
      <c r="WYE189" s="66"/>
      <c r="WYF189" s="66"/>
      <c r="WYG189" s="66"/>
      <c r="WYH189" s="66"/>
      <c r="WYI189" s="66"/>
      <c r="WYJ189" s="66"/>
      <c r="WYK189" s="66"/>
      <c r="WYL189" s="66"/>
      <c r="WYM189" s="66"/>
      <c r="WYN189" s="66"/>
      <c r="WYO189" s="66"/>
      <c r="WYP189" s="66"/>
      <c r="WYQ189" s="66"/>
      <c r="WYR189" s="66"/>
      <c r="WYS189" s="66"/>
      <c r="WYT189" s="66"/>
      <c r="WYU189" s="66"/>
      <c r="WYV189" s="66"/>
      <c r="WYW189" s="66"/>
      <c r="WYX189" s="66"/>
      <c r="WYY189" s="66"/>
      <c r="WYZ189" s="66"/>
      <c r="WZA189" s="66"/>
      <c r="WZB189" s="66"/>
      <c r="WZC189" s="66"/>
      <c r="WZD189" s="66"/>
      <c r="WZE189" s="66"/>
      <c r="WZF189" s="66"/>
      <c r="WZG189" s="66"/>
      <c r="WZH189" s="66"/>
      <c r="WZI189" s="66"/>
      <c r="WZJ189" s="66"/>
      <c r="WZK189" s="66"/>
      <c r="WZL189" s="66"/>
      <c r="WZM189" s="66"/>
      <c r="WZN189" s="66"/>
      <c r="WZO189" s="66"/>
      <c r="WZP189" s="66"/>
      <c r="WZQ189" s="66"/>
      <c r="WZR189" s="66"/>
      <c r="WZS189" s="66"/>
      <c r="WZT189" s="66"/>
      <c r="WZU189" s="66"/>
      <c r="WZV189" s="66"/>
      <c r="WZW189" s="66"/>
      <c r="WZX189" s="66"/>
      <c r="WZY189" s="66"/>
      <c r="WZZ189" s="66"/>
      <c r="XAA189" s="66"/>
      <c r="XAB189" s="66"/>
      <c r="XAC189" s="66"/>
      <c r="XAD189" s="66"/>
      <c r="XAE189" s="66"/>
      <c r="XAF189" s="66"/>
      <c r="XAG189" s="66"/>
      <c r="XAH189" s="66"/>
      <c r="XAI189" s="66"/>
      <c r="XAJ189" s="66"/>
      <c r="XAK189" s="66"/>
      <c r="XAL189" s="66"/>
      <c r="XAM189" s="66"/>
      <c r="XAN189" s="66"/>
      <c r="XAO189" s="66"/>
      <c r="XAP189" s="66"/>
      <c r="XAQ189" s="66"/>
      <c r="XAR189" s="66"/>
      <c r="XAS189" s="66"/>
      <c r="XAT189" s="66"/>
      <c r="XAU189" s="66"/>
      <c r="XAV189" s="66"/>
      <c r="XAW189" s="66"/>
      <c r="XAX189" s="66"/>
      <c r="XAY189" s="66"/>
      <c r="XAZ189" s="66"/>
      <c r="XBA189" s="66"/>
      <c r="XBB189" s="66"/>
      <c r="XBC189" s="66"/>
      <c r="XBD189" s="66"/>
      <c r="XBE189" s="66"/>
      <c r="XBF189" s="66"/>
      <c r="XBG189" s="66"/>
      <c r="XBH189" s="66"/>
      <c r="XBI189" s="66"/>
      <c r="XBJ189" s="66"/>
      <c r="XBK189" s="66"/>
      <c r="XBL189" s="66"/>
      <c r="XBM189" s="66"/>
      <c r="XBN189" s="66"/>
      <c r="XBO189" s="66"/>
      <c r="XBP189" s="66"/>
      <c r="XBQ189" s="66"/>
      <c r="XBR189" s="66"/>
      <c r="XBS189" s="66"/>
      <c r="XBT189" s="66"/>
      <c r="XBU189" s="66"/>
      <c r="XBV189" s="66"/>
      <c r="XBW189" s="66"/>
      <c r="XBX189" s="66"/>
      <c r="XBY189" s="66"/>
      <c r="XBZ189" s="66"/>
      <c r="XCA189" s="66"/>
      <c r="XCB189" s="66"/>
      <c r="XCC189" s="66"/>
      <c r="XCD189" s="66"/>
      <c r="XCE189" s="66"/>
      <c r="XCF189" s="66"/>
      <c r="XCG189" s="66"/>
      <c r="XCH189" s="66"/>
      <c r="XCI189" s="66"/>
      <c r="XCJ189" s="66"/>
      <c r="XCK189" s="66"/>
      <c r="XCL189" s="66"/>
      <c r="XCM189" s="66"/>
      <c r="XCN189" s="66"/>
      <c r="XCO189" s="66"/>
      <c r="XCP189" s="66"/>
      <c r="XCQ189" s="66"/>
      <c r="XCR189" s="66"/>
      <c r="XCS189" s="66"/>
      <c r="XCT189" s="66"/>
      <c r="XCU189" s="66"/>
      <c r="XCV189" s="66"/>
      <c r="XCW189" s="66"/>
      <c r="XCX189" s="66"/>
      <c r="XCY189" s="66"/>
      <c r="XCZ189" s="66"/>
      <c r="XDA189" s="66"/>
      <c r="XDB189" s="66"/>
      <c r="XDC189" s="66"/>
      <c r="XDD189" s="66"/>
      <c r="XDE189" s="66"/>
      <c r="XDF189" s="66"/>
      <c r="XDG189" s="66"/>
      <c r="XDH189" s="66"/>
      <c r="XDI189" s="66"/>
      <c r="XDJ189" s="66"/>
      <c r="XDK189" s="66"/>
      <c r="XDL189" s="66"/>
      <c r="XDM189" s="66"/>
      <c r="XDN189" s="66"/>
      <c r="XDO189" s="66"/>
      <c r="XDP189" s="66"/>
      <c r="XDQ189" s="66"/>
      <c r="XDR189" s="66"/>
      <c r="XDS189" s="66"/>
      <c r="XDT189" s="66"/>
      <c r="XDU189" s="66"/>
      <c r="XDV189" s="66"/>
      <c r="XDW189" s="66"/>
      <c r="XDX189" s="66"/>
      <c r="XDY189" s="66"/>
      <c r="XDZ189" s="66"/>
      <c r="XEA189" s="66"/>
      <c r="XEB189" s="66"/>
      <c r="XEC189" s="66"/>
      <c r="XED189" s="66"/>
      <c r="XEE189" s="66"/>
      <c r="XEF189" s="66"/>
      <c r="XEG189" s="66"/>
      <c r="XEH189" s="66"/>
      <c r="XEI189" s="66"/>
      <c r="XEJ189" s="66"/>
      <c r="XEK189" s="66"/>
      <c r="XEL189" s="66"/>
      <c r="XEM189" s="66"/>
      <c r="XEN189" s="66"/>
      <c r="XEO189" s="66"/>
      <c r="XEP189" s="66"/>
      <c r="XEQ189" s="66"/>
      <c r="XER189" s="66"/>
      <c r="XES189" s="66"/>
      <c r="XET189" s="66"/>
      <c r="XEU189" s="66"/>
      <c r="XEV189" s="66"/>
      <c r="XEW189" s="66"/>
      <c r="XEX189" s="66"/>
      <c r="XEY189" s="66"/>
      <c r="XEZ189" s="66"/>
      <c r="XFA189" s="66"/>
      <c r="XFB189" s="66"/>
      <c r="XFC189" s="66"/>
      <c r="XFD189" s="66"/>
    </row>
    <row r="190" spans="1:16384" s="156" customFormat="1" x14ac:dyDescent="0.3">
      <c r="A190" s="155" t="s">
        <v>13</v>
      </c>
      <c r="B190" s="155">
        <v>1</v>
      </c>
      <c r="C190" s="157" t="s">
        <v>512</v>
      </c>
      <c r="D190" s="158">
        <v>1.5</v>
      </c>
      <c r="E190" s="157" t="s">
        <v>505</v>
      </c>
      <c r="G190" s="157"/>
      <c r="I190" s="157"/>
      <c r="J190" s="157"/>
      <c r="K190" s="157"/>
      <c r="O190" s="157"/>
      <c r="P190" s="157"/>
      <c r="Q190" s="157"/>
      <c r="S190" s="169"/>
      <c r="T190" s="169"/>
      <c r="U190" s="157"/>
      <c r="V190" s="157"/>
      <c r="W190" s="157"/>
      <c r="X190" s="169"/>
      <c r="Y190" s="169"/>
      <c r="Z190" s="161"/>
      <c r="AA190" s="161"/>
      <c r="AB190" s="157"/>
      <c r="AC190" s="157"/>
      <c r="AD190" s="161"/>
      <c r="AE190" s="170"/>
      <c r="AF190" s="157"/>
      <c r="AG190" s="157"/>
      <c r="AH190" s="170"/>
      <c r="AI190" s="157"/>
      <c r="AJ190" s="170"/>
      <c r="AK190" s="157"/>
      <c r="AL190" s="157"/>
      <c r="AM190" s="161"/>
      <c r="AN190" s="155"/>
      <c r="AO190" s="155"/>
      <c r="AP190" s="157"/>
      <c r="AQ190" s="157"/>
      <c r="AR190" s="155"/>
      <c r="AS190" s="157"/>
      <c r="AT190" s="155"/>
      <c r="AU190" s="157"/>
      <c r="AW190" s="157"/>
      <c r="AZ190" s="157"/>
      <c r="BA190" s="157"/>
      <c r="BE190" s="157"/>
      <c r="BH190" s="157"/>
      <c r="BI190" s="157"/>
      <c r="BL190" s="157"/>
      <c r="BN190" s="157"/>
      <c r="BP190" s="157"/>
      <c r="BS190" s="157"/>
      <c r="BT190" s="157"/>
      <c r="BW190" s="157"/>
      <c r="BX190" s="157"/>
      <c r="BZ190" s="157"/>
      <c r="CC190" s="157"/>
      <c r="CD190" s="157"/>
      <c r="CG190" s="157"/>
      <c r="CK190" s="157"/>
      <c r="CN190" s="157"/>
      <c r="CQ190" s="157"/>
      <c r="CU190" s="157"/>
      <c r="CX190" s="157"/>
    </row>
    <row r="191" spans="1:16384" s="156" customFormat="1" x14ac:dyDescent="0.3">
      <c r="A191" s="155" t="s">
        <v>468</v>
      </c>
      <c r="B191" s="155">
        <v>1</v>
      </c>
      <c r="C191" s="157" t="s">
        <v>228</v>
      </c>
      <c r="D191" s="158">
        <v>340</v>
      </c>
      <c r="E191" s="157" t="s">
        <v>500</v>
      </c>
      <c r="F191" s="158">
        <f>D191/$F$152</f>
        <v>0.15178571428571427</v>
      </c>
      <c r="G191" s="157" t="s">
        <v>120</v>
      </c>
      <c r="I191" s="157"/>
      <c r="J191" s="157"/>
      <c r="K191" s="157"/>
      <c r="O191" s="157"/>
      <c r="P191" s="157"/>
      <c r="Q191" s="157"/>
      <c r="S191" s="169"/>
      <c r="T191" s="169"/>
      <c r="U191" s="157"/>
      <c r="V191" s="157"/>
      <c r="W191" s="157"/>
      <c r="X191" s="169"/>
      <c r="Y191" s="169"/>
      <c r="Z191" s="161"/>
      <c r="AA191" s="161"/>
      <c r="AB191" s="157"/>
      <c r="AC191" s="157"/>
      <c r="AD191" s="161"/>
      <c r="AE191" s="170"/>
      <c r="AF191" s="157"/>
      <c r="AG191" s="157"/>
      <c r="AH191" s="170"/>
      <c r="AI191" s="157"/>
      <c r="AJ191" s="170"/>
      <c r="AK191" s="157"/>
      <c r="AL191" s="157"/>
      <c r="AM191" s="161"/>
      <c r="AN191" s="155"/>
      <c r="AO191" s="155"/>
      <c r="AP191" s="157"/>
      <c r="AQ191" s="157"/>
      <c r="AR191" s="155"/>
      <c r="AS191" s="157"/>
      <c r="AT191" s="155"/>
      <c r="AU191" s="157"/>
      <c r="AW191" s="157"/>
      <c r="AZ191" s="157"/>
      <c r="BA191" s="157"/>
      <c r="BE191" s="157"/>
      <c r="BH191" s="157"/>
      <c r="BI191" s="157"/>
      <c r="BL191" s="157"/>
      <c r="BN191" s="157"/>
      <c r="BP191" s="157"/>
      <c r="BS191" s="157"/>
      <c r="BT191" s="157"/>
      <c r="BW191" s="157"/>
      <c r="BX191" s="157"/>
      <c r="BZ191" s="157"/>
      <c r="CC191" s="157"/>
      <c r="CD191" s="157"/>
      <c r="CG191" s="157"/>
      <c r="CK191" s="157"/>
      <c r="CN191" s="157"/>
      <c r="CQ191" s="157"/>
      <c r="CU191" s="157"/>
      <c r="CX191" s="157"/>
    </row>
    <row r="192" spans="1:16384" s="156" customFormat="1" x14ac:dyDescent="0.3">
      <c r="A192" s="155" t="s">
        <v>566</v>
      </c>
      <c r="B192" s="155">
        <v>1</v>
      </c>
      <c r="C192" s="157" t="s">
        <v>228</v>
      </c>
      <c r="D192" s="158">
        <v>324</v>
      </c>
      <c r="E192" s="157" t="s">
        <v>500</v>
      </c>
      <c r="F192" s="158">
        <f>D192/$F$152</f>
        <v>0.14464285714285716</v>
      </c>
      <c r="G192" s="157" t="s">
        <v>120</v>
      </c>
      <c r="I192" s="157"/>
      <c r="J192" s="157"/>
      <c r="K192" s="157"/>
      <c r="O192" s="157"/>
      <c r="P192" s="157"/>
      <c r="Q192" s="157"/>
      <c r="S192" s="169"/>
      <c r="T192" s="169"/>
      <c r="U192" s="157"/>
      <c r="V192" s="157"/>
      <c r="W192" s="157"/>
      <c r="X192" s="169"/>
      <c r="Y192" s="169"/>
      <c r="Z192" s="161"/>
      <c r="AA192" s="161"/>
      <c r="AB192" s="157"/>
      <c r="AC192" s="157"/>
      <c r="AD192" s="161"/>
      <c r="AE192" s="170"/>
      <c r="AF192" s="157"/>
      <c r="AG192" s="157"/>
      <c r="AH192" s="170"/>
      <c r="AI192" s="157"/>
      <c r="AJ192" s="170"/>
      <c r="AK192" s="157"/>
      <c r="AL192" s="157"/>
      <c r="AM192" s="161"/>
      <c r="AN192" s="155"/>
      <c r="AO192" s="155"/>
      <c r="AP192" s="157"/>
      <c r="AQ192" s="157"/>
      <c r="AR192" s="155"/>
      <c r="AS192" s="157"/>
      <c r="AT192" s="155"/>
      <c r="AU192" s="157"/>
      <c r="AW192" s="157"/>
      <c r="AZ192" s="157"/>
      <c r="BA192" s="157"/>
      <c r="BE192" s="157"/>
      <c r="BH192" s="157"/>
      <c r="BI192" s="157"/>
      <c r="BL192" s="157"/>
      <c r="BN192" s="157"/>
      <c r="BP192" s="157"/>
      <c r="BS192" s="157"/>
      <c r="BT192" s="157"/>
      <c r="BW192" s="157"/>
      <c r="BX192" s="157"/>
      <c r="BZ192" s="157"/>
      <c r="CC192" s="157"/>
      <c r="CD192" s="157"/>
      <c r="CG192" s="157"/>
      <c r="CK192" s="157"/>
      <c r="CN192" s="157"/>
      <c r="CQ192" s="157"/>
      <c r="CU192" s="157"/>
      <c r="CX192" s="157"/>
    </row>
    <row r="193" spans="1:102" s="156" customFormat="1" x14ac:dyDescent="0.3">
      <c r="A193" s="155" t="s">
        <v>622</v>
      </c>
      <c r="B193" s="155">
        <v>1</v>
      </c>
      <c r="C193" s="157" t="s">
        <v>512</v>
      </c>
      <c r="D193" s="158">
        <v>168</v>
      </c>
      <c r="E193" s="157" t="s">
        <v>500</v>
      </c>
      <c r="F193" s="158">
        <f>D193/$F$152</f>
        <v>7.4999999999999997E-2</v>
      </c>
      <c r="G193" s="157" t="s">
        <v>120</v>
      </c>
      <c r="I193" s="157"/>
      <c r="J193" s="157"/>
      <c r="K193" s="157"/>
      <c r="O193" s="157"/>
      <c r="P193" s="157"/>
      <c r="Q193" s="157"/>
      <c r="S193" s="169"/>
      <c r="T193" s="169"/>
      <c r="U193" s="157"/>
      <c r="V193" s="157"/>
      <c r="W193" s="157"/>
      <c r="X193" s="169"/>
      <c r="Y193" s="169"/>
      <c r="Z193" s="161"/>
      <c r="AA193" s="161"/>
      <c r="AB193" s="157"/>
      <c r="AC193" s="157"/>
      <c r="AD193" s="161"/>
      <c r="AE193" s="170"/>
      <c r="AF193" s="157"/>
      <c r="AG193" s="157"/>
      <c r="AH193" s="170"/>
      <c r="AI193" s="157"/>
      <c r="AJ193" s="170"/>
      <c r="AK193" s="157"/>
      <c r="AL193" s="157"/>
      <c r="AM193" s="161"/>
      <c r="AN193" s="155"/>
      <c r="AO193" s="155"/>
      <c r="AP193" s="157"/>
      <c r="AQ193" s="157"/>
      <c r="AR193" s="155"/>
      <c r="AS193" s="157"/>
      <c r="AT193" s="155"/>
      <c r="AU193" s="157"/>
      <c r="AW193" s="157"/>
      <c r="AZ193" s="157"/>
      <c r="BA193" s="157"/>
      <c r="BE193" s="157"/>
      <c r="BH193" s="157"/>
      <c r="BI193" s="157"/>
      <c r="BL193" s="157"/>
      <c r="BN193" s="157"/>
      <c r="BP193" s="157"/>
      <c r="BS193" s="157"/>
      <c r="BT193" s="157"/>
      <c r="BW193" s="157"/>
      <c r="BX193" s="157"/>
      <c r="BZ193" s="157"/>
      <c r="CC193" s="157"/>
      <c r="CD193" s="157"/>
      <c r="CG193" s="157"/>
      <c r="CK193" s="157"/>
      <c r="CN193" s="157"/>
      <c r="CQ193" s="157"/>
      <c r="CU193" s="157"/>
      <c r="CX193" s="157"/>
    </row>
    <row r="194" spans="1:102" s="156" customFormat="1" x14ac:dyDescent="0.3">
      <c r="A194" s="155" t="s">
        <v>623</v>
      </c>
      <c r="B194" s="155">
        <v>1</v>
      </c>
      <c r="C194" s="157" t="s">
        <v>512</v>
      </c>
      <c r="D194" s="158">
        <v>168</v>
      </c>
      <c r="E194" s="157" t="s">
        <v>500</v>
      </c>
      <c r="F194" s="158">
        <f>D194/$F$152</f>
        <v>7.4999999999999997E-2</v>
      </c>
      <c r="G194" s="157" t="s">
        <v>120</v>
      </c>
      <c r="I194" s="157"/>
      <c r="J194" s="157"/>
      <c r="K194" s="157"/>
      <c r="O194" s="157"/>
      <c r="P194" s="157"/>
      <c r="Q194" s="157"/>
      <c r="S194" s="169"/>
      <c r="T194" s="169"/>
      <c r="U194" s="157"/>
      <c r="V194" s="157"/>
      <c r="W194" s="157"/>
      <c r="X194" s="169"/>
      <c r="Y194" s="169"/>
      <c r="Z194" s="161"/>
      <c r="AA194" s="161"/>
      <c r="AB194" s="157"/>
      <c r="AC194" s="157"/>
      <c r="AD194" s="161"/>
      <c r="AE194" s="170"/>
      <c r="AF194" s="157"/>
      <c r="AG194" s="157"/>
      <c r="AH194" s="170"/>
      <c r="AI194" s="157"/>
      <c r="AJ194" s="170"/>
      <c r="AK194" s="157"/>
      <c r="AL194" s="157"/>
      <c r="AM194" s="161"/>
      <c r="AN194" s="155"/>
      <c r="AO194" s="155"/>
      <c r="AP194" s="157"/>
      <c r="AQ194" s="157"/>
      <c r="AR194" s="155"/>
      <c r="AS194" s="157"/>
      <c r="AT194" s="155"/>
      <c r="AU194" s="157"/>
      <c r="AW194" s="157"/>
      <c r="AZ194" s="157"/>
      <c r="BA194" s="157"/>
      <c r="BE194" s="157"/>
      <c r="BH194" s="157"/>
      <c r="BI194" s="157"/>
      <c r="BL194" s="157"/>
      <c r="BN194" s="157"/>
      <c r="BP194" s="157"/>
      <c r="BS194" s="157"/>
      <c r="BT194" s="157"/>
      <c r="BW194" s="157"/>
      <c r="BX194" s="157"/>
      <c r="BZ194" s="157"/>
      <c r="CC194" s="157"/>
      <c r="CD194" s="157"/>
      <c r="CG194" s="157"/>
      <c r="CK194" s="157"/>
      <c r="CN194" s="157"/>
      <c r="CQ194" s="157"/>
      <c r="CU194" s="157"/>
      <c r="CX194" s="157"/>
    </row>
    <row r="195" spans="1:102" s="156" customFormat="1" x14ac:dyDescent="0.3">
      <c r="A195" s="155" t="s">
        <v>520</v>
      </c>
      <c r="B195" s="155">
        <v>1</v>
      </c>
      <c r="C195" s="157" t="s">
        <v>512</v>
      </c>
      <c r="D195" s="158">
        <v>1.5</v>
      </c>
      <c r="E195" s="157" t="s">
        <v>505</v>
      </c>
      <c r="G195" s="157"/>
      <c r="I195" s="157"/>
      <c r="J195" s="157"/>
      <c r="K195" s="157"/>
      <c r="O195" s="157"/>
      <c r="P195" s="157"/>
      <c r="Q195" s="157"/>
      <c r="S195" s="169"/>
      <c r="T195" s="169"/>
      <c r="U195" s="157"/>
      <c r="V195" s="157"/>
      <c r="W195" s="157"/>
      <c r="X195" s="169"/>
      <c r="Y195" s="169"/>
      <c r="Z195" s="161"/>
      <c r="AA195" s="161"/>
      <c r="AB195" s="157"/>
      <c r="AC195" s="157"/>
      <c r="AD195" s="161"/>
      <c r="AE195" s="170"/>
      <c r="AF195" s="157"/>
      <c r="AG195" s="157"/>
      <c r="AH195" s="170"/>
      <c r="AI195" s="157"/>
      <c r="AJ195" s="170"/>
      <c r="AK195" s="157"/>
      <c r="AL195" s="157"/>
      <c r="AM195" s="161"/>
      <c r="AN195" s="155"/>
      <c r="AO195" s="155"/>
      <c r="AP195" s="157"/>
      <c r="AQ195" s="157"/>
      <c r="AR195" s="155"/>
      <c r="AS195" s="157"/>
      <c r="AT195" s="155"/>
      <c r="AU195" s="157"/>
      <c r="AW195" s="157"/>
      <c r="AZ195" s="157"/>
      <c r="BA195" s="157"/>
      <c r="BE195" s="157"/>
      <c r="BH195" s="157"/>
      <c r="BI195" s="157"/>
      <c r="BL195" s="157"/>
      <c r="BN195" s="157"/>
      <c r="BP195" s="157"/>
      <c r="BS195" s="157"/>
      <c r="BT195" s="157"/>
      <c r="BW195" s="157"/>
      <c r="BX195" s="157"/>
      <c r="BZ195" s="157"/>
      <c r="CC195" s="157"/>
      <c r="CD195" s="157"/>
      <c r="CG195" s="157"/>
      <c r="CK195" s="157"/>
      <c r="CN195" s="157"/>
      <c r="CQ195" s="157"/>
      <c r="CU195" s="157"/>
      <c r="CX195" s="157"/>
    </row>
    <row r="196" spans="1:102" s="156" customFormat="1" x14ac:dyDescent="0.3">
      <c r="A196" s="204" t="s">
        <v>236</v>
      </c>
      <c r="B196" s="155">
        <v>1</v>
      </c>
      <c r="C196" s="157" t="s">
        <v>521</v>
      </c>
      <c r="D196" s="158">
        <v>18.559999999999999</v>
      </c>
      <c r="E196" s="157" t="s">
        <v>72</v>
      </c>
      <c r="G196" s="157"/>
      <c r="I196" s="157"/>
      <c r="J196" s="157"/>
      <c r="K196" s="157"/>
      <c r="O196" s="157"/>
      <c r="P196" s="157"/>
      <c r="Q196" s="157"/>
      <c r="S196" s="169"/>
      <c r="T196" s="169"/>
      <c r="U196" s="157"/>
      <c r="V196" s="157"/>
      <c r="W196" s="157"/>
      <c r="X196" s="169"/>
      <c r="Y196" s="169"/>
      <c r="Z196" s="161"/>
      <c r="AA196" s="161"/>
      <c r="AB196" s="157"/>
      <c r="AC196" s="157"/>
      <c r="AD196" s="161"/>
      <c r="AE196" s="170"/>
      <c r="AF196" s="157"/>
      <c r="AG196" s="157"/>
      <c r="AH196" s="170"/>
      <c r="AI196" s="157"/>
      <c r="AJ196" s="170"/>
      <c r="AK196" s="157"/>
      <c r="AL196" s="157"/>
      <c r="AM196" s="161"/>
      <c r="AN196" s="155"/>
      <c r="AO196" s="155"/>
      <c r="AP196" s="157"/>
      <c r="AQ196" s="157"/>
      <c r="AR196" s="155"/>
      <c r="AS196" s="157"/>
      <c r="AT196" s="155"/>
      <c r="AU196" s="157"/>
      <c r="AW196" s="157"/>
      <c r="AZ196" s="157"/>
      <c r="BA196" s="157"/>
      <c r="BE196" s="157"/>
      <c r="BH196" s="157"/>
      <c r="BI196" s="157"/>
      <c r="BL196" s="157"/>
      <c r="BN196" s="157"/>
      <c r="BP196" s="157"/>
      <c r="BS196" s="157"/>
      <c r="BT196" s="157"/>
      <c r="BW196" s="157"/>
      <c r="BX196" s="157"/>
      <c r="BZ196" s="157"/>
      <c r="CC196" s="157"/>
      <c r="CD196" s="157"/>
      <c r="CG196" s="157"/>
      <c r="CK196" s="157"/>
      <c r="CN196" s="157"/>
      <c r="CQ196" s="157"/>
      <c r="CU196" s="157"/>
      <c r="CX196" s="157"/>
    </row>
    <row r="197" spans="1:102" s="156" customFormat="1" x14ac:dyDescent="0.3">
      <c r="A197" s="204"/>
      <c r="B197" s="155">
        <v>1</v>
      </c>
      <c r="C197" s="157" t="s">
        <v>208</v>
      </c>
      <c r="D197" s="158">
        <v>164</v>
      </c>
      <c r="E197" s="157" t="s">
        <v>500</v>
      </c>
      <c r="F197" s="158">
        <f>D197/D145</f>
        <v>1.4642857142857142</v>
      </c>
      <c r="G197" s="157" t="s">
        <v>505</v>
      </c>
      <c r="I197" s="162"/>
      <c r="J197" s="162"/>
      <c r="K197" s="157"/>
      <c r="O197" s="162"/>
      <c r="P197" s="162"/>
      <c r="Q197" s="157"/>
      <c r="S197" s="169"/>
      <c r="T197" s="169"/>
      <c r="U197" s="162"/>
      <c r="V197" s="162"/>
      <c r="W197" s="157"/>
      <c r="X197" s="169"/>
      <c r="Y197" s="169"/>
      <c r="Z197" s="161"/>
      <c r="AA197" s="161"/>
      <c r="AB197" s="157"/>
      <c r="AC197" s="162"/>
      <c r="AD197" s="161"/>
      <c r="AE197" s="170"/>
      <c r="AF197" s="157"/>
      <c r="AG197" s="162"/>
      <c r="AH197" s="170"/>
      <c r="AI197" s="157"/>
      <c r="AJ197" s="170"/>
      <c r="AK197" s="162"/>
      <c r="AL197" s="157"/>
      <c r="AM197" s="161"/>
      <c r="AN197" s="155"/>
      <c r="AO197" s="155"/>
      <c r="AP197" s="157"/>
      <c r="AQ197" s="162"/>
      <c r="AR197" s="155"/>
      <c r="AS197" s="157"/>
      <c r="AT197" s="155"/>
      <c r="AU197" s="162"/>
      <c r="AW197" s="157"/>
      <c r="AZ197" s="162"/>
      <c r="BA197" s="157"/>
      <c r="BE197" s="157"/>
      <c r="BH197" s="162"/>
      <c r="BI197" s="157"/>
      <c r="BL197" s="157"/>
      <c r="BN197" s="162"/>
      <c r="BP197" s="157"/>
      <c r="BS197" s="157"/>
      <c r="BT197" s="162"/>
      <c r="BW197" s="157"/>
      <c r="BX197" s="162"/>
      <c r="BZ197" s="157"/>
      <c r="CC197" s="157"/>
      <c r="CD197" s="162"/>
      <c r="CG197" s="162"/>
      <c r="CK197" s="162"/>
      <c r="CN197" s="162"/>
      <c r="CQ197" s="162"/>
      <c r="CU197" s="162"/>
      <c r="CX197" s="162"/>
    </row>
    <row r="198" spans="1:102" s="156" customFormat="1" x14ac:dyDescent="0.3">
      <c r="A198" s="204" t="s">
        <v>522</v>
      </c>
      <c r="B198" s="155">
        <v>1</v>
      </c>
      <c r="C198" s="157" t="s">
        <v>227</v>
      </c>
      <c r="D198" s="158">
        <v>336</v>
      </c>
      <c r="E198" s="157" t="s">
        <v>500</v>
      </c>
      <c r="F198" s="158">
        <v>3</v>
      </c>
      <c r="G198" s="157" t="s">
        <v>505</v>
      </c>
      <c r="I198" s="157"/>
      <c r="J198" s="157"/>
      <c r="K198" s="157"/>
      <c r="O198" s="157"/>
      <c r="P198" s="157"/>
      <c r="Q198" s="157"/>
      <c r="S198" s="169"/>
      <c r="T198" s="169"/>
      <c r="U198" s="157"/>
      <c r="V198" s="157"/>
      <c r="W198" s="157"/>
      <c r="X198" s="169"/>
      <c r="Y198" s="169"/>
      <c r="Z198" s="161"/>
      <c r="AA198" s="161"/>
      <c r="AB198" s="157"/>
      <c r="AC198" s="157"/>
      <c r="AD198" s="161"/>
      <c r="AE198" s="170"/>
      <c r="AF198" s="157"/>
      <c r="AG198" s="157"/>
      <c r="AH198" s="170"/>
      <c r="AI198" s="157"/>
      <c r="AJ198" s="170"/>
      <c r="AK198" s="157"/>
      <c r="AL198" s="157"/>
      <c r="AM198" s="161"/>
      <c r="AN198" s="155"/>
      <c r="AO198" s="155"/>
      <c r="AP198" s="157"/>
      <c r="AQ198" s="157"/>
      <c r="AR198" s="155"/>
      <c r="AS198" s="157"/>
      <c r="AT198" s="155"/>
      <c r="AU198" s="157"/>
      <c r="AW198" s="157"/>
      <c r="AZ198" s="157"/>
      <c r="BA198" s="157"/>
      <c r="BE198" s="157"/>
      <c r="BH198" s="157"/>
      <c r="BI198" s="157"/>
      <c r="BL198" s="157"/>
      <c r="BN198" s="157"/>
      <c r="BP198" s="157"/>
      <c r="BS198" s="157"/>
      <c r="BT198" s="157"/>
      <c r="BW198" s="157"/>
      <c r="BX198" s="157"/>
      <c r="BZ198" s="157"/>
      <c r="CC198" s="157"/>
      <c r="CD198" s="157"/>
      <c r="CG198" s="157"/>
      <c r="CK198" s="157"/>
      <c r="CN198" s="157"/>
      <c r="CQ198" s="157"/>
      <c r="CU198" s="157"/>
      <c r="CX198" s="157"/>
    </row>
    <row r="199" spans="1:102" s="156" customFormat="1" x14ac:dyDescent="0.3">
      <c r="A199" s="204"/>
      <c r="B199" s="155">
        <v>1</v>
      </c>
      <c r="C199" s="157" t="s">
        <v>523</v>
      </c>
      <c r="D199" s="158">
        <v>240</v>
      </c>
      <c r="E199" s="157" t="s">
        <v>500</v>
      </c>
      <c r="F199" s="158">
        <f>D199/D160</f>
        <v>2.1428571428571428</v>
      </c>
      <c r="G199" s="157" t="s">
        <v>500</v>
      </c>
      <c r="I199" s="157"/>
      <c r="J199" s="157"/>
      <c r="K199" s="157"/>
      <c r="O199" s="157"/>
      <c r="P199" s="157"/>
      <c r="Q199" s="157"/>
      <c r="S199" s="169"/>
      <c r="T199" s="169"/>
      <c r="U199" s="157"/>
      <c r="V199" s="157"/>
      <c r="W199" s="157"/>
      <c r="X199" s="169"/>
      <c r="Y199" s="169"/>
      <c r="Z199" s="161"/>
      <c r="AA199" s="161"/>
      <c r="AB199" s="157"/>
      <c r="AC199" s="157"/>
      <c r="AD199" s="161"/>
      <c r="AE199" s="170"/>
      <c r="AF199" s="157"/>
      <c r="AG199" s="157"/>
      <c r="AH199" s="170"/>
      <c r="AI199" s="157"/>
      <c r="AJ199" s="170"/>
      <c r="AK199" s="157"/>
      <c r="AL199" s="157"/>
      <c r="AM199" s="161"/>
      <c r="AN199" s="155"/>
      <c r="AO199" s="155"/>
      <c r="AP199" s="157"/>
      <c r="AQ199" s="157"/>
      <c r="AR199" s="155"/>
      <c r="AS199" s="157"/>
      <c r="AT199" s="155"/>
      <c r="AU199" s="157"/>
      <c r="AW199" s="157"/>
      <c r="AZ199" s="157"/>
      <c r="BA199" s="157"/>
      <c r="BE199" s="157"/>
      <c r="BH199" s="157"/>
      <c r="BI199" s="157"/>
      <c r="BL199" s="157"/>
      <c r="BN199" s="157"/>
      <c r="BP199" s="157"/>
      <c r="BS199" s="157"/>
      <c r="BT199" s="157"/>
      <c r="BW199" s="157"/>
      <c r="BX199" s="157"/>
      <c r="BZ199" s="157"/>
      <c r="CC199" s="157"/>
      <c r="CD199" s="157"/>
      <c r="CG199" s="157"/>
      <c r="CK199" s="157"/>
      <c r="CN199" s="157"/>
      <c r="CQ199" s="157"/>
      <c r="CU199" s="157"/>
      <c r="CX199" s="157"/>
    </row>
    <row r="200" spans="1:102" s="156" customFormat="1" x14ac:dyDescent="0.3">
      <c r="A200" s="204" t="s">
        <v>206</v>
      </c>
      <c r="B200" s="155">
        <v>1</v>
      </c>
      <c r="C200" s="157" t="s">
        <v>110</v>
      </c>
      <c r="D200" s="158">
        <v>3.40835</v>
      </c>
      <c r="E200" s="157" t="s">
        <v>512</v>
      </c>
      <c r="F200" s="158">
        <f>D200*D201/D160</f>
        <v>5.9646125000000003</v>
      </c>
      <c r="G200" s="157" t="s">
        <v>505</v>
      </c>
      <c r="H200" s="158">
        <f>F200/$D$152</f>
        <v>0.29823062500000003</v>
      </c>
      <c r="I200" s="157" t="s">
        <v>120</v>
      </c>
      <c r="J200" s="157"/>
      <c r="K200" s="157"/>
      <c r="O200" s="157"/>
      <c r="P200" s="157"/>
      <c r="Q200" s="157"/>
      <c r="S200" s="169"/>
      <c r="T200" s="169"/>
      <c r="U200" s="157"/>
      <c r="V200" s="157"/>
      <c r="W200" s="157"/>
      <c r="X200" s="169"/>
      <c r="Y200" s="169"/>
      <c r="Z200" s="161"/>
      <c r="AA200" s="161"/>
      <c r="AB200" s="157"/>
      <c r="AC200" s="157"/>
      <c r="AD200" s="161"/>
      <c r="AE200" s="170"/>
      <c r="AF200" s="157"/>
      <c r="AG200" s="157"/>
      <c r="AH200" s="170"/>
      <c r="AI200" s="157"/>
      <c r="AJ200" s="170"/>
      <c r="AK200" s="157"/>
      <c r="AL200" s="157"/>
      <c r="AM200" s="161"/>
      <c r="AN200" s="155"/>
      <c r="AO200" s="155"/>
      <c r="AP200" s="157"/>
      <c r="AQ200" s="157"/>
      <c r="AR200" s="155"/>
      <c r="AS200" s="157"/>
      <c r="AT200" s="155"/>
      <c r="AU200" s="157"/>
      <c r="AW200" s="157"/>
      <c r="AZ200" s="157"/>
      <c r="BA200" s="157"/>
      <c r="BE200" s="157"/>
      <c r="BH200" s="157"/>
      <c r="BI200" s="157"/>
      <c r="BL200" s="157"/>
      <c r="BN200" s="157"/>
      <c r="BP200" s="157"/>
      <c r="BS200" s="157"/>
      <c r="BT200" s="157"/>
      <c r="BW200" s="157"/>
      <c r="BX200" s="157"/>
      <c r="BZ200" s="157"/>
      <c r="CC200" s="157"/>
      <c r="CD200" s="157"/>
      <c r="CG200" s="157"/>
      <c r="CK200" s="157"/>
      <c r="CN200" s="157"/>
      <c r="CQ200" s="157"/>
      <c r="CU200" s="157"/>
      <c r="CX200" s="157"/>
    </row>
    <row r="201" spans="1:102" s="156" customFormat="1" x14ac:dyDescent="0.3">
      <c r="A201" s="204"/>
      <c r="B201" s="155">
        <v>1</v>
      </c>
      <c r="C201" s="157" t="s">
        <v>512</v>
      </c>
      <c r="D201" s="167">
        <v>196</v>
      </c>
      <c r="E201" s="157" t="s">
        <v>500</v>
      </c>
      <c r="F201" s="158"/>
      <c r="G201" s="155"/>
      <c r="I201" s="157"/>
      <c r="J201" s="157"/>
      <c r="K201" s="157"/>
      <c r="O201" s="157"/>
      <c r="P201" s="157"/>
      <c r="Q201" s="157"/>
      <c r="S201" s="169"/>
      <c r="T201" s="169"/>
      <c r="U201" s="157"/>
      <c r="V201" s="157"/>
      <c r="W201" s="157"/>
      <c r="X201" s="169"/>
      <c r="Y201" s="169"/>
      <c r="Z201" s="161"/>
      <c r="AA201" s="161"/>
      <c r="AB201" s="157"/>
      <c r="AC201" s="157"/>
      <c r="AD201" s="161"/>
      <c r="AE201" s="170"/>
      <c r="AF201" s="157"/>
      <c r="AG201" s="157"/>
      <c r="AH201" s="170"/>
      <c r="AI201" s="157"/>
      <c r="AJ201" s="170"/>
      <c r="AK201" s="157"/>
      <c r="AL201" s="157"/>
      <c r="AM201" s="161"/>
      <c r="AN201" s="155"/>
      <c r="AO201" s="155"/>
      <c r="AP201" s="157"/>
      <c r="AQ201" s="157"/>
      <c r="AR201" s="155"/>
      <c r="AS201" s="157"/>
      <c r="AT201" s="155"/>
      <c r="AU201" s="157"/>
      <c r="AW201" s="157"/>
      <c r="AZ201" s="157"/>
      <c r="BA201" s="157"/>
      <c r="BE201" s="157"/>
      <c r="BH201" s="157"/>
      <c r="BI201" s="157"/>
      <c r="BL201" s="157"/>
      <c r="BN201" s="157"/>
      <c r="BP201" s="157"/>
      <c r="BS201" s="157"/>
      <c r="BT201" s="157"/>
      <c r="BW201" s="157"/>
      <c r="BX201" s="157"/>
      <c r="BZ201" s="157"/>
      <c r="CC201" s="157"/>
      <c r="CD201" s="157"/>
      <c r="CG201" s="157"/>
      <c r="CK201" s="157"/>
      <c r="CN201" s="157"/>
      <c r="CQ201" s="157"/>
      <c r="CU201" s="157"/>
      <c r="CX201" s="157"/>
    </row>
    <row r="202" spans="1:102" s="156" customFormat="1" x14ac:dyDescent="0.3">
      <c r="A202" s="204" t="s">
        <v>133</v>
      </c>
      <c r="B202" s="155">
        <v>1</v>
      </c>
      <c r="C202" s="157" t="s">
        <v>111</v>
      </c>
      <c r="D202" s="167">
        <v>1</v>
      </c>
      <c r="E202" s="157" t="s">
        <v>228</v>
      </c>
      <c r="F202" s="158">
        <f>F203</f>
        <v>3.0446428571428572</v>
      </c>
      <c r="G202" s="157" t="s">
        <v>505</v>
      </c>
      <c r="I202" s="157"/>
      <c r="J202" s="157"/>
      <c r="K202" s="157"/>
      <c r="O202" s="157"/>
      <c r="P202" s="157"/>
      <c r="Q202" s="157"/>
      <c r="S202" s="169"/>
      <c r="T202" s="169"/>
      <c r="U202" s="157"/>
      <c r="V202" s="157"/>
      <c r="W202" s="157"/>
      <c r="X202" s="169"/>
      <c r="Y202" s="169"/>
      <c r="Z202" s="161"/>
      <c r="AA202" s="161"/>
      <c r="AB202" s="157"/>
      <c r="AC202" s="157"/>
      <c r="AD202" s="161"/>
      <c r="AE202" s="170"/>
      <c r="AF202" s="157"/>
      <c r="AG202" s="157"/>
      <c r="AH202" s="170"/>
      <c r="AI202" s="157"/>
      <c r="AJ202" s="170"/>
      <c r="AK202" s="157"/>
      <c r="AL202" s="157"/>
      <c r="AM202" s="161"/>
      <c r="AN202" s="155"/>
      <c r="AO202" s="155"/>
      <c r="AP202" s="157"/>
      <c r="AQ202" s="157"/>
      <c r="AR202" s="155"/>
      <c r="AS202" s="157"/>
      <c r="AT202" s="155"/>
      <c r="AU202" s="157"/>
      <c r="AW202" s="157"/>
      <c r="AZ202" s="157"/>
      <c r="BA202" s="157"/>
      <c r="BE202" s="157"/>
      <c r="BH202" s="157"/>
      <c r="BI202" s="157"/>
      <c r="BL202" s="157"/>
      <c r="BN202" s="157"/>
      <c r="BP202" s="157"/>
      <c r="BS202" s="157"/>
      <c r="BT202" s="157"/>
      <c r="BW202" s="157"/>
      <c r="BX202" s="157"/>
      <c r="BZ202" s="157"/>
      <c r="CC202" s="157"/>
      <c r="CD202" s="157"/>
      <c r="CG202" s="157"/>
      <c r="CK202" s="157"/>
      <c r="CN202" s="157"/>
      <c r="CQ202" s="157"/>
      <c r="CU202" s="157"/>
      <c r="CX202" s="157"/>
    </row>
    <row r="203" spans="1:102" s="156" customFormat="1" x14ac:dyDescent="0.3">
      <c r="A203" s="204"/>
      <c r="B203" s="155">
        <v>1</v>
      </c>
      <c r="C203" s="157" t="s">
        <v>228</v>
      </c>
      <c r="D203" s="167">
        <f>(355+327)/2</f>
        <v>341</v>
      </c>
      <c r="E203" s="157" t="s">
        <v>500</v>
      </c>
      <c r="F203" s="158">
        <f>D203/D160</f>
        <v>3.0446428571428572</v>
      </c>
      <c r="G203" s="157" t="s">
        <v>505</v>
      </c>
      <c r="I203" s="157"/>
      <c r="J203" s="157"/>
      <c r="K203" s="157"/>
      <c r="O203" s="157"/>
      <c r="P203" s="157"/>
      <c r="Q203" s="157"/>
      <c r="S203" s="169"/>
      <c r="T203" s="169"/>
      <c r="U203" s="157"/>
      <c r="V203" s="157"/>
      <c r="W203" s="157"/>
      <c r="X203" s="169"/>
      <c r="Y203" s="169"/>
      <c r="Z203" s="161"/>
      <c r="AA203" s="161"/>
      <c r="AB203" s="157"/>
      <c r="AC203" s="157"/>
      <c r="AD203" s="161"/>
      <c r="AE203" s="170"/>
      <c r="AF203" s="157"/>
      <c r="AG203" s="157"/>
      <c r="AH203" s="170"/>
      <c r="AI203" s="157"/>
      <c r="AJ203" s="170"/>
      <c r="AK203" s="157"/>
      <c r="AL203" s="157"/>
      <c r="AM203" s="161"/>
      <c r="AN203" s="155"/>
      <c r="AO203" s="155"/>
      <c r="AP203" s="157"/>
      <c r="AQ203" s="157"/>
      <c r="AR203" s="155"/>
      <c r="AS203" s="157"/>
      <c r="AT203" s="155"/>
      <c r="AU203" s="157"/>
      <c r="AW203" s="157"/>
      <c r="AZ203" s="157"/>
      <c r="BA203" s="157"/>
      <c r="BE203" s="157"/>
      <c r="BH203" s="157"/>
      <c r="BI203" s="157"/>
      <c r="BL203" s="157"/>
      <c r="BN203" s="157"/>
      <c r="BP203" s="157"/>
      <c r="BS203" s="157"/>
      <c r="BT203" s="157"/>
      <c r="BW203" s="157"/>
      <c r="BX203" s="157"/>
      <c r="BZ203" s="157"/>
      <c r="CC203" s="157"/>
      <c r="CD203" s="157"/>
      <c r="CG203" s="157"/>
      <c r="CK203" s="157"/>
      <c r="CN203" s="157"/>
      <c r="CQ203" s="157"/>
      <c r="CU203" s="157"/>
      <c r="CX203" s="157"/>
    </row>
    <row r="204" spans="1:102" s="156" customFormat="1" x14ac:dyDescent="0.3">
      <c r="A204" s="204" t="s">
        <v>213</v>
      </c>
      <c r="B204" s="155">
        <v>1</v>
      </c>
      <c r="C204" s="162" t="s">
        <v>209</v>
      </c>
      <c r="D204" s="167">
        <v>140.63</v>
      </c>
      <c r="E204" s="157" t="s">
        <v>500</v>
      </c>
      <c r="F204" s="158">
        <f>D204/D160</f>
        <v>1.255625</v>
      </c>
      <c r="G204" s="157" t="s">
        <v>505</v>
      </c>
      <c r="H204" s="158">
        <f>F204/$D$152</f>
        <v>6.2781249999999997E-2</v>
      </c>
      <c r="I204" s="157" t="s">
        <v>120</v>
      </c>
      <c r="J204" s="157"/>
      <c r="K204" s="157"/>
      <c r="O204" s="157"/>
      <c r="P204" s="157"/>
      <c r="Q204" s="157"/>
      <c r="S204" s="169"/>
      <c r="T204" s="169"/>
      <c r="U204" s="157"/>
      <c r="V204" s="157"/>
      <c r="W204" s="157"/>
      <c r="X204" s="169"/>
      <c r="Y204" s="169"/>
      <c r="Z204" s="161"/>
      <c r="AA204" s="161"/>
      <c r="AB204" s="157"/>
      <c r="AC204" s="157"/>
      <c r="AD204" s="161"/>
      <c r="AE204" s="170"/>
      <c r="AF204" s="157"/>
      <c r="AG204" s="157"/>
      <c r="AH204" s="170"/>
      <c r="AI204" s="157"/>
      <c r="AJ204" s="170"/>
      <c r="AK204" s="157"/>
      <c r="AL204" s="157"/>
      <c r="AM204" s="161"/>
      <c r="AN204" s="155"/>
      <c r="AO204" s="155"/>
      <c r="AP204" s="157"/>
      <c r="AQ204" s="157"/>
      <c r="AR204" s="155"/>
      <c r="AS204" s="157"/>
      <c r="AT204" s="155"/>
      <c r="AU204" s="157"/>
      <c r="AW204" s="157"/>
      <c r="AZ204" s="157"/>
      <c r="BA204" s="157"/>
      <c r="BE204" s="157"/>
      <c r="BH204" s="157"/>
      <c r="BI204" s="157"/>
      <c r="BL204" s="157"/>
      <c r="BN204" s="157"/>
      <c r="BP204" s="157"/>
      <c r="BS204" s="157"/>
      <c r="BT204" s="157"/>
      <c r="BW204" s="157"/>
      <c r="BX204" s="157"/>
      <c r="BZ204" s="157"/>
      <c r="CC204" s="157"/>
      <c r="CD204" s="157"/>
      <c r="CG204" s="157"/>
      <c r="CK204" s="157"/>
      <c r="CN204" s="157"/>
      <c r="CQ204" s="157"/>
      <c r="CU204" s="157"/>
      <c r="CX204" s="157"/>
    </row>
    <row r="205" spans="1:102" s="156" customFormat="1" x14ac:dyDescent="0.3">
      <c r="A205" s="204"/>
      <c r="B205" s="155">
        <v>1</v>
      </c>
      <c r="C205" s="162" t="s">
        <v>524</v>
      </c>
      <c r="D205" s="167">
        <v>0.91576999999999997</v>
      </c>
      <c r="E205" s="157" t="s">
        <v>209</v>
      </c>
      <c r="F205" s="158">
        <f>F204*D205</f>
        <v>1.1498637062499999</v>
      </c>
      <c r="G205" s="157" t="s">
        <v>505</v>
      </c>
      <c r="H205" s="158">
        <f>F205/$D$152</f>
        <v>5.7493185312499993E-2</v>
      </c>
      <c r="I205" s="157" t="s">
        <v>120</v>
      </c>
      <c r="J205" s="157"/>
      <c r="K205" s="157"/>
      <c r="O205" s="157"/>
      <c r="P205" s="157"/>
      <c r="Q205" s="157"/>
      <c r="S205" s="169"/>
      <c r="T205" s="169"/>
      <c r="U205" s="157"/>
      <c r="V205" s="157"/>
      <c r="W205" s="157"/>
      <c r="X205" s="169"/>
      <c r="Y205" s="169"/>
      <c r="Z205" s="161"/>
      <c r="AA205" s="161"/>
      <c r="AB205" s="157"/>
      <c r="AC205" s="157"/>
      <c r="AD205" s="161"/>
      <c r="AE205" s="170"/>
      <c r="AF205" s="157"/>
      <c r="AG205" s="157"/>
      <c r="AH205" s="170"/>
      <c r="AI205" s="157"/>
      <c r="AJ205" s="170"/>
      <c r="AK205" s="157"/>
      <c r="AL205" s="157"/>
      <c r="AM205" s="161"/>
      <c r="AN205" s="155"/>
      <c r="AO205" s="155"/>
      <c r="AP205" s="157"/>
      <c r="AQ205" s="157"/>
      <c r="AR205" s="155"/>
      <c r="AS205" s="157"/>
      <c r="AT205" s="155"/>
      <c r="AU205" s="157"/>
      <c r="AW205" s="157"/>
      <c r="AZ205" s="157"/>
      <c r="BA205" s="157"/>
      <c r="BE205" s="157"/>
      <c r="BH205" s="157"/>
      <c r="BI205" s="157"/>
      <c r="BL205" s="157"/>
      <c r="BN205" s="157"/>
      <c r="BP205" s="157"/>
      <c r="BS205" s="157"/>
      <c r="BT205" s="157"/>
      <c r="BW205" s="157"/>
      <c r="BX205" s="157"/>
      <c r="BZ205" s="157"/>
      <c r="CC205" s="157"/>
      <c r="CD205" s="157"/>
      <c r="CG205" s="157"/>
      <c r="CK205" s="157"/>
      <c r="CN205" s="157"/>
      <c r="CQ205" s="157"/>
      <c r="CU205" s="157"/>
      <c r="CX205" s="157"/>
    </row>
    <row r="206" spans="1:102" s="156" customFormat="1" x14ac:dyDescent="0.3">
      <c r="A206" s="204" t="s">
        <v>484</v>
      </c>
      <c r="B206" s="155">
        <v>1</v>
      </c>
      <c r="C206" s="162" t="s">
        <v>228</v>
      </c>
      <c r="D206" s="167">
        <v>2.37609</v>
      </c>
      <c r="E206" s="162" t="s">
        <v>512</v>
      </c>
      <c r="F206" s="158">
        <f>D206*D207</f>
        <v>4.1366063637000003</v>
      </c>
      <c r="G206" s="157" t="s">
        <v>505</v>
      </c>
      <c r="I206" s="157"/>
      <c r="J206" s="157"/>
      <c r="K206" s="162"/>
      <c r="O206" s="157"/>
      <c r="P206" s="157"/>
      <c r="Q206" s="162"/>
      <c r="S206" s="169"/>
      <c r="T206" s="169"/>
      <c r="U206" s="157"/>
      <c r="V206" s="157"/>
      <c r="W206" s="162"/>
      <c r="X206" s="169"/>
      <c r="Y206" s="169"/>
      <c r="Z206" s="161"/>
      <c r="AA206" s="161"/>
      <c r="AB206" s="162"/>
      <c r="AC206" s="157"/>
      <c r="AD206" s="161"/>
      <c r="AE206" s="170"/>
      <c r="AF206" s="162"/>
      <c r="AG206" s="157"/>
      <c r="AH206" s="170"/>
      <c r="AI206" s="162"/>
      <c r="AJ206" s="170"/>
      <c r="AK206" s="157"/>
      <c r="AL206" s="162"/>
      <c r="AM206" s="161"/>
      <c r="AN206" s="155"/>
      <c r="AO206" s="155"/>
      <c r="AP206" s="162"/>
      <c r="AQ206" s="157"/>
      <c r="AR206" s="155"/>
      <c r="AS206" s="162"/>
      <c r="AT206" s="155"/>
      <c r="AU206" s="157"/>
      <c r="AW206" s="162"/>
      <c r="AZ206" s="157"/>
      <c r="BA206" s="162"/>
      <c r="BE206" s="162"/>
      <c r="BH206" s="157"/>
      <c r="BI206" s="162"/>
      <c r="BL206" s="162"/>
      <c r="BN206" s="157"/>
      <c r="BP206" s="162"/>
      <c r="BS206" s="162"/>
      <c r="BT206" s="157"/>
      <c r="BW206" s="162"/>
      <c r="BX206" s="157"/>
      <c r="BZ206" s="162"/>
      <c r="CC206" s="162"/>
      <c r="CD206" s="157"/>
      <c r="CG206" s="157"/>
      <c r="CK206" s="157"/>
      <c r="CN206" s="157"/>
      <c r="CQ206" s="157"/>
      <c r="CU206" s="157"/>
      <c r="CX206" s="157"/>
    </row>
    <row r="207" spans="1:102" s="156" customFormat="1" x14ac:dyDescent="0.3">
      <c r="A207" s="204"/>
      <c r="B207" s="155">
        <v>1</v>
      </c>
      <c r="C207" s="162" t="s">
        <v>512</v>
      </c>
      <c r="D207" s="167">
        <v>1.7409300000000001</v>
      </c>
      <c r="E207" s="157" t="s">
        <v>505</v>
      </c>
      <c r="F207" s="158">
        <f>D207/$D$152</f>
        <v>8.7046499999999999E-2</v>
      </c>
      <c r="G207" s="157" t="s">
        <v>120</v>
      </c>
      <c r="I207" s="157"/>
      <c r="J207" s="157"/>
      <c r="K207" s="157"/>
      <c r="O207" s="157"/>
      <c r="P207" s="157"/>
      <c r="Q207" s="157"/>
      <c r="S207" s="169"/>
      <c r="T207" s="169"/>
      <c r="U207" s="157"/>
      <c r="V207" s="157"/>
      <c r="W207" s="157"/>
      <c r="X207" s="169"/>
      <c r="Y207" s="169"/>
      <c r="Z207" s="161"/>
      <c r="AA207" s="161"/>
      <c r="AB207" s="157"/>
      <c r="AC207" s="157"/>
      <c r="AD207" s="161"/>
      <c r="AE207" s="170"/>
      <c r="AF207" s="157"/>
      <c r="AG207" s="157"/>
      <c r="AH207" s="170"/>
      <c r="AI207" s="157"/>
      <c r="AJ207" s="170"/>
      <c r="AK207" s="157"/>
      <c r="AL207" s="157"/>
      <c r="AM207" s="161"/>
      <c r="AN207" s="155"/>
      <c r="AO207" s="155"/>
      <c r="AP207" s="157"/>
      <c r="AQ207" s="157"/>
      <c r="AR207" s="155"/>
      <c r="AS207" s="157"/>
      <c r="AT207" s="155"/>
      <c r="AU207" s="157"/>
      <c r="AW207" s="157"/>
      <c r="AZ207" s="157"/>
      <c r="BA207" s="157"/>
      <c r="BE207" s="157"/>
      <c r="BH207" s="157"/>
      <c r="BI207" s="157"/>
      <c r="BL207" s="157"/>
      <c r="BN207" s="157"/>
      <c r="BP207" s="157"/>
      <c r="BS207" s="157"/>
      <c r="BT207" s="157"/>
      <c r="BW207" s="157"/>
      <c r="BX207" s="157"/>
      <c r="BZ207" s="157"/>
      <c r="CC207" s="157"/>
      <c r="CD207" s="157"/>
      <c r="CG207" s="157"/>
      <c r="CK207" s="157"/>
      <c r="CN207" s="157"/>
      <c r="CQ207" s="157"/>
      <c r="CU207" s="157"/>
      <c r="CX207" s="157"/>
    </row>
    <row r="208" spans="1:102" s="156" customFormat="1" x14ac:dyDescent="0.3">
      <c r="A208" s="204" t="s">
        <v>525</v>
      </c>
      <c r="B208" s="155">
        <v>1</v>
      </c>
      <c r="C208" s="162" t="s">
        <v>228</v>
      </c>
      <c r="D208" s="167">
        <v>242</v>
      </c>
      <c r="E208" s="157" t="s">
        <v>500</v>
      </c>
      <c r="F208" s="158">
        <f>D208/D160</f>
        <v>2.1607142857142856</v>
      </c>
      <c r="G208" s="157" t="s">
        <v>505</v>
      </c>
      <c r="I208" s="157"/>
      <c r="J208" s="157"/>
      <c r="K208" s="157"/>
      <c r="O208" s="157"/>
      <c r="P208" s="157"/>
      <c r="Q208" s="157"/>
      <c r="S208" s="169"/>
      <c r="T208" s="169"/>
      <c r="U208" s="157"/>
      <c r="V208" s="157"/>
      <c r="W208" s="157"/>
      <c r="X208" s="169"/>
      <c r="Y208" s="169"/>
      <c r="Z208" s="161"/>
      <c r="AA208" s="161"/>
      <c r="AB208" s="157"/>
      <c r="AC208" s="157"/>
      <c r="AD208" s="161"/>
      <c r="AE208" s="170"/>
      <c r="AF208" s="157"/>
      <c r="AG208" s="157"/>
      <c r="AH208" s="170"/>
      <c r="AI208" s="157"/>
      <c r="AJ208" s="170"/>
      <c r="AK208" s="157"/>
      <c r="AL208" s="157"/>
      <c r="AM208" s="161"/>
      <c r="AN208" s="155"/>
      <c r="AO208" s="155"/>
      <c r="AP208" s="157"/>
      <c r="AQ208" s="157"/>
      <c r="AR208" s="155"/>
      <c r="AS208" s="157"/>
      <c r="AT208" s="155"/>
      <c r="AU208" s="157"/>
      <c r="AW208" s="157"/>
      <c r="AZ208" s="157"/>
      <c r="BA208" s="157"/>
      <c r="BE208" s="157"/>
      <c r="BH208" s="157"/>
      <c r="BI208" s="157"/>
      <c r="BL208" s="157"/>
      <c r="BN208" s="157"/>
      <c r="BP208" s="157"/>
      <c r="BS208" s="157"/>
      <c r="BT208" s="157"/>
      <c r="BW208" s="157"/>
      <c r="BX208" s="157"/>
      <c r="BZ208" s="157"/>
      <c r="CC208" s="157"/>
      <c r="CD208" s="157"/>
      <c r="CG208" s="157"/>
      <c r="CK208" s="157"/>
      <c r="CN208" s="157"/>
      <c r="CQ208" s="157"/>
      <c r="CU208" s="157"/>
      <c r="CX208" s="157"/>
    </row>
    <row r="209" spans="1:102" s="156" customFormat="1" x14ac:dyDescent="0.3">
      <c r="A209" s="204"/>
      <c r="B209" s="155">
        <v>1</v>
      </c>
      <c r="C209" s="162" t="s">
        <v>209</v>
      </c>
      <c r="D209" s="158">
        <f>F211/D210</f>
        <v>4.400227973715972</v>
      </c>
      <c r="E209" s="157" t="s">
        <v>505</v>
      </c>
      <c r="F209" s="158"/>
      <c r="G209" s="157"/>
      <c r="I209" s="157"/>
      <c r="J209" s="157"/>
      <c r="K209" s="157"/>
      <c r="O209" s="157"/>
      <c r="P209" s="157"/>
      <c r="Q209" s="157"/>
      <c r="S209" s="169"/>
      <c r="T209" s="169"/>
      <c r="U209" s="157"/>
      <c r="V209" s="157"/>
      <c r="W209" s="157"/>
      <c r="X209" s="169"/>
      <c r="Y209" s="169"/>
      <c r="Z209" s="161"/>
      <c r="AA209" s="161"/>
      <c r="AB209" s="157"/>
      <c r="AC209" s="157"/>
      <c r="AD209" s="161"/>
      <c r="AE209" s="170"/>
      <c r="AF209" s="157"/>
      <c r="AG209" s="157"/>
      <c r="AH209" s="170"/>
      <c r="AI209" s="157"/>
      <c r="AJ209" s="170"/>
      <c r="AK209" s="157"/>
      <c r="AL209" s="157"/>
      <c r="AM209" s="161"/>
      <c r="AN209" s="155"/>
      <c r="AO209" s="155"/>
      <c r="AP209" s="157"/>
      <c r="AQ209" s="157"/>
      <c r="AR209" s="155"/>
      <c r="AS209" s="157"/>
      <c r="AT209" s="155"/>
      <c r="AU209" s="157"/>
      <c r="AW209" s="157"/>
      <c r="AZ209" s="157"/>
      <c r="BA209" s="157"/>
      <c r="BE209" s="157"/>
      <c r="BH209" s="157"/>
      <c r="BI209" s="157"/>
      <c r="BL209" s="157"/>
      <c r="BN209" s="157"/>
      <c r="BP209" s="157"/>
      <c r="BS209" s="157"/>
      <c r="BT209" s="157"/>
      <c r="BW209" s="157"/>
      <c r="BX209" s="157"/>
      <c r="BZ209" s="157"/>
      <c r="CC209" s="157"/>
      <c r="CD209" s="157"/>
      <c r="CG209" s="157"/>
      <c r="CK209" s="157"/>
      <c r="CN209" s="157"/>
      <c r="CQ209" s="157"/>
      <c r="CU209" s="157"/>
      <c r="CX209" s="157"/>
    </row>
    <row r="210" spans="1:102" s="156" customFormat="1" x14ac:dyDescent="0.3">
      <c r="A210" s="204"/>
      <c r="B210" s="155">
        <v>1</v>
      </c>
      <c r="C210" s="162" t="s">
        <v>526</v>
      </c>
      <c r="D210" s="167">
        <v>0.59655999999999998</v>
      </c>
      <c r="E210" s="157" t="s">
        <v>209</v>
      </c>
      <c r="I210" s="157"/>
      <c r="J210" s="157"/>
      <c r="K210" s="157"/>
      <c r="O210" s="157"/>
      <c r="P210" s="157"/>
      <c r="Q210" s="157"/>
      <c r="S210" s="169"/>
      <c r="T210" s="169"/>
      <c r="U210" s="157"/>
      <c r="V210" s="157"/>
      <c r="W210" s="157"/>
      <c r="X210" s="169"/>
      <c r="Y210" s="169"/>
      <c r="Z210" s="161"/>
      <c r="AA210" s="161"/>
      <c r="AB210" s="157"/>
      <c r="AC210" s="157"/>
      <c r="AD210" s="161"/>
      <c r="AE210" s="170"/>
      <c r="AF210" s="157"/>
      <c r="AG210" s="157"/>
      <c r="AH210" s="170"/>
      <c r="AI210" s="157"/>
      <c r="AJ210" s="170"/>
      <c r="AK210" s="157"/>
      <c r="AL210" s="157"/>
      <c r="AM210" s="161"/>
      <c r="AN210" s="155"/>
      <c r="AO210" s="155"/>
      <c r="AP210" s="157"/>
      <c r="AQ210" s="157"/>
      <c r="AR210" s="155"/>
      <c r="AS210" s="157"/>
      <c r="AT210" s="155"/>
      <c r="AU210" s="157"/>
      <c r="AW210" s="157"/>
      <c r="AZ210" s="157"/>
      <c r="BA210" s="157"/>
      <c r="BE210" s="157"/>
      <c r="BH210" s="157"/>
      <c r="BI210" s="157"/>
      <c r="BL210" s="157"/>
      <c r="BN210" s="157"/>
      <c r="BP210" s="157"/>
      <c r="BS210" s="157"/>
      <c r="BT210" s="157"/>
      <c r="BW210" s="157"/>
      <c r="BX210" s="157"/>
      <c r="BZ210" s="157"/>
      <c r="CC210" s="157"/>
      <c r="CD210" s="157"/>
      <c r="CG210" s="157"/>
      <c r="CK210" s="157"/>
      <c r="CN210" s="157"/>
      <c r="CQ210" s="157"/>
      <c r="CU210" s="157"/>
      <c r="CX210" s="157"/>
    </row>
    <row r="211" spans="1:102" s="156" customFormat="1" x14ac:dyDescent="0.3">
      <c r="A211" s="155" t="s">
        <v>442</v>
      </c>
      <c r="B211" s="155">
        <v>1</v>
      </c>
      <c r="C211" s="162" t="s">
        <v>526</v>
      </c>
      <c r="D211" s="167">
        <v>294</v>
      </c>
      <c r="E211" s="157" t="s">
        <v>500</v>
      </c>
      <c r="F211" s="158">
        <f>D211/D160</f>
        <v>2.625</v>
      </c>
      <c r="G211" s="157" t="s">
        <v>505</v>
      </c>
      <c r="I211" s="157"/>
      <c r="J211" s="157"/>
      <c r="K211" s="157"/>
      <c r="O211" s="157"/>
      <c r="P211" s="157"/>
      <c r="Q211" s="157"/>
      <c r="S211" s="169"/>
      <c r="T211" s="169"/>
      <c r="U211" s="157"/>
      <c r="V211" s="157"/>
      <c r="W211" s="157"/>
      <c r="X211" s="169"/>
      <c r="Y211" s="169"/>
      <c r="Z211" s="161"/>
      <c r="AA211" s="161"/>
      <c r="AB211" s="157"/>
      <c r="AC211" s="157"/>
      <c r="AD211" s="161"/>
      <c r="AE211" s="170"/>
      <c r="AF211" s="157"/>
      <c r="AG211" s="157"/>
      <c r="AH211" s="170"/>
      <c r="AI211" s="157"/>
      <c r="AJ211" s="170"/>
      <c r="AK211" s="157"/>
      <c r="AL211" s="157"/>
      <c r="AM211" s="161"/>
      <c r="AN211" s="155"/>
      <c r="AO211" s="155"/>
      <c r="AP211" s="157"/>
      <c r="AQ211" s="157"/>
      <c r="AR211" s="155"/>
      <c r="AS211" s="157"/>
      <c r="AT211" s="155"/>
      <c r="AU211" s="157"/>
      <c r="AW211" s="157"/>
      <c r="AZ211" s="157"/>
      <c r="BA211" s="157"/>
      <c r="BE211" s="157"/>
      <c r="BH211" s="157"/>
      <c r="BI211" s="157"/>
      <c r="BL211" s="157"/>
      <c r="BN211" s="157"/>
      <c r="BP211" s="157"/>
      <c r="BS211" s="157"/>
      <c r="BT211" s="157"/>
      <c r="BW211" s="157"/>
      <c r="BX211" s="157"/>
      <c r="BZ211" s="157"/>
      <c r="CC211" s="157"/>
      <c r="CD211" s="157"/>
      <c r="CG211" s="157"/>
      <c r="CK211" s="157"/>
      <c r="CN211" s="157"/>
      <c r="CQ211" s="157"/>
      <c r="CU211" s="157"/>
      <c r="CX211" s="157"/>
    </row>
    <row r="212" spans="1:102" s="156" customFormat="1" x14ac:dyDescent="0.3">
      <c r="A212" s="155" t="s">
        <v>562</v>
      </c>
      <c r="B212" s="155">
        <v>1</v>
      </c>
      <c r="C212" s="162" t="s">
        <v>563</v>
      </c>
      <c r="D212" s="167">
        <v>360</v>
      </c>
      <c r="E212" s="157" t="s">
        <v>500</v>
      </c>
      <c r="F212" s="158">
        <f>D212/$D$160</f>
        <v>3.2142857142857144</v>
      </c>
      <c r="G212" s="157" t="s">
        <v>505</v>
      </c>
      <c r="H212" s="158">
        <f>F212/$D$152</f>
        <v>0.16071428571428573</v>
      </c>
      <c r="I212" s="157" t="s">
        <v>120</v>
      </c>
      <c r="J212" s="157"/>
      <c r="K212" s="157"/>
      <c r="O212" s="157"/>
      <c r="P212" s="157"/>
      <c r="Q212" s="157"/>
      <c r="S212" s="169"/>
      <c r="T212" s="169"/>
      <c r="U212" s="157"/>
      <c r="V212" s="157"/>
      <c r="W212" s="157"/>
      <c r="X212" s="169"/>
      <c r="Y212" s="169"/>
      <c r="Z212" s="161"/>
      <c r="AA212" s="161"/>
      <c r="AB212" s="157"/>
      <c r="AC212" s="157"/>
      <c r="AD212" s="161"/>
      <c r="AE212" s="170"/>
      <c r="AF212" s="157"/>
      <c r="AG212" s="157"/>
      <c r="AH212" s="170"/>
      <c r="AI212" s="157"/>
      <c r="AJ212" s="170"/>
      <c r="AK212" s="157"/>
      <c r="AL212" s="157"/>
      <c r="AM212" s="161"/>
      <c r="AN212" s="155"/>
      <c r="AO212" s="155"/>
      <c r="AP212" s="157"/>
      <c r="AQ212" s="157"/>
      <c r="AR212" s="155"/>
      <c r="AS212" s="157"/>
      <c r="AT212" s="155"/>
      <c r="AU212" s="157"/>
      <c r="AW212" s="157"/>
      <c r="AZ212" s="157"/>
      <c r="BA212" s="157"/>
      <c r="BE212" s="157"/>
      <c r="BH212" s="157"/>
      <c r="BI212" s="157"/>
      <c r="BL212" s="157"/>
      <c r="BN212" s="157"/>
      <c r="BP212" s="157"/>
      <c r="BS212" s="157"/>
      <c r="BT212" s="157"/>
      <c r="BW212" s="157"/>
      <c r="BX212" s="157"/>
      <c r="BZ212" s="157"/>
      <c r="CC212" s="157"/>
      <c r="CD212" s="157"/>
      <c r="CG212" s="157"/>
      <c r="CK212" s="157"/>
      <c r="CN212" s="157"/>
      <c r="CQ212" s="157"/>
      <c r="CU212" s="157"/>
      <c r="CX212" s="157"/>
    </row>
    <row r="213" spans="1:102" s="156" customFormat="1" x14ac:dyDescent="0.3">
      <c r="A213" s="155" t="s">
        <v>106</v>
      </c>
      <c r="B213" s="155">
        <v>1</v>
      </c>
      <c r="C213" s="162" t="s">
        <v>209</v>
      </c>
      <c r="D213" s="158">
        <v>0.88400000000000001</v>
      </c>
      <c r="E213" s="157" t="s">
        <v>505</v>
      </c>
      <c r="I213" s="157"/>
      <c r="J213" s="157"/>
      <c r="K213" s="157"/>
      <c r="O213" s="157"/>
      <c r="P213" s="157"/>
      <c r="Q213" s="157"/>
      <c r="S213" s="169"/>
      <c r="T213" s="169"/>
      <c r="U213" s="157"/>
      <c r="V213" s="157"/>
      <c r="W213" s="157"/>
      <c r="X213" s="169"/>
      <c r="Y213" s="169"/>
      <c r="Z213" s="161"/>
      <c r="AA213" s="161"/>
      <c r="AB213" s="157"/>
      <c r="AC213" s="157"/>
      <c r="AD213" s="161"/>
      <c r="AE213" s="170"/>
      <c r="AF213" s="157"/>
      <c r="AG213" s="157"/>
      <c r="AH213" s="170"/>
      <c r="AI213" s="157"/>
      <c r="AJ213" s="170"/>
      <c r="AK213" s="157"/>
      <c r="AL213" s="157"/>
      <c r="AM213" s="161"/>
      <c r="AN213" s="155"/>
      <c r="AO213" s="155"/>
      <c r="AP213" s="157"/>
      <c r="AQ213" s="157"/>
      <c r="AR213" s="155"/>
      <c r="AS213" s="157"/>
      <c r="AT213" s="155"/>
      <c r="AU213" s="157"/>
      <c r="AW213" s="157"/>
      <c r="AZ213" s="157"/>
      <c r="BA213" s="157"/>
      <c r="BE213" s="157"/>
      <c r="BH213" s="157"/>
      <c r="BI213" s="157"/>
      <c r="BL213" s="157"/>
      <c r="BN213" s="157"/>
      <c r="BP213" s="157"/>
      <c r="BS213" s="157"/>
      <c r="BT213" s="157"/>
      <c r="BW213" s="157"/>
      <c r="BX213" s="157"/>
      <c r="BZ213" s="157"/>
      <c r="CC213" s="157"/>
      <c r="CD213" s="157"/>
      <c r="CG213" s="157"/>
      <c r="CK213" s="157"/>
      <c r="CN213" s="157"/>
      <c r="CQ213" s="157"/>
      <c r="CU213" s="157"/>
      <c r="CX213" s="157"/>
    </row>
    <row r="214" spans="1:102" s="156" customFormat="1" x14ac:dyDescent="0.3">
      <c r="A214" s="204" t="s">
        <v>234</v>
      </c>
      <c r="B214" s="155">
        <v>1</v>
      </c>
      <c r="C214" s="162" t="s">
        <v>512</v>
      </c>
      <c r="D214" s="167">
        <v>149</v>
      </c>
      <c r="E214" s="157" t="s">
        <v>500</v>
      </c>
      <c r="F214" s="158">
        <f>D214/D160</f>
        <v>1.3303571428571428</v>
      </c>
      <c r="G214" s="157" t="s">
        <v>505</v>
      </c>
      <c r="I214" s="157"/>
      <c r="J214" s="157"/>
      <c r="K214" s="157"/>
      <c r="O214" s="157"/>
      <c r="P214" s="157"/>
      <c r="Q214" s="157"/>
      <c r="S214" s="169"/>
      <c r="T214" s="169"/>
      <c r="U214" s="157"/>
      <c r="V214" s="157"/>
      <c r="W214" s="157"/>
      <c r="X214" s="169"/>
      <c r="Y214" s="169"/>
      <c r="Z214" s="161"/>
      <c r="AA214" s="161"/>
      <c r="AB214" s="157"/>
      <c r="AC214" s="157"/>
      <c r="AD214" s="161"/>
      <c r="AE214" s="170"/>
      <c r="AF214" s="157"/>
      <c r="AG214" s="157"/>
      <c r="AH214" s="170"/>
      <c r="AI214" s="157"/>
      <c r="AJ214" s="170"/>
      <c r="AK214" s="157"/>
      <c r="AL214" s="157"/>
      <c r="AM214" s="161"/>
      <c r="AN214" s="155"/>
      <c r="AO214" s="155"/>
      <c r="AP214" s="157"/>
      <c r="AQ214" s="157"/>
      <c r="AR214" s="155"/>
      <c r="AS214" s="157"/>
      <c r="AT214" s="155"/>
      <c r="AU214" s="157"/>
      <c r="AW214" s="157"/>
      <c r="AZ214" s="157"/>
      <c r="BA214" s="157"/>
      <c r="BE214" s="157"/>
      <c r="BH214" s="157"/>
      <c r="BI214" s="157"/>
      <c r="BL214" s="157"/>
      <c r="BN214" s="157"/>
      <c r="BP214" s="157"/>
      <c r="BS214" s="157"/>
      <c r="BT214" s="157"/>
      <c r="BW214" s="157"/>
      <c r="BX214" s="157"/>
      <c r="BZ214" s="157"/>
      <c r="CC214" s="157"/>
      <c r="CD214" s="157"/>
      <c r="CG214" s="157"/>
      <c r="CK214" s="157"/>
      <c r="CN214" s="157"/>
      <c r="CQ214" s="157"/>
      <c r="CU214" s="157"/>
      <c r="CX214" s="157"/>
    </row>
    <row r="215" spans="1:102" s="156" customFormat="1" x14ac:dyDescent="0.3">
      <c r="A215" s="204"/>
      <c r="B215" s="155">
        <v>1</v>
      </c>
      <c r="C215" s="162" t="s">
        <v>228</v>
      </c>
      <c r="D215" s="167">
        <v>165</v>
      </c>
      <c r="E215" s="157" t="s">
        <v>500</v>
      </c>
      <c r="F215" s="158">
        <f>D215/D160</f>
        <v>1.4732142857142858</v>
      </c>
      <c r="G215" s="157" t="s">
        <v>505</v>
      </c>
      <c r="H215" s="158">
        <f>F215/$D$152</f>
        <v>7.3660714285714288E-2</v>
      </c>
      <c r="I215" s="157" t="s">
        <v>120</v>
      </c>
      <c r="J215" s="157"/>
      <c r="K215" s="157"/>
      <c r="O215" s="157"/>
      <c r="P215" s="157"/>
      <c r="Q215" s="157"/>
      <c r="S215" s="169"/>
      <c r="T215" s="169"/>
      <c r="U215" s="157"/>
      <c r="V215" s="157"/>
      <c r="W215" s="157"/>
      <c r="X215" s="169"/>
      <c r="Y215" s="169"/>
      <c r="Z215" s="161"/>
      <c r="AA215" s="161"/>
      <c r="AB215" s="157"/>
      <c r="AC215" s="157"/>
      <c r="AD215" s="161"/>
      <c r="AE215" s="170"/>
      <c r="AF215" s="157"/>
      <c r="AG215" s="157"/>
      <c r="AH215" s="170"/>
      <c r="AI215" s="157"/>
      <c r="AJ215" s="170"/>
      <c r="AK215" s="157"/>
      <c r="AL215" s="157"/>
      <c r="AM215" s="161"/>
      <c r="AN215" s="155"/>
      <c r="AO215" s="155"/>
      <c r="AP215" s="157"/>
      <c r="AQ215" s="157"/>
      <c r="AR215" s="155"/>
      <c r="AS215" s="157"/>
      <c r="AT215" s="155"/>
      <c r="AU215" s="157"/>
      <c r="AW215" s="157"/>
      <c r="AZ215" s="157"/>
      <c r="BA215" s="157"/>
      <c r="BE215" s="157"/>
      <c r="BH215" s="157"/>
      <c r="BI215" s="157"/>
      <c r="BL215" s="157"/>
      <c r="BN215" s="157"/>
      <c r="BP215" s="157"/>
      <c r="BS215" s="157"/>
      <c r="BT215" s="157"/>
      <c r="BW215" s="157"/>
      <c r="BX215" s="157"/>
      <c r="BZ215" s="157"/>
      <c r="CC215" s="157"/>
      <c r="CD215" s="157"/>
      <c r="CG215" s="157"/>
      <c r="CK215" s="157"/>
      <c r="CN215" s="157"/>
      <c r="CQ215" s="157"/>
      <c r="CU215" s="157"/>
      <c r="CX215" s="157"/>
    </row>
    <row r="216" spans="1:102" s="156" customFormat="1" x14ac:dyDescent="0.3">
      <c r="A216" s="155" t="s">
        <v>236</v>
      </c>
      <c r="B216" s="155">
        <v>1</v>
      </c>
      <c r="C216" s="162" t="s">
        <v>209</v>
      </c>
      <c r="D216" s="167">
        <v>164</v>
      </c>
      <c r="E216" s="157" t="s">
        <v>500</v>
      </c>
      <c r="F216" s="158">
        <f>D216/D160</f>
        <v>1.4642857142857142</v>
      </c>
      <c r="G216" s="157" t="s">
        <v>505</v>
      </c>
      <c r="I216" s="157"/>
      <c r="J216" s="157"/>
      <c r="K216" s="157"/>
      <c r="O216" s="157"/>
      <c r="P216" s="157"/>
      <c r="Q216" s="157"/>
      <c r="S216" s="169"/>
      <c r="T216" s="169"/>
      <c r="U216" s="157"/>
      <c r="V216" s="157"/>
      <c r="W216" s="157"/>
      <c r="X216" s="169"/>
      <c r="Y216" s="169"/>
      <c r="Z216" s="161"/>
      <c r="AA216" s="161"/>
      <c r="AB216" s="157"/>
      <c r="AC216" s="157"/>
      <c r="AD216" s="161"/>
      <c r="AE216" s="170"/>
      <c r="AF216" s="157"/>
      <c r="AG216" s="157"/>
      <c r="AH216" s="170"/>
      <c r="AI216" s="157"/>
      <c r="AJ216" s="170"/>
      <c r="AK216" s="157"/>
      <c r="AL216" s="157"/>
      <c r="AM216" s="161"/>
      <c r="AN216" s="155"/>
      <c r="AO216" s="155"/>
      <c r="AP216" s="157"/>
      <c r="AQ216" s="157"/>
      <c r="AR216" s="155"/>
      <c r="AS216" s="157"/>
      <c r="AT216" s="155"/>
      <c r="AU216" s="157"/>
      <c r="AW216" s="157"/>
      <c r="AZ216" s="157"/>
      <c r="BA216" s="157"/>
      <c r="BE216" s="157"/>
      <c r="BH216" s="157"/>
      <c r="BI216" s="157"/>
      <c r="BL216" s="157"/>
      <c r="BN216" s="157"/>
      <c r="BP216" s="157"/>
      <c r="BS216" s="157"/>
      <c r="BT216" s="157"/>
      <c r="BW216" s="157"/>
      <c r="BX216" s="157"/>
      <c r="BZ216" s="157"/>
      <c r="CC216" s="157"/>
      <c r="CD216" s="157"/>
      <c r="CG216" s="157"/>
      <c r="CK216" s="157"/>
      <c r="CN216" s="157"/>
      <c r="CQ216" s="157"/>
      <c r="CU216" s="157"/>
      <c r="CX216" s="157"/>
    </row>
    <row r="217" spans="1:102" s="156" customFormat="1" x14ac:dyDescent="0.3">
      <c r="A217" s="204" t="s">
        <v>300</v>
      </c>
      <c r="B217" s="155">
        <v>1</v>
      </c>
      <c r="C217" s="162" t="s">
        <v>526</v>
      </c>
      <c r="D217" s="167">
        <v>2.0271699999999999</v>
      </c>
      <c r="E217" s="157" t="s">
        <v>228</v>
      </c>
      <c r="F217" s="158">
        <f>D218*D217/D160</f>
        <v>6.0815099999999997</v>
      </c>
      <c r="G217" s="157" t="s">
        <v>505</v>
      </c>
      <c r="I217" s="157"/>
      <c r="J217" s="157"/>
      <c r="K217" s="157"/>
      <c r="O217" s="157"/>
      <c r="P217" s="157"/>
      <c r="Q217" s="157"/>
      <c r="S217" s="169"/>
      <c r="T217" s="169"/>
      <c r="U217" s="157"/>
      <c r="V217" s="157"/>
      <c r="W217" s="157"/>
      <c r="X217" s="169"/>
      <c r="Y217" s="169"/>
      <c r="Z217" s="161"/>
      <c r="AA217" s="161"/>
      <c r="AB217" s="157"/>
      <c r="AC217" s="157"/>
      <c r="AD217" s="161"/>
      <c r="AE217" s="170"/>
      <c r="AF217" s="157"/>
      <c r="AG217" s="157"/>
      <c r="AH217" s="170"/>
      <c r="AI217" s="157"/>
      <c r="AJ217" s="170"/>
      <c r="AK217" s="157"/>
      <c r="AL217" s="157"/>
      <c r="AM217" s="161"/>
      <c r="AN217" s="155"/>
      <c r="AO217" s="155"/>
      <c r="AP217" s="157"/>
      <c r="AQ217" s="157"/>
      <c r="AR217" s="155"/>
      <c r="AS217" s="157"/>
      <c r="AT217" s="155"/>
      <c r="AU217" s="157"/>
      <c r="AW217" s="157"/>
      <c r="AZ217" s="157"/>
      <c r="BA217" s="157"/>
      <c r="BE217" s="157"/>
      <c r="BH217" s="157"/>
      <c r="BI217" s="157"/>
      <c r="BL217" s="157"/>
      <c r="BN217" s="157"/>
      <c r="BP217" s="157"/>
      <c r="BS217" s="157"/>
      <c r="BT217" s="157"/>
      <c r="BW217" s="157"/>
      <c r="BX217" s="157"/>
      <c r="BZ217" s="157"/>
      <c r="CC217" s="157"/>
      <c r="CD217" s="157"/>
      <c r="CG217" s="157"/>
      <c r="CK217" s="157"/>
      <c r="CN217" s="157"/>
      <c r="CQ217" s="157"/>
      <c r="CU217" s="157"/>
      <c r="CX217" s="157"/>
    </row>
    <row r="218" spans="1:102" s="156" customFormat="1" x14ac:dyDescent="0.3">
      <c r="A218" s="204"/>
      <c r="B218" s="155">
        <v>1</v>
      </c>
      <c r="C218" s="162" t="s">
        <v>228</v>
      </c>
      <c r="D218" s="167">
        <v>336</v>
      </c>
      <c r="E218" s="157" t="s">
        <v>500</v>
      </c>
      <c r="F218" s="158">
        <f>D218/D160</f>
        <v>3</v>
      </c>
      <c r="G218" s="157" t="s">
        <v>505</v>
      </c>
      <c r="H218" s="158">
        <f>F218/$D$152</f>
        <v>0.15</v>
      </c>
      <c r="I218" s="157" t="s">
        <v>120</v>
      </c>
      <c r="J218" s="157"/>
      <c r="K218" s="157"/>
      <c r="O218" s="157"/>
      <c r="P218" s="157"/>
      <c r="Q218" s="157"/>
      <c r="S218" s="169"/>
      <c r="T218" s="169"/>
      <c r="U218" s="157"/>
      <c r="V218" s="157"/>
      <c r="W218" s="157"/>
      <c r="X218" s="169"/>
      <c r="Y218" s="169"/>
      <c r="Z218" s="161"/>
      <c r="AA218" s="161"/>
      <c r="AB218" s="157"/>
      <c r="AC218" s="157"/>
      <c r="AD218" s="161"/>
      <c r="AE218" s="170"/>
      <c r="AF218" s="157"/>
      <c r="AG218" s="157"/>
      <c r="AH218" s="170"/>
      <c r="AI218" s="157"/>
      <c r="AJ218" s="170"/>
      <c r="AK218" s="157"/>
      <c r="AL218" s="157"/>
      <c r="AM218" s="161"/>
      <c r="AN218" s="155"/>
      <c r="AO218" s="155"/>
      <c r="AP218" s="157"/>
      <c r="AQ218" s="157"/>
      <c r="AR218" s="155"/>
      <c r="AS218" s="157"/>
      <c r="AT218" s="155"/>
      <c r="AU218" s="157"/>
      <c r="AW218" s="157"/>
      <c r="AZ218" s="157"/>
      <c r="BA218" s="157"/>
      <c r="BE218" s="157"/>
      <c r="BH218" s="157"/>
      <c r="BI218" s="157"/>
      <c r="BL218" s="157"/>
      <c r="BN218" s="157"/>
      <c r="BP218" s="157"/>
      <c r="BS218" s="157"/>
      <c r="BT218" s="157"/>
      <c r="BW218" s="157"/>
      <c r="BX218" s="157"/>
      <c r="BZ218" s="157"/>
      <c r="CC218" s="157"/>
      <c r="CD218" s="157"/>
      <c r="CG218" s="157"/>
      <c r="CK218" s="157"/>
      <c r="CN218" s="157"/>
      <c r="CQ218" s="157"/>
      <c r="CU218" s="157"/>
      <c r="CX218" s="157"/>
    </row>
    <row r="219" spans="1:102" s="156" customFormat="1" x14ac:dyDescent="0.3">
      <c r="A219" s="171" t="s">
        <v>527</v>
      </c>
      <c r="B219" s="155">
        <v>1</v>
      </c>
      <c r="C219" s="162" t="s">
        <v>209</v>
      </c>
      <c r="D219" s="167">
        <v>746.66700000000003</v>
      </c>
      <c r="E219" s="157" t="s">
        <v>500</v>
      </c>
      <c r="F219" s="158">
        <f>D219/D160</f>
        <v>6.6666696428571433</v>
      </c>
      <c r="G219" s="157" t="s">
        <v>505</v>
      </c>
      <c r="I219" s="157"/>
      <c r="J219" s="157"/>
      <c r="K219" s="157"/>
      <c r="O219" s="157"/>
      <c r="P219" s="157"/>
      <c r="Q219" s="157"/>
      <c r="S219" s="169"/>
      <c r="T219" s="169"/>
      <c r="U219" s="157"/>
      <c r="V219" s="157"/>
      <c r="W219" s="157"/>
      <c r="X219" s="169"/>
      <c r="Y219" s="169"/>
      <c r="Z219" s="161"/>
      <c r="AA219" s="161"/>
      <c r="AB219" s="157"/>
      <c r="AC219" s="157"/>
      <c r="AD219" s="161"/>
      <c r="AE219" s="170"/>
      <c r="AF219" s="157"/>
      <c r="AG219" s="157"/>
      <c r="AH219" s="170"/>
      <c r="AI219" s="157"/>
      <c r="AJ219" s="170"/>
      <c r="AK219" s="157"/>
      <c r="AL219" s="157"/>
      <c r="AM219" s="161"/>
      <c r="AN219" s="155"/>
      <c r="AO219" s="155"/>
      <c r="AP219" s="157"/>
      <c r="AQ219" s="157"/>
      <c r="AR219" s="155"/>
      <c r="AS219" s="157"/>
      <c r="AT219" s="155"/>
      <c r="AU219" s="157"/>
      <c r="AW219" s="157"/>
      <c r="AZ219" s="157"/>
      <c r="BA219" s="157"/>
      <c r="BE219" s="157"/>
      <c r="BH219" s="157"/>
      <c r="BI219" s="157"/>
      <c r="BL219" s="157"/>
      <c r="BN219" s="157"/>
      <c r="BP219" s="157"/>
      <c r="BS219" s="157"/>
      <c r="BT219" s="157"/>
      <c r="BW219" s="157"/>
      <c r="BX219" s="157"/>
      <c r="BZ219" s="157"/>
      <c r="CC219" s="157"/>
      <c r="CD219" s="157"/>
      <c r="CG219" s="157"/>
      <c r="CK219" s="157"/>
      <c r="CN219" s="157"/>
      <c r="CQ219" s="157"/>
      <c r="CU219" s="157"/>
      <c r="CX219" s="157"/>
    </row>
    <row r="220" spans="1:102" s="156" customFormat="1" x14ac:dyDescent="0.3">
      <c r="A220" s="204" t="s">
        <v>17</v>
      </c>
      <c r="B220" s="155">
        <v>1</v>
      </c>
      <c r="C220" s="162" t="s">
        <v>524</v>
      </c>
      <c r="D220" s="167">
        <v>260</v>
      </c>
      <c r="E220" s="157" t="s">
        <v>500</v>
      </c>
      <c r="F220" s="158">
        <f>D220/D160</f>
        <v>2.3214285714285716</v>
      </c>
      <c r="G220" s="157" t="s">
        <v>505</v>
      </c>
      <c r="I220" s="157"/>
      <c r="J220" s="157"/>
      <c r="K220" s="157"/>
      <c r="O220" s="157"/>
      <c r="P220" s="157"/>
      <c r="Q220" s="157"/>
      <c r="U220" s="157"/>
      <c r="V220" s="157"/>
      <c r="W220" s="157"/>
      <c r="Z220" s="161"/>
      <c r="AA220" s="161"/>
      <c r="AB220" s="157"/>
      <c r="AC220" s="157"/>
      <c r="AD220" s="161"/>
      <c r="AE220" s="155"/>
      <c r="AF220" s="157"/>
      <c r="AG220" s="157"/>
      <c r="AH220" s="155"/>
      <c r="AI220" s="157"/>
      <c r="AJ220" s="155"/>
      <c r="AK220" s="157"/>
      <c r="AL220" s="157"/>
      <c r="AM220" s="161"/>
      <c r="AN220" s="155"/>
      <c r="AO220" s="155"/>
      <c r="AP220" s="157"/>
      <c r="AQ220" s="157"/>
      <c r="AR220" s="155"/>
      <c r="AS220" s="157"/>
      <c r="AT220" s="155"/>
      <c r="AU220" s="157"/>
      <c r="AW220" s="157"/>
      <c r="AZ220" s="157"/>
      <c r="BA220" s="157"/>
      <c r="BE220" s="157"/>
      <c r="BH220" s="157"/>
      <c r="BI220" s="157"/>
      <c r="BL220" s="157"/>
      <c r="BN220" s="157"/>
      <c r="BP220" s="157"/>
      <c r="BS220" s="157"/>
      <c r="BT220" s="157"/>
      <c r="BW220" s="157"/>
      <c r="BX220" s="157"/>
      <c r="BZ220" s="157"/>
      <c r="CC220" s="157"/>
      <c r="CD220" s="157"/>
      <c r="CG220" s="157"/>
      <c r="CK220" s="157"/>
      <c r="CN220" s="157"/>
      <c r="CQ220" s="157"/>
      <c r="CU220" s="157"/>
      <c r="CX220" s="157"/>
    </row>
    <row r="221" spans="1:102" s="156" customFormat="1" x14ac:dyDescent="0.3">
      <c r="A221" s="204"/>
      <c r="B221" s="155">
        <v>1</v>
      </c>
      <c r="C221" s="162" t="s">
        <v>209</v>
      </c>
      <c r="D221" s="167">
        <v>1.5662799999999999</v>
      </c>
      <c r="E221" s="157" t="s">
        <v>505</v>
      </c>
      <c r="F221" s="158"/>
      <c r="G221" s="157"/>
      <c r="I221" s="157"/>
      <c r="J221" s="157"/>
      <c r="K221" s="157"/>
      <c r="O221" s="157"/>
      <c r="P221" s="157"/>
      <c r="Q221" s="157"/>
      <c r="U221" s="157"/>
      <c r="V221" s="157"/>
      <c r="W221" s="157"/>
      <c r="Z221" s="161"/>
      <c r="AA221" s="161"/>
      <c r="AB221" s="157"/>
      <c r="AC221" s="157"/>
      <c r="AD221" s="161"/>
      <c r="AE221" s="155"/>
      <c r="AF221" s="157"/>
      <c r="AG221" s="157"/>
      <c r="AH221" s="155"/>
      <c r="AI221" s="157"/>
      <c r="AJ221" s="155"/>
      <c r="AK221" s="157"/>
      <c r="AL221" s="157"/>
      <c r="AM221" s="161"/>
      <c r="AN221" s="155"/>
      <c r="AO221" s="155"/>
      <c r="AP221" s="157"/>
      <c r="AQ221" s="157"/>
      <c r="AR221" s="155"/>
      <c r="AS221" s="157"/>
      <c r="AT221" s="155"/>
      <c r="AU221" s="157"/>
      <c r="AW221" s="157"/>
      <c r="AZ221" s="157"/>
      <c r="BA221" s="157"/>
      <c r="BE221" s="157"/>
      <c r="BH221" s="157"/>
      <c r="BI221" s="157"/>
      <c r="BL221" s="157"/>
      <c r="BN221" s="157"/>
      <c r="BP221" s="157"/>
      <c r="BS221" s="157"/>
      <c r="BT221" s="157"/>
      <c r="BW221" s="157"/>
      <c r="BX221" s="157"/>
      <c r="BZ221" s="157"/>
      <c r="CC221" s="157"/>
      <c r="CD221" s="157"/>
      <c r="CG221" s="157"/>
      <c r="CK221" s="157"/>
      <c r="CN221" s="157"/>
      <c r="CQ221" s="157"/>
      <c r="CU221" s="157"/>
      <c r="CX221" s="157"/>
    </row>
    <row r="222" spans="1:102" s="156" customFormat="1" x14ac:dyDescent="0.3">
      <c r="A222" s="204"/>
      <c r="B222" s="155">
        <v>1</v>
      </c>
      <c r="C222" s="162" t="s">
        <v>109</v>
      </c>
      <c r="D222" s="167">
        <v>560</v>
      </c>
      <c r="E222" s="157" t="s">
        <v>500</v>
      </c>
      <c r="F222" s="158">
        <f>D222/D160</f>
        <v>5</v>
      </c>
      <c r="G222" s="157" t="s">
        <v>505</v>
      </c>
      <c r="H222" s="161"/>
      <c r="I222" s="157"/>
      <c r="J222" s="157"/>
      <c r="K222" s="157"/>
      <c r="M222" s="161"/>
      <c r="N222" s="161"/>
      <c r="O222" s="157"/>
      <c r="P222" s="157"/>
      <c r="Q222" s="157"/>
      <c r="U222" s="157"/>
      <c r="V222" s="157"/>
      <c r="W222" s="157"/>
      <c r="AB222" s="157"/>
      <c r="AC222" s="157"/>
      <c r="AF222" s="157"/>
      <c r="AG222" s="157"/>
      <c r="AH222" s="155"/>
      <c r="AI222" s="157"/>
      <c r="AK222" s="157"/>
      <c r="AL222" s="157"/>
      <c r="AN222" s="161"/>
      <c r="AO222" s="161"/>
      <c r="AP222" s="157"/>
      <c r="AQ222" s="157"/>
      <c r="AS222" s="157"/>
      <c r="AU222" s="157"/>
      <c r="AW222" s="157"/>
      <c r="AZ222" s="157"/>
      <c r="BA222" s="157"/>
      <c r="BE222" s="157"/>
      <c r="BH222" s="157"/>
      <c r="BI222" s="157"/>
      <c r="BK222" s="161"/>
      <c r="BL222" s="157"/>
      <c r="BN222" s="157"/>
      <c r="BP222" s="157"/>
      <c r="BS222" s="157"/>
      <c r="BT222" s="157"/>
      <c r="BW222" s="157"/>
      <c r="BX222" s="157"/>
      <c r="BZ222" s="157"/>
      <c r="CC222" s="157"/>
      <c r="CD222" s="157"/>
      <c r="CG222" s="157"/>
      <c r="CK222" s="157"/>
      <c r="CN222" s="157"/>
      <c r="CQ222" s="157"/>
      <c r="CU222" s="157"/>
      <c r="CX222" s="157"/>
    </row>
    <row r="223" spans="1:102" s="155" customFormat="1" x14ac:dyDescent="0.3">
      <c r="A223" s="204" t="s">
        <v>361</v>
      </c>
      <c r="B223" s="155">
        <v>1</v>
      </c>
      <c r="C223" s="157" t="s">
        <v>228</v>
      </c>
      <c r="D223" s="172">
        <v>80</v>
      </c>
      <c r="E223" s="157" t="s">
        <v>500</v>
      </c>
      <c r="F223" s="173">
        <f>D223/D224</f>
        <v>0.7142857142857143</v>
      </c>
      <c r="G223" s="157" t="s">
        <v>505</v>
      </c>
      <c r="H223" s="172"/>
      <c r="I223" s="157"/>
      <c r="J223" s="157"/>
      <c r="K223" s="157"/>
      <c r="L223" s="172"/>
      <c r="M223" s="172"/>
      <c r="N223" s="172"/>
      <c r="O223" s="157"/>
      <c r="P223" s="157"/>
      <c r="Q223" s="157"/>
      <c r="R223" s="172"/>
      <c r="S223" s="172"/>
      <c r="U223" s="157"/>
      <c r="V223" s="157"/>
      <c r="W223" s="157"/>
      <c r="AB223" s="157"/>
      <c r="AC223" s="157"/>
      <c r="AF223" s="157"/>
      <c r="AG223" s="157"/>
      <c r="AI223" s="157"/>
      <c r="AK223" s="157"/>
      <c r="AL223" s="157"/>
      <c r="AP223" s="157"/>
      <c r="AQ223" s="157"/>
      <c r="AS223" s="157"/>
      <c r="AU223" s="157"/>
      <c r="AW223" s="157"/>
      <c r="AZ223" s="157"/>
      <c r="BA223" s="157"/>
      <c r="BE223" s="157"/>
      <c r="BH223" s="157"/>
      <c r="BI223" s="157"/>
      <c r="BL223" s="157"/>
      <c r="BN223" s="157"/>
      <c r="BP223" s="157"/>
      <c r="BS223" s="157"/>
      <c r="BT223" s="157"/>
      <c r="BW223" s="157"/>
      <c r="BX223" s="157"/>
      <c r="BZ223" s="157"/>
      <c r="CC223" s="157"/>
      <c r="CD223" s="157"/>
      <c r="CG223" s="157"/>
      <c r="CK223" s="157"/>
      <c r="CN223" s="157"/>
      <c r="CQ223" s="157"/>
      <c r="CU223" s="157"/>
      <c r="CX223" s="157"/>
    </row>
    <row r="224" spans="1:102" s="155" customFormat="1" x14ac:dyDescent="0.3">
      <c r="A224" s="204"/>
      <c r="B224" s="155">
        <v>1</v>
      </c>
      <c r="C224" s="157" t="s">
        <v>505</v>
      </c>
      <c r="D224" s="172">
        <v>112</v>
      </c>
      <c r="E224" s="157" t="s">
        <v>500</v>
      </c>
      <c r="F224" s="172"/>
      <c r="G224" s="172"/>
      <c r="H224" s="172"/>
      <c r="I224" s="157"/>
      <c r="J224" s="157"/>
      <c r="K224" s="157"/>
      <c r="L224" s="172"/>
      <c r="M224" s="172"/>
      <c r="N224" s="172"/>
      <c r="O224" s="157"/>
      <c r="P224" s="157"/>
      <c r="Q224" s="157"/>
      <c r="R224" s="172"/>
      <c r="S224" s="172"/>
      <c r="U224" s="157"/>
      <c r="V224" s="157"/>
      <c r="W224" s="157"/>
      <c r="AB224" s="157"/>
      <c r="AC224" s="157"/>
      <c r="AF224" s="157"/>
      <c r="AG224" s="157"/>
      <c r="AI224" s="157"/>
      <c r="AK224" s="157"/>
      <c r="AL224" s="157"/>
      <c r="AP224" s="157"/>
      <c r="AQ224" s="157"/>
      <c r="AS224" s="157"/>
      <c r="AU224" s="157"/>
      <c r="AW224" s="157"/>
      <c r="AZ224" s="157"/>
      <c r="BA224" s="157"/>
      <c r="BE224" s="157"/>
      <c r="BH224" s="157"/>
      <c r="BI224" s="157"/>
      <c r="BL224" s="157"/>
      <c r="BN224" s="157"/>
      <c r="BP224" s="157"/>
      <c r="BS224" s="157"/>
      <c r="BT224" s="157"/>
      <c r="BW224" s="157"/>
      <c r="BX224" s="157"/>
      <c r="BZ224" s="157"/>
      <c r="CC224" s="157"/>
      <c r="CD224" s="157"/>
      <c r="CG224" s="157"/>
      <c r="CK224" s="157"/>
      <c r="CN224" s="157"/>
      <c r="CQ224" s="157"/>
      <c r="CU224" s="157"/>
      <c r="CX224" s="157"/>
    </row>
    <row r="225" spans="1:102" s="155" customFormat="1" x14ac:dyDescent="0.3">
      <c r="A225" s="171" t="s">
        <v>528</v>
      </c>
      <c r="B225" s="155">
        <v>1</v>
      </c>
      <c r="C225" s="162" t="s">
        <v>228</v>
      </c>
      <c r="D225" s="167">
        <v>336</v>
      </c>
      <c r="E225" s="157" t="s">
        <v>500</v>
      </c>
      <c r="F225" s="158">
        <f>D225/D224</f>
        <v>3</v>
      </c>
      <c r="G225" s="157" t="s">
        <v>505</v>
      </c>
      <c r="H225" s="172"/>
      <c r="I225" s="157"/>
      <c r="J225" s="157"/>
      <c r="K225" s="157"/>
      <c r="L225" s="172"/>
      <c r="M225" s="172"/>
      <c r="N225" s="172"/>
      <c r="O225" s="157"/>
      <c r="P225" s="157"/>
      <c r="Q225" s="157"/>
      <c r="R225" s="172"/>
      <c r="S225" s="172"/>
      <c r="U225" s="157"/>
      <c r="V225" s="157"/>
      <c r="W225" s="157"/>
      <c r="AB225" s="157"/>
      <c r="AC225" s="157"/>
      <c r="AF225" s="157"/>
      <c r="AG225" s="157"/>
      <c r="AI225" s="157"/>
      <c r="AK225" s="157"/>
      <c r="AL225" s="157"/>
      <c r="AP225" s="157"/>
      <c r="AQ225" s="157"/>
      <c r="AS225" s="157"/>
      <c r="AU225" s="157"/>
      <c r="AW225" s="157"/>
      <c r="AZ225" s="157"/>
      <c r="BA225" s="157"/>
      <c r="BE225" s="157"/>
      <c r="BH225" s="157"/>
      <c r="BI225" s="157"/>
      <c r="BL225" s="157"/>
      <c r="BN225" s="157"/>
      <c r="BP225" s="157"/>
      <c r="BS225" s="157"/>
      <c r="BT225" s="157"/>
      <c r="BW225" s="157"/>
      <c r="BX225" s="157"/>
      <c r="BZ225" s="157"/>
      <c r="CC225" s="157"/>
      <c r="CD225" s="157"/>
      <c r="CG225" s="157"/>
      <c r="CK225" s="157"/>
      <c r="CN225" s="157"/>
      <c r="CQ225" s="157"/>
      <c r="CU225" s="157"/>
      <c r="CX225" s="157"/>
    </row>
    <row r="226" spans="1:102" s="155" customFormat="1" x14ac:dyDescent="0.3">
      <c r="A226" s="155" t="s">
        <v>529</v>
      </c>
      <c r="B226" s="155">
        <v>1</v>
      </c>
      <c r="C226" s="162" t="s">
        <v>530</v>
      </c>
      <c r="D226" s="167">
        <v>9</v>
      </c>
      <c r="E226" s="157" t="s">
        <v>72</v>
      </c>
      <c r="F226" s="172"/>
      <c r="G226" s="172"/>
      <c r="H226" s="172"/>
      <c r="I226" s="157"/>
      <c r="J226" s="157"/>
      <c r="K226" s="157"/>
      <c r="L226" s="172"/>
      <c r="M226" s="172"/>
      <c r="N226" s="172"/>
      <c r="O226" s="157"/>
      <c r="P226" s="157"/>
      <c r="Q226" s="157"/>
      <c r="R226" s="172"/>
      <c r="S226" s="172"/>
      <c r="U226" s="157"/>
      <c r="V226" s="157"/>
      <c r="W226" s="157"/>
      <c r="AB226" s="157"/>
      <c r="AC226" s="157"/>
      <c r="AF226" s="157"/>
      <c r="AG226" s="157"/>
      <c r="AI226" s="157"/>
      <c r="AK226" s="157"/>
      <c r="AL226" s="157"/>
      <c r="AP226" s="157"/>
      <c r="AQ226" s="157"/>
      <c r="AS226" s="157"/>
      <c r="AU226" s="157"/>
      <c r="AW226" s="157"/>
      <c r="AZ226" s="157"/>
      <c r="BA226" s="157"/>
      <c r="BE226" s="157"/>
      <c r="BH226" s="157"/>
      <c r="BI226" s="157"/>
      <c r="BL226" s="157"/>
      <c r="BN226" s="157"/>
      <c r="BP226" s="157"/>
      <c r="BS226" s="157"/>
      <c r="BT226" s="157"/>
      <c r="BW226" s="157"/>
      <c r="BX226" s="157"/>
      <c r="BZ226" s="157"/>
      <c r="CC226" s="157"/>
      <c r="CD226" s="157"/>
      <c r="CG226" s="157"/>
      <c r="CK226" s="157"/>
      <c r="CN226" s="157"/>
      <c r="CQ226" s="157"/>
      <c r="CU226" s="157"/>
      <c r="CX226" s="157"/>
    </row>
    <row r="227" spans="1:102" s="155" customFormat="1" x14ac:dyDescent="0.3">
      <c r="A227" s="155" t="s">
        <v>363</v>
      </c>
      <c r="B227" s="155">
        <v>1</v>
      </c>
      <c r="C227" s="162" t="s">
        <v>209</v>
      </c>
      <c r="D227" s="167">
        <f>756/3720</f>
        <v>0.20322580645161289</v>
      </c>
      <c r="E227" s="157" t="s">
        <v>505</v>
      </c>
      <c r="F227" s="172"/>
      <c r="G227" s="172"/>
      <c r="H227" s="172"/>
      <c r="I227" s="157"/>
      <c r="J227" s="157"/>
      <c r="K227" s="157"/>
      <c r="L227" s="172"/>
      <c r="M227" s="172"/>
      <c r="N227" s="172"/>
      <c r="O227" s="157"/>
      <c r="P227" s="157"/>
      <c r="Q227" s="157"/>
      <c r="R227" s="172"/>
      <c r="S227" s="172"/>
      <c r="U227" s="157"/>
      <c r="V227" s="157"/>
      <c r="W227" s="157"/>
      <c r="AB227" s="157"/>
      <c r="AC227" s="157"/>
      <c r="AF227" s="157"/>
      <c r="AG227" s="157"/>
      <c r="AI227" s="157"/>
      <c r="AK227" s="157"/>
      <c r="AL227" s="157"/>
      <c r="AP227" s="157"/>
      <c r="AQ227" s="157"/>
      <c r="AS227" s="157"/>
      <c r="AU227" s="157"/>
      <c r="AW227" s="157"/>
      <c r="AZ227" s="157"/>
      <c r="BA227" s="157"/>
      <c r="BE227" s="157"/>
      <c r="BH227" s="157"/>
      <c r="BI227" s="157"/>
      <c r="BL227" s="157"/>
      <c r="BN227" s="157"/>
      <c r="BP227" s="157"/>
      <c r="BS227" s="157"/>
      <c r="BT227" s="157"/>
      <c r="BW227" s="157"/>
      <c r="BX227" s="157"/>
      <c r="BZ227" s="157"/>
      <c r="CC227" s="157"/>
      <c r="CD227" s="157"/>
      <c r="CG227" s="157"/>
      <c r="CK227" s="157"/>
      <c r="CN227" s="157"/>
      <c r="CQ227" s="157"/>
      <c r="CU227" s="157"/>
      <c r="CX227" s="157"/>
    </row>
    <row r="228" spans="1:102" s="155" customFormat="1" x14ac:dyDescent="0.3">
      <c r="A228" s="155" t="s">
        <v>34</v>
      </c>
      <c r="B228" s="155">
        <v>1</v>
      </c>
      <c r="C228" s="162" t="s">
        <v>512</v>
      </c>
      <c r="D228" s="167">
        <f>600/400</f>
        <v>1.5</v>
      </c>
      <c r="E228" s="157" t="s">
        <v>505</v>
      </c>
      <c r="F228" s="172"/>
      <c r="G228" s="172"/>
      <c r="H228" s="172"/>
      <c r="I228" s="157"/>
      <c r="J228" s="157"/>
      <c r="K228" s="157"/>
      <c r="L228" s="172"/>
      <c r="M228" s="172"/>
      <c r="N228" s="172"/>
      <c r="O228" s="157"/>
      <c r="P228" s="157"/>
      <c r="Q228" s="157"/>
      <c r="R228" s="172"/>
      <c r="S228" s="172"/>
      <c r="U228" s="157"/>
      <c r="V228" s="157"/>
      <c r="W228" s="157"/>
      <c r="AB228" s="157"/>
      <c r="AC228" s="157"/>
      <c r="AF228" s="157"/>
      <c r="AG228" s="157"/>
      <c r="AI228" s="157"/>
      <c r="AK228" s="157"/>
      <c r="AL228" s="157"/>
      <c r="AP228" s="157"/>
      <c r="AQ228" s="157"/>
      <c r="AS228" s="157"/>
      <c r="AU228" s="157"/>
      <c r="AW228" s="157"/>
      <c r="AZ228" s="157"/>
      <c r="BA228" s="157"/>
      <c r="BE228" s="157"/>
      <c r="BH228" s="157"/>
      <c r="BI228" s="157"/>
      <c r="BL228" s="157"/>
      <c r="BN228" s="157"/>
      <c r="BP228" s="157"/>
      <c r="BS228" s="157"/>
      <c r="BT228" s="157"/>
      <c r="BW228" s="157"/>
      <c r="BX228" s="157"/>
      <c r="BZ228" s="157"/>
      <c r="CC228" s="157"/>
      <c r="CD228" s="157"/>
      <c r="CG228" s="157"/>
      <c r="CK228" s="157"/>
      <c r="CN228" s="157"/>
      <c r="CQ228" s="157"/>
      <c r="CU228" s="157"/>
      <c r="CX228" s="157"/>
    </row>
    <row r="229" spans="1:102" s="155" customFormat="1" x14ac:dyDescent="0.3">
      <c r="A229" s="155" t="s">
        <v>531</v>
      </c>
      <c r="B229" s="155">
        <v>1</v>
      </c>
      <c r="C229" s="162" t="s">
        <v>228</v>
      </c>
      <c r="D229" s="167">
        <f>600/400</f>
        <v>1.5</v>
      </c>
      <c r="E229" s="157" t="s">
        <v>505</v>
      </c>
      <c r="F229" s="172"/>
      <c r="G229" s="172"/>
      <c r="H229" s="172"/>
      <c r="I229" s="157"/>
      <c r="J229" s="157"/>
      <c r="K229" s="157"/>
      <c r="L229" s="172"/>
      <c r="M229" s="172"/>
      <c r="N229" s="172"/>
      <c r="O229" s="157"/>
      <c r="P229" s="157"/>
      <c r="Q229" s="157"/>
      <c r="R229" s="172"/>
      <c r="S229" s="172"/>
      <c r="U229" s="157"/>
      <c r="V229" s="157"/>
      <c r="W229" s="157"/>
      <c r="AB229" s="157"/>
      <c r="AC229" s="157"/>
      <c r="AF229" s="157"/>
      <c r="AG229" s="157"/>
      <c r="AI229" s="157"/>
      <c r="AK229" s="157"/>
      <c r="AL229" s="157"/>
      <c r="AP229" s="157"/>
      <c r="AQ229" s="157"/>
      <c r="AS229" s="157"/>
      <c r="AU229" s="157"/>
      <c r="AW229" s="157"/>
      <c r="AZ229" s="157"/>
      <c r="BA229" s="157"/>
      <c r="BE229" s="157"/>
      <c r="BH229" s="157"/>
      <c r="BI229" s="157"/>
      <c r="BL229" s="157"/>
      <c r="BN229" s="157"/>
      <c r="BP229" s="157"/>
      <c r="BS229" s="157"/>
      <c r="BT229" s="157"/>
      <c r="BW229" s="157"/>
      <c r="BX229" s="157"/>
      <c r="BZ229" s="157"/>
      <c r="CC229" s="157"/>
      <c r="CD229" s="157"/>
      <c r="CG229" s="157"/>
      <c r="CK229" s="157"/>
      <c r="CN229" s="157"/>
      <c r="CQ229" s="157"/>
      <c r="CU229" s="157"/>
      <c r="CX229" s="157"/>
    </row>
    <row r="230" spans="1:102" s="155" customFormat="1" x14ac:dyDescent="0.3">
      <c r="A230" s="155" t="s">
        <v>188</v>
      </c>
      <c r="B230" s="155">
        <v>1</v>
      </c>
      <c r="C230" s="162" t="s">
        <v>209</v>
      </c>
      <c r="D230" s="167">
        <f>3600/2400</f>
        <v>1.5</v>
      </c>
      <c r="E230" s="157" t="s">
        <v>505</v>
      </c>
      <c r="F230" s="172"/>
      <c r="G230" s="172"/>
      <c r="H230" s="172"/>
      <c r="I230" s="157"/>
      <c r="J230" s="157"/>
      <c r="K230" s="157"/>
      <c r="L230" s="172"/>
      <c r="M230" s="172"/>
      <c r="N230" s="172"/>
      <c r="O230" s="157"/>
      <c r="P230" s="157"/>
      <c r="Q230" s="157"/>
      <c r="R230" s="172"/>
      <c r="S230" s="172"/>
      <c r="U230" s="157"/>
      <c r="V230" s="157"/>
      <c r="W230" s="157"/>
      <c r="AB230" s="157"/>
      <c r="AC230" s="157"/>
      <c r="AF230" s="157"/>
      <c r="AG230" s="157"/>
      <c r="AI230" s="157"/>
      <c r="AK230" s="157"/>
      <c r="AL230" s="157"/>
      <c r="AP230" s="157"/>
      <c r="AQ230" s="157"/>
      <c r="AS230" s="157"/>
      <c r="AU230" s="157"/>
      <c r="AW230" s="157"/>
      <c r="AZ230" s="157"/>
      <c r="BA230" s="157"/>
      <c r="BE230" s="157"/>
      <c r="BH230" s="157"/>
      <c r="BI230" s="157"/>
      <c r="BL230" s="157"/>
      <c r="BN230" s="157"/>
      <c r="BP230" s="157"/>
      <c r="BS230" s="157"/>
      <c r="BT230" s="157"/>
      <c r="BW230" s="157"/>
      <c r="BX230" s="157"/>
      <c r="BZ230" s="157"/>
      <c r="CC230" s="157"/>
      <c r="CD230" s="157"/>
      <c r="CG230" s="157"/>
      <c r="CK230" s="157"/>
      <c r="CN230" s="157"/>
      <c r="CQ230" s="157"/>
      <c r="CU230" s="157"/>
      <c r="CX230" s="157"/>
    </row>
    <row r="231" spans="1:102" s="156" customFormat="1" x14ac:dyDescent="0.3">
      <c r="A231" s="155" t="s">
        <v>107</v>
      </c>
      <c r="B231" s="155">
        <v>1</v>
      </c>
      <c r="C231" s="162" t="s">
        <v>209</v>
      </c>
      <c r="D231" s="156">
        <v>153.125</v>
      </c>
      <c r="E231" s="157" t="s">
        <v>500</v>
      </c>
      <c r="F231" s="158">
        <f>D231/D160</f>
        <v>1.3671875</v>
      </c>
      <c r="G231" s="157" t="s">
        <v>505</v>
      </c>
      <c r="H231" s="161"/>
      <c r="K231" s="157"/>
      <c r="M231" s="161"/>
      <c r="N231" s="161"/>
      <c r="Q231" s="157"/>
      <c r="W231" s="157"/>
      <c r="AB231" s="157"/>
      <c r="AF231" s="157"/>
      <c r="AH231" s="155"/>
      <c r="AI231" s="157"/>
      <c r="AL231" s="157"/>
      <c r="AN231" s="161"/>
      <c r="AO231" s="161"/>
      <c r="AP231" s="157"/>
      <c r="AS231" s="157"/>
      <c r="AW231" s="157"/>
      <c r="BA231" s="157"/>
      <c r="BE231" s="157"/>
      <c r="BI231" s="157"/>
      <c r="BK231" s="161"/>
      <c r="BL231" s="157"/>
      <c r="BP231" s="157"/>
      <c r="BS231" s="157"/>
      <c r="BW231" s="157"/>
      <c r="BZ231" s="157"/>
      <c r="CC231" s="157"/>
    </row>
    <row r="232" spans="1:102" s="155" customFormat="1" x14ac:dyDescent="0.3">
      <c r="A232" s="204" t="s">
        <v>133</v>
      </c>
      <c r="B232" s="155">
        <v>1</v>
      </c>
      <c r="C232" s="157" t="s">
        <v>111</v>
      </c>
      <c r="D232" s="167">
        <v>1</v>
      </c>
      <c r="E232" s="157" t="s">
        <v>228</v>
      </c>
      <c r="F232" s="158">
        <f>F233</f>
        <v>3.0446428571428572</v>
      </c>
      <c r="G232" s="157" t="s">
        <v>505</v>
      </c>
      <c r="I232" s="156"/>
      <c r="J232" s="156"/>
      <c r="K232" s="157"/>
      <c r="O232" s="156"/>
      <c r="P232" s="156"/>
      <c r="Q232" s="157"/>
      <c r="U232" s="156"/>
      <c r="V232" s="156"/>
      <c r="W232" s="157"/>
      <c r="AB232" s="157"/>
      <c r="AC232" s="156"/>
      <c r="AF232" s="157"/>
      <c r="AG232" s="156"/>
      <c r="AI232" s="157"/>
      <c r="AK232" s="156"/>
      <c r="AL232" s="157"/>
      <c r="AP232" s="157"/>
      <c r="AQ232" s="156"/>
      <c r="AS232" s="157"/>
      <c r="AU232" s="156"/>
      <c r="AW232" s="157"/>
      <c r="AZ232" s="156"/>
      <c r="BA232" s="157"/>
      <c r="BE232" s="157"/>
      <c r="BH232" s="156"/>
      <c r="BI232" s="157"/>
      <c r="BL232" s="157"/>
      <c r="BN232" s="156"/>
      <c r="BP232" s="157"/>
      <c r="BS232" s="157"/>
      <c r="BT232" s="156"/>
      <c r="BW232" s="157"/>
      <c r="BX232" s="156"/>
      <c r="BZ232" s="157"/>
      <c r="CC232" s="157"/>
      <c r="CD232" s="156"/>
      <c r="CG232" s="156"/>
      <c r="CK232" s="156"/>
      <c r="CN232" s="156"/>
      <c r="CQ232" s="156"/>
      <c r="CU232" s="156"/>
      <c r="CX232" s="156"/>
    </row>
    <row r="233" spans="1:102" s="155" customFormat="1" x14ac:dyDescent="0.3">
      <c r="A233" s="204"/>
      <c r="B233" s="155">
        <v>1</v>
      </c>
      <c r="C233" s="157" t="s">
        <v>228</v>
      </c>
      <c r="D233" s="167">
        <f>(355+327)/2</f>
        <v>341</v>
      </c>
      <c r="E233" s="157" t="s">
        <v>500</v>
      </c>
      <c r="F233" s="158">
        <f>D233/D160</f>
        <v>3.0446428571428572</v>
      </c>
      <c r="G233" s="157" t="s">
        <v>505</v>
      </c>
      <c r="H233" s="158">
        <f>F233/$D$152</f>
        <v>0.15223214285714287</v>
      </c>
      <c r="I233" s="157" t="s">
        <v>120</v>
      </c>
      <c r="J233" s="156"/>
      <c r="K233" s="157"/>
      <c r="O233" s="156"/>
      <c r="P233" s="156"/>
      <c r="Q233" s="157"/>
      <c r="U233" s="156"/>
      <c r="V233" s="156"/>
      <c r="W233" s="157"/>
      <c r="AB233" s="157"/>
      <c r="AC233" s="156"/>
      <c r="AF233" s="157"/>
      <c r="AG233" s="156"/>
      <c r="AI233" s="157"/>
      <c r="AK233" s="156"/>
      <c r="AL233" s="157"/>
      <c r="AP233" s="157"/>
      <c r="AQ233" s="156"/>
      <c r="AS233" s="157"/>
      <c r="AU233" s="156"/>
      <c r="AW233" s="157"/>
      <c r="AZ233" s="156"/>
      <c r="BA233" s="157"/>
      <c r="BE233" s="157"/>
      <c r="BH233" s="156"/>
      <c r="BI233" s="157"/>
      <c r="BL233" s="157"/>
      <c r="BN233" s="156"/>
      <c r="BP233" s="157"/>
      <c r="BS233" s="157"/>
      <c r="BT233" s="156"/>
      <c r="BW233" s="157"/>
      <c r="BX233" s="156"/>
      <c r="BZ233" s="157"/>
      <c r="CC233" s="157"/>
      <c r="CD233" s="156"/>
      <c r="CG233" s="156"/>
      <c r="CK233" s="156"/>
      <c r="CN233" s="156"/>
      <c r="CQ233" s="156"/>
      <c r="CU233" s="156"/>
      <c r="CX233" s="156"/>
    </row>
    <row r="234" spans="1:102" s="155" customFormat="1" x14ac:dyDescent="0.3">
      <c r="A234" s="204"/>
      <c r="B234" s="155">
        <v>1</v>
      </c>
      <c r="C234" s="162" t="s">
        <v>87</v>
      </c>
      <c r="D234" s="167">
        <f>(2.2+2.5)/2</f>
        <v>2.35</v>
      </c>
      <c r="E234" s="157" t="s">
        <v>500</v>
      </c>
      <c r="F234" s="158">
        <f>D234/D160</f>
        <v>2.0982142857142859E-2</v>
      </c>
      <c r="G234" s="157" t="s">
        <v>505</v>
      </c>
      <c r="H234" s="158">
        <f>F234/$D$152</f>
        <v>1.0491071428571429E-3</v>
      </c>
      <c r="I234" s="157" t="s">
        <v>120</v>
      </c>
      <c r="J234" s="156"/>
      <c r="K234" s="157"/>
      <c r="O234" s="156"/>
      <c r="P234" s="156"/>
      <c r="Q234" s="157"/>
      <c r="U234" s="156"/>
      <c r="V234" s="156"/>
      <c r="W234" s="157"/>
      <c r="AB234" s="157"/>
      <c r="AC234" s="156"/>
      <c r="AF234" s="157"/>
      <c r="AG234" s="156"/>
      <c r="AI234" s="157"/>
      <c r="AK234" s="156"/>
      <c r="AL234" s="157"/>
      <c r="AP234" s="157"/>
      <c r="AQ234" s="156"/>
      <c r="AS234" s="157"/>
      <c r="AU234" s="156"/>
      <c r="AW234" s="157"/>
      <c r="AZ234" s="156"/>
      <c r="BA234" s="157"/>
      <c r="BE234" s="157"/>
      <c r="BH234" s="156"/>
      <c r="BI234" s="157"/>
      <c r="BL234" s="157"/>
      <c r="BN234" s="156"/>
      <c r="BP234" s="157"/>
      <c r="BS234" s="157"/>
      <c r="BT234" s="156"/>
      <c r="BW234" s="157"/>
      <c r="BX234" s="156"/>
      <c r="BZ234" s="157"/>
      <c r="CC234" s="157"/>
      <c r="CD234" s="156"/>
      <c r="CG234" s="156"/>
      <c r="CK234" s="156"/>
      <c r="CN234" s="156"/>
      <c r="CQ234" s="156"/>
      <c r="CU234" s="156"/>
      <c r="CX234" s="156"/>
    </row>
    <row r="235" spans="1:102" s="178" customFormat="1" x14ac:dyDescent="0.3">
      <c r="A235" s="155" t="s">
        <v>458</v>
      </c>
      <c r="B235" s="155">
        <v>1</v>
      </c>
      <c r="C235" s="162" t="s">
        <v>111</v>
      </c>
      <c r="D235" s="167">
        <v>640</v>
      </c>
      <c r="E235" s="157" t="s">
        <v>500</v>
      </c>
      <c r="F235" s="158">
        <f>D235/D160</f>
        <v>5.7142857142857144</v>
      </c>
      <c r="G235" s="157" t="s">
        <v>505</v>
      </c>
      <c r="H235" s="174"/>
      <c r="I235" s="156"/>
      <c r="J235" s="156"/>
      <c r="K235" s="157"/>
      <c r="L235" s="175"/>
      <c r="M235" s="174"/>
      <c r="N235" s="174"/>
      <c r="O235" s="156"/>
      <c r="P235" s="156"/>
      <c r="Q235" s="157"/>
      <c r="R235" s="175"/>
      <c r="S235" s="174"/>
      <c r="T235" s="174"/>
      <c r="U235" s="156"/>
      <c r="V235" s="156"/>
      <c r="W235" s="157"/>
      <c r="X235" s="174"/>
      <c r="Y235" s="175"/>
      <c r="Z235" s="174"/>
      <c r="AA235" s="174"/>
      <c r="AB235" s="157"/>
      <c r="AC235" s="156"/>
      <c r="AD235" s="174"/>
      <c r="AE235" s="174"/>
      <c r="AF235" s="157"/>
      <c r="AG235" s="156"/>
      <c r="AH235" s="175"/>
      <c r="AI235" s="157"/>
      <c r="AJ235" s="174"/>
      <c r="AK235" s="156"/>
      <c r="AL235" s="157"/>
      <c r="AM235" s="176"/>
      <c r="AN235" s="174"/>
      <c r="AO235" s="177"/>
      <c r="AP235" s="157"/>
      <c r="AQ235" s="156"/>
      <c r="AR235" s="174"/>
      <c r="AS235" s="157"/>
      <c r="AT235" s="175"/>
      <c r="AU235" s="156"/>
      <c r="AV235" s="174"/>
      <c r="AW235" s="157"/>
      <c r="AX235" s="174"/>
      <c r="AY235" s="174"/>
      <c r="AZ235" s="156"/>
      <c r="BA235" s="157"/>
      <c r="BB235" s="175"/>
      <c r="BC235" s="174"/>
      <c r="BD235" s="174"/>
      <c r="BE235" s="157"/>
      <c r="BF235" s="175"/>
      <c r="BG235" s="174"/>
      <c r="BH235" s="156"/>
      <c r="BI235" s="157"/>
      <c r="BJ235" s="175"/>
      <c r="BK235" s="174"/>
      <c r="BL235" s="157"/>
      <c r="BM235" s="175"/>
      <c r="BN235" s="156"/>
      <c r="BO235" s="174"/>
      <c r="BP235" s="157"/>
      <c r="BQ235" s="177"/>
      <c r="BR235" s="174"/>
      <c r="BS235" s="157"/>
      <c r="BT235" s="156"/>
      <c r="BW235" s="157"/>
      <c r="BX235" s="156"/>
      <c r="BZ235" s="157"/>
      <c r="CC235" s="157"/>
      <c r="CD235" s="156"/>
      <c r="CG235" s="156"/>
      <c r="CK235" s="156"/>
      <c r="CN235" s="156"/>
      <c r="CQ235" s="156"/>
      <c r="CU235" s="156"/>
      <c r="CX235" s="156"/>
    </row>
    <row r="236" spans="1:102" s="178" customFormat="1" x14ac:dyDescent="0.3">
      <c r="A236" s="204" t="s">
        <v>14</v>
      </c>
      <c r="B236" s="155">
        <v>1</v>
      </c>
      <c r="C236" s="162" t="s">
        <v>92</v>
      </c>
      <c r="D236" s="167">
        <v>196</v>
      </c>
      <c r="E236" s="157" t="s">
        <v>500</v>
      </c>
      <c r="F236" s="158">
        <f>D236/D160</f>
        <v>1.75</v>
      </c>
      <c r="G236" s="157" t="s">
        <v>505</v>
      </c>
      <c r="H236" s="174"/>
      <c r="I236" s="156"/>
      <c r="J236" s="156"/>
      <c r="K236" s="157"/>
      <c r="L236" s="174"/>
      <c r="M236" s="177"/>
      <c r="N236" s="174"/>
      <c r="O236" s="156"/>
      <c r="P236" s="156"/>
      <c r="Q236" s="157"/>
      <c r="R236" s="174"/>
      <c r="S236" s="177"/>
      <c r="T236" s="174"/>
      <c r="U236" s="156"/>
      <c r="V236" s="156"/>
      <c r="W236" s="157"/>
      <c r="X236" s="174"/>
      <c r="Y236" s="174"/>
      <c r="Z236" s="177"/>
      <c r="AA236" s="177"/>
      <c r="AB236" s="157"/>
      <c r="AC236" s="156"/>
      <c r="AD236" s="174"/>
      <c r="AE236" s="174"/>
      <c r="AF236" s="157"/>
      <c r="AG236" s="156"/>
      <c r="AH236" s="174"/>
      <c r="AI236" s="157"/>
      <c r="AJ236" s="177"/>
      <c r="AK236" s="156"/>
      <c r="AL236" s="157"/>
      <c r="AM236" s="174"/>
      <c r="AO236" s="174"/>
      <c r="AP236" s="157"/>
      <c r="AQ236" s="156"/>
      <c r="AR236" s="177"/>
      <c r="AS236" s="157"/>
      <c r="AT236" s="174"/>
      <c r="AU236" s="156"/>
      <c r="AV236" s="177"/>
      <c r="AW236" s="157"/>
      <c r="AX236" s="174"/>
      <c r="AY236" s="174"/>
      <c r="AZ236" s="156"/>
      <c r="BA236" s="157"/>
      <c r="BB236" s="174"/>
      <c r="BC236" s="177"/>
      <c r="BD236" s="177"/>
      <c r="BE236" s="157"/>
      <c r="BF236" s="174"/>
      <c r="BG236" s="177"/>
      <c r="BH236" s="156"/>
      <c r="BI236" s="157"/>
      <c r="BJ236" s="174"/>
      <c r="BK236" s="175"/>
      <c r="BL236" s="157"/>
      <c r="BM236" s="174"/>
      <c r="BN236" s="156"/>
      <c r="BO236" s="177"/>
      <c r="BP236" s="157"/>
      <c r="BQ236" s="174"/>
      <c r="BR236" s="177"/>
      <c r="BS236" s="157"/>
      <c r="BT236" s="156"/>
      <c r="BU236" s="174"/>
      <c r="BW236" s="157"/>
      <c r="BX236" s="156"/>
      <c r="BZ236" s="157"/>
      <c r="CC236" s="157"/>
      <c r="CD236" s="156"/>
      <c r="CG236" s="156"/>
      <c r="CK236" s="156"/>
      <c r="CN236" s="156"/>
      <c r="CQ236" s="156"/>
      <c r="CU236" s="156"/>
      <c r="CX236" s="156"/>
    </row>
    <row r="237" spans="1:102" s="156" customFormat="1" ht="13.8" customHeight="1" x14ac:dyDescent="0.3">
      <c r="A237" s="204"/>
      <c r="B237" s="155">
        <v>1</v>
      </c>
      <c r="C237" s="162" t="s">
        <v>532</v>
      </c>
      <c r="D237" s="167">
        <v>280</v>
      </c>
      <c r="E237" s="157" t="s">
        <v>500</v>
      </c>
      <c r="F237" s="158">
        <f>D237/D160</f>
        <v>2.5</v>
      </c>
      <c r="G237" s="157" t="s">
        <v>505</v>
      </c>
      <c r="K237" s="157"/>
      <c r="Q237" s="157"/>
      <c r="W237" s="157"/>
      <c r="AB237" s="157"/>
      <c r="AF237" s="157"/>
      <c r="AI237" s="157"/>
      <c r="AL237" s="157"/>
      <c r="AP237" s="157"/>
      <c r="AS237" s="157"/>
      <c r="AW237" s="157"/>
      <c r="BA237" s="157"/>
      <c r="BE237" s="157"/>
      <c r="BI237" s="157"/>
      <c r="BL237" s="157"/>
      <c r="BP237" s="157"/>
      <c r="BS237" s="157"/>
      <c r="BW237" s="157"/>
      <c r="BZ237" s="157"/>
      <c r="CC237" s="157"/>
    </row>
    <row r="238" spans="1:102" s="156" customFormat="1" x14ac:dyDescent="0.3">
      <c r="A238" s="166" t="s">
        <v>101</v>
      </c>
      <c r="B238" s="155">
        <v>1</v>
      </c>
      <c r="C238" s="162" t="s">
        <v>512</v>
      </c>
      <c r="D238" s="167">
        <v>112</v>
      </c>
      <c r="E238" s="157" t="s">
        <v>500</v>
      </c>
      <c r="F238" s="158">
        <f>D238/D160</f>
        <v>1</v>
      </c>
      <c r="G238" s="157" t="s">
        <v>505</v>
      </c>
      <c r="K238" s="157"/>
      <c r="Q238" s="157"/>
      <c r="W238" s="157"/>
      <c r="AB238" s="157"/>
      <c r="AF238" s="157"/>
      <c r="AI238" s="157"/>
      <c r="AL238" s="157"/>
      <c r="AP238" s="157"/>
      <c r="AS238" s="157"/>
      <c r="AW238" s="157"/>
      <c r="BA238" s="157"/>
      <c r="BE238" s="157"/>
      <c r="BI238" s="157"/>
      <c r="BL238" s="157"/>
      <c r="BP238" s="157"/>
      <c r="BS238" s="157"/>
      <c r="BW238" s="157"/>
      <c r="BZ238" s="157"/>
      <c r="CC238" s="157"/>
    </row>
    <row r="239" spans="1:102" s="156" customFormat="1" x14ac:dyDescent="0.3">
      <c r="A239" s="166" t="s">
        <v>358</v>
      </c>
      <c r="B239" s="155">
        <v>1</v>
      </c>
      <c r="C239" s="162" t="s">
        <v>228</v>
      </c>
      <c r="D239" s="167">
        <v>0.67513000000000001</v>
      </c>
      <c r="E239" s="157" t="s">
        <v>505</v>
      </c>
      <c r="F239" s="158"/>
      <c r="G239" s="157"/>
      <c r="K239" s="157"/>
      <c r="Q239" s="157"/>
      <c r="W239" s="157"/>
      <c r="AB239" s="157"/>
      <c r="AF239" s="157"/>
      <c r="AI239" s="157"/>
      <c r="AL239" s="157"/>
      <c r="AP239" s="157"/>
      <c r="AS239" s="157"/>
      <c r="AW239" s="157"/>
      <c r="BA239" s="157"/>
      <c r="BE239" s="157"/>
      <c r="BI239" s="157"/>
      <c r="BL239" s="157"/>
      <c r="BP239" s="157"/>
      <c r="BS239" s="157"/>
      <c r="BW239" s="157"/>
      <c r="BZ239" s="157"/>
      <c r="CC239" s="157"/>
    </row>
    <row r="240" spans="1:102" s="156" customFormat="1" x14ac:dyDescent="0.3">
      <c r="A240" s="166" t="s">
        <v>42</v>
      </c>
      <c r="B240" s="155">
        <v>1</v>
      </c>
      <c r="C240" s="162" t="s">
        <v>526</v>
      </c>
      <c r="D240" s="167">
        <v>299</v>
      </c>
      <c r="E240" s="157" t="s">
        <v>500</v>
      </c>
      <c r="F240" s="158">
        <f>D240/$F$152</f>
        <v>0.13348214285714285</v>
      </c>
      <c r="G240" s="157" t="s">
        <v>120</v>
      </c>
      <c r="K240" s="157"/>
      <c r="Q240" s="157"/>
      <c r="W240" s="157"/>
      <c r="AB240" s="157"/>
      <c r="AF240" s="157"/>
      <c r="AI240" s="157"/>
      <c r="AL240" s="157"/>
      <c r="AP240" s="157"/>
      <c r="AS240" s="157"/>
      <c r="AW240" s="157"/>
      <c r="BA240" s="157"/>
      <c r="BE240" s="157"/>
      <c r="BI240" s="157"/>
      <c r="BL240" s="157"/>
      <c r="BP240" s="157"/>
      <c r="BS240" s="157"/>
      <c r="BW240" s="157"/>
      <c r="BZ240" s="157"/>
      <c r="CC240" s="157"/>
    </row>
    <row r="241" spans="1:100" s="156" customFormat="1" x14ac:dyDescent="0.3">
      <c r="A241" s="166" t="s">
        <v>360</v>
      </c>
      <c r="B241" s="155">
        <v>1</v>
      </c>
      <c r="C241" s="162" t="s">
        <v>526</v>
      </c>
      <c r="D241" s="167">
        <v>2.39975</v>
      </c>
      <c r="E241" s="157" t="s">
        <v>505</v>
      </c>
      <c r="F241" s="158">
        <f>D241/$D$152</f>
        <v>0.1199875</v>
      </c>
      <c r="G241" s="157" t="s">
        <v>120</v>
      </c>
      <c r="K241" s="157"/>
      <c r="Q241" s="157"/>
      <c r="W241" s="157"/>
      <c r="AB241" s="157"/>
      <c r="AF241" s="157"/>
      <c r="AI241" s="157"/>
      <c r="AL241" s="157"/>
      <c r="AP241" s="157"/>
      <c r="AS241" s="157"/>
      <c r="AW241" s="157"/>
      <c r="BA241" s="157"/>
      <c r="BE241" s="157"/>
      <c r="BI241" s="157"/>
      <c r="BL241" s="157"/>
      <c r="BP241" s="157"/>
      <c r="BS241" s="157"/>
      <c r="BW241" s="157"/>
      <c r="BZ241" s="157"/>
      <c r="CC241" s="157"/>
    </row>
    <row r="242" spans="1:100" s="156" customFormat="1" x14ac:dyDescent="0.3">
      <c r="A242" s="166" t="s">
        <v>359</v>
      </c>
      <c r="B242" s="155">
        <v>1</v>
      </c>
      <c r="C242" s="162" t="s">
        <v>209</v>
      </c>
      <c r="D242" s="167">
        <v>746.66600000000005</v>
      </c>
      <c r="E242" s="157" t="s">
        <v>500</v>
      </c>
      <c r="F242" s="158">
        <f>D242/D160</f>
        <v>6.6666607142857144</v>
      </c>
      <c r="G242" s="157" t="s">
        <v>505</v>
      </c>
      <c r="K242" s="157"/>
      <c r="Q242" s="157"/>
      <c r="W242" s="157"/>
      <c r="AB242" s="157"/>
      <c r="AF242" s="157"/>
      <c r="AI242" s="157"/>
      <c r="AL242" s="157"/>
      <c r="AP242" s="157"/>
      <c r="AS242" s="157"/>
      <c r="AW242" s="157"/>
      <c r="BA242" s="157"/>
      <c r="BE242" s="157"/>
      <c r="BI242" s="157"/>
      <c r="BL242" s="157"/>
      <c r="BP242" s="157"/>
      <c r="BS242" s="157"/>
      <c r="BW242" s="157"/>
      <c r="BZ242" s="157"/>
      <c r="CC242" s="157"/>
    </row>
    <row r="243" spans="1:100" s="156" customFormat="1" x14ac:dyDescent="0.3">
      <c r="A243" s="166" t="s">
        <v>533</v>
      </c>
      <c r="B243" s="155">
        <v>1</v>
      </c>
      <c r="C243" s="162" t="s">
        <v>228</v>
      </c>
      <c r="D243" s="167">
        <v>250</v>
      </c>
      <c r="E243" s="157" t="s">
        <v>500</v>
      </c>
      <c r="F243" s="158">
        <f>D243/D160</f>
        <v>2.2321428571428572</v>
      </c>
      <c r="G243" s="157" t="s">
        <v>505</v>
      </c>
      <c r="K243" s="157"/>
      <c r="Q243" s="157"/>
      <c r="W243" s="157"/>
      <c r="AB243" s="157"/>
      <c r="AF243" s="157"/>
      <c r="AI243" s="157"/>
      <c r="AL243" s="157"/>
      <c r="AP243" s="157"/>
      <c r="AS243" s="157"/>
      <c r="AW243" s="157"/>
      <c r="BA243" s="157"/>
      <c r="BE243" s="157"/>
      <c r="BI243" s="157"/>
      <c r="BL243" s="157"/>
      <c r="BP243" s="157"/>
      <c r="BS243" s="157"/>
      <c r="BW243" s="157"/>
      <c r="BZ243" s="157"/>
      <c r="CC243" s="157"/>
    </row>
    <row r="244" spans="1:100" s="156" customFormat="1" x14ac:dyDescent="0.3">
      <c r="A244" s="166" t="s">
        <v>101</v>
      </c>
      <c r="B244" s="155">
        <v>1</v>
      </c>
      <c r="C244" s="162" t="s">
        <v>512</v>
      </c>
      <c r="D244" s="167">
        <v>112</v>
      </c>
      <c r="E244" s="157" t="s">
        <v>500</v>
      </c>
      <c r="F244" s="158">
        <f>D244/D160</f>
        <v>1</v>
      </c>
      <c r="G244" s="157" t="s">
        <v>505</v>
      </c>
      <c r="K244" s="157"/>
      <c r="Q244" s="157"/>
      <c r="W244" s="157"/>
      <c r="AB244" s="157"/>
      <c r="AF244" s="157"/>
      <c r="AI244" s="157"/>
      <c r="AL244" s="157"/>
      <c r="AP244" s="157"/>
      <c r="AS244" s="157"/>
      <c r="AW244" s="157"/>
      <c r="BA244" s="157"/>
      <c r="BE244" s="157"/>
      <c r="BI244" s="157"/>
      <c r="BL244" s="157"/>
      <c r="BP244" s="157"/>
      <c r="BS244" s="157"/>
      <c r="BW244" s="157"/>
      <c r="BZ244" s="157"/>
      <c r="CC244" s="157"/>
    </row>
    <row r="245" spans="1:100" s="156" customFormat="1" x14ac:dyDescent="0.3">
      <c r="A245" s="203" t="s">
        <v>534</v>
      </c>
      <c r="B245" s="155">
        <v>1</v>
      </c>
      <c r="C245" s="162" t="s">
        <v>228</v>
      </c>
      <c r="D245" s="167">
        <v>227</v>
      </c>
      <c r="E245" s="157" t="s">
        <v>500</v>
      </c>
      <c r="F245" s="158">
        <f>D245/D160</f>
        <v>2.0267857142857144</v>
      </c>
      <c r="G245" s="157" t="s">
        <v>505</v>
      </c>
      <c r="K245" s="157"/>
      <c r="Q245" s="157"/>
      <c r="W245" s="157"/>
      <c r="AB245" s="157"/>
      <c r="AF245" s="157"/>
      <c r="AI245" s="157"/>
      <c r="AL245" s="157"/>
      <c r="AP245" s="157"/>
      <c r="AS245" s="157"/>
      <c r="AW245" s="157"/>
      <c r="BA245" s="157"/>
      <c r="BE245" s="157"/>
      <c r="BI245" s="157"/>
      <c r="BL245" s="157"/>
      <c r="BP245" s="157"/>
      <c r="BS245" s="157"/>
      <c r="BW245" s="157"/>
      <c r="BZ245" s="157"/>
      <c r="CC245" s="157"/>
    </row>
    <row r="246" spans="1:100" s="156" customFormat="1" x14ac:dyDescent="0.3">
      <c r="A246" s="203"/>
      <c r="B246" s="155">
        <v>1</v>
      </c>
      <c r="C246" s="157" t="s">
        <v>526</v>
      </c>
      <c r="D246" s="158">
        <v>746.66700000000003</v>
      </c>
      <c r="E246" s="157" t="s">
        <v>500</v>
      </c>
      <c r="F246" s="167">
        <f>D246/D160</f>
        <v>6.6666696428571433</v>
      </c>
      <c r="G246" s="157" t="s">
        <v>505</v>
      </c>
      <c r="H246" s="155"/>
      <c r="K246" s="161"/>
      <c r="L246" s="155"/>
      <c r="M246" s="155"/>
      <c r="N246" s="155"/>
      <c r="Q246" s="161"/>
      <c r="W246" s="161"/>
      <c r="AB246" s="161"/>
      <c r="AF246" s="161"/>
      <c r="AI246" s="161"/>
      <c r="AL246" s="161"/>
      <c r="AP246" s="161"/>
      <c r="AS246" s="161"/>
      <c r="AW246" s="161"/>
      <c r="BA246" s="161"/>
      <c r="BE246" s="161"/>
      <c r="BI246" s="161"/>
      <c r="BL246" s="161"/>
      <c r="BP246" s="161"/>
      <c r="BS246" s="161"/>
      <c r="BW246" s="161"/>
      <c r="BZ246" s="161"/>
      <c r="CC246" s="161"/>
    </row>
    <row r="247" spans="1:100" s="156" customFormat="1" x14ac:dyDescent="0.3">
      <c r="A247" s="203"/>
      <c r="B247" s="155">
        <v>1</v>
      </c>
      <c r="C247" s="157" t="s">
        <v>209</v>
      </c>
      <c r="D247" s="167">
        <v>0.75087000000000004</v>
      </c>
      <c r="E247" s="157" t="s">
        <v>122</v>
      </c>
      <c r="F247" s="167">
        <f>D247*F245</f>
        <v>1.5218525892857144</v>
      </c>
      <c r="G247" s="157" t="s">
        <v>505</v>
      </c>
      <c r="H247" s="155"/>
      <c r="K247" s="161"/>
      <c r="L247" s="155"/>
      <c r="M247" s="155"/>
      <c r="N247" s="155"/>
      <c r="Q247" s="161"/>
      <c r="W247" s="161"/>
      <c r="AB247" s="161"/>
      <c r="AF247" s="161"/>
      <c r="AI247" s="161"/>
      <c r="AL247" s="161"/>
      <c r="AP247" s="161"/>
      <c r="AS247" s="161"/>
      <c r="AW247" s="161"/>
      <c r="BA247" s="161"/>
      <c r="BE247" s="161"/>
      <c r="BI247" s="161"/>
      <c r="BL247" s="161"/>
      <c r="BP247" s="161"/>
      <c r="BS247" s="161"/>
      <c r="BW247" s="161"/>
      <c r="BZ247" s="161"/>
      <c r="CC247" s="161"/>
    </row>
    <row r="248" spans="1:100" s="156" customFormat="1" x14ac:dyDescent="0.3">
      <c r="A248" s="179" t="s">
        <v>41</v>
      </c>
      <c r="B248" s="155">
        <v>1</v>
      </c>
      <c r="C248" s="157" t="s">
        <v>512</v>
      </c>
      <c r="D248" s="167">
        <f>(($BP17/$BR17)+($BL17/$BN17))/2</f>
        <v>5.5807592311643672E-2</v>
      </c>
      <c r="E248" s="157" t="s">
        <v>120</v>
      </c>
      <c r="F248" s="167"/>
      <c r="G248" s="155"/>
      <c r="H248" s="155"/>
      <c r="K248" s="161"/>
      <c r="L248" s="155"/>
      <c r="M248" s="155"/>
      <c r="N248" s="155"/>
      <c r="Q248" s="161"/>
      <c r="W248" s="161"/>
      <c r="AB248" s="161"/>
      <c r="AF248" s="161"/>
      <c r="AI248" s="161"/>
      <c r="AL248" s="161"/>
      <c r="AP248" s="161"/>
      <c r="AS248" s="161"/>
      <c r="AW248" s="161"/>
      <c r="BA248" s="161"/>
      <c r="BE248" s="161"/>
      <c r="BI248" s="161"/>
      <c r="BL248" s="161"/>
      <c r="BP248" s="161"/>
      <c r="BS248" s="161"/>
      <c r="BW248" s="161"/>
      <c r="BZ248" s="161"/>
      <c r="CC248" s="161"/>
    </row>
    <row r="249" spans="1:100" s="156" customFormat="1" x14ac:dyDescent="0.3">
      <c r="A249" s="179" t="s">
        <v>200</v>
      </c>
      <c r="B249" s="155">
        <v>1</v>
      </c>
      <c r="C249" s="157" t="s">
        <v>228</v>
      </c>
      <c r="D249" s="167">
        <f>(($BP24/$BR24)+($BL24/$BN24))/2</f>
        <v>4.4497434875728444E-2</v>
      </c>
      <c r="E249" s="157" t="s">
        <v>120</v>
      </c>
      <c r="F249" s="167"/>
      <c r="G249" s="155"/>
      <c r="H249" s="155"/>
      <c r="K249" s="161"/>
      <c r="L249" s="155"/>
      <c r="M249" s="155"/>
      <c r="N249" s="155"/>
      <c r="Q249" s="161"/>
      <c r="W249" s="161"/>
      <c r="AB249" s="161"/>
      <c r="AF249" s="161"/>
      <c r="AI249" s="161"/>
      <c r="AL249" s="161"/>
      <c r="AP249" s="161"/>
      <c r="AS249" s="161"/>
      <c r="AW249" s="161"/>
      <c r="BA249" s="161"/>
      <c r="BE249" s="161"/>
      <c r="BI249" s="161"/>
      <c r="BL249" s="161"/>
      <c r="BP249" s="161"/>
      <c r="BS249" s="161"/>
      <c r="BW249" s="161"/>
      <c r="BZ249" s="161"/>
      <c r="CC249" s="161"/>
    </row>
    <row r="250" spans="1:100" s="156" customFormat="1" x14ac:dyDescent="0.3">
      <c r="A250" s="179" t="s">
        <v>253</v>
      </c>
      <c r="B250" s="155">
        <v>1</v>
      </c>
      <c r="C250" s="157" t="s">
        <v>228</v>
      </c>
      <c r="D250" s="167">
        <f>(($BP26/$BR26)+($BL26/$BN26))/2</f>
        <v>0.19740815197519618</v>
      </c>
      <c r="E250" s="157" t="s">
        <v>120</v>
      </c>
      <c r="F250" s="167"/>
      <c r="G250" s="155"/>
      <c r="H250" s="155"/>
      <c r="K250" s="161"/>
      <c r="L250" s="155"/>
      <c r="M250" s="155"/>
      <c r="N250" s="155"/>
      <c r="Q250" s="161"/>
      <c r="W250" s="161"/>
      <c r="AB250" s="161"/>
      <c r="AF250" s="161"/>
      <c r="AI250" s="161"/>
      <c r="AL250" s="161"/>
      <c r="AP250" s="161"/>
      <c r="AS250" s="161"/>
      <c r="AW250" s="161"/>
      <c r="BA250" s="161"/>
      <c r="BE250" s="161"/>
      <c r="BI250" s="161"/>
      <c r="BL250" s="161"/>
      <c r="BP250" s="161"/>
      <c r="BS250" s="161"/>
      <c r="BW250" s="161"/>
      <c r="BZ250" s="161"/>
      <c r="CC250" s="161"/>
    </row>
    <row r="251" spans="1:100" s="156" customFormat="1" x14ac:dyDescent="0.3">
      <c r="A251" s="179" t="s">
        <v>556</v>
      </c>
      <c r="B251" s="155">
        <v>1</v>
      </c>
      <c r="C251" s="157" t="s">
        <v>512</v>
      </c>
      <c r="D251" s="167">
        <f>(($BP62/$BR62)+($BL62/$BN62))/2</f>
        <v>0.11378910933289715</v>
      </c>
      <c r="E251" s="157" t="s">
        <v>120</v>
      </c>
      <c r="F251" s="167"/>
      <c r="G251" s="155"/>
      <c r="H251" s="155"/>
      <c r="K251" s="161"/>
      <c r="L251" s="155"/>
      <c r="M251" s="155"/>
      <c r="N251" s="155"/>
      <c r="Q251" s="161"/>
      <c r="W251" s="161"/>
      <c r="AB251" s="161"/>
      <c r="AF251" s="161"/>
      <c r="AI251" s="161"/>
      <c r="AL251" s="161"/>
      <c r="AP251" s="161"/>
      <c r="AS251" s="161"/>
      <c r="AW251" s="161"/>
      <c r="BA251" s="161"/>
      <c r="BE251" s="161"/>
      <c r="BI251" s="161"/>
      <c r="BL251" s="161"/>
      <c r="BP251" s="161"/>
      <c r="BS251" s="161"/>
      <c r="BW251" s="161"/>
      <c r="BZ251" s="161"/>
      <c r="CC251" s="161"/>
    </row>
    <row r="252" spans="1:100" s="156" customFormat="1" x14ac:dyDescent="0.3">
      <c r="A252" s="179" t="s">
        <v>564</v>
      </c>
      <c r="B252" s="155">
        <v>1</v>
      </c>
      <c r="C252" s="157" t="s">
        <v>512</v>
      </c>
      <c r="D252" s="167">
        <f>(($BP73/$BR73)+($BL73/$BN73))/2</f>
        <v>7.6176461110207927E-2</v>
      </c>
      <c r="E252" s="157" t="s">
        <v>120</v>
      </c>
      <c r="F252" s="167"/>
      <c r="G252" s="155"/>
      <c r="H252" s="155"/>
      <c r="K252" s="161"/>
      <c r="L252" s="155"/>
      <c r="M252" s="155"/>
      <c r="N252" s="155"/>
      <c r="Q252" s="161"/>
      <c r="W252" s="161"/>
      <c r="AB252" s="161"/>
      <c r="AF252" s="161"/>
      <c r="AI252" s="161"/>
      <c r="AL252" s="161"/>
      <c r="AP252" s="161"/>
      <c r="AS252" s="161"/>
      <c r="AW252" s="161"/>
      <c r="BA252" s="161"/>
      <c r="BE252" s="161"/>
      <c r="BI252" s="161"/>
      <c r="BL252" s="161"/>
      <c r="BP252" s="161"/>
      <c r="BS252" s="161"/>
      <c r="BW252" s="161"/>
      <c r="BZ252" s="161"/>
      <c r="CC252" s="161"/>
    </row>
    <row r="253" spans="1:100" s="156" customFormat="1" x14ac:dyDescent="0.3">
      <c r="A253" s="179" t="s">
        <v>616</v>
      </c>
      <c r="B253" s="155">
        <v>1</v>
      </c>
      <c r="C253" s="157" t="s">
        <v>512</v>
      </c>
      <c r="D253" s="167">
        <f>(($BP104/$BR104)+($BL104/$BN104))/2</f>
        <v>8.4163662066427641E-2</v>
      </c>
      <c r="E253" s="157" t="s">
        <v>120</v>
      </c>
      <c r="F253" s="167"/>
      <c r="G253" s="155"/>
      <c r="H253" s="155"/>
      <c r="K253" s="161"/>
      <c r="L253" s="155"/>
      <c r="M253" s="155"/>
      <c r="N253" s="155"/>
      <c r="Q253" s="161"/>
      <c r="W253" s="161"/>
      <c r="AB253" s="161"/>
      <c r="AF253" s="161"/>
      <c r="AI253" s="161"/>
      <c r="AL253" s="161"/>
      <c r="AP253" s="161"/>
      <c r="AS253" s="161"/>
      <c r="AW253" s="161"/>
      <c r="BA253" s="161"/>
      <c r="BE253" s="161"/>
      <c r="BI253" s="161"/>
      <c r="BL253" s="161"/>
      <c r="BP253" s="161"/>
      <c r="BS253" s="161"/>
      <c r="BW253" s="161"/>
      <c r="BZ253" s="161"/>
      <c r="CC253" s="161"/>
    </row>
    <row r="254" spans="1:100" s="156" customFormat="1" x14ac:dyDescent="0.3">
      <c r="A254" s="179" t="s">
        <v>624</v>
      </c>
      <c r="B254" s="155">
        <v>1</v>
      </c>
      <c r="C254" s="157" t="s">
        <v>512</v>
      </c>
      <c r="D254" s="158">
        <f>(($BP108/$BR108)+($BL108/$BN108))/2</f>
        <v>9.5166810343815106E-2</v>
      </c>
      <c r="E254" s="157" t="s">
        <v>120</v>
      </c>
      <c r="G254" s="157"/>
      <c r="H254" s="157"/>
      <c r="I254" s="157"/>
      <c r="M254" s="157"/>
      <c r="N254" s="157"/>
      <c r="O254" s="157"/>
      <c r="Q254" s="169"/>
      <c r="R254" s="169"/>
      <c r="S254" s="157"/>
      <c r="T254" s="157"/>
      <c r="U254" s="157"/>
      <c r="V254" s="169"/>
      <c r="W254" s="169"/>
      <c r="X254" s="161"/>
      <c r="Y254" s="161"/>
      <c r="Z254" s="157"/>
      <c r="AA254" s="157"/>
      <c r="AB254" s="161"/>
      <c r="AC254" s="170"/>
      <c r="AD254" s="157"/>
      <c r="AE254" s="157"/>
      <c r="AF254" s="170"/>
      <c r="AG254" s="157"/>
      <c r="AH254" s="170"/>
      <c r="AI254" s="157"/>
      <c r="AJ254" s="157"/>
      <c r="AK254" s="161"/>
      <c r="AL254" s="155"/>
      <c r="AM254" s="155"/>
      <c r="AN254" s="157"/>
      <c r="AO254" s="157"/>
      <c r="AP254" s="155"/>
      <c r="AQ254" s="157"/>
      <c r="AR254" s="155"/>
      <c r="AS254" s="157"/>
      <c r="AU254" s="157"/>
      <c r="AX254" s="157"/>
      <c r="AY254" s="157"/>
      <c r="BC254" s="157"/>
      <c r="BF254" s="157"/>
      <c r="BG254" s="157"/>
      <c r="BJ254" s="157"/>
      <c r="BL254" s="157"/>
      <c r="BN254" s="157"/>
      <c r="BQ254" s="157"/>
      <c r="BR254" s="157"/>
      <c r="BU254" s="157"/>
      <c r="BV254" s="157"/>
      <c r="BX254" s="157"/>
      <c r="CA254" s="157"/>
      <c r="CB254" s="157"/>
      <c r="CE254" s="157"/>
      <c r="CI254" s="157"/>
      <c r="CL254" s="157"/>
      <c r="CO254" s="157"/>
      <c r="CS254" s="157"/>
      <c r="CV254" s="157"/>
    </row>
    <row r="255" spans="1:100" s="156" customFormat="1" x14ac:dyDescent="0.3">
      <c r="A255" s="179" t="s">
        <v>236</v>
      </c>
      <c r="B255" s="155">
        <v>1</v>
      </c>
      <c r="C255" s="157" t="s">
        <v>92</v>
      </c>
      <c r="D255" s="158">
        <f>(($BP132/$BR132)+($BL132/$BN132))/2</f>
        <v>0.58532677089776675</v>
      </c>
      <c r="E255" s="157" t="s">
        <v>120</v>
      </c>
      <c r="F255" s="167"/>
      <c r="G255" s="155"/>
      <c r="H255" s="155"/>
      <c r="K255" s="161"/>
      <c r="L255" s="155"/>
      <c r="M255" s="155"/>
      <c r="N255" s="155"/>
      <c r="Q255" s="161"/>
      <c r="W255" s="161"/>
      <c r="AB255" s="161"/>
      <c r="AF255" s="161"/>
      <c r="AI255" s="161"/>
      <c r="AL255" s="161"/>
      <c r="AP255" s="161"/>
      <c r="AS255" s="161"/>
      <c r="AW255" s="161"/>
      <c r="BA255" s="161"/>
      <c r="BE255" s="161"/>
      <c r="BI255" s="161"/>
      <c r="BL255" s="161"/>
      <c r="BP255" s="161"/>
      <c r="BS255" s="161"/>
      <c r="BW255" s="161"/>
      <c r="BZ255" s="161"/>
      <c r="CC255" s="161"/>
    </row>
    <row r="256" spans="1:100" s="156" customFormat="1" x14ac:dyDescent="0.3">
      <c r="A256" s="179"/>
      <c r="B256" s="155"/>
      <c r="C256" s="157"/>
      <c r="D256" s="158"/>
      <c r="E256" s="157"/>
      <c r="F256" s="167"/>
      <c r="G256" s="155"/>
      <c r="H256" s="155"/>
      <c r="K256" s="161"/>
      <c r="L256" s="155"/>
      <c r="M256" s="155"/>
      <c r="N256" s="155"/>
      <c r="Q256" s="161"/>
      <c r="W256" s="161"/>
      <c r="AB256" s="161"/>
      <c r="AF256" s="161"/>
      <c r="AI256" s="161"/>
      <c r="AL256" s="161"/>
      <c r="AP256" s="161"/>
      <c r="AS256" s="161"/>
      <c r="AW256" s="161"/>
      <c r="BA256" s="161"/>
      <c r="BE256" s="161"/>
      <c r="BI256" s="161"/>
      <c r="BL256" s="161"/>
      <c r="BP256" s="161"/>
      <c r="BS256" s="161"/>
      <c r="BW256" s="161"/>
      <c r="BZ256" s="161"/>
      <c r="CC256" s="161"/>
    </row>
    <row r="257" spans="1:81" s="156" customFormat="1" x14ac:dyDescent="0.3">
      <c r="A257" s="179"/>
      <c r="B257" s="155"/>
      <c r="C257" s="157"/>
      <c r="D257" s="158"/>
      <c r="E257" s="157"/>
      <c r="F257" s="167"/>
      <c r="G257" s="155"/>
      <c r="H257" s="155"/>
      <c r="K257" s="161"/>
      <c r="L257" s="155"/>
      <c r="M257" s="155"/>
      <c r="N257" s="155"/>
      <c r="Q257" s="161"/>
      <c r="W257" s="161"/>
      <c r="AB257" s="161"/>
      <c r="AF257" s="161"/>
      <c r="AI257" s="161"/>
      <c r="AL257" s="161"/>
      <c r="AP257" s="161"/>
      <c r="AS257" s="161"/>
      <c r="AW257" s="161"/>
      <c r="BA257" s="161"/>
      <c r="BE257" s="161"/>
      <c r="BI257" s="161"/>
      <c r="BL257" s="161"/>
      <c r="BP257" s="161"/>
      <c r="BS257" s="161"/>
      <c r="BW257" s="161"/>
      <c r="BZ257" s="161"/>
      <c r="CC257" s="161"/>
    </row>
    <row r="258" spans="1:81" s="156" customFormat="1" x14ac:dyDescent="0.3">
      <c r="A258" s="179"/>
      <c r="B258" s="155"/>
      <c r="C258" s="157"/>
      <c r="D258" s="158"/>
      <c r="E258" s="157"/>
      <c r="F258" s="167"/>
      <c r="G258" s="155"/>
      <c r="H258" s="155"/>
      <c r="K258" s="161"/>
      <c r="L258" s="155"/>
      <c r="M258" s="155"/>
      <c r="N258" s="155"/>
      <c r="Q258" s="161"/>
      <c r="W258" s="161"/>
      <c r="AB258" s="161"/>
      <c r="AF258" s="161"/>
      <c r="AI258" s="161"/>
      <c r="AL258" s="161"/>
      <c r="AP258" s="161"/>
      <c r="AS258" s="161"/>
      <c r="AW258" s="161"/>
      <c r="BA258" s="161"/>
      <c r="BE258" s="161"/>
      <c r="BI258" s="161"/>
      <c r="BL258" s="161"/>
      <c r="BP258" s="161"/>
      <c r="BS258" s="161"/>
      <c r="BW258" s="161"/>
      <c r="BZ258" s="161"/>
      <c r="CC258" s="161"/>
    </row>
    <row r="259" spans="1:81" s="156" customFormat="1" x14ac:dyDescent="0.3">
      <c r="A259" s="179"/>
      <c r="B259" s="155"/>
      <c r="C259" s="157"/>
      <c r="D259" s="158"/>
      <c r="E259" s="157"/>
      <c r="F259" s="167"/>
      <c r="G259" s="155"/>
      <c r="H259" s="155"/>
      <c r="K259" s="161"/>
      <c r="L259" s="155"/>
      <c r="M259" s="155"/>
      <c r="N259" s="155"/>
      <c r="Q259" s="161"/>
      <c r="W259" s="161"/>
      <c r="AB259" s="161"/>
      <c r="AF259" s="161"/>
      <c r="AI259" s="161"/>
      <c r="AL259" s="161"/>
      <c r="AP259" s="161"/>
      <c r="AS259" s="161"/>
      <c r="AW259" s="161"/>
      <c r="BA259" s="161"/>
      <c r="BE259" s="161"/>
      <c r="BI259" s="161"/>
      <c r="BL259" s="161"/>
      <c r="BP259" s="161"/>
      <c r="BS259" s="161"/>
      <c r="BW259" s="161"/>
      <c r="BZ259" s="161"/>
      <c r="CC259" s="161"/>
    </row>
    <row r="260" spans="1:81" s="156" customFormat="1" x14ac:dyDescent="0.3">
      <c r="A260" s="157" t="s">
        <v>535</v>
      </c>
      <c r="B260" s="155"/>
      <c r="D260" s="167"/>
      <c r="E260" s="161"/>
      <c r="F260" s="167"/>
      <c r="G260" s="155"/>
      <c r="H260" s="155"/>
      <c r="K260" s="161"/>
      <c r="L260" s="155"/>
      <c r="M260" s="155"/>
      <c r="N260" s="155"/>
      <c r="Q260" s="161"/>
      <c r="W260" s="161"/>
      <c r="AB260" s="161"/>
      <c r="AF260" s="161"/>
      <c r="AI260" s="161"/>
      <c r="AL260" s="161"/>
      <c r="AP260" s="161"/>
      <c r="AS260" s="161"/>
      <c r="AW260" s="161"/>
      <c r="BA260" s="161"/>
      <c r="BE260" s="161"/>
      <c r="BI260" s="161"/>
      <c r="BL260" s="161"/>
      <c r="BP260" s="161"/>
      <c r="BS260" s="161"/>
      <c r="BW260" s="161"/>
      <c r="BZ260" s="161"/>
      <c r="CC260" s="161"/>
    </row>
    <row r="261" spans="1:81" s="156" customFormat="1" x14ac:dyDescent="0.3">
      <c r="B261" s="155">
        <v>1</v>
      </c>
      <c r="C261" s="157" t="s">
        <v>536</v>
      </c>
      <c r="D261" s="156">
        <v>20</v>
      </c>
      <c r="E261" s="168" t="s">
        <v>537</v>
      </c>
      <c r="F261" s="155"/>
      <c r="G261" s="155"/>
      <c r="H261" s="155"/>
      <c r="K261" s="168"/>
      <c r="L261" s="155"/>
      <c r="M261" s="155"/>
      <c r="N261" s="155"/>
      <c r="Q261" s="168"/>
      <c r="W261" s="168"/>
      <c r="AB261" s="168"/>
      <c r="AF261" s="168"/>
      <c r="AI261" s="168"/>
      <c r="AL261" s="168"/>
      <c r="AP261" s="168"/>
      <c r="AS261" s="168"/>
      <c r="AW261" s="168"/>
      <c r="BA261" s="168"/>
      <c r="BE261" s="168"/>
      <c r="BI261" s="168"/>
      <c r="BL261" s="168"/>
      <c r="BP261" s="168"/>
      <c r="BS261" s="168"/>
      <c r="BW261" s="168"/>
      <c r="BZ261" s="168"/>
      <c r="CC261" s="168"/>
    </row>
  </sheetData>
  <mergeCells count="48">
    <mergeCell ref="AA4:AD4"/>
    <mergeCell ref="AE4:AG4"/>
    <mergeCell ref="AH4:AI4"/>
    <mergeCell ref="AJ4:AK4"/>
    <mergeCell ref="BU61:BU62"/>
    <mergeCell ref="BC4:BJ4"/>
    <mergeCell ref="AW4:BB4"/>
    <mergeCell ref="BS4:BT4"/>
    <mergeCell ref="BK4:BR4"/>
    <mergeCell ref="AL4:AM4"/>
    <mergeCell ref="AN4:AO4"/>
    <mergeCell ref="AP4:AQ4"/>
    <mergeCell ref="AR4:AS4"/>
    <mergeCell ref="AT4:AV4"/>
    <mergeCell ref="M4:N4"/>
    <mergeCell ref="O4:P4"/>
    <mergeCell ref="Q4:R4"/>
    <mergeCell ref="S4:T4"/>
    <mergeCell ref="U4:Z4"/>
    <mergeCell ref="C4:D4"/>
    <mergeCell ref="E4:F4"/>
    <mergeCell ref="G4:H4"/>
    <mergeCell ref="I4:J4"/>
    <mergeCell ref="K4:L4"/>
    <mergeCell ref="B147:B148"/>
    <mergeCell ref="C147:C148"/>
    <mergeCell ref="D147:D148"/>
    <mergeCell ref="E147:E148"/>
    <mergeCell ref="B161:B162"/>
    <mergeCell ref="C161:C162"/>
    <mergeCell ref="D161:D162"/>
    <mergeCell ref="E161:E162"/>
    <mergeCell ref="A232:A234"/>
    <mergeCell ref="A236:A237"/>
    <mergeCell ref="A245:A247"/>
    <mergeCell ref="A169:A170"/>
    <mergeCell ref="A178:A179"/>
    <mergeCell ref="A214:A215"/>
    <mergeCell ref="A206:A207"/>
    <mergeCell ref="A208:A210"/>
    <mergeCell ref="A217:A218"/>
    <mergeCell ref="A220:A222"/>
    <mergeCell ref="A223:A224"/>
    <mergeCell ref="A196:A197"/>
    <mergeCell ref="A198:A199"/>
    <mergeCell ref="A200:A201"/>
    <mergeCell ref="A202:A203"/>
    <mergeCell ref="A204:A20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Intro</vt:lpstr>
      <vt:lpstr>Izmir - Prices (Imports)</vt:lpstr>
      <vt:lpstr>Izmir - Prices (Exports)</vt:lpstr>
      <vt:lpstr>Izmir- InText Prices (Imports)</vt:lpstr>
      <vt:lpstr>Izmir- InText Prices (Exports)</vt:lpstr>
      <vt:lpstr>Imports - Data (Raw)</vt:lpstr>
      <vt:lpstr>Imports - Data (Adjusted)</vt:lpstr>
      <vt:lpstr>Exports - Data (Raw)</vt:lpstr>
      <vt:lpstr>Exports - Data (Adjusted)</vt:lpstr>
      <vt:lpstr>Imports - Prices (Raw&amp;Adj)</vt:lpstr>
      <vt:lpstr>Exports - Prices (Raw&amp;Adj)</vt:lpstr>
      <vt:lpstr>Color Legend</vt:lpstr>
      <vt:lpstr>ExcelName13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Rai Ghulam Mustafa</cp:lastModifiedBy>
  <dcterms:created xsi:type="dcterms:W3CDTF">2016-08-19T09:32:09Z</dcterms:created>
  <dcterms:modified xsi:type="dcterms:W3CDTF">2018-11-13T17:19:46Z</dcterms:modified>
</cp:coreProperties>
</file>